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O 01 Hala" sheetId="2" r:id="rId2"/>
    <sheet name="01.1 - SO 01 Vytápění hala" sheetId="3" r:id="rId3"/>
    <sheet name="01.2 - SO 01 ZTI hala" sheetId="4" r:id="rId4"/>
    <sheet name="01.3 - SO 01 Vzduchotechnika" sheetId="5" r:id="rId5"/>
    <sheet name="01.4 - SO 01 Elektroinsta..." sheetId="6" r:id="rId6"/>
    <sheet name="02 - SO 02 Administrativn..." sheetId="7" r:id="rId7"/>
    <sheet name="02.1 - SO 02 Vytápění adm..." sheetId="8" r:id="rId8"/>
    <sheet name="02.2 - SO 02 ZTI administ..." sheetId="9" r:id="rId9"/>
    <sheet name="02.4 - SO 02 Elektroinsta..." sheetId="10" r:id="rId10"/>
    <sheet name="02.5 - SO 02 Slaboproud" sheetId="11" r:id="rId11"/>
    <sheet name="02.9 - SO 02 VZT" sheetId="12" r:id="rId12"/>
    <sheet name="03 - SO 03 - Komunikace, ..." sheetId="13" r:id="rId13"/>
    <sheet name="07 - SO 07 venkovní rozvo..." sheetId="14" r:id="rId14"/>
    <sheet name="09 - SO 09 přeložky" sheetId="15" r:id="rId15"/>
    <sheet name="10 - SO 10 Oplocení" sheetId="16" r:id="rId16"/>
    <sheet name="11 - SO 11 Dešťová kanali..." sheetId="17" r:id="rId17"/>
    <sheet name="12 - SO 12 Přípojka splaš..." sheetId="18" r:id="rId18"/>
    <sheet name="13 - SO 13 Zásobování vodou" sheetId="19" r:id="rId19"/>
    <sheet name="14 - SO 14 - Areálový ply..." sheetId="20" r:id="rId20"/>
    <sheet name="15 - SO 15 Demoliční práce" sheetId="21" r:id="rId21"/>
    <sheet name="30 - PS03 stlačený vzduch" sheetId="22" r:id="rId22"/>
    <sheet name="40 - Vedlejší a ostatní n..." sheetId="23" r:id="rId23"/>
    <sheet name="Pokyny pro vyplnění" sheetId="24" r:id="rId24"/>
  </sheets>
  <definedNames>
    <definedName name="_xlnm.Print_Area" localSheetId="0">'Rekapitulace stavby'!$D$4:$AO$33,'Rekapitulace stavby'!$C$39:$AQ$74</definedName>
    <definedName name="_xlnm._FilterDatabase" localSheetId="1" hidden="1">'01 - SO 01 Hala'!$C$95:$K$537</definedName>
    <definedName name="_xlnm.Print_Area" localSheetId="1">'01 - SO 01 Hala'!$C$4:$J$36,'01 - SO 01 Hala'!$C$42:$J$77,'01 - SO 01 Hala'!$C$83:$K$537</definedName>
    <definedName name="_xlnm._FilterDatabase" localSheetId="2" hidden="1">'01.1 - SO 01 Vytápění hala'!$C$83:$K$204</definedName>
    <definedName name="_xlnm.Print_Area" localSheetId="2">'01.1 - SO 01 Vytápění hala'!$C$4:$J$36,'01.1 - SO 01 Vytápění hala'!$C$42:$J$65,'01.1 - SO 01 Vytápění hala'!$C$71:$K$204</definedName>
    <definedName name="_xlnm._FilterDatabase" localSheetId="3" hidden="1">'01.2 - SO 01 ZTI hala'!$C$83:$K$228</definedName>
    <definedName name="_xlnm.Print_Area" localSheetId="3">'01.2 - SO 01 ZTI hala'!$C$4:$J$36,'01.2 - SO 01 ZTI hala'!$C$42:$J$65,'01.2 - SO 01 ZTI hala'!$C$71:$K$228</definedName>
    <definedName name="_xlnm._FilterDatabase" localSheetId="4" hidden="1">'01.3 - SO 01 Vzduchotechnika'!$C$80:$K$184</definedName>
    <definedName name="_xlnm.Print_Area" localSheetId="4">'01.3 - SO 01 Vzduchotechnika'!$C$4:$J$36,'01.3 - SO 01 Vzduchotechnika'!$C$42:$J$62,'01.3 - SO 01 Vzduchotechnika'!$C$68:$K$184</definedName>
    <definedName name="_xlnm._FilterDatabase" localSheetId="5" hidden="1">'01.4 - SO 01 Elektroinsta...'!$C$110:$K$652</definedName>
    <definedName name="_xlnm.Print_Area" localSheetId="5">'01.4 - SO 01 Elektroinsta...'!$C$4:$J$36,'01.4 - SO 01 Elektroinsta...'!$C$42:$J$92,'01.4 - SO 01 Elektroinsta...'!$C$98:$K$652</definedName>
    <definedName name="_xlnm._FilterDatabase" localSheetId="6" hidden="1">'02 - SO 02 Administrativn...'!$C$95:$K$740</definedName>
    <definedName name="_xlnm.Print_Area" localSheetId="6">'02 - SO 02 Administrativn...'!$C$4:$J$36,'02 - SO 02 Administrativn...'!$C$42:$J$77,'02 - SO 02 Administrativn...'!$C$83:$K$740</definedName>
    <definedName name="_xlnm._FilterDatabase" localSheetId="7" hidden="1">'02.1 - SO 02 Vytápění adm...'!$C$82:$K$162</definedName>
    <definedName name="_xlnm.Print_Area" localSheetId="7">'02.1 - SO 02 Vytápění adm...'!$C$4:$J$36,'02.1 - SO 02 Vytápění adm...'!$C$42:$J$64,'02.1 - SO 02 Vytápění adm...'!$C$70:$K$162</definedName>
    <definedName name="_xlnm._FilterDatabase" localSheetId="8" hidden="1">'02.2 - SO 02 ZTI administ...'!$C$83:$K$272</definedName>
    <definedName name="_xlnm.Print_Area" localSheetId="8">'02.2 - SO 02 ZTI administ...'!$C$4:$J$36,'02.2 - SO 02 ZTI administ...'!$C$42:$J$65,'02.2 - SO 02 ZTI administ...'!$C$71:$K$272</definedName>
    <definedName name="_xlnm._FilterDatabase" localSheetId="9" hidden="1">'02.4 - SO 02 Elektroinsta...'!$C$111:$K$591</definedName>
    <definedName name="_xlnm.Print_Area" localSheetId="9">'02.4 - SO 02 Elektroinsta...'!$C$4:$J$36,'02.4 - SO 02 Elektroinsta...'!$C$42:$J$93,'02.4 - SO 02 Elektroinsta...'!$C$99:$K$591</definedName>
    <definedName name="_xlnm._FilterDatabase" localSheetId="10" hidden="1">'02.5 - SO 02 Slaboproud'!$C$100:$K$200</definedName>
    <definedName name="_xlnm.Print_Area" localSheetId="10">'02.5 - SO 02 Slaboproud'!$C$4:$J$36,'02.5 - SO 02 Slaboproud'!$C$42:$J$82,'02.5 - SO 02 Slaboproud'!$C$88:$K$200</definedName>
    <definedName name="_xlnm._FilterDatabase" localSheetId="11" hidden="1">'02.9 - SO 02 VZT'!$C$81:$K$176</definedName>
    <definedName name="_xlnm.Print_Area" localSheetId="11">'02.9 - SO 02 VZT'!$C$4:$J$36,'02.9 - SO 02 VZT'!$C$42:$J$63,'02.9 - SO 02 VZT'!$C$69:$K$176</definedName>
    <definedName name="_xlnm._FilterDatabase" localSheetId="12" hidden="1">'03 - SO 03 - Komunikace, ...'!$C$83:$K$193</definedName>
    <definedName name="_xlnm.Print_Area" localSheetId="12">'03 - SO 03 - Komunikace, ...'!$C$4:$J$36,'03 - SO 03 - Komunikace, ...'!$C$42:$J$65,'03 - SO 03 - Komunikace, ...'!$C$71:$K$193</definedName>
    <definedName name="_xlnm._FilterDatabase" localSheetId="13" hidden="1">'07 - SO 07 venkovní rozvo...'!$C$97:$K$286</definedName>
    <definedName name="_xlnm.Print_Area" localSheetId="13">'07 - SO 07 venkovní rozvo...'!$C$4:$J$36,'07 - SO 07 venkovní rozvo...'!$C$42:$J$79,'07 - SO 07 venkovní rozvo...'!$C$85:$K$286</definedName>
    <definedName name="_xlnm._FilterDatabase" localSheetId="14" hidden="1">'09 - SO 09 přeložky'!$C$87:$K$170</definedName>
    <definedName name="_xlnm.Print_Area" localSheetId="14">'09 - SO 09 přeložky'!$C$4:$J$36,'09 - SO 09 přeložky'!$C$42:$J$69,'09 - SO 09 přeložky'!$C$75:$K$170</definedName>
    <definedName name="_xlnm._FilterDatabase" localSheetId="15" hidden="1">'10 - SO 10 Oplocení'!$C$79:$K$167</definedName>
    <definedName name="_xlnm.Print_Area" localSheetId="15">'10 - SO 10 Oplocení'!$C$4:$J$36,'10 - SO 10 Oplocení'!$C$42:$J$61,'10 - SO 10 Oplocení'!$C$67:$K$167</definedName>
    <definedName name="_xlnm._FilterDatabase" localSheetId="16" hidden="1">'11 - SO 11 Dešťová kanali...'!$C$86:$K$295</definedName>
    <definedName name="_xlnm.Print_Area" localSheetId="16">'11 - SO 11 Dešťová kanali...'!$C$4:$J$36,'11 - SO 11 Dešťová kanali...'!$C$42:$J$68,'11 - SO 11 Dešťová kanali...'!$C$74:$K$295</definedName>
    <definedName name="_xlnm._FilterDatabase" localSheetId="17" hidden="1">'12 - SO 12 Přípojka splaš...'!$C$80:$K$132</definedName>
    <definedName name="_xlnm.Print_Area" localSheetId="17">'12 - SO 12 Přípojka splaš...'!$C$4:$J$36,'12 - SO 12 Přípojka splaš...'!$C$42:$J$62,'12 - SO 12 Přípojka splaš...'!$C$68:$K$132</definedName>
    <definedName name="_xlnm._FilterDatabase" localSheetId="18" hidden="1">'13 - SO 13 Zásobování vodou'!$C$80:$K$171</definedName>
    <definedName name="_xlnm.Print_Area" localSheetId="18">'13 - SO 13 Zásobování vodou'!$C$4:$J$36,'13 - SO 13 Zásobování vodou'!$C$42:$J$62,'13 - SO 13 Zásobování vodou'!$C$68:$K$171</definedName>
    <definedName name="_xlnm._FilterDatabase" localSheetId="19" hidden="1">'14 - SO 14 - Areálový ply...'!$C$93:$K$420</definedName>
    <definedName name="_xlnm.Print_Area" localSheetId="19">'14 - SO 14 - Areálový ply...'!$C$4:$J$36,'14 - SO 14 - Areálový ply...'!$C$42:$J$75,'14 - SO 14 - Areálový ply...'!$C$81:$K$420</definedName>
    <definedName name="_xlnm._FilterDatabase" localSheetId="20" hidden="1">'15 - SO 15 Demoliční práce'!$C$78:$K$109</definedName>
    <definedName name="_xlnm.Print_Area" localSheetId="20">'15 - SO 15 Demoliční práce'!$C$4:$J$36,'15 - SO 15 Demoliční práce'!$C$42:$J$60,'15 - SO 15 Demoliční práce'!$C$66:$K$109</definedName>
    <definedName name="_xlnm._FilterDatabase" localSheetId="21" hidden="1">'30 - PS03 stlačený vzduch'!$C$76:$K$112</definedName>
    <definedName name="_xlnm.Print_Area" localSheetId="21">'30 - PS03 stlačený vzduch'!$C$4:$J$36,'30 - PS03 stlačený vzduch'!$C$42:$J$58,'30 - PS03 stlačený vzduch'!$C$64:$K$112</definedName>
    <definedName name="_xlnm._FilterDatabase" localSheetId="22" hidden="1">'40 - Vedlejší a ostatní n...'!$C$77:$K$82</definedName>
    <definedName name="_xlnm.Print_Area" localSheetId="22">'40 - Vedlejší a ostatní n...'!$C$4:$J$36,'40 - Vedlejší a ostatní n...'!$C$42:$J$59,'40 - Vedlejší a ostatní n...'!$C$65:$K$82</definedName>
    <definedName name="_xlnm.Print_Area" localSheetId="23">'Pokyny pro vyplnění'!$B$2:$K$69,'Pokyny pro vyplnění'!$B$72:$K$116,'Pokyny pro vyplnění'!$B$119:$K$188,'Pokyny pro vyplnění'!$B$196:$K$216</definedName>
    <definedName name="_xlnm.Print_Titles" localSheetId="0">'Rekapitulace stavby'!$49:$49</definedName>
    <definedName name="_xlnm.Print_Titles" localSheetId="1">'01 - SO 01 Hala'!$95:$95</definedName>
    <definedName name="_xlnm.Print_Titles" localSheetId="2">'01.1 - SO 01 Vytápění hala'!$83:$83</definedName>
    <definedName name="_xlnm.Print_Titles" localSheetId="3">'01.2 - SO 01 ZTI hala'!$83:$83</definedName>
    <definedName name="_xlnm.Print_Titles" localSheetId="4">'01.3 - SO 01 Vzduchotechnika'!$80:$80</definedName>
    <definedName name="_xlnm.Print_Titles" localSheetId="5">'01.4 - SO 01 Elektroinsta...'!$110:$110</definedName>
    <definedName name="_xlnm.Print_Titles" localSheetId="6">'02 - SO 02 Administrativn...'!$95:$95</definedName>
    <definedName name="_xlnm.Print_Titles" localSheetId="7">'02.1 - SO 02 Vytápění adm...'!$82:$82</definedName>
    <definedName name="_xlnm.Print_Titles" localSheetId="8">'02.2 - SO 02 ZTI administ...'!$83:$83</definedName>
    <definedName name="_xlnm.Print_Titles" localSheetId="9">'02.4 - SO 02 Elektroinsta...'!$111:$111</definedName>
    <definedName name="_xlnm.Print_Titles" localSheetId="10">'02.5 - SO 02 Slaboproud'!$100:$100</definedName>
    <definedName name="_xlnm.Print_Titles" localSheetId="11">'02.9 - SO 02 VZT'!$81:$81</definedName>
    <definedName name="_xlnm.Print_Titles" localSheetId="13">'07 - SO 07 venkovní rozvo...'!$97:$97</definedName>
    <definedName name="_xlnm.Print_Titles" localSheetId="14">'09 - SO 09 přeložky'!$87:$87</definedName>
    <definedName name="_xlnm.Print_Titles" localSheetId="15">'10 - SO 10 Oplocení'!$79:$79</definedName>
    <definedName name="_xlnm.Print_Titles" localSheetId="16">'11 - SO 11 Dešťová kanali...'!$86:$86</definedName>
    <definedName name="_xlnm.Print_Titles" localSheetId="17">'12 - SO 12 Přípojka splaš...'!$80:$80</definedName>
    <definedName name="_xlnm.Print_Titles" localSheetId="18">'13 - SO 13 Zásobování vodou'!$80:$80</definedName>
    <definedName name="_xlnm.Print_Titles" localSheetId="19">'14 - SO 14 - Areálový ply...'!$93:$93</definedName>
    <definedName name="_xlnm.Print_Titles" localSheetId="20">'15 - SO 15 Demoliční práce'!$78:$78</definedName>
    <definedName name="_xlnm.Print_Titles" localSheetId="21">'30 - PS03 stlačený vzduch'!$76:$76</definedName>
    <definedName name="_xlnm.Print_Titles" localSheetId="22">'40 - Vedlejší a ostatní n...'!$77:$77</definedName>
  </definedNames>
  <calcPr fullCalcOnLoad="1"/>
</workbook>
</file>

<file path=xl/sharedStrings.xml><?xml version="1.0" encoding="utf-8"?>
<sst xmlns="http://schemas.openxmlformats.org/spreadsheetml/2006/main" count="41471" uniqueCount="4212">
  <si>
    <t>Export VZ</t>
  </si>
  <si>
    <t>List obsahuje:</t>
  </si>
  <si>
    <t>1) Rekapitulace stavby</t>
  </si>
  <si>
    <t>2) Rekapitulace objektů stavby a soupisů prací</t>
  </si>
  <si>
    <t>3.0</t>
  </si>
  <si>
    <t/>
  </si>
  <si>
    <t>False</t>
  </si>
  <si>
    <t>{19b3f286-1b70-445b-bde5-63cc34070649}</t>
  </si>
  <si>
    <t>&gt;&gt;  skryté sloupce  &lt;&lt;</t>
  </si>
  <si>
    <t>0,01</t>
  </si>
  <si>
    <t>21</t>
  </si>
  <si>
    <t>15</t>
  </si>
  <si>
    <t>REKAPITULACE STAVBY</t>
  </si>
  <si>
    <t>v ---  níže se nacházejí doplnkové a pomocné údaje k sestavám  --- v</t>
  </si>
  <si>
    <t>Návod na vyplnění</t>
  </si>
  <si>
    <t>0,001</t>
  </si>
  <si>
    <t>Kód:</t>
  </si>
  <si>
    <t>3375c</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</si>
  <si>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</si>
  <si>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</si>
  <si>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Výrobní areál fi.Hauser CZ s.r.o., Heřmanova Huť aktualizace 11.12.2018</t>
  </si>
  <si>
    <t>KSO:</t>
  </si>
  <si>
    <t>811 1</t>
  </si>
  <si>
    <t>CC-CZ:</t>
  </si>
  <si>
    <t>Místo:</t>
  </si>
  <si>
    <t xml:space="preserve"> </t>
  </si>
  <si>
    <t>Datum:</t>
  </si>
  <si>
    <t>17. 7. 2018</t>
  </si>
  <si>
    <t>CZ-CPV:</t>
  </si>
  <si>
    <t>45000000-7</t>
  </si>
  <si>
    <t>CZ-CPA:</t>
  </si>
  <si>
    <t>41.00.21</t>
  </si>
  <si>
    <t>Zadavatel:</t>
  </si>
  <si>
    <t>IČ:</t>
  </si>
  <si>
    <t>Hauser CZ s.r.o., Tlučenská 8, 33027 Vejprnice</t>
  </si>
  <si>
    <t>DIČ:</t>
  </si>
  <si>
    <t>Uchazeč:</t>
  </si>
  <si>
    <t>Vyplň údaj</t>
  </si>
  <si>
    <t>Projektant:</t>
  </si>
  <si>
    <t>65536894</t>
  </si>
  <si>
    <t>Rene Hartman, Trnová 350, 33015 Trnová</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</si>
  <si>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</si>
  <si>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</si>
  <si>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</si>
  <si>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</si>
  <si>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</si>
  <si>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</si>
  <si>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</si>
  <si>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</si>
  <si>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</si>
  <si>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</si>
  <si>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</si>
  <si>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</si>
  <si>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</si>
  <si>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</si>
  <si>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</si>
  <si>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</si>
  <si>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</si>
  <si>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</si>
  <si>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</si>
  <si>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</si>
  <si>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</si>
  <si>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</si>
  <si>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</si>
  <si>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</si>
  <si>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</si>
  <si>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</si>
  <si>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</si>
  <si>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</si>
  <si>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</si>
  <si>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</si>
  <si>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</si>
  <si>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</si>
  <si>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</si>
  <si>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</si>
  <si>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</si>
  <si>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</si>
  <si>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</si>
  <si>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</si>
  <si>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</si>
  <si>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</si>
  <si>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</si>
  <si>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</si>
  <si>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Hala</t>
  </si>
  <si>
    <t>STA</t>
  </si>
  <si>
    <t>1</t>
  </si>
  <si>
    <t>{a8e911e4-58e9-4022-a5ef-d5148d35fdb1}</t>
  </si>
  <si>
    <t>2</t>
  </si>
  <si>
    <t>01.1</t>
  </si>
  <si>
    <t>SO 01 Vytápění hala</t>
  </si>
  <si>
    <t>{21170939-c055-4106-b1a6-7c8457a24530}</t>
  </si>
  <si>
    <t>01.2</t>
  </si>
  <si>
    <t>SO 01 ZTI hala</t>
  </si>
  <si>
    <t>{83f2cb93-0335-4538-bff3-a185277ff94e}</t>
  </si>
  <si>
    <t>01.3</t>
  </si>
  <si>
    <t>SO 01 Vzduchotechnika</t>
  </si>
  <si>
    <t>{8920dde1-3475-425e-b92b-915969762a76}</t>
  </si>
  <si>
    <t>01.4</t>
  </si>
  <si>
    <t>SO 01 Elektroinstalace</t>
  </si>
  <si>
    <t>{5c106bdb-c9de-4d76-91d2-101eb8fd7356}</t>
  </si>
  <si>
    <t>02</t>
  </si>
  <si>
    <t>SO 02 Administrativní budova</t>
  </si>
  <si>
    <t>{71d98a7e-b22f-40d5-8e10-2bbe784e2f53}</t>
  </si>
  <si>
    <t>02.1</t>
  </si>
  <si>
    <t>SO 02 Vytápění administrativní budovy</t>
  </si>
  <si>
    <t>{9e7453c1-f6f8-4184-b2b6-31a2c69c27f0}</t>
  </si>
  <si>
    <t>02.2</t>
  </si>
  <si>
    <t>SO 02 ZTI administrativní budova</t>
  </si>
  <si>
    <t>{e5ca17a4-aba7-4571-a1c9-4b8e5e7c8413}</t>
  </si>
  <si>
    <t>02.4</t>
  </si>
  <si>
    <t>SO 02 Elektroinstalace</t>
  </si>
  <si>
    <t>{383e5371-e1fa-438c-b776-02532d2ef07c}</t>
  </si>
  <si>
    <t>02.5</t>
  </si>
  <si>
    <t>SO 02 Slaboproud</t>
  </si>
  <si>
    <t>{ae52ee81-4515-4833-b34f-316d33888f48}</t>
  </si>
  <si>
    <t>02.9</t>
  </si>
  <si>
    <t>SO 02 VZT</t>
  </si>
  <si>
    <t>{d08e68e0-4538-4249-92fb-c0f9dce2ee13}</t>
  </si>
  <si>
    <t>03</t>
  </si>
  <si>
    <t>SO 03 - Komunikace, zpevněné plochy a parkoviště</t>
  </si>
  <si>
    <t>{6c5b0e7b-c436-4b90-868a-7c643fabb191}</t>
  </si>
  <si>
    <t>07</t>
  </si>
  <si>
    <t>SO 07 venkovní rozvody elektro</t>
  </si>
  <si>
    <t>{bd4b177f-77d1-4d32-b569-757f13f30bdb}</t>
  </si>
  <si>
    <t>09</t>
  </si>
  <si>
    <t>SO 09 přeložky</t>
  </si>
  <si>
    <t>{5913f1a2-0c40-4a33-9ed9-2a335b049e5e}</t>
  </si>
  <si>
    <t>10</t>
  </si>
  <si>
    <t>SO 10 Oplocení</t>
  </si>
  <si>
    <t>{e9c2cc66-7abf-417a-8255-f60b64e34b7e}</t>
  </si>
  <si>
    <t>11</t>
  </si>
  <si>
    <t>SO 11 Dešťová kanalizace v areálu</t>
  </si>
  <si>
    <t>{f3ef8caa-4fce-4917-9706-98ecf7d15158}</t>
  </si>
  <si>
    <t>12</t>
  </si>
  <si>
    <t>SO 12 Přípojka splaškové kanalizace</t>
  </si>
  <si>
    <t>{a617cd6b-e5ef-4ad5-b51e-409b8226becf}</t>
  </si>
  <si>
    <t>13</t>
  </si>
  <si>
    <t>SO 13 Zásobování vodou</t>
  </si>
  <si>
    <t>{cd6bf618-bcaf-4f65-8953-208ba36f8666}</t>
  </si>
  <si>
    <t>14</t>
  </si>
  <si>
    <t>SO 14 - Areálový plynovod</t>
  </si>
  <si>
    <t>{c3eafd0c-c1ae-48fb-a297-755c4a242373}</t>
  </si>
  <si>
    <t>SO 15 Demoliční práce</t>
  </si>
  <si>
    <t>{87b9a423-b6f6-458f-9395-d6aff22fa160}</t>
  </si>
  <si>
    <t>30</t>
  </si>
  <si>
    <t>PS03 stlačený vzduch</t>
  </si>
  <si>
    <t>{3f1ef6e0-f454-44ab-9a6d-c1b4e395790c}</t>
  </si>
  <si>
    <t>40</t>
  </si>
  <si>
    <t>Vedlejší a ostatní náklady</t>
  </si>
  <si>
    <t>VON</t>
  </si>
  <si>
    <t>{e1e39cfa-5441-4e90-965c-e0ec204e494c}</t>
  </si>
  <si>
    <t>80111</t>
  </si>
  <si>
    <t>1) Krycí list soupisu</t>
  </si>
  <si>
    <t>2) Rekapitulace</t>
  </si>
  <si>
    <t>3) Soupis prací</t>
  </si>
  <si>
    <t>Zpět na list:</t>
  </si>
  <si>
    <t>Rekapitulace stavby</t>
  </si>
  <si>
    <t>KRYCÍ LIST SOUPISU</t>
  </si>
  <si>
    <t>Objekt:</t>
  </si>
  <si>
    <t>01 - SO 01 Hala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</si>
  <si>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</si>
  <si>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</si>
  <si>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</si>
  <si>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</si>
  <si>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</si>
  <si>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</si>
  <si>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</si>
  <si>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</si>
  <si>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</si>
  <si>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</si>
  <si>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</si>
  <si>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</si>
  <si>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</si>
  <si>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</si>
  <si>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</si>
  <si>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</si>
  <si>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</si>
  <si>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</si>
  <si>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</si>
  <si>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</si>
  <si>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</si>
  <si>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</si>
  <si>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</si>
  <si>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</si>
  <si>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</si>
  <si>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</si>
  <si>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</si>
  <si>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</si>
  <si>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</si>
  <si>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</si>
  <si>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</si>
  <si>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</si>
  <si>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</si>
  <si>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</si>
  <si>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</si>
  <si>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</si>
  <si>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</si>
  <si>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</si>
  <si>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</si>
  <si>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</si>
  <si>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</si>
  <si>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</si>
  <si>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</si>
  <si>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</si>
  <si>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131201102</t>
  </si>
  <si>
    <t>Hloubení jam nezapažených v hornině tř. 3 objemu do 1000 m3</t>
  </si>
  <si>
    <t>m3</t>
  </si>
  <si>
    <t>CS ÚRS 2018 01</t>
  </si>
  <si>
    <t>4</t>
  </si>
  <si>
    <t>731044596</t>
  </si>
  <si>
    <t>PP</t>
  </si>
  <si>
    <t>Hloubení nezapažených jam a zářezů s urovnáním dna do předepsaného profilu a spádu v hornině tř. 3 přes 100 do 1 000 m3</t>
  </si>
  <si>
    <t>VV</t>
  </si>
  <si>
    <t>(70*25)*0,5</t>
  </si>
  <si>
    <t>131201109</t>
  </si>
  <si>
    <t>Příplatek za lepivost u hloubení jam nezapažených v hornině tř. 3</t>
  </si>
  <si>
    <t>-265450542</t>
  </si>
  <si>
    <t>Hloubení nezapažených jam a zářezů s urovnáním dna do předepsaného profilu a spádu Příplatek k cenám za lepivost horniny tř. 3</t>
  </si>
  <si>
    <t>875*0,5 'Přepočtené koeficientem množství</t>
  </si>
  <si>
    <t>3</t>
  </si>
  <si>
    <t>132201101</t>
  </si>
  <si>
    <t>Hloubení rýh š do 600 mm v hornině tř. 3 objemu do 100 m3</t>
  </si>
  <si>
    <t>-181515492</t>
  </si>
  <si>
    <t>Hloubení zapažených i nezapažených rýh šířky do 600 mm  s urovnáním dna do předepsaného profilu a spádu v hornině tř. 3 do 100 m3</t>
  </si>
  <si>
    <t>"základové pasy vestavků" (3,65+5+7,65+4,3+11,55+3,3+3,3*2+7,4+7,7)*0,9*0,3</t>
  </si>
  <si>
    <t>"obvodové prefa prahy" (3,5*32)*0,4*0,4</t>
  </si>
  <si>
    <t>Součet</t>
  </si>
  <si>
    <t>132201109</t>
  </si>
  <si>
    <t>Příplatek za lepivost k hloubení rýh š do 600 mm v hornině tř. 3</t>
  </si>
  <si>
    <t>-1500778130</t>
  </si>
  <si>
    <t>Hloubení zapažených i nezapažených rýh šířky do 600 mm  s urovnáním dna do předepsaného profilu a spádu v hornině tř. 3 Příplatek k cenám za lepivost horniny tř. 3</t>
  </si>
  <si>
    <t>33,351*0,5 'Přepočtené koeficientem množství</t>
  </si>
  <si>
    <t>5</t>
  </si>
  <si>
    <t>132201202</t>
  </si>
  <si>
    <t>Hloubení rýh š do 2000 mm v hornině tř. 3 objemu do 1000 m3</t>
  </si>
  <si>
    <t>156888358</t>
  </si>
  <si>
    <t>Hloubení zapažených i nezapažených rýh šířky přes 600 do 2 000 mm  s urovnáním dna do předepsaného profilu a spádu v hornině tř. 3 přes 100 do 1 000 m3</t>
  </si>
  <si>
    <t>"výkop pro prefa kalichy"  (2,5*2,5*1,1)*32</t>
  </si>
  <si>
    <t>6</t>
  </si>
  <si>
    <t>132201209</t>
  </si>
  <si>
    <t>Příplatek za lepivost k hloubení rýh š do 2000 mm v hornině tř. 3</t>
  </si>
  <si>
    <t>-2131674827</t>
  </si>
  <si>
    <t>Hloubení zapažených i nezapažených rýh šířky přes 600 do 2 000 mm  s urovnáním dna do předepsaného profilu a spádu v hornině tř. 3 Příplatek k cenám za lepivost horniny tř. 3</t>
  </si>
  <si>
    <t>220*0,5 'Přepočtené koeficientem množství</t>
  </si>
  <si>
    <t>7</t>
  </si>
  <si>
    <t>162701105</t>
  </si>
  <si>
    <t>Vodorovné přemístění do 10000 m výkopku/sypaniny z horniny tř. 1 až 4</t>
  </si>
  <si>
    <t>-719888287</t>
  </si>
  <si>
    <t>Vodorovné přemístění výkopku nebo sypaniny po suchu  na obvyklém dopravním prostředku, bez naložení výkopku, avšak se složením bez rozhrnutí z horniny tř. 1 až 4 na vzdálenost přes 9 000 do 10 000 m</t>
  </si>
  <si>
    <t>875+220+33,351-154</t>
  </si>
  <si>
    <t>8</t>
  </si>
  <si>
    <t>162701109</t>
  </si>
  <si>
    <t>Příplatek k vodorovnému přemístění výkopku/sypaniny z horniny tř. 1 až 4 ZKD 1000 m přes 10000 m</t>
  </si>
  <si>
    <t>551618776</t>
  </si>
  <si>
    <t>Vodorovné přemístění výkopku nebo sypaniny po suchu  na obvyklém dopravním prostředku, bez naložení výkopku, avšak se složením bez rozhrnutí z horniny tř. 1 až 4 na vzdálenost Příplatek k ceně za každých dalších i započatých 1 000 m</t>
  </si>
  <si>
    <t>974,351*5 'Přepočtené koeficientem množství</t>
  </si>
  <si>
    <t>9</t>
  </si>
  <si>
    <t>171201211</t>
  </si>
  <si>
    <t>Poplatek za uložení stavebního odpadu - zeminy a kameniva na skládce</t>
  </si>
  <si>
    <t>t</t>
  </si>
  <si>
    <t>1192058914</t>
  </si>
  <si>
    <t>Poplatek za uložení stavebního odpadu na skládce (skládkovné) zeminy a kameniva zatříděného do Katalogu odpadů pod kódem 170 504</t>
  </si>
  <si>
    <t>974,351*2 'Přepočtené koeficientem množství</t>
  </si>
  <si>
    <t>174101101</t>
  </si>
  <si>
    <t>Zásyp jam, šachet rýh nebo kolem objektů sypaninou se zhutněním</t>
  </si>
  <si>
    <t>991144021</t>
  </si>
  <si>
    <t>Zásyp sypaninou z jakékoliv horniny  s uložením výkopku ve vrstvách se zhutněním jam, šachet, rýh nebo kolem objektů v těchto vykopávkách</t>
  </si>
  <si>
    <t>220*0,7</t>
  </si>
  <si>
    <t>181951102</t>
  </si>
  <si>
    <t>Úprava pláně v hornině tř. 1 až 4 se zhutněním</t>
  </si>
  <si>
    <t>m2</t>
  </si>
  <si>
    <t>1076966085</t>
  </si>
  <si>
    <t>Úprava pláně vyrovnáním výškových rozdílů  v hornině tř. 1 až 4 se zhutněním</t>
  </si>
  <si>
    <t>(69*24)</t>
  </si>
  <si>
    <t>Zakládání</t>
  </si>
  <si>
    <t>271532212</t>
  </si>
  <si>
    <t>Podsyp pod základové konstrukce se zhutněním z hrubého kameniva frakce 16 až 32 mm</t>
  </si>
  <si>
    <t>843410851</t>
  </si>
  <si>
    <t>Podsyp pod základové konstrukce se zhutněním a urovnáním povrchu z kameniva hrubého, frakce 16 - 32 mm</t>
  </si>
  <si>
    <t>(307,54+366,95+359,96+390,48+19,84+22,54)*0,25</t>
  </si>
  <si>
    <t>(4,24+17,76+4,05+4,05+4,5*2+15,09+16,09+2,43)*0,18</t>
  </si>
  <si>
    <t>271562211</t>
  </si>
  <si>
    <t>Podsyp pod základové konstrukce se zhutněním z drobného kameniva frakce 0 až 4 mm</t>
  </si>
  <si>
    <t>333895558</t>
  </si>
  <si>
    <t>Podsyp pod základové konstrukce se zhutněním a urovnáním povrchu z kameniva drobného, frakce 0 - 4 mm</t>
  </si>
  <si>
    <t>(307,54+366,95+359,96+390,48+19,84+22,54)*0,05</t>
  </si>
  <si>
    <t>273313611</t>
  </si>
  <si>
    <t>Základové desky z betonu tř. C 16/20</t>
  </si>
  <si>
    <t>-1252811695</t>
  </si>
  <si>
    <t>Základy z betonu prostého desky z betonu kamenem neprokládaného tř. C 16/20</t>
  </si>
  <si>
    <t>(4,24+17,76+4,05+4,05+4,5*2+15,09+16,09+2,43)*0,1</t>
  </si>
  <si>
    <t>273362021</t>
  </si>
  <si>
    <t>Výztuž základových desek svařovanými sítěmi Kari</t>
  </si>
  <si>
    <t>1042423898</t>
  </si>
  <si>
    <t>Výztuž základů desek ze svařovaných sítí z drátů typu KARI</t>
  </si>
  <si>
    <t>(4,24+17,76+4,05+4,05+4,5*2+15,09+16,09+2,43)*1,3*0,0029</t>
  </si>
  <si>
    <t>16</t>
  </si>
  <si>
    <t>274313711</t>
  </si>
  <si>
    <t>Základové pásy z betonu tř. C 20/25</t>
  </si>
  <si>
    <t>-672796731</t>
  </si>
  <si>
    <t>Základy z betonu prostého pasy betonu kamenem neprokládaného tř. C 20/25</t>
  </si>
  <si>
    <t>"základové pasy vestavků" (3,65+5+7,65+4,3+11,55+3,3+3,3*2+7,4+7,7)*0,6*0,7</t>
  </si>
  <si>
    <t>17</t>
  </si>
  <si>
    <t>274351121</t>
  </si>
  <si>
    <t>Zřízení bednění základových pasů rovného</t>
  </si>
  <si>
    <t>-1423239530</t>
  </si>
  <si>
    <t>Bednění základů pasů rovné zřízení</t>
  </si>
  <si>
    <t>"základové pasy vestavků" (3,65+5+7,65+4,3+11,55+3,3+3,3*2+7,4+7,7)*2*0,7</t>
  </si>
  <si>
    <t>18</t>
  </si>
  <si>
    <t>274351122</t>
  </si>
  <si>
    <t>Odstranění bednění základových pasů rovného</t>
  </si>
  <si>
    <t>1624995098</t>
  </si>
  <si>
    <t>Bednění základů pasů rovné odstranění</t>
  </si>
  <si>
    <t>19</t>
  </si>
  <si>
    <t>2751250011R</t>
  </si>
  <si>
    <t>Montáž a dodávka prefa kalichů</t>
  </si>
  <si>
    <t>kus</t>
  </si>
  <si>
    <t>-1404155758</t>
  </si>
  <si>
    <t>20</t>
  </si>
  <si>
    <t>2751250012R</t>
  </si>
  <si>
    <t>Železobetonové plovoucí piloty pr.620mm, dl.5m</t>
  </si>
  <si>
    <t>-2071828490</t>
  </si>
  <si>
    <t>P</t>
  </si>
  <si>
    <t>Poznámka k položce:
včetně likvidace vývrtku</t>
  </si>
  <si>
    <t>2751250013R</t>
  </si>
  <si>
    <t>Stěhování vrtné soupravy a geologický průzkum</t>
  </si>
  <si>
    <t>2115752377</t>
  </si>
  <si>
    <t>22</t>
  </si>
  <si>
    <t>2751250021R</t>
  </si>
  <si>
    <t>Montáž a dodávka prefa základových prahů v.2450mm, tl.200mm, včetně zateplení tl.100m extrudovaným polystyrenem včetně soklové omítky nadzemní části prahu</t>
  </si>
  <si>
    <t>m</t>
  </si>
  <si>
    <t>1610589155</t>
  </si>
  <si>
    <t>(68,7*2+23,55+1,82*2)</t>
  </si>
  <si>
    <t>Svislé a kompletní konstrukce</t>
  </si>
  <si>
    <t>23</t>
  </si>
  <si>
    <t>311235121</t>
  </si>
  <si>
    <t>Zdivo jednovrstvé z cihel broušených do P10 na tenkovrstvou maltu tl 200 mm</t>
  </si>
  <si>
    <t>-131656187</t>
  </si>
  <si>
    <t>Zdivo jednovrstvé z cihel děrovaných broušených na celoplošnou tenkovrstvou maltu, pevnost cihel do P10, tl. zdiva 200 mm</t>
  </si>
  <si>
    <t>"vestavky haly" (2,7+3*2+3,07+4)*3,25-(1,6+2*2)</t>
  </si>
  <si>
    <t>"vnitřní sokly haly" (22,35*1,25*3)-(3*3+0,9*3)*1,25</t>
  </si>
  <si>
    <t>24</t>
  </si>
  <si>
    <t>311235151</t>
  </si>
  <si>
    <t>Zdivo jednovrstvé z cihel broušených do P10 na tenkovrstvou maltu tl 300 mm</t>
  </si>
  <si>
    <t>120771839</t>
  </si>
  <si>
    <t>Zdivo jednovrstvé z cihel děrovaných broušených na celoplošnou tenkovrstvou maltu, pevnost cihel do P10, tl. zdiva 300 mm</t>
  </si>
  <si>
    <t>"vestavky haly" (11,55+7,4+7,7+7,65+5,2)*3,25-(1,6*4+1,4)</t>
  </si>
  <si>
    <t>25</t>
  </si>
  <si>
    <t>317142422</t>
  </si>
  <si>
    <t>Překlad nenosný přímý z pórobetonu v příčkách tl 100 mm dl přes 1000 do 1250 mm</t>
  </si>
  <si>
    <t>-503330440</t>
  </si>
  <si>
    <t>Překlady nenosné prefabrikované z pórobetonu přímé osazené do tenkého maltového lože v příčkách tloušťky 100 mm, délky překladu přes 1000 do 1250 mm</t>
  </si>
  <si>
    <t>26</t>
  </si>
  <si>
    <t>317142442</t>
  </si>
  <si>
    <t>Překlad nenosný přímý z pórobetonu v příčkách tl 150 mm dl přes 1000 do 1250 mm</t>
  </si>
  <si>
    <t>249077430</t>
  </si>
  <si>
    <t>Překlady nenosné prefabrikované z pórobetonu přímé osazené do tenkého maltového lože v příčkách tloušťky 150 mm, délky překladu přes 1000 do 1250 mm</t>
  </si>
  <si>
    <t>27</t>
  </si>
  <si>
    <t>317168052</t>
  </si>
  <si>
    <t>Překlad keramický vysoký v 238 mm dl 1250 mm</t>
  </si>
  <si>
    <t>-82662259</t>
  </si>
  <si>
    <t>Překlady keramické vysoké osazené do maltového lože, šířky překladu 70 mm výšky 238 mm, délky 1250 mm</t>
  </si>
  <si>
    <t>2*1+4*5</t>
  </si>
  <si>
    <t>122</t>
  </si>
  <si>
    <t>317168057</t>
  </si>
  <si>
    <t>Překlad keramický vysoký v 238 mm dl 2500 mm</t>
  </si>
  <si>
    <t>1773859284</t>
  </si>
  <si>
    <t>Překlady keramické vysoké osazené do maltového lože, šířky překladu 70 mm výšky 238 mm, délky 2500 mm</t>
  </si>
  <si>
    <t>28</t>
  </si>
  <si>
    <t>331125002011R</t>
  </si>
  <si>
    <t>Montáž a dodávka obvodového opláštění haly ze sendvičových panelů s výplní z minerální vlny EI15 DP1 včetně pomocné nosné konstrukce a výměn pro osazení výplní otvorů a lemování</t>
  </si>
  <si>
    <t>1983760289</t>
  </si>
  <si>
    <t>Poznámka k položce:
v rozsahu dle popisu v technické zprávě</t>
  </si>
  <si>
    <t>(23,55)*(6,66-1,25)-(19,9*(3,4-1,25)+19,9*1,5/2)</t>
  </si>
  <si>
    <t>29</t>
  </si>
  <si>
    <t>33112500201R</t>
  </si>
  <si>
    <t>Montáž a dodávka obvodového opláštění haly ze sendvičových panelů včetně pomocné nosné konstrukce a výměn pro osazení výplní otvorů a lemování</t>
  </si>
  <si>
    <t>1280789453</t>
  </si>
  <si>
    <t>68,7*(5,74-1,25)-4*4*2</t>
  </si>
  <si>
    <t>68,7*(5,74-1,25)-4*4*3</t>
  </si>
  <si>
    <t>(23,55)*(6,66-1,25)</t>
  </si>
  <si>
    <t>331125002021R</t>
  </si>
  <si>
    <t>Montáž a dodávka vnitřních dělících stěn haly ze sendvičových panelů včetně pomocné nosné konstrukce a výměn pro osazení výplní otvorů a lemování</t>
  </si>
  <si>
    <t>-728130908</t>
  </si>
  <si>
    <t>22,35*(4,5-1,25)*2-(3*1,75*2)</t>
  </si>
  <si>
    <t>31</t>
  </si>
  <si>
    <t>33112500202R</t>
  </si>
  <si>
    <t>Montáž a dodávka vnitřních dělících stěn haly ze sendvičových panelů včetně pomocné nosné konstrukce a výměn pro osazení výplní otvorů a lemování  - stěna s požární odolností dle PO zprávy</t>
  </si>
  <si>
    <t>-529350322</t>
  </si>
  <si>
    <t>Poznámka k položce:
včetně PO nátěru ocelové konstrukce,
v rozsahu dle popisu v technické zprávě</t>
  </si>
  <si>
    <t>22,35*(4,5-1,25)*1-(3*1,75*1)</t>
  </si>
  <si>
    <t>32</t>
  </si>
  <si>
    <t>33112500203R</t>
  </si>
  <si>
    <t>Montáž a dodávka střešního skládaného pláště haly včetně pomocné nosné konstrukce a výměn pro osazení výplní otvorů a lemování</t>
  </si>
  <si>
    <t>2019975415</t>
  </si>
  <si>
    <t>Poznámka k položce:
střešní plášť haly ve skladbě :
- PVC folie mechanicky kotvená tl.1,5mm
- polystyren EPS 150S tl.260mm ( 2*80+100mm)
- parozábrana - PE folie tl.0,25mm
- nosný trapézový plech v.v. 150mm
v rozsahu dle popisu v technické zprávě</t>
  </si>
  <si>
    <t>(68,7*23,7)-57</t>
  </si>
  <si>
    <t>"odpočet plochy světlíků" -(14,5*3*2+14,6*3*2)</t>
  </si>
  <si>
    <t>123</t>
  </si>
  <si>
    <t>33112500204R</t>
  </si>
  <si>
    <t>1119385098</t>
  </si>
  <si>
    <t>Poznámka k položce:
střešní plášť haly ve skladbě :
- PVC folie mechanicky kotvená tl.1,5mm
- minerální vata tl.260mm ( 2*80+100mm)
- parozábrana - PE folie tl.0,25mm
- nosný trapézový plech v.v. 150mm
v rozsahu dle popisu v technické zprávě</t>
  </si>
  <si>
    <t>57</t>
  </si>
  <si>
    <t>33</t>
  </si>
  <si>
    <t>3311250091R</t>
  </si>
  <si>
    <t>Montáž a dodávka ŽB sloupů do kalichu patky , 400x600m</t>
  </si>
  <si>
    <t>-471465696</t>
  </si>
  <si>
    <t>34</t>
  </si>
  <si>
    <t>3311250092R</t>
  </si>
  <si>
    <t>Montáž a dodávka ŽB vazníků uložených na betonových sloupech včetně kotevních prvků a zavětrování</t>
  </si>
  <si>
    <t>1624143865</t>
  </si>
  <si>
    <t>35</t>
  </si>
  <si>
    <t>342272225</t>
  </si>
  <si>
    <t>Příčka z pórobetonových hladkých tvárnic na tenkovrstvou maltu tl 100 mm</t>
  </si>
  <si>
    <t>-1339906635</t>
  </si>
  <si>
    <t>Příčky z pórobetonových tvárnic hladkých na tenké maltové lože objemová hmotnost do 500 kg/m3, tloušťka příčky 100 mm</t>
  </si>
  <si>
    <t>"vestavky haly" (1,5+1,5+0,9)*3,25-(1,2*3)</t>
  </si>
  <si>
    <t>36</t>
  </si>
  <si>
    <t>342272245</t>
  </si>
  <si>
    <t>Příčka z pórobetonových hladkých tvárnic na tenkovrstvou maltu tl 150 mm</t>
  </si>
  <si>
    <t>-1584047052</t>
  </si>
  <si>
    <t>Příčky z pórobetonových tvárnic hladkých na tenké maltové lože objemová hmotnost do 500 kg/m3, tloušťka příčky 150 mm</t>
  </si>
  <si>
    <t>"vestavky haly" (3*3+2,7*2+0,9+3,05)*3,25-(1,6*3+1,4)</t>
  </si>
  <si>
    <t>37</t>
  </si>
  <si>
    <t>346272256</t>
  </si>
  <si>
    <t>Přizdívka z pórobetonových tvárnic tl 150 mm</t>
  </si>
  <si>
    <t>328279379</t>
  </si>
  <si>
    <t>Přizdívky z pórobetonových tvárnic objemová hmotnost do 500 kg/m3, na tenké maltové lože, tloušťka přizdívky 150 mm</t>
  </si>
  <si>
    <t>"instalační přizdívka" (0,9*2)*1,3</t>
  </si>
  <si>
    <t>Vodorovné konstrukce</t>
  </si>
  <si>
    <t>38</t>
  </si>
  <si>
    <t>4111181191R</t>
  </si>
  <si>
    <t>Montáž a dodávka stropní konstrukce vestavků včetně zmonolitnění, věnců a ocelové pomocné nosné kce pro uložení stropu, včetně krystalizačního nátěru na stropní konstrukci</t>
  </si>
  <si>
    <t>-359769164</t>
  </si>
  <si>
    <t>(4,3*5,4+7,65*3,57+11,55*3,3+7,4*3,3+7,7*3,3+3,05*1,05)</t>
  </si>
  <si>
    <t>Úpravy povrchů, podlahy a osazování výplní</t>
  </si>
  <si>
    <t>39</t>
  </si>
  <si>
    <t>612321141</t>
  </si>
  <si>
    <t>Vápenocementová omítka štuková dvouvrstvá vnitřních stěn nanášená ručně</t>
  </si>
  <si>
    <t>-1011825358</t>
  </si>
  <si>
    <t>Omítka vápenocementová vnitřních ploch  nanášená ručně dvouvrstvá, tloušťky jádrové omítky do 10 mm a tloušťky štuku do 3 mm štuková svislých konstrukcí stěn</t>
  </si>
  <si>
    <t>"vestavky haly" ((2,7+3*2+3,07+4)*3,25-(1,6+2*2))*2</t>
  </si>
  <si>
    <t>"vnitřní sokly haly" ((22,35*1,25*3)-(3*3+0,9*3)*1,25)*2</t>
  </si>
  <si>
    <t>"vestavky haly" ((11,55+7,4+7,7+7,65+5,2)*3,25-(1,6*4+1,4))*2</t>
  </si>
  <si>
    <t>"vestavky haly" ((3*3+2,7*2+0,9+3,05)*3,25-(1,6*3+1,4))*2</t>
  </si>
  <si>
    <t>"vestavky haly" ((1,5+1,5+0,9)*3,25-(1,2*3))*2</t>
  </si>
  <si>
    <t>631311115</t>
  </si>
  <si>
    <t>Mazanina tl do 80 mm z betonu prostého bez zvýšených nároků na prostředí tř. C 20/25</t>
  </si>
  <si>
    <t>-1616417548</t>
  </si>
  <si>
    <t>Mazanina z betonu  prostého bez zvýšených nároků na prostředí tl. přes 50 do 80 mm tř. C 20/25</t>
  </si>
  <si>
    <t>(4,24+17,76+4,05+4,05+4,5*2+15,09+16,09+2,43)*0,08</t>
  </si>
  <si>
    <t>41</t>
  </si>
  <si>
    <t>63131112902R</t>
  </si>
  <si>
    <t>Podlaha drátkobetonová tl.180mm leštěná s minerálním vsypem včetně dilatací</t>
  </si>
  <si>
    <t>-2051365332</t>
  </si>
  <si>
    <t>(307,54+366,95+359,96+390,48+19,84+22,54)</t>
  </si>
  <si>
    <t>42</t>
  </si>
  <si>
    <t>632481213</t>
  </si>
  <si>
    <t>Separační vrstva z PE fólie</t>
  </si>
  <si>
    <t>405646162</t>
  </si>
  <si>
    <t>Separační vrstva k oddělení podlahových vrstev  z polyetylénové fólie</t>
  </si>
  <si>
    <t>(4,24+17,76+4,05+4,05+4,5*2+15,09+16,09+2,43)</t>
  </si>
  <si>
    <t>Ostatní konstrukce a práce, bourání</t>
  </si>
  <si>
    <t>43</t>
  </si>
  <si>
    <t>9221118231R</t>
  </si>
  <si>
    <t>Úprava podloží zemin tl 300 mm vápnem</t>
  </si>
  <si>
    <t>-539113035</t>
  </si>
  <si>
    <t>"plocha pod halou"</t>
  </si>
  <si>
    <t>44</t>
  </si>
  <si>
    <t>952901221</t>
  </si>
  <si>
    <t>Vyčištění budov průmyslových objektů při jakékoliv výšce podlaží</t>
  </si>
  <si>
    <t>75721068</t>
  </si>
  <si>
    <t>Vyčištění budov nebo objektů před předáním do užívání  průmyslových budov a objektů výrobních, skladovacích, garáží, dílen nebo hal apod. s nespalnou podlahou jakékoliv výšky podlaží</t>
  </si>
  <si>
    <t>23,77+48,94+1467,31</t>
  </si>
  <si>
    <t>45</t>
  </si>
  <si>
    <t>95331112911R</t>
  </si>
  <si>
    <t>Přenosné hasící přístroje - PHP práškový 21A</t>
  </si>
  <si>
    <t>1421620466</t>
  </si>
  <si>
    <t>Poznámka k položce:
Přenosné hasící přístroje - v rozsahu dle popisu v požární zprávě</t>
  </si>
  <si>
    <t>4+4+3+2+1</t>
  </si>
  <si>
    <t>46</t>
  </si>
  <si>
    <t>95331112912R</t>
  </si>
  <si>
    <t>Přenosné hasící přístroje - PHP CO2 75B</t>
  </si>
  <si>
    <t>-1072334916</t>
  </si>
  <si>
    <t>3+3</t>
  </si>
  <si>
    <t>998</t>
  </si>
  <si>
    <t>Přesun hmot</t>
  </si>
  <si>
    <t>47</t>
  </si>
  <si>
    <t>998021021</t>
  </si>
  <si>
    <t>Přesun hmot pro haly s nosnou kcí zděnou nebo monolitickou v do 20 m</t>
  </si>
  <si>
    <t>747312330</t>
  </si>
  <si>
    <t>Přesun hmot pro haly občanské výstavby, výrobu a služby  s nosnou svislou konstrukcí zděnou nebo betonovou monolitickou vodorovná dopravní vzdálenost do 100 m, pro haly výšky do 20 m</t>
  </si>
  <si>
    <t>PSV</t>
  </si>
  <si>
    <t>Práce a dodávky PSV</t>
  </si>
  <si>
    <t>711</t>
  </si>
  <si>
    <t>Izolace proti vodě, vlhkosti a plynům</t>
  </si>
  <si>
    <t>48</t>
  </si>
  <si>
    <t>711471051</t>
  </si>
  <si>
    <t>Provedení vodorovné izolace proti tlakové vodě termoplasty lepenou fólií PVC</t>
  </si>
  <si>
    <t>-572344981</t>
  </si>
  <si>
    <t>Provedení izolace proti povrchové a podpovrchové tlakové vodě termoplasty  na ploše vodorovné V folií PVC lepenou</t>
  </si>
  <si>
    <t>(307,54+366,95+359,96+390,48)</t>
  </si>
  <si>
    <t>(4,24+17,76+4,05+4,05+19,84+22,54+4,5*2+15,09+16,09+2,43)</t>
  </si>
  <si>
    <t>49</t>
  </si>
  <si>
    <t>M</t>
  </si>
  <si>
    <t>283220041R</t>
  </si>
  <si>
    <t>fólie zemní hydroizolační mPVC</t>
  </si>
  <si>
    <t>-1540138846</t>
  </si>
  <si>
    <t>1540,02*1,1 'Přepočtené koeficientem množství</t>
  </si>
  <si>
    <t>50</t>
  </si>
  <si>
    <t>711472051</t>
  </si>
  <si>
    <t>Provedení svislé izolace proti tlakové vodě termoplasty lepenou fólií PVC</t>
  </si>
  <si>
    <t>715209349</t>
  </si>
  <si>
    <t>Provedení izolace proti povrchové a podpovrchové tlakové vodě termoplasty  na ploše svislé S folií PVC lepenou</t>
  </si>
  <si>
    <t>(68,7*2+23,55*2)*0,3</t>
  </si>
  <si>
    <t>51</t>
  </si>
  <si>
    <t>-602414853</t>
  </si>
  <si>
    <t>55,35*1,1 'Přepočtené koeficientem množství</t>
  </si>
  <si>
    <t>52</t>
  </si>
  <si>
    <t>711472091R</t>
  </si>
  <si>
    <t>Lišta plechová poplastovaná pro napojení svislé hydroizolace</t>
  </si>
  <si>
    <t>1606501484</t>
  </si>
  <si>
    <t>(68,7*2+23,55*2)</t>
  </si>
  <si>
    <t>53</t>
  </si>
  <si>
    <t>711491171</t>
  </si>
  <si>
    <t>Provedení izolace proti tlakové vodě vodorovné z textilií vrstva podkladní</t>
  </si>
  <si>
    <t>-33439390</t>
  </si>
  <si>
    <t>Provedení izolace proti povrchové a podpovrchové tlakové vodě ostatní  na ploše vodorovné V z textilií, vrstva podkladní</t>
  </si>
  <si>
    <t>54</t>
  </si>
  <si>
    <t>69311081</t>
  </si>
  <si>
    <t>geotextilie netkaná PES 300 g/m2</t>
  </si>
  <si>
    <t>504049147</t>
  </si>
  <si>
    <t>(307,54+366,95+359,96+390,48)*2</t>
  </si>
  <si>
    <t>(4,24+17,76+4,05+4,05+19,84+22,54+4,5*2+15,09+16,09+2,43)*2</t>
  </si>
  <si>
    <t>(68,7*2+23,55*2)*0,3*2</t>
  </si>
  <si>
    <t>3190,74*1,05 'Přepočtené koeficientem množství</t>
  </si>
  <si>
    <t>55</t>
  </si>
  <si>
    <t>711491172</t>
  </si>
  <si>
    <t>Provedení izolace proti tlakové vodě vodorovné z textilií vrstva ochranná</t>
  </si>
  <si>
    <t>517242669</t>
  </si>
  <si>
    <t>Provedení izolace proti povrchové a podpovrchové tlakové vodě ostatní  na ploše vodorovné V z textilií, vrstva ochranná</t>
  </si>
  <si>
    <t>56</t>
  </si>
  <si>
    <t>711491271</t>
  </si>
  <si>
    <t>Provedení izolace proti tlakové vodě svislé z textilií vrstva podkladní</t>
  </si>
  <si>
    <t>-1167775920</t>
  </si>
  <si>
    <t>Provedení izolace proti povrchové a podpovrchové tlakové vodě ostatní  na ploše svislé S z textilií, vrstva podkladní</t>
  </si>
  <si>
    <t>711491272</t>
  </si>
  <si>
    <t>Provedení izolace proti tlakové vodě svislé z textilií vrstva ochranná</t>
  </si>
  <si>
    <t>-2024212130</t>
  </si>
  <si>
    <t>Provedení izolace proti povrchové a podpovrchové tlakové vodě ostatní  na ploše svislé S z textilií, vrstva ochranná</t>
  </si>
  <si>
    <t>58</t>
  </si>
  <si>
    <t>998711101</t>
  </si>
  <si>
    <t>Přesun hmot tonážní pro izolace proti vodě, vlhkosti a plynům v objektech výšky do 6 m</t>
  </si>
  <si>
    <t>-813577727</t>
  </si>
  <si>
    <t>Přesun hmot pro izolace proti vodě, vlhkosti a plynům  stanovený z hmotnosti přesunovaného materiálu vodorovná dopravní vzdálenost do 50 m v objektech výšky do 6 m</t>
  </si>
  <si>
    <t>713</t>
  </si>
  <si>
    <t>Izolace tepelné</t>
  </si>
  <si>
    <t>59</t>
  </si>
  <si>
    <t>713121111</t>
  </si>
  <si>
    <t>Montáž izolace tepelné podlah volně kladenými rohožemi, pásy, dílci, deskami 1 vrstva</t>
  </si>
  <si>
    <t>1983407057</t>
  </si>
  <si>
    <t>Montáž tepelné izolace podlah rohožemi, pásy, deskami, dílci, bloky (izolační materiál ve specifikaci) kladenými volně jednovrstvá</t>
  </si>
  <si>
    <t>60</t>
  </si>
  <si>
    <t>28376422</t>
  </si>
  <si>
    <t>deska z polystyrénu XPS, hrana polodrážková a hladký povrch tl 100mm</t>
  </si>
  <si>
    <t>984818917</t>
  </si>
  <si>
    <t>72,71*1,02 'Přepočtené koeficientem množství</t>
  </si>
  <si>
    <t>61</t>
  </si>
  <si>
    <t>998713102</t>
  </si>
  <si>
    <t>Přesun hmot tonážní pro izolace tepelné v objektech v do 12 m</t>
  </si>
  <si>
    <t>1870412812</t>
  </si>
  <si>
    <t>Přesun hmot pro izolace tepelné stanovený z hmotnosti přesunovaného materiálu vodorovná dopravní vzdálenost do 50 m v objektech výšky přes 6 m do 12 m</t>
  </si>
  <si>
    <t>763</t>
  </si>
  <si>
    <t>Konstrukce suché výstavby</t>
  </si>
  <si>
    <t>62</t>
  </si>
  <si>
    <t>7631351011R</t>
  </si>
  <si>
    <t>Montáž a dodávka kazetového podhledu z kazet 600x600 mm na zavěšenou viditelnou nosnou konstrukci</t>
  </si>
  <si>
    <t>-1721483512</t>
  </si>
  <si>
    <t>17,76+15,09+16,09</t>
  </si>
  <si>
    <t>63</t>
  </si>
  <si>
    <t>7632311211R</t>
  </si>
  <si>
    <t>SDK podhled deska 1x12,5 dvouvrstvá spodní kce profil CD+UD bez TI</t>
  </si>
  <si>
    <t>628645693</t>
  </si>
  <si>
    <t>4,24+4,5*2</t>
  </si>
  <si>
    <t>64</t>
  </si>
  <si>
    <t>7632311291R</t>
  </si>
  <si>
    <t>SDK podhled deska 1x12,5 dvouvrstvá spodní kce profil CD+UD bez TI impregnovaný</t>
  </si>
  <si>
    <t>-1374150938</t>
  </si>
  <si>
    <t>4,05*2+2,43</t>
  </si>
  <si>
    <t>65</t>
  </si>
  <si>
    <t>998763101</t>
  </si>
  <si>
    <t>Přesun hmot tonážní pro dřevostavby v objektech v do 12 m</t>
  </si>
  <si>
    <t>1817802754</t>
  </si>
  <si>
    <t>Přesun hmot pro dřevostavby  stanovený z hmotnosti přesunovaného materiálu vodorovná dopravní vzdálenost do 50 m v objektech výšky přes 6 do 12 m</t>
  </si>
  <si>
    <t>764</t>
  </si>
  <si>
    <t>Konstrukce klempířské</t>
  </si>
  <si>
    <t>66</t>
  </si>
  <si>
    <t>764511612</t>
  </si>
  <si>
    <t>Žlab podokapní hranatý z Pz s povrchovou úpravou rš 330 mm</t>
  </si>
  <si>
    <t>1913873692</t>
  </si>
  <si>
    <t>Žlab podokapní z pozinkovaného plechu s povrchovou úpravou včetně háků a čel hranatý rš 330 mm</t>
  </si>
  <si>
    <t>"hala" 68,7*2</t>
  </si>
  <si>
    <t>"přístřešek" 68,7</t>
  </si>
  <si>
    <t>67</t>
  </si>
  <si>
    <t>7645116621R</t>
  </si>
  <si>
    <t>Kotlík hranatý pro podokapní žlaby z Pz s povrchovou úpravou 330/125 mm</t>
  </si>
  <si>
    <t>227283892</t>
  </si>
  <si>
    <t>Žlab podokapní z pozinkovaného plechu s povrchovou úpravou včetně háků a čel kotlík hranatý, rš žlabu/průměr svodu 330/100 mm</t>
  </si>
  <si>
    <t>6*3</t>
  </si>
  <si>
    <t>68</t>
  </si>
  <si>
    <t>764518623</t>
  </si>
  <si>
    <t>Svody kruhové včetně objímek, kolen, odskoků z Pz s povrchovou úpravou průměru 120 mm</t>
  </si>
  <si>
    <t>738805353</t>
  </si>
  <si>
    <t>Svod z pozinkovaného plechu s upraveným povrchem včetně objímek, kolen a odskoků kruhový, průměru 120 mm</t>
  </si>
  <si>
    <t>6*12</t>
  </si>
  <si>
    <t>69</t>
  </si>
  <si>
    <t>998764102</t>
  </si>
  <si>
    <t>Přesun hmot tonážní pro konstrukce klempířské v objektech v do 12 m</t>
  </si>
  <si>
    <t>411199280</t>
  </si>
  <si>
    <t>Přesun hmot pro konstrukce klempířské stanovený z hmotnosti přesunovaného materiálu vodorovná dopravní vzdálenost do 50 m v objektech výšky přes 6 do 12 m</t>
  </si>
  <si>
    <t>766</t>
  </si>
  <si>
    <t>Konstrukce truhlářské</t>
  </si>
  <si>
    <t>70</t>
  </si>
  <si>
    <t>7666221970R</t>
  </si>
  <si>
    <t>Montáž a dodávka vnitřních dveří hladkých plných CPL včetně kování a ocelové zárubně včetně nátěru 600/1970</t>
  </si>
  <si>
    <t>-2129502977</t>
  </si>
  <si>
    <t>71</t>
  </si>
  <si>
    <t>7666221971R</t>
  </si>
  <si>
    <t>Montáž a dodávka vnitřních dveří hladkých plných CPL včetně kování a ocelové zárubně včetně nátěru 700/1970</t>
  </si>
  <si>
    <t>-635165167</t>
  </si>
  <si>
    <t>72</t>
  </si>
  <si>
    <t>7666221972R</t>
  </si>
  <si>
    <t>Montáž a dodávka vnitřních dveří hladkých plných CPL včetně kování a ocelové zárubně včetně nátěru 800/1970</t>
  </si>
  <si>
    <t>809268610</t>
  </si>
  <si>
    <t>73</t>
  </si>
  <si>
    <t>7666221974R</t>
  </si>
  <si>
    <t>Montáž a dodávka vnitřních dveří hladkých plných CPL včetně kování a ocelové zárubně včetně nátěru 800/1970 EW15 DP3-C</t>
  </si>
  <si>
    <t>1329405851</t>
  </si>
  <si>
    <t>74</t>
  </si>
  <si>
    <t>7666221984R</t>
  </si>
  <si>
    <t>Montáž a dodávka okna plastového 2500/750</t>
  </si>
  <si>
    <t>-1843368182</t>
  </si>
  <si>
    <t>75</t>
  </si>
  <si>
    <t>7666221985R</t>
  </si>
  <si>
    <t>Montáž a dodávka okna plastového 5000/750</t>
  </si>
  <si>
    <t>-1981267902</t>
  </si>
  <si>
    <t>76</t>
  </si>
  <si>
    <t>7666221986R</t>
  </si>
  <si>
    <t>Montáž a dodávka okna plastového 5000/1500</t>
  </si>
  <si>
    <t>1440764541</t>
  </si>
  <si>
    <t>77</t>
  </si>
  <si>
    <t>7666221987R</t>
  </si>
  <si>
    <t>Montáž a dodávka okna plastového 2500/1500</t>
  </si>
  <si>
    <t>1061222857</t>
  </si>
  <si>
    <t>78</t>
  </si>
  <si>
    <t>7666221988R</t>
  </si>
  <si>
    <t>Montáž a dodávka okna plastového 3750/1500</t>
  </si>
  <si>
    <t>1568714145</t>
  </si>
  <si>
    <t>79</t>
  </si>
  <si>
    <t>7666221989R</t>
  </si>
  <si>
    <t>Montáž a dodávka okna plastového 3000/1500</t>
  </si>
  <si>
    <t>-1008287984</t>
  </si>
  <si>
    <t>80</t>
  </si>
  <si>
    <t>7666221990R</t>
  </si>
  <si>
    <t>Montáž a dodávka okna plastového 1000/700</t>
  </si>
  <si>
    <t>1549109489</t>
  </si>
  <si>
    <t>81</t>
  </si>
  <si>
    <t>7666221991R</t>
  </si>
  <si>
    <t>Montáž a dodávka okna plastového 1250/1500</t>
  </si>
  <si>
    <t>336449947</t>
  </si>
  <si>
    <t>124</t>
  </si>
  <si>
    <t>7666221992R</t>
  </si>
  <si>
    <t>Montáž a dodávka vnitřního okna 1800/1500</t>
  </si>
  <si>
    <t>-486025209</t>
  </si>
  <si>
    <t>Poznámka k položce:
v rozsahu dle popisu v technické zprávě, včetně olemování</t>
  </si>
  <si>
    <t>82</t>
  </si>
  <si>
    <t>998766102</t>
  </si>
  <si>
    <t>Přesun hmot tonážní pro konstrukce truhlářské v objektech v do 12 m</t>
  </si>
  <si>
    <t>-159272984</t>
  </si>
  <si>
    <t>Přesun hmot pro konstrukce truhlářské stanovený z hmotnosti přesunovaného materiálu vodorovná dopravní vzdálenost do 50 m v objektech výšky přes 6 do 12 m</t>
  </si>
  <si>
    <t>767</t>
  </si>
  <si>
    <t>Konstrukce zámečnické</t>
  </si>
  <si>
    <t>83</t>
  </si>
  <si>
    <t>7676401111R</t>
  </si>
  <si>
    <t>Montáž dveří vchodových jednokřídlových bez nadsvětlíku</t>
  </si>
  <si>
    <t>-2111594164</t>
  </si>
  <si>
    <t>Montáž dveří  vchodových jednokřídlových bez nadsvětlíku</t>
  </si>
  <si>
    <t>84</t>
  </si>
  <si>
    <t>553409191R</t>
  </si>
  <si>
    <t>dodávka dveří 800/2000 včetně rámu v obvodovém plášti haly</t>
  </si>
  <si>
    <t>-39668770</t>
  </si>
  <si>
    <t>85</t>
  </si>
  <si>
    <t>553409192R</t>
  </si>
  <si>
    <t>dodávka dveří 800/2000 včetně rámu ve vnitřní montované stěně haly</t>
  </si>
  <si>
    <t>-214833031</t>
  </si>
  <si>
    <t>86</t>
  </si>
  <si>
    <t>553409193R</t>
  </si>
  <si>
    <t>dodávka dveří 800/2000 včetně rámu ve vnitřní montované stěně haly EW15 DP3 C</t>
  </si>
  <si>
    <t>1987429108</t>
  </si>
  <si>
    <t>87</t>
  </si>
  <si>
    <t>7676402211R</t>
  </si>
  <si>
    <t>Montáž dveří  vchodových dvoukřídlových bez nadsvětlíku</t>
  </si>
  <si>
    <t>820471020</t>
  </si>
  <si>
    <t>Montáž dveří  vchodových dvoukřídlové bez nadsvětlíku</t>
  </si>
  <si>
    <t>88</t>
  </si>
  <si>
    <t>553409195R</t>
  </si>
  <si>
    <t>dodávka vrat do kompresorovny 2000/2000 včetně rámu</t>
  </si>
  <si>
    <t>1628687458</t>
  </si>
  <si>
    <t>89</t>
  </si>
  <si>
    <t>767651112</t>
  </si>
  <si>
    <t>Montáž vrat garážových sekčních zajížděcích pod strop plochy do 9 m2</t>
  </si>
  <si>
    <t>396770310</t>
  </si>
  <si>
    <t>Montáž vrat garážových nebo průmyslových sekčních zajížděcích pod strop, plochy přes 6 do 9 m2</t>
  </si>
  <si>
    <t>90</t>
  </si>
  <si>
    <t>767651114</t>
  </si>
  <si>
    <t>Montáž vrat garážových sekčních zajížděcích pod strop plochy přes 13 m2</t>
  </si>
  <si>
    <t>-1537656637</t>
  </si>
  <si>
    <t>Montáž vrat garážových nebo průmyslových sekčních zajížděcích pod strop, plochy přes 13 m2</t>
  </si>
  <si>
    <t>91</t>
  </si>
  <si>
    <t>553447291R</t>
  </si>
  <si>
    <t xml:space="preserve">dodávka vrat 4000/4000 </t>
  </si>
  <si>
    <t>1731013973</t>
  </si>
  <si>
    <t>92</t>
  </si>
  <si>
    <t>553447293R</t>
  </si>
  <si>
    <t xml:space="preserve">dodávka vrat 3000/3000 </t>
  </si>
  <si>
    <t>232111047</t>
  </si>
  <si>
    <t>93</t>
  </si>
  <si>
    <t>553447294R</t>
  </si>
  <si>
    <t>dodávka vrat 3000/3000 EW15 DP C s PO roletou</t>
  </si>
  <si>
    <t>473641454</t>
  </si>
  <si>
    <t>94</t>
  </si>
  <si>
    <t>7676511901R</t>
  </si>
  <si>
    <t>Montáž a dodávka střešního světlíku 14525/3000</t>
  </si>
  <si>
    <t>1949618293</t>
  </si>
  <si>
    <t>95</t>
  </si>
  <si>
    <t>7676511902R</t>
  </si>
  <si>
    <t>Montáž a dodávka střešního světlíku 14625/3000</t>
  </si>
  <si>
    <t>-1902736043</t>
  </si>
  <si>
    <t>96</t>
  </si>
  <si>
    <t>7676511921R</t>
  </si>
  <si>
    <t>Montáž a dodávka energomostů - konstrukce pro vedení instalací po obvodu haly kotvené ze sloupu na sloup, včetně konzol</t>
  </si>
  <si>
    <t>-29337949</t>
  </si>
  <si>
    <t>Poznámka k položce:
ocelová konstrukce včetně povrchové úpravy</t>
  </si>
  <si>
    <t>68,5*2+23*2</t>
  </si>
  <si>
    <t>97</t>
  </si>
  <si>
    <t>7676511931R</t>
  </si>
  <si>
    <t>Montáž a dodávka markýzy u haly - nosná ocelová konstrukce včetně střešního pláště, zavěšená na konstrukci haly, včetně utěsnění prostupů obvodovým pláštěm</t>
  </si>
  <si>
    <t>199728121</t>
  </si>
  <si>
    <t>68,7*4</t>
  </si>
  <si>
    <t>98</t>
  </si>
  <si>
    <t>7676511941R</t>
  </si>
  <si>
    <t>Montáž a dodávka záchytného kotevního systému na střeše haly</t>
  </si>
  <si>
    <t>918999723</t>
  </si>
  <si>
    <t>Poznámka k položce:
kotevní body, nerezové lano, systémové provedení</t>
  </si>
  <si>
    <t>68,7*23,55</t>
  </si>
  <si>
    <t>99</t>
  </si>
  <si>
    <t>767832102</t>
  </si>
  <si>
    <t>Montáž venkovních požárních žebříků do zdiva bez suchovodu</t>
  </si>
  <si>
    <t>103924294</t>
  </si>
  <si>
    <t>100</t>
  </si>
  <si>
    <t>44983000</t>
  </si>
  <si>
    <t>žebřík požární venkovní bez suchovodu v provedení žárový Zn</t>
  </si>
  <si>
    <t>-1061998110</t>
  </si>
  <si>
    <t>101</t>
  </si>
  <si>
    <t>767832111</t>
  </si>
  <si>
    <t>Montáž venkovních požárních žebříků do ocelové konstrukce se suchovodem</t>
  </si>
  <si>
    <t>-1288652494</t>
  </si>
  <si>
    <t>Montáž venkovních požárních žebříků na ocelovou konstrukci se suchovodem</t>
  </si>
  <si>
    <t>6,5*2</t>
  </si>
  <si>
    <t>102</t>
  </si>
  <si>
    <t>44983001</t>
  </si>
  <si>
    <t>žebřík požární venkovní se suchovodem v provedení žárový Zn</t>
  </si>
  <si>
    <t>1985791092</t>
  </si>
  <si>
    <t>103</t>
  </si>
  <si>
    <t>998767102</t>
  </si>
  <si>
    <t>Přesun hmot tonážní pro zámečnické konstrukce v objektech v do 12 m</t>
  </si>
  <si>
    <t>2133152550</t>
  </si>
  <si>
    <t>Přesun hmot pro zámečnické konstrukce  stanovený z hmotnosti přesunovaného materiálu vodorovná dopravní vzdálenost do 50 m v objektech výšky přes 6 do 12 m</t>
  </si>
  <si>
    <t>771</t>
  </si>
  <si>
    <t>Podlahy z dlaždic</t>
  </si>
  <si>
    <t>104</t>
  </si>
  <si>
    <t>771473111</t>
  </si>
  <si>
    <t>Montáž soklíků z dlaždic keramických lepených rovných v do 65 mm</t>
  </si>
  <si>
    <t>-1145118719</t>
  </si>
  <si>
    <t>Montáž soklíků z dlaždic keramických  lepených standardním lepidlem rovných výšky do 65 mm</t>
  </si>
  <si>
    <t>(2,8*2+1,5*2-0,8)</t>
  </si>
  <si>
    <t>(2,8*2+1,5*2-0,8*2)*2</t>
  </si>
  <si>
    <t>105</t>
  </si>
  <si>
    <t>597610911M</t>
  </si>
  <si>
    <t>dodávka soklů keramických</t>
  </si>
  <si>
    <t>411796935</t>
  </si>
  <si>
    <t>21,8*1,1 'Přepočtené koeficientem množství</t>
  </si>
  <si>
    <t>106</t>
  </si>
  <si>
    <t>771573112</t>
  </si>
  <si>
    <t>Montáž podlah keramických režných hladkých lepených do 9 ks/m2</t>
  </si>
  <si>
    <t>2038459406</t>
  </si>
  <si>
    <t>Montáž podlah z dlaždic keramických  lepených standardním lepidlem režných nebo glazovaných hladkých do 9 ks/ m2</t>
  </si>
  <si>
    <t>(4,24+4,05*2+4,5*2+2,43)</t>
  </si>
  <si>
    <t>107</t>
  </si>
  <si>
    <t>59711111902M</t>
  </si>
  <si>
    <t>Dodávka keramické dlažby vnitřní protiskluzné</t>
  </si>
  <si>
    <t>1912196886</t>
  </si>
  <si>
    <t>23,77*1,1 'Přepočtené koeficientem množství</t>
  </si>
  <si>
    <t>108</t>
  </si>
  <si>
    <t>771990112</t>
  </si>
  <si>
    <t>Vyrovnání podkladu samonivelační stěrkou tl 4 mm pevnosti 30 Mpa</t>
  </si>
  <si>
    <t>-1309033452</t>
  </si>
  <si>
    <t>Vyrovnání podkladní vrstvy  samonivelační stěrkou tl. 4 mm, min. pevnosti 30 MPa</t>
  </si>
  <si>
    <t>109</t>
  </si>
  <si>
    <t>998771101</t>
  </si>
  <si>
    <t>Přesun hmot tonážní pro podlahy z dlaždic v objektech v do 6 m</t>
  </si>
  <si>
    <t>1950983757</t>
  </si>
  <si>
    <t>Přesun hmot pro podlahy z dlaždic stanovený z hmotnosti přesunovaného materiálu vodorovná dopravní vzdálenost do 50 m v objektech výšky do 6 m</t>
  </si>
  <si>
    <t>776</t>
  </si>
  <si>
    <t>Podlahy povlakové</t>
  </si>
  <si>
    <t>110</t>
  </si>
  <si>
    <t>776121111</t>
  </si>
  <si>
    <t>Vodou ředitelná penetrace savého podkladu povlakových podlah ředěná v poměru 1:3</t>
  </si>
  <si>
    <t>-1595669541</t>
  </si>
  <si>
    <t>Příprava podkladu penetrace vodou ředitelná na savý podklad (válečkováním) ředěná v poměru 1:3 podlah</t>
  </si>
  <si>
    <t>(17,76+15,09+16,09)</t>
  </si>
  <si>
    <t>111</t>
  </si>
  <si>
    <t>776141112</t>
  </si>
  <si>
    <t>Vyrovnání podkladu povlakových podlah stěrkou pevnosti 20 MPa tl 5 mm</t>
  </si>
  <si>
    <t>-810804061</t>
  </si>
  <si>
    <t>Příprava podkladu vyrovnání samonivelační stěrkou podlah min.pevnosti 20 MPa, tloušťky přes 3 do 5 mm</t>
  </si>
  <si>
    <t>112</t>
  </si>
  <si>
    <t>776221111</t>
  </si>
  <si>
    <t>Lepení pásů z PVC standardním lepidlem</t>
  </si>
  <si>
    <t>-1095431545</t>
  </si>
  <si>
    <t>Montáž podlahovin z PVC lepením standardním lepidlem z pásů standardních</t>
  </si>
  <si>
    <t>113</t>
  </si>
  <si>
    <t>284110001M</t>
  </si>
  <si>
    <t>Dodávka podlahoviny PVC</t>
  </si>
  <si>
    <t>1734884492</t>
  </si>
  <si>
    <t>48,94*1,1 'Přepočtené koeficientem množství</t>
  </si>
  <si>
    <t>114</t>
  </si>
  <si>
    <t>77642111191R</t>
  </si>
  <si>
    <t>Montáž a dodávka soklových lišt PVC</t>
  </si>
  <si>
    <t>4238496</t>
  </si>
  <si>
    <t>115</t>
  </si>
  <si>
    <t>998776102</t>
  </si>
  <si>
    <t>Přesun hmot tonážní pro podlahy povlakové v objektech v do 12 m</t>
  </si>
  <si>
    <t>989430406</t>
  </si>
  <si>
    <t>Přesun hmot pro podlahy povlakové  stanovený z hmotnosti přesunovaného materiálu vodorovná dopravní vzdálenost do 50 m v objektech výšky přes 6 do 12 m</t>
  </si>
  <si>
    <t>781</t>
  </si>
  <si>
    <t>Dokončovací práce - obklady</t>
  </si>
  <si>
    <t>116</t>
  </si>
  <si>
    <t>781413111</t>
  </si>
  <si>
    <t>Montáž obkladaček vnitřních pórovinových pravoúhlých do 22 ks/m2 lepených standardním lepidlem</t>
  </si>
  <si>
    <t>1694366307</t>
  </si>
  <si>
    <t>Montáž obkladů vnitřních stěn z obkladaček a dekorů (listel) pórovinových  lepených standardním lepidlem z obkladaček pravoúhlých do 22 ks/m2</t>
  </si>
  <si>
    <t>"mč103-104" (1,8*2+0,9*2+1,5*4)*2*2-(1,2*4+1,6+1,4)-(1,5*0,8*2)*2</t>
  </si>
  <si>
    <t>"mč112" (0,9*4+1,5*2+1,2*2)*2-(1,2*2+1,4)</t>
  </si>
  <si>
    <t>117</t>
  </si>
  <si>
    <t>597610901M</t>
  </si>
  <si>
    <t>dodávka obkladů vnitřních keramických</t>
  </si>
  <si>
    <t>-627093048</t>
  </si>
  <si>
    <t>47,2*1,1 'Přepočtené koeficientem množství</t>
  </si>
  <si>
    <t>118</t>
  </si>
  <si>
    <t>998781101</t>
  </si>
  <si>
    <t>Přesun hmot tonážní pro obklady keramické v objektech v do 6 m</t>
  </si>
  <si>
    <t>-842503027</t>
  </si>
  <si>
    <t>Přesun hmot pro obklady keramické  stanovený z hmotnosti přesunovaného materiálu vodorovná dopravní vzdálenost do 50 m v objektech výšky do 6 m</t>
  </si>
  <si>
    <t>783</t>
  </si>
  <si>
    <t>Dokončovací práce - nátěry</t>
  </si>
  <si>
    <t>119</t>
  </si>
  <si>
    <t>7838174291R</t>
  </si>
  <si>
    <t>Olejový nátěr omítek vestaveb do v.2m</t>
  </si>
  <si>
    <t>-1754018895</t>
  </si>
  <si>
    <t>Krycí (ochranný ) nátěr omítek dvojnásobný hladkých omítek hladkých, zrnitých tenkovrstvých nebo štukových stupně členitosti 1 a 2 syntetický</t>
  </si>
  <si>
    <t>"mč 101" (2,8*2+1,5*2-0,8*2)*2</t>
  </si>
  <si>
    <t>"mč 102" (2,8*2+6,4*2+0,4*2-0,8)*2</t>
  </si>
  <si>
    <t>"mč 106" (5*2+4*2-2)*2</t>
  </si>
  <si>
    <t>"mč 107" (7,4*2+3,07*2+0,4*2-1,6)*2</t>
  </si>
  <si>
    <t>"mč 108" (2,8*2+1,5*2-0,8*2)*2*2</t>
  </si>
  <si>
    <t>"mč 109" (2,8*2+5,42*2-0,8)*2</t>
  </si>
  <si>
    <t>"mč 110" (2,8*2+5,72*2-0,8)*2</t>
  </si>
  <si>
    <t>"stěny vestaveb směrem do haly" (11,55+3,3*3+7,38+4,63+4,2+7,75+3,65+2)*2-(1,6*5+1,4+2*2)</t>
  </si>
  <si>
    <t>784</t>
  </si>
  <si>
    <t>Dokončovací práce - malby a tapety</t>
  </si>
  <si>
    <t>120</t>
  </si>
  <si>
    <t>784181101</t>
  </si>
  <si>
    <t>Základní akrylátová jednonásobná penetrace podkladu v místnostech výšky do 3,80m</t>
  </si>
  <si>
    <t>1572967768</t>
  </si>
  <si>
    <t>Penetrace podkladu jednonásobná základní akrylátová v místnostech výšky do 3,80 m</t>
  </si>
  <si>
    <t>"odpočet obkladů" -29,2</t>
  </si>
  <si>
    <t>"odpočet olejových nátěrů" -303,56</t>
  </si>
  <si>
    <t>121</t>
  </si>
  <si>
    <t>784221101</t>
  </si>
  <si>
    <t>Dvojnásobné bílé malby  ze směsí za sucha dobře otěruvzdorných v místnostech do 3,80 m</t>
  </si>
  <si>
    <t>-1002623276</t>
  </si>
  <si>
    <t>Malby z malířských směsí otěruvzdorných za sucha dvojnásobné, bílé za sucha otěruvzdorné dobře v místnostech výšky do 3,80 m</t>
  </si>
  <si>
    <t>01.1 - SO 01 Vytápění hala</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</si>
  <si>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</si>
  <si>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</si>
  <si>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</si>
  <si>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</si>
  <si>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</si>
  <si>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713463121</t>
  </si>
  <si>
    <t>Montáž izolace tepelné potrubí potrubními pouzdry bez úpravy uchycenými sponami 1x</t>
  </si>
  <si>
    <t>283770620</t>
  </si>
  <si>
    <t>tepelná izolace potrubí 15 - 42 x 20 mm</t>
  </si>
  <si>
    <t>731</t>
  </si>
  <si>
    <t>Ústřední vytápění - kotelny</t>
  </si>
  <si>
    <t>731239124</t>
  </si>
  <si>
    <t>Montáž teplovzdušného agregátu na plynná paliva</t>
  </si>
  <si>
    <t>soubor</t>
  </si>
  <si>
    <t>48411</t>
  </si>
  <si>
    <t>Teplovzdušný agregát , 6 ks - součástí agregátu je Základní ovladač  (Interface pro připojení MaR) s kabelem 5m, Tepelný výkon: minimální: 9,4kW, jmenovitý:13,7kW</t>
  </si>
  <si>
    <t>48412</t>
  </si>
  <si>
    <t>Ovladač týdenní centrální. Maximální délka kabelu 50 metrů vzdálenost mezi ovládačem a, jednotkou, - Umožňuje ovládat až 10 jednotek, - Režim týdenního termostatu</t>
  </si>
  <si>
    <t>48413</t>
  </si>
  <si>
    <t>Plynová hadice - DN 20</t>
  </si>
  <si>
    <t>48414</t>
  </si>
  <si>
    <t>Sestava pro sání a odtah spalin-pružná d=, 80 (nerez)</t>
  </si>
  <si>
    <t>48415</t>
  </si>
  <si>
    <t>Konzola standardní R15/R20 /B15, (komplet včetně držáku)</t>
  </si>
  <si>
    <t>48416</t>
  </si>
  <si>
    <t>Protivětrná koncovka -sestava</t>
  </si>
  <si>
    <t>731119614</t>
  </si>
  <si>
    <t>Montáž odkouření - propojení s komínovým tělesem</t>
  </si>
  <si>
    <t>hod</t>
  </si>
  <si>
    <t>484116332</t>
  </si>
  <si>
    <t>sada odkouření</t>
  </si>
  <si>
    <t>4841163</t>
  </si>
  <si>
    <t>koleno 90°, , odkouření kondenzačních kotlů</t>
  </si>
  <si>
    <t>48411632</t>
  </si>
  <si>
    <t>manžeta pro střechu + průchod střechou</t>
  </si>
  <si>
    <t>484116332.1</t>
  </si>
  <si>
    <t>napojení na kotel</t>
  </si>
  <si>
    <t>731239126</t>
  </si>
  <si>
    <t>Montáž kotle ocelového závěsného na plynná paliva do 52 kW</t>
  </si>
  <si>
    <t>484174360</t>
  </si>
  <si>
    <t>plynový , tepelný příkon 6 - 24 kW</t>
  </si>
  <si>
    <t>484174375</t>
  </si>
  <si>
    <t>lišta připojovací zemní plyn</t>
  </si>
  <si>
    <t>360410032</t>
  </si>
  <si>
    <t>Montáž ekvitermní regulace</t>
  </si>
  <si>
    <t>286163360</t>
  </si>
  <si>
    <t>ekvitermní regulace s venkovním čidlem</t>
  </si>
  <si>
    <t>731249213</t>
  </si>
  <si>
    <t>Uvedení kotle do provozu + výchozí revize</t>
  </si>
  <si>
    <t>731341130</t>
  </si>
  <si>
    <t>Napouštění a dvzdušnění systému vodou</t>
  </si>
  <si>
    <t>998731202</t>
  </si>
  <si>
    <t>Přesun hmot procentní pro kotelny v objektech</t>
  </si>
  <si>
    <t>%</t>
  </si>
  <si>
    <t>VC73115</t>
  </si>
  <si>
    <t>Odborná prohlídka kotelny před uvedením do provozu</t>
  </si>
  <si>
    <t>732</t>
  </si>
  <si>
    <t>Ústřední vytápění - strojovny</t>
  </si>
  <si>
    <t>732331614</t>
  </si>
  <si>
    <t>Nádoba tlaková expanzní s membránou závitové připojení PN 0,6 o objemu 25 litrů</t>
  </si>
  <si>
    <t>734292215</t>
  </si>
  <si>
    <t>Kohout závitový MK</t>
  </si>
  <si>
    <t>723239101</t>
  </si>
  <si>
    <t>Montáž armatur plynovodních se dvěma závity ostatní typ</t>
  </si>
  <si>
    <t>551899960</t>
  </si>
  <si>
    <t>hadice flexibilní  45 cm kovová</t>
  </si>
  <si>
    <t>732199100</t>
  </si>
  <si>
    <t>Montáž orientačních štítků</t>
  </si>
  <si>
    <t>553143150</t>
  </si>
  <si>
    <t>orientační štítek - předběžná cena</t>
  </si>
  <si>
    <t>998732201</t>
  </si>
  <si>
    <t>Přesun hmot procentní pro strojovny v objektech</t>
  </si>
  <si>
    <t>733</t>
  </si>
  <si>
    <t>Ústřední vytápění - rozvodné potrubí</t>
  </si>
  <si>
    <t>733223307</t>
  </si>
  <si>
    <t>Potrubí měděné tvrdé spojované lisováním DN 15/1 - 54/2 ÚT</t>
  </si>
  <si>
    <t>552615540</t>
  </si>
  <si>
    <t>nutný dopojovací materiál měděných tvarovek press</t>
  </si>
  <si>
    <t>733291102</t>
  </si>
  <si>
    <t>Zkouška těsnosti potrubí do D 64x2</t>
  </si>
  <si>
    <t>9987211021</t>
  </si>
  <si>
    <t>Přípomocné práce - průrazy,drážky ve zdivu, úchyty, atd</t>
  </si>
  <si>
    <t>998733203</t>
  </si>
  <si>
    <t>Přesun hmot procentní pro rozvody potrubí v objektech</t>
  </si>
  <si>
    <t>734</t>
  </si>
  <si>
    <t>Ústřední vytápění - armatury</t>
  </si>
  <si>
    <t>722232046</t>
  </si>
  <si>
    <t>Kohout kulový přímý G 1 1/4 PN 42 do 185°C vnitřní závit</t>
  </si>
  <si>
    <t>722234267</t>
  </si>
  <si>
    <t>Uzávěr kulový 5/4" voda s filtrem-FILTR, BALL, mosaz</t>
  </si>
  <si>
    <t>734209113</t>
  </si>
  <si>
    <t>Montáž radiátorového šroubení</t>
  </si>
  <si>
    <t>551212310</t>
  </si>
  <si>
    <t>termostatický ventil, přímý</t>
  </si>
  <si>
    <t>551282960</t>
  </si>
  <si>
    <t>regulační radiátorové šroubení, přímé, mosaz, pro Cu trubku</t>
  </si>
  <si>
    <t>551210521</t>
  </si>
  <si>
    <t>svěrné šroubení 15 mm x 3/4"</t>
  </si>
  <si>
    <t>733141102</t>
  </si>
  <si>
    <t>Odvzdušňovací nádoba z trubek DN 15</t>
  </si>
  <si>
    <t>734221545</t>
  </si>
  <si>
    <t>Montáž ruční hlavice</t>
  </si>
  <si>
    <t>551283860</t>
  </si>
  <si>
    <t>radiátorová ruční hlavice</t>
  </si>
  <si>
    <t>734222634</t>
  </si>
  <si>
    <t>Montáž termostatické hlavice</t>
  </si>
  <si>
    <t>551210130</t>
  </si>
  <si>
    <t>hlavice termostatická</t>
  </si>
  <si>
    <t>735000912</t>
  </si>
  <si>
    <t>Vyregulování ventilu nebo kohoutu dvojregulačního</t>
  </si>
  <si>
    <t>734291122</t>
  </si>
  <si>
    <t>Kohout plnící a vypouštěcí G 3/8 PN 10 do 110°C závitový</t>
  </si>
  <si>
    <t>998734203</t>
  </si>
  <si>
    <t>Přesun hmot pro armatury v objektech</t>
  </si>
  <si>
    <t>735</t>
  </si>
  <si>
    <t>Ústřední vytápění - otopná tělesa</t>
  </si>
  <si>
    <t>735159230</t>
  </si>
  <si>
    <t>Montáž otopných těles panelových dvouřadých délky do 1980 mm</t>
  </si>
  <si>
    <t>484573890</t>
  </si>
  <si>
    <t>těleso otopné deskové klasik typ22 V600L400 - 1600 mm</t>
  </si>
  <si>
    <t>484573000</t>
  </si>
  <si>
    <t>těleso otopné deskové klasik typ22 V900L1600 mm</t>
  </si>
  <si>
    <t>735191905</t>
  </si>
  <si>
    <t>Odvzdušnění otopných těles</t>
  </si>
  <si>
    <t>998735203</t>
  </si>
  <si>
    <t>Přesun hmot procentní pro otopná tělesa v objektech</t>
  </si>
  <si>
    <t>767995104</t>
  </si>
  <si>
    <t>Montáž atypických zámečnických konstrukcí hmotnosti do 30 kg</t>
  </si>
  <si>
    <t>kg</t>
  </si>
  <si>
    <t>553121120</t>
  </si>
  <si>
    <t>doddávka KDK válcované profily, tyčové závěsy, závěsné objímky</t>
  </si>
  <si>
    <t>01.2 - SO 01 ZTI hala</t>
  </si>
  <si>
    <t>713 - Izolace tepelné</t>
  </si>
  <si>
    <t>721 - Vnitřní kanalizace</t>
  </si>
  <si>
    <t>722 - Vnitřní vodovod</t>
  </si>
  <si>
    <t>725 - Zařizovací předměty</t>
  </si>
  <si>
    <t>713571115R00</t>
  </si>
  <si>
    <t>Požárně ochranná manžeta hl. 60mm, EI 90, D 110 mm</t>
  </si>
  <si>
    <t>RTS I / 2018</t>
  </si>
  <si>
    <t>721</t>
  </si>
  <si>
    <t>Vnitřní kanalizace</t>
  </si>
  <si>
    <t>721170967R00</t>
  </si>
  <si>
    <t>Oprava - propojení dosavadního potrubí PVC D 160</t>
  </si>
  <si>
    <t>721176101R00</t>
  </si>
  <si>
    <t>Potrubí HT připojovací D 32 x 1,8 mm</t>
  </si>
  <si>
    <t>721176103R00</t>
  </si>
  <si>
    <t>Potrubí HT připojovací D 50 x 1,8 mm</t>
  </si>
  <si>
    <t>721176113R00</t>
  </si>
  <si>
    <t>Potrubí HT odpadní svislé D 50 x 1,8 mm</t>
  </si>
  <si>
    <t>721176114R00</t>
  </si>
  <si>
    <t>Potrubí HT odpadní svislé D 75 x 1,9 mm</t>
  </si>
  <si>
    <t>721176115R00</t>
  </si>
  <si>
    <t>Potrubí HT odpadní svislé D 110 x 2,7 mm</t>
  </si>
  <si>
    <t>721176222R00</t>
  </si>
  <si>
    <t>Potrubí KG svodné (ležaté) v zemi D 110 x 3,2 mm</t>
  </si>
  <si>
    <t>721176223R00</t>
  </si>
  <si>
    <t>Potrubí KG svodné (ležaté) v zemi D 125 x 3,2 mm</t>
  </si>
  <si>
    <t>721176224R00</t>
  </si>
  <si>
    <t>Potrubí KG svodné (ležaté) v zemi D 160 x 4,0 mm</t>
  </si>
  <si>
    <t>721194105R00</t>
  </si>
  <si>
    <t>Vyvedení odpadních výpustek D 50 x 1,8</t>
  </si>
  <si>
    <t>721194109R00</t>
  </si>
  <si>
    <t>Vyvedení odpadních výpustek D 110 x 2,3</t>
  </si>
  <si>
    <t>721223423RT2</t>
  </si>
  <si>
    <t>Vpusť podlahová se spec.zápachovou uzávěrkou D 50/75/110</t>
  </si>
  <si>
    <t>721242110RT2</t>
  </si>
  <si>
    <t>Lapač střešních splavenin PP DN 125, kloub</t>
  </si>
  <si>
    <t>721273200RT3</t>
  </si>
  <si>
    <t>Souprava ventilační střešní PP D 110</t>
  </si>
  <si>
    <t>721290111R00</t>
  </si>
  <si>
    <t>Zkouška těsnosti kanalizace vodou DN 125</t>
  </si>
  <si>
    <t>721290112R00</t>
  </si>
  <si>
    <t>Zkouška těsnosti kanalizace vodou DN 200</t>
  </si>
  <si>
    <t>721290123R00</t>
  </si>
  <si>
    <t>Zkouška těsnosti kanalizace kouřem DN 300</t>
  </si>
  <si>
    <t>721152215R00</t>
  </si>
  <si>
    <t>Objímky s pryžovou vložkou</t>
  </si>
  <si>
    <t>RTS II / 2013</t>
  </si>
  <si>
    <t>721152216R00</t>
  </si>
  <si>
    <t>Kalich pro úkapy, DN 32</t>
  </si>
  <si>
    <t>721153203R00</t>
  </si>
  <si>
    <t>Zemní práce na kanalizaci</t>
  </si>
  <si>
    <t>721153204R00</t>
  </si>
  <si>
    <t>Pískový podsyp a obsyp potrubí</t>
  </si>
  <si>
    <t>721153205R00</t>
  </si>
  <si>
    <t>Výstražná fólie na kanalizaci</t>
  </si>
  <si>
    <t>721153206R00</t>
  </si>
  <si>
    <t>Zednické výpomoci u vnitřní kanalizace</t>
  </si>
  <si>
    <t>721153210R00</t>
  </si>
  <si>
    <t>Podomítkový kondenzační sifon, DN 32</t>
  </si>
  <si>
    <t>721211591R00</t>
  </si>
  <si>
    <t>Čistící tvarovka s hladkým koncem DN 110 na plast.potrubí</t>
  </si>
  <si>
    <t>722</t>
  </si>
  <si>
    <t>Vnitřní vodovod</t>
  </si>
  <si>
    <t>722130233R00</t>
  </si>
  <si>
    <t>Potrubí z trub.závit.pozink.svařovan. 11343,DN 25</t>
  </si>
  <si>
    <t>722130234R00</t>
  </si>
  <si>
    <t>Potrubí z trub.závit.pozink.svařovan. 11343,DN 32</t>
  </si>
  <si>
    <t>722130236R00</t>
  </si>
  <si>
    <t>Potrubí z trub.závit.pozink.svařovan. 11343,DN 50</t>
  </si>
  <si>
    <t>722131936R00</t>
  </si>
  <si>
    <t>Oprava-propojení dosavadního potrubí závit. DN 50</t>
  </si>
  <si>
    <t>722172632R00</t>
  </si>
  <si>
    <t>Potrubí z PPR, teplá, D 25x4,2 mm</t>
  </si>
  <si>
    <t>722172633R00</t>
  </si>
  <si>
    <t>Potrubí z PPR, teplá, D 32x5,4 mm</t>
  </si>
  <si>
    <t>722172634R00</t>
  </si>
  <si>
    <t>Potrubí z PPR, teplá, D 40x6,7 mm</t>
  </si>
  <si>
    <t>722181212RT8</t>
  </si>
  <si>
    <t>Izolace návleková tl. stěny 9 mm, prům.25</t>
  </si>
  <si>
    <t>722181212RU1</t>
  </si>
  <si>
    <t>Izolace návleková tl. stěny 9 mm, prům.32</t>
  </si>
  <si>
    <t>722181212RW6</t>
  </si>
  <si>
    <t>Izolace návleková tl. stěny 9 mm, prům.50</t>
  </si>
  <si>
    <t>722181214RT8</t>
  </si>
  <si>
    <t>Izolace návleková tl. stěny 20 mm, prům.25</t>
  </si>
  <si>
    <t>722181214RU1</t>
  </si>
  <si>
    <t>Izolace návleková tl. stěny 20 mm, prům.32</t>
  </si>
  <si>
    <t>722181214RV9</t>
  </si>
  <si>
    <t>Izolace návleková tl. stěny 20 mm, prům.40</t>
  </si>
  <si>
    <t>722220111R00</t>
  </si>
  <si>
    <t>Nástěnka K 247, pro výtokový ventil G 1/2</t>
  </si>
  <si>
    <t>722220121R00</t>
  </si>
  <si>
    <t>Nástěnka K 247, pro baterii G 1/2</t>
  </si>
  <si>
    <t>pár</t>
  </si>
  <si>
    <t>722235142R00</t>
  </si>
  <si>
    <t>Kohout vod.kul.s odvodn.vnitř.-vnitř.z. DN 20</t>
  </si>
  <si>
    <t>722235143R00</t>
  </si>
  <si>
    <t>Kohout vod.kul.s odvodn.vnitř.-vnitř.z. DN 25</t>
  </si>
  <si>
    <t>722254211RT2</t>
  </si>
  <si>
    <t>Hydrantový systém, box s plnými dveřmi + HP, 25/30</t>
  </si>
  <si>
    <t>722290226R00</t>
  </si>
  <si>
    <t>Zkouška tlaku potrubí závitového DN 50</t>
  </si>
  <si>
    <t>722290234R00</t>
  </si>
  <si>
    <t>Proplach a dezinfekce vodovod.potrubí DN 80</t>
  </si>
  <si>
    <t>722110917R00</t>
  </si>
  <si>
    <t>Zednické výpomoci na vodovodu</t>
  </si>
  <si>
    <t>722181245RZ2</t>
  </si>
  <si>
    <t>Objímka s pryžovou vložkou pro potrubí</t>
  </si>
  <si>
    <t>725</t>
  </si>
  <si>
    <t>Zařizovací předměty</t>
  </si>
  <si>
    <t>725013171R00</t>
  </si>
  <si>
    <t>Klozet kombi,nádrž s armat. hl. 680 mm, bílý</t>
  </si>
  <si>
    <t>725016125R00</t>
  </si>
  <si>
    <t>Urinál odsávací, ovládání autom, bílý</t>
  </si>
  <si>
    <t>725017132R00</t>
  </si>
  <si>
    <t>Umyvadlo na šrouby 55 x 42 cm, bílé</t>
  </si>
  <si>
    <t>725019101R00</t>
  </si>
  <si>
    <t>Výlevka stojící s plastovou mřížkou</t>
  </si>
  <si>
    <t>725119105R00</t>
  </si>
  <si>
    <t>Splachovací nádrž vysokopoložená</t>
  </si>
  <si>
    <t>725530152R00</t>
  </si>
  <si>
    <t>Ventil pojistný TE 1847 DN 15</t>
  </si>
  <si>
    <t>725810402R00</t>
  </si>
  <si>
    <t>Ventil rohový bez přípoj. trubičky TE 66 G 1/2</t>
  </si>
  <si>
    <t>725823121RT2</t>
  </si>
  <si>
    <t>Baterie umyvadlová stoján. ruční, vč. otvír.odpadu</t>
  </si>
  <si>
    <t>725825114RT1</t>
  </si>
  <si>
    <t>Baterie dřezová nástěnná ruční</t>
  </si>
  <si>
    <t>725860253R00</t>
  </si>
  <si>
    <t>Sifon umyvadlový chromovaný</t>
  </si>
  <si>
    <t>725980122R00</t>
  </si>
  <si>
    <t>Dvířka z plastu, 200 x 300 mm</t>
  </si>
  <si>
    <t>725012121R00</t>
  </si>
  <si>
    <t>Pračkový kohout kulový se zpětnou klapkou</t>
  </si>
  <si>
    <t>725012125RT1</t>
  </si>
  <si>
    <t>Zednické výpomoci</t>
  </si>
  <si>
    <t>725122222R00</t>
  </si>
  <si>
    <t>Zdroj napájecí až pro 3 zařízení</t>
  </si>
  <si>
    <t>RTS II / 2015</t>
  </si>
  <si>
    <t>725534111R00</t>
  </si>
  <si>
    <t>Ohřívač elektr. zásob.tlak. 10 IN</t>
  </si>
  <si>
    <t>126</t>
  </si>
  <si>
    <t>725534112R00</t>
  </si>
  <si>
    <t>Ohřívač elektr. zásob.tlak. TO 15 UP</t>
  </si>
  <si>
    <t>128</t>
  </si>
  <si>
    <t>998713102R00</t>
  </si>
  <si>
    <t>Přesun hmot pro izolace tepelné, výšky do 12 m</t>
  </si>
  <si>
    <t>130</t>
  </si>
  <si>
    <t>998721102R00</t>
  </si>
  <si>
    <t>Přesun hmot pro vnitřní kanalizaci, výšky do 12 m</t>
  </si>
  <si>
    <t>132</t>
  </si>
  <si>
    <t>998722102R00</t>
  </si>
  <si>
    <t>Přesun hmot pro vnitřní vodovod, výšky do 12 m</t>
  </si>
  <si>
    <t>134</t>
  </si>
  <si>
    <t>998725102R00</t>
  </si>
  <si>
    <t>Přesun hmot pro zařizovací předměty, výšky do 12 m</t>
  </si>
  <si>
    <t>136</t>
  </si>
  <si>
    <t>01.3 - SO 01 Vzduchotechnika</t>
  </si>
  <si>
    <t>D1 - Zařízení č. 1 - Větrání zámečnické dílny</t>
  </si>
  <si>
    <t>D2 - Zařízení č. 2 - Odsávání od svařování a broušení</t>
  </si>
  <si>
    <t>D3 - Zařízení č. 3 - CNC výroba</t>
  </si>
  <si>
    <t>D4 - Zařízení č. 4 - Soc. zařízení hala</t>
  </si>
  <si>
    <t>D5 - Zařízení č. 5 - odvod TZ z kompresorovny</t>
  </si>
  <si>
    <t>D1</t>
  </si>
  <si>
    <t>Zařízení č. 1 - Větrání zámečnické dílny</t>
  </si>
  <si>
    <t>1.001</t>
  </si>
  <si>
    <t>Vzduchotechnická jednotka o vzduchovém výkonu 4000m3/h, ex. Tlak 350Pa, s rekuperací s účinností  min. 80%, filtrací M5, přímým chlazením a ohřevem pomocí TČ</t>
  </si>
  <si>
    <t>ks</t>
  </si>
  <si>
    <t>1.001a</t>
  </si>
  <si>
    <t>Systém měření a regulace</t>
  </si>
  <si>
    <t>kpl</t>
  </si>
  <si>
    <t>1.002</t>
  </si>
  <si>
    <t>Kondenzační jednotka o chladícím výkonu 10kW a topném výkonu 11kW</t>
  </si>
  <si>
    <t>1.003</t>
  </si>
  <si>
    <t>Řídící box kondenzační jednotky</t>
  </si>
  <si>
    <t>1.004</t>
  </si>
  <si>
    <t>Potrubí chladiva se sdělovacím kabelem 9,52/15,88</t>
  </si>
  <si>
    <t>bm</t>
  </si>
  <si>
    <t>1.005</t>
  </si>
  <si>
    <t>Konzole pro kondenzační jednotku</t>
  </si>
  <si>
    <t>1.006</t>
  </si>
  <si>
    <t>Protideěťová žaluzie 1000x500, včetně síta</t>
  </si>
  <si>
    <t>1.007</t>
  </si>
  <si>
    <t>Kulisy tlumiče hluku GKD 200x495/1000.3</t>
  </si>
  <si>
    <t>1.008</t>
  </si>
  <si>
    <t>Přívodní vířivý anemostat pro 400m3/h, výška 4m</t>
  </si>
  <si>
    <t>1.009</t>
  </si>
  <si>
    <t>Komfortní vyústka pro kruhové potrubí pro 660m3/h</t>
  </si>
  <si>
    <t>1.010</t>
  </si>
  <si>
    <t>Tepelná izolace VZT potrubí</t>
  </si>
  <si>
    <t>1.011</t>
  </si>
  <si>
    <t>Regulační klapky ruční 400x400</t>
  </si>
  <si>
    <t>1.012</t>
  </si>
  <si>
    <t>Vzduchotechnické potrubí sk.I, včetně tvarovek</t>
  </si>
  <si>
    <t>D2</t>
  </si>
  <si>
    <t>Zařízení č. 2 - Odsávání od svařování a broušení</t>
  </si>
  <si>
    <t>2.001</t>
  </si>
  <si>
    <t>Kompaktní filtrační jednotka s integrovaným ventilátorem a ovládacím panelem, vzduchový výkon 2500m3/h, externí tlak 2500Pa, účinnost filtrace 99,9%</t>
  </si>
  <si>
    <t>2.002</t>
  </si>
  <si>
    <t>Samonosné odsávací rameno d 160, včetně dýmníku a uzavírací klapky</t>
  </si>
  <si>
    <t>2.003</t>
  </si>
  <si>
    <t>Konzole na stěnu</t>
  </si>
  <si>
    <t>2.004</t>
  </si>
  <si>
    <t>Potrubí sk. II. Spojování na rychlospony d 160-250</t>
  </si>
  <si>
    <t>2.005</t>
  </si>
  <si>
    <t>potrubí sk. I. Spiro d 315, včetně tvarovek</t>
  </si>
  <si>
    <t>2.006</t>
  </si>
  <si>
    <t>Tlumič hluku MAA 315/900</t>
  </si>
  <si>
    <t>2.007</t>
  </si>
  <si>
    <t>Rgulační klapka ruční d 315</t>
  </si>
  <si>
    <t>2.008</t>
  </si>
  <si>
    <t>Výfuková halvice d 315</t>
  </si>
  <si>
    <t>D3</t>
  </si>
  <si>
    <t>Zařízení č. 3 - CNC výroba</t>
  </si>
  <si>
    <t>3.001.1</t>
  </si>
  <si>
    <t>Radiální potrubní ventilátor o vzduchovém výkonu 3600m3/h, ex. Tlak 100Pa</t>
  </si>
  <si>
    <t>3.001.2</t>
  </si>
  <si>
    <t>Montážní spona d 400</t>
  </si>
  <si>
    <t>3.001.3</t>
  </si>
  <si>
    <t>Samočinná zpětná klapka d 400</t>
  </si>
  <si>
    <t>3.001.4</t>
  </si>
  <si>
    <t>Komfortní vyústka do kruhového potrubí 825x125</t>
  </si>
  <si>
    <t>3.001.5</t>
  </si>
  <si>
    <t>Výfuková hlavice d 400</t>
  </si>
  <si>
    <t>3.001.6</t>
  </si>
  <si>
    <t>Potrubí sk. I. Spiro do prům.  400, vč. 20% tvarovek</t>
  </si>
  <si>
    <t>3.002.1</t>
  </si>
  <si>
    <t>Axiální nástěnný ventilátor o vzduchovém výkonu 8000m3/h, ex. Tlak 50Pa</t>
  </si>
  <si>
    <t>3.002.2</t>
  </si>
  <si>
    <t>Trouba 512mm/0,5m</t>
  </si>
  <si>
    <t>3.002.3</t>
  </si>
  <si>
    <t>Přetlaková žaluzie d 560</t>
  </si>
  <si>
    <t>D4</t>
  </si>
  <si>
    <t>Zařízení č. 4 - Soc. zařízení hala</t>
  </si>
  <si>
    <t>4.001.1</t>
  </si>
  <si>
    <t>Diagonální potrubní ventilátor o vzduchovém výkonu 80m3/h, ex. tlak 90Pa</t>
  </si>
  <si>
    <t>4.001.2</t>
  </si>
  <si>
    <t>Montážní spona d 100</t>
  </si>
  <si>
    <t>4.001.3</t>
  </si>
  <si>
    <t>Samočinná zpětná klapka d 100</t>
  </si>
  <si>
    <t>4.001.4</t>
  </si>
  <si>
    <t>Odvodní talířový ventil včetně montážního rámečku d 125</t>
  </si>
  <si>
    <t>4.001.5</t>
  </si>
  <si>
    <t>Ohebná tepelně izolovaná a hluk tlumící hadice d 127</t>
  </si>
  <si>
    <t>4.001.6</t>
  </si>
  <si>
    <t>Výfuková hlavice VHO 100</t>
  </si>
  <si>
    <t>4.001.7</t>
  </si>
  <si>
    <t>Potrubí sk. I. Spiro do prům.  125, vč. 20% tvarovek</t>
  </si>
  <si>
    <t>4.002.1</t>
  </si>
  <si>
    <t>Diagonální potrubní ventilátor o vzduchovém výkonu 235m3/h, ex. tlak 160Pa</t>
  </si>
  <si>
    <t>4.002.2</t>
  </si>
  <si>
    <t>Montážní spona d 160</t>
  </si>
  <si>
    <t>4.002.3</t>
  </si>
  <si>
    <t>Samočinná zpětná klapka d 160</t>
  </si>
  <si>
    <t>4.002.4</t>
  </si>
  <si>
    <t>4.002.5</t>
  </si>
  <si>
    <t>Ohebná izolovaná a hluk tlumící hadice d 127</t>
  </si>
  <si>
    <t>4.002.6</t>
  </si>
  <si>
    <t>Výfuková hlavice VHO 160</t>
  </si>
  <si>
    <t>4.002.7</t>
  </si>
  <si>
    <t>Potrubí sk. I. Spiro do prům.  160, vč. 20% tvarovek</t>
  </si>
  <si>
    <t>D5</t>
  </si>
  <si>
    <t>Zařízení č. 5 - odvod TZ z kompresorovny</t>
  </si>
  <si>
    <t>5.001</t>
  </si>
  <si>
    <t>Protidešťová žaluzie 500x400</t>
  </si>
  <si>
    <t>5.002</t>
  </si>
  <si>
    <t>Regulační klapka ruční 500x400</t>
  </si>
  <si>
    <t>5.003</t>
  </si>
  <si>
    <t>Podtlaková klapka 500x400</t>
  </si>
  <si>
    <t>5.004</t>
  </si>
  <si>
    <t>Pružná vložka 500x200</t>
  </si>
  <si>
    <t>5.005</t>
  </si>
  <si>
    <t>Vzduchotechnické potrubí sk. I. do o 1,8m</t>
  </si>
  <si>
    <t>01.4 - SO 01 Elektroinstalace</t>
  </si>
  <si>
    <t>D1 - Materiál</t>
  </si>
  <si>
    <t xml:space="preserve">    D2 - kabely uložené volně</t>
  </si>
  <si>
    <t xml:space="preserve">    D3 - kabely uložené pevně</t>
  </si>
  <si>
    <t xml:space="preserve">    D4 - kabely pro propojení ovládání VZT a topení uložené volně</t>
  </si>
  <si>
    <t xml:space="preserve">    D5 - kabely pro propojení ovládání světlíků uložené volně</t>
  </si>
  <si>
    <t xml:space="preserve">    D6 - vodiče</t>
  </si>
  <si>
    <t xml:space="preserve">    D7 - uzemnění</t>
  </si>
  <si>
    <t xml:space="preserve">    D8 - trubky a nosné lišty PVC</t>
  </si>
  <si>
    <t xml:space="preserve">    D9 - spínače a zásuvky na povrch včetně krabic</t>
  </si>
  <si>
    <t xml:space="preserve">    D10 - spínače a zásuvky pod omítku včetně krabic</t>
  </si>
  <si>
    <t xml:space="preserve">    D11 - průmyslové vypínače na povrch</t>
  </si>
  <si>
    <t xml:space="preserve">    D12 - podparapetní kanál</t>
  </si>
  <si>
    <t xml:space="preserve">    D13 - požární rozvody</t>
  </si>
  <si>
    <t xml:space="preserve">    D14 - požárně odolné nosné systémy</t>
  </si>
  <si>
    <t xml:space="preserve">    D15 - rozvaděče</t>
  </si>
  <si>
    <t xml:space="preserve">    D16 - hromosvod a uzemnění</t>
  </si>
  <si>
    <t xml:space="preserve">    D17 - svítidla</t>
  </si>
  <si>
    <t xml:space="preserve">    D18 - ostatní</t>
  </si>
  <si>
    <t xml:space="preserve">    D19 - vodiče uložené pevně</t>
  </si>
  <si>
    <t>Materiál</t>
  </si>
  <si>
    <t>kabely uložené volně</t>
  </si>
  <si>
    <t>341118147</t>
  </si>
  <si>
    <t>kabel silový Cu, PVC izolace 450V/2,5kV, -40oC -+70oC, J 3x1,5 mm2 CYKY</t>
  </si>
  <si>
    <t>341118167</t>
  </si>
  <si>
    <t>kabel silový Cu, PVC izolace 450V/2,5kV, -40oC -+70oC, O 3x1,5 mm2 CYKY</t>
  </si>
  <si>
    <t>341118166</t>
  </si>
  <si>
    <t>kabel silový Cu, PVC izolace 450V/2,5kV, -40oC -+70oC, A 2x1,5 mm2 CYKY</t>
  </si>
  <si>
    <t>341118169</t>
  </si>
  <si>
    <t>kabel silový Cu, PVC izolace 450V/2,5kV, -40oC -+70oC, O 4x1,5 mm2 CYKY</t>
  </si>
  <si>
    <t>341118149</t>
  </si>
  <si>
    <t>kabel silový Cu, PVC izolace 450V/2,5kV, -40oC -+70oC, J 4x1,5 mm2 CYKY</t>
  </si>
  <si>
    <t>341118148</t>
  </si>
  <si>
    <t>kabel silový Cu, PVC izolace 450V/2,5kV, -40oC -+70oC, J 3x2,5 mm2 CYKY</t>
  </si>
  <si>
    <t>341118159</t>
  </si>
  <si>
    <t>kabel silový Cu, PVC izolace 450V/2,5kV, -40oC -+70oC,  J 5x1,5 mm2, CYKY</t>
  </si>
  <si>
    <t>341118160</t>
  </si>
  <si>
    <t>kabel silový Cu, PVC izolace 450V/2,5kV, -40oC -+70oC,  J 5x2,5 mm2, CYKY</t>
  </si>
  <si>
    <t>341118167.1</t>
  </si>
  <si>
    <t>kabel silový Cu, PVC izolace 450V/2,5kV, -40oC -+70oC,  J 5x6 mm2, CYKY</t>
  </si>
  <si>
    <t>341118177</t>
  </si>
  <si>
    <t>kabel silový Cu, PVC izolace 450V/2,5kV, -40oC -+70oC, J 4x10 mm2 CYKY</t>
  </si>
  <si>
    <t>kabely uložené pevně</t>
  </si>
  <si>
    <t>341118178</t>
  </si>
  <si>
    <t>kabel silový Cu, PVC izolace 450V/2,5kV, -40oC -+70oC, J 4x16 mm2 CYKY</t>
  </si>
  <si>
    <t>341118184</t>
  </si>
  <si>
    <t>kabel silový Cu, PVC izolace 450V/2,5kV, -40oC -+70oC, J 4x25 mm2 CYKY</t>
  </si>
  <si>
    <t>341118186</t>
  </si>
  <si>
    <t>kabel silový Cu, PVC izolace 450V/2,5kV, -40oC -+70oC, J 3x35+16 mm2 CYKY</t>
  </si>
  <si>
    <t>341118189</t>
  </si>
  <si>
    <t>kabel silový Cu, PVC izolace 450V/2,5kV, -40oC -+70oC, J 3x50+25 mm2 CYKY</t>
  </si>
  <si>
    <t>341118190</t>
  </si>
  <si>
    <t>kabel silový Cu, PVC izolace 450V/2,5kV, -40oC -+70oC, J 3x70+35 mm2 CYKY</t>
  </si>
  <si>
    <t>kabely pro propojení ovládání VZT a topení uložené volně</t>
  </si>
  <si>
    <t>341118204</t>
  </si>
  <si>
    <t>kabel silový Cu, PVC izolace 450V/2,5kV, -40oC -+70oC,  J 7x1,5 mm2, CYKY</t>
  </si>
  <si>
    <t>210810094</t>
  </si>
  <si>
    <t>kabel YSLY 4Jx2,5 - silový instalační kabel s měděným jádrem a PVC izolací 1kV</t>
  </si>
  <si>
    <t>210810148</t>
  </si>
  <si>
    <t>kabel JYTY 2x1 - ovládací instalační kabel s měděným jádrem a PVC izolací 1kV</t>
  </si>
  <si>
    <t>210810098</t>
  </si>
  <si>
    <t>kabel YSLY 5Jx6 - silový instalační kabel s měděným jádrem a PVC izolací 1kV</t>
  </si>
  <si>
    <t>kabely pro propojení ovládání světlíků uložené volně</t>
  </si>
  <si>
    <t>341118164</t>
  </si>
  <si>
    <t>kabel silový Cu, PVC izolace 450V/2,5kV, -40oC -+70oC, J 2x1,5 mm2 CYKY</t>
  </si>
  <si>
    <t>D6</t>
  </si>
  <si>
    <t>vodiče</t>
  </si>
  <si>
    <t>345212120</t>
  </si>
  <si>
    <t>vodič CY 4 zž pevně - PVC izolovaný jednožilový vodič pro vnitřní vedení</t>
  </si>
  <si>
    <t>345212121</t>
  </si>
  <si>
    <t>vodič CY 6 zž pevně - PVC izolovaný jednožilový vodič pro vnitřní vedení</t>
  </si>
  <si>
    <t>345212122</t>
  </si>
  <si>
    <t>vodič CY 10 zž pevně - PVC izolovaný jednožilový vodič pro vnitřní vedení</t>
  </si>
  <si>
    <t>345212124</t>
  </si>
  <si>
    <t>vodič CY 25 zž pevně - PVC izolovaný jednožilový vodič pro vnitřní vedení</t>
  </si>
  <si>
    <t>345212131</t>
  </si>
  <si>
    <t>vodič CY 120 zž pevně - PVC izolovaný jednožilový vodič pro vnitřní vedení</t>
  </si>
  <si>
    <t>D7</t>
  </si>
  <si>
    <t>uzemnění</t>
  </si>
  <si>
    <t>354411036</t>
  </si>
  <si>
    <t>zemnící drát FeZn prům. 10</t>
  </si>
  <si>
    <t>354411312</t>
  </si>
  <si>
    <t>svorka spojovací drát-drát</t>
  </si>
  <si>
    <t>202851130</t>
  </si>
  <si>
    <t>drátěný kabelový žlab FeZn 250/100</t>
  </si>
  <si>
    <t>202851184</t>
  </si>
  <si>
    <t>nosník kabelového žlabu 250</t>
  </si>
  <si>
    <t>202851129</t>
  </si>
  <si>
    <t>drátěný kabelový žlab FeZn 200/100</t>
  </si>
  <si>
    <t>202851183</t>
  </si>
  <si>
    <t>nosník kabelového žlabu 200</t>
  </si>
  <si>
    <t>202851126</t>
  </si>
  <si>
    <t>drátěný kabelový žlab FeZn 100/60</t>
  </si>
  <si>
    <t>202851181</t>
  </si>
  <si>
    <t>nosník kabelového žlabu 100</t>
  </si>
  <si>
    <t>202851124</t>
  </si>
  <si>
    <t>drátěný kabelový žlab FeZn 60/50</t>
  </si>
  <si>
    <t>202851180</t>
  </si>
  <si>
    <t>nosník kabelového žlabu 50</t>
  </si>
  <si>
    <t>202000000</t>
  </si>
  <si>
    <t>bižuterie ke kabelovým žlabům</t>
  </si>
  <si>
    <t>220300613</t>
  </si>
  <si>
    <t>plechové zákryty v=2 m na stoup vedení</t>
  </si>
  <si>
    <t>220300517</t>
  </si>
  <si>
    <t>kabelové rošty R5-350 mm stoup vedení</t>
  </si>
  <si>
    <t>220300515</t>
  </si>
  <si>
    <t>kabelové rošty R5-200 mm stoup vedení</t>
  </si>
  <si>
    <t>211126000</t>
  </si>
  <si>
    <t>ocelová nosná konstrukce všeobecně kg</t>
  </si>
  <si>
    <t>D8</t>
  </si>
  <si>
    <t>trubky a nosné lišty PVC</t>
  </si>
  <si>
    <t>345218938</t>
  </si>
  <si>
    <t>trubka PVC DN32</t>
  </si>
  <si>
    <t>345218940</t>
  </si>
  <si>
    <t>úchyt trubky PVC</t>
  </si>
  <si>
    <t>345218901</t>
  </si>
  <si>
    <t>trubka ohebná DN 32</t>
  </si>
  <si>
    <t>345112700</t>
  </si>
  <si>
    <t>elektroinstalační lišta</t>
  </si>
  <si>
    <t>345112711</t>
  </si>
  <si>
    <t>lišta instalační vkládací   LV18x13  bílá</t>
  </si>
  <si>
    <t>345112712</t>
  </si>
  <si>
    <t>lišta instalační vkládací   LV22x20  bílá</t>
  </si>
  <si>
    <t>345112689</t>
  </si>
  <si>
    <t>lišta instalační vkládací   LH40x40 bílá</t>
  </si>
  <si>
    <t>345112670</t>
  </si>
  <si>
    <t>lišta instalační vkládací   LH60x40 bílá</t>
  </si>
  <si>
    <t>345112671</t>
  </si>
  <si>
    <t>lišta instalační vkládací   LH80x40 bílá</t>
  </si>
  <si>
    <t>D9</t>
  </si>
  <si>
    <t>spínače a zásuvky na povrch včetně krabic</t>
  </si>
  <si>
    <t>345355398</t>
  </si>
  <si>
    <t>vypínač  230V/10A  řaz.1, IP44</t>
  </si>
  <si>
    <t>345355398.1</t>
  </si>
  <si>
    <t>vypínač  230V/10A  řaz.6, IP44</t>
  </si>
  <si>
    <t>345355401</t>
  </si>
  <si>
    <t>vypínač  230V/10A  řaz.1/0, IP44</t>
  </si>
  <si>
    <t>358111231</t>
  </si>
  <si>
    <t>zásuvka  400V/16A 5ti pól</t>
  </si>
  <si>
    <t>358111277</t>
  </si>
  <si>
    <t>zásuvka  230V/16A IP44</t>
  </si>
  <si>
    <t>345711313</t>
  </si>
  <si>
    <t>rozbočná krabice se svorkovnicí. IP 44</t>
  </si>
  <si>
    <t>D10</t>
  </si>
  <si>
    <t>spínače a zásuvky pod omítku včetně krabic</t>
  </si>
  <si>
    <t>345355146</t>
  </si>
  <si>
    <t>spínač ř.1 IP20 pod omítku</t>
  </si>
  <si>
    <t>345355111</t>
  </si>
  <si>
    <t>kryt spínače</t>
  </si>
  <si>
    <t>345355104</t>
  </si>
  <si>
    <t>rámeček jednonásobný</t>
  </si>
  <si>
    <t>345355164</t>
  </si>
  <si>
    <t>spínač ř.6  IP20</t>
  </si>
  <si>
    <t>345355211</t>
  </si>
  <si>
    <t>358111232</t>
  </si>
  <si>
    <t>zásuvka 16A/230V  jednonásobná IP20</t>
  </si>
  <si>
    <t>345711232</t>
  </si>
  <si>
    <t>krabice přístrojová pod omítku</t>
  </si>
  <si>
    <t>138</t>
  </si>
  <si>
    <t>345711241</t>
  </si>
  <si>
    <t>krabice odbočná pod omítku</t>
  </si>
  <si>
    <t>140</t>
  </si>
  <si>
    <t>345711701</t>
  </si>
  <si>
    <t>krabice ACIDUR</t>
  </si>
  <si>
    <t>142</t>
  </si>
  <si>
    <t>D11</t>
  </si>
  <si>
    <t>průmyslové vypínače na povrch</t>
  </si>
  <si>
    <t>345355807</t>
  </si>
  <si>
    <t>průmyslový spínač 400V/16A 3p</t>
  </si>
  <si>
    <t>144</t>
  </si>
  <si>
    <t>345355809</t>
  </si>
  <si>
    <t>průmyslový spínač 400V/32A 3p</t>
  </si>
  <si>
    <t>146</t>
  </si>
  <si>
    <t>345355746</t>
  </si>
  <si>
    <t>průmyslový spínač 230V</t>
  </si>
  <si>
    <t>148</t>
  </si>
  <si>
    <t>D12</t>
  </si>
  <si>
    <t>podparapetní kanál</t>
  </si>
  <si>
    <t>345112190</t>
  </si>
  <si>
    <t>podparapetní kanál silnoproudý se stíněním pro slaboproudé rovody do administrativní budovy,vč.vík,rohů,odboček a úchytů 210/70</t>
  </si>
  <si>
    <t>150</t>
  </si>
  <si>
    <t>345112197</t>
  </si>
  <si>
    <t>stínící přepážka do podparapetního kanlu</t>
  </si>
  <si>
    <t>152</t>
  </si>
  <si>
    <t>345355321</t>
  </si>
  <si>
    <t>zásuvka do parapetního kanálu 230V/16A</t>
  </si>
  <si>
    <t>154</t>
  </si>
  <si>
    <t>345355104.1</t>
  </si>
  <si>
    <t>rámeček dvojnásobný</t>
  </si>
  <si>
    <t>156</t>
  </si>
  <si>
    <t>358111251</t>
  </si>
  <si>
    <t>zásuvka do parapetního kanálu 230V/16A s přepěť. ochranou</t>
  </si>
  <si>
    <t>158</t>
  </si>
  <si>
    <t>160</t>
  </si>
  <si>
    <t>345711233</t>
  </si>
  <si>
    <t>krabice přístrojová  do parapetního kanálu</t>
  </si>
  <si>
    <t>162</t>
  </si>
  <si>
    <t>D13</t>
  </si>
  <si>
    <t>požární rozvody</t>
  </si>
  <si>
    <t>341116008</t>
  </si>
  <si>
    <t>kabel CHKE(V)-O 4x1,5 uložený pevně</t>
  </si>
  <si>
    <t>164</t>
  </si>
  <si>
    <t>D14</t>
  </si>
  <si>
    <t>požárně odolné nosné systémy</t>
  </si>
  <si>
    <t>345113006</t>
  </si>
  <si>
    <t>kabelová lišta s požární odolností</t>
  </si>
  <si>
    <t>166</t>
  </si>
  <si>
    <t>228129104</t>
  </si>
  <si>
    <t>příchytka pro ohněoddolné kabely</t>
  </si>
  <si>
    <t>168</t>
  </si>
  <si>
    <t>246122186</t>
  </si>
  <si>
    <t>požární prostupy stěnou</t>
  </si>
  <si>
    <t>170</t>
  </si>
  <si>
    <t>246122186.1</t>
  </si>
  <si>
    <t>požární prostupy stropem</t>
  </si>
  <si>
    <t>172</t>
  </si>
  <si>
    <t>D15</t>
  </si>
  <si>
    <t>rozvaděče</t>
  </si>
  <si>
    <t>354128100</t>
  </si>
  <si>
    <t>rozvaděč RH</t>
  </si>
  <si>
    <t>174</t>
  </si>
  <si>
    <t>Poznámka k položce:
oceloplechový rozvaděč 2x800x2000x200, přívod horem, odvody nahoru kabely vedenými přes řadové svorky, IP40/IP20,3NPE, 50hz 230V/TN-C S,ochrana před ÚEP automatickým odpojením od zdroje, obsahuje: ; 2 ks kostra v=2025 š=800  h=200 mm; 2 ks plné boční panely š=200 mm; 2 ks plné přední dveře + rám pro čelní panely š=800; 2 ks zadní panel š=800 mm; 1 ks vypínač 250A + napěťová spoušt; 3 ks přepěťová ochrana B+C, TN-C; 2 ks jistič 6/1/B; 2 ks jistič 6/1/C; 41 ks jistič 10/1/B; 4 ks jistič 10/1/C; 1 ks jistič 20/1/B; 2 ks jistič 10/3/C; 11 ks jistič 16/1/B; 7 ks jstič 16/3/C; 17 ks jstič 32/3/C; 7 ks jstič 63/3/C; 9 ks proudový chránič 40/4/30mA; 12 ks stykač 20A/3, 230V; 1x jistič s proudovým chráničem 16/2/B/30mA; 1 ks vyrážecí tlačítko; 1 ks ekvipotenciální svorkovnice; 1 ks rám pod rozvaděč; 1 ks horní krycí plech s průchody; 1 ks ostatní montážní materiál; 45 ks Pg průchodky; 60 ks popisky</t>
  </si>
  <si>
    <t>354128101</t>
  </si>
  <si>
    <t>rozvaděč RM1 až RM4</t>
  </si>
  <si>
    <t>176</t>
  </si>
  <si>
    <t>Poznámka k položce:
oceloplechový rozvaděč 500x2000x200, přívod horem, odvody nahoru kabely vedenými přes řadové svorky, iP40/IP20,3NPE, 50hz 230V/TN-C -S,ochrana před ÚEP automatickým odpojením od zdroje, obsahuje: ; 1 ks kostra v=2025 š=500  h=200 mm; 2 ks plné boční panely š=200 mm; 1 ks plné přední dveře + rám pro čelní panely š=500; 1 ks zadní panel š=500 mm; 1 ks vypínač 63A + napěťová spoušt; 3 ks přepěťová ochrana C, TN-C; 2 ks jistič 6/1/B; 2 ks jistič 6/1/C; 8 ks jistič 10/1/B; 2 ks jistič 10/1/C; 1 ks jistič 10/3/C; 1 ks jistič 20/1/B; 18 ks jistič 16/1/B; 10 ks jstič 16/3/C; 5 ks jstič 32/3/C; 4 ks proudový chránič 40/4/30mA; 2 ks stykač 20A/3, 230V; 2x jistič s proudovým chráničem 16/2/B/30mA; 1 ks vyrážecí tlačítko; 1 ks ekvipotenciální svorkovnice; 1 ks rám pod rozvaděč; 1 ks horní krycí plech s průchody; 1 ks ostatní montážní materiál; 30 ks Pg průchodky; 60 ks popisky</t>
  </si>
  <si>
    <t>354128102</t>
  </si>
  <si>
    <t>rozvaděč RS1 až RS4</t>
  </si>
  <si>
    <t>178</t>
  </si>
  <si>
    <t>Poznámka k položce:
oceloplechový rozvaděč 400x2000x200, přívod horem, odvody nahoru kabely vedenými přes řadové svorky, iP40/IP20,3NPE, 50hz 230V/TN- S,ochrana před ÚEP automatickým odpojením od zdroje, obsahuje: ; 1 ks kostra v=2025 š=400  h=200 mm; 2 ks plné boční panely š=200 mm; 1 ks plné přední dveře + rám pro čelní panely š=500; 1 ks zadní panel š=400 mm; 1 ks vypínač 32A + napěťová spoušt; 3 ks přepěťová ochrana C, TN-S; 4 ks jistič 6/1/B; 3 ks jistič 6/1/C; 8 ks jistič 10/1/B; 22 ks jistič 10/1/C; 5 ks jistič 10/3/C; 1 ks jistič 20/1/B; 18 ks jistič 16/1/B; 10 ks jstič 16/3/C; 5 ks proudový chránič 40/4/30mA; 13 ks stykač 20A/3, 230V; 2x jistič s proudovým chráničem 16/2/B/30mA; 1 ks vyrážecí tlačítko; 1 ks ekvipotenciální svorkovnice; 1 ks rám pod rozvaděč; 1 ks horní krycí plech s průchody; 1 ks ostatní montážní materiál; 30 ks Pg průchodky; 60 ks popisky</t>
  </si>
  <si>
    <t>354128104</t>
  </si>
  <si>
    <t>Ovládací skříň osvětlení OSV</t>
  </si>
  <si>
    <t>180</t>
  </si>
  <si>
    <t>Poznámka k položce:
plastová skříň napovrch (500x100x100), přívod horem, odvody nahoru kabely vedenými přes řadové svorky, iP40/IP20,3NPE, 50hz 230V/TN-C S,ochrana před ÚEP automatickým odpojením od zdroje, obsahuje: ; 6 ks tlačítkový spínač, řaz.1, vestavný, do čela skříně; 1ks Pg průchodka; 1 ks ostatní montážní materiál; 10 ks popisky</t>
  </si>
  <si>
    <t>354128076</t>
  </si>
  <si>
    <t>zásuvkové skříně s proudovým chráničem a s jističi  2x230V/16A,1x400V/16A,1x400V/32A</t>
  </si>
  <si>
    <t>182</t>
  </si>
  <si>
    <t>D16</t>
  </si>
  <si>
    <t>hromosvod a uzemnění</t>
  </si>
  <si>
    <t>354411098</t>
  </si>
  <si>
    <t>jímací drát AlMgSi 8</t>
  </si>
  <si>
    <t>184</t>
  </si>
  <si>
    <t>354411099</t>
  </si>
  <si>
    <t>DRAT FeZn 10</t>
  </si>
  <si>
    <t>186</t>
  </si>
  <si>
    <t>354411216</t>
  </si>
  <si>
    <t>pásek FeZn30/4</t>
  </si>
  <si>
    <t>188</t>
  </si>
  <si>
    <t>354411318</t>
  </si>
  <si>
    <t>SU FeZn  SVORKA univerzální</t>
  </si>
  <si>
    <t>190</t>
  </si>
  <si>
    <t>354411336</t>
  </si>
  <si>
    <t>SK FeZn SVORKA křížová</t>
  </si>
  <si>
    <t>192</t>
  </si>
  <si>
    <t>354411345</t>
  </si>
  <si>
    <t>SU Al  SVORKA univerzální</t>
  </si>
  <si>
    <t>194</t>
  </si>
  <si>
    <t>354411346</t>
  </si>
  <si>
    <t>SS Al  SVORKA spojovací</t>
  </si>
  <si>
    <t>196</t>
  </si>
  <si>
    <t>3544113459,00000</t>
  </si>
  <si>
    <t>SK Al  SVORKA křížová</t>
  </si>
  <si>
    <t>198</t>
  </si>
  <si>
    <t>354411347</t>
  </si>
  <si>
    <t>SO Al  SVORKA okapová</t>
  </si>
  <si>
    <t>200</t>
  </si>
  <si>
    <t>354411312.1</t>
  </si>
  <si>
    <t>SZ  SVORKA zkušební</t>
  </si>
  <si>
    <t>202</t>
  </si>
  <si>
    <t>354411351</t>
  </si>
  <si>
    <t>SJ Al  SVORKA k jímací tyči</t>
  </si>
  <si>
    <t>204</t>
  </si>
  <si>
    <t>354411342</t>
  </si>
  <si>
    <t>OÚ ochranný úhelník</t>
  </si>
  <si>
    <t>206</t>
  </si>
  <si>
    <t>354411349</t>
  </si>
  <si>
    <t>DOÚ držák</t>
  </si>
  <si>
    <t>208</t>
  </si>
  <si>
    <t>354411398</t>
  </si>
  <si>
    <t>štítek</t>
  </si>
  <si>
    <t>210</t>
  </si>
  <si>
    <t>354411344</t>
  </si>
  <si>
    <t>SP  SVORKA připojovací</t>
  </si>
  <si>
    <t>212</t>
  </si>
  <si>
    <t>354411332</t>
  </si>
  <si>
    <t>SR02  SVORKA</t>
  </si>
  <si>
    <t>214</t>
  </si>
  <si>
    <t>354411333</t>
  </si>
  <si>
    <t>SR03  SVORKA</t>
  </si>
  <si>
    <t>216</t>
  </si>
  <si>
    <t>354411214</t>
  </si>
  <si>
    <t>podpěra PV21c</t>
  </si>
  <si>
    <t>218</t>
  </si>
  <si>
    <t>354411136</t>
  </si>
  <si>
    <t>jímací tyč teleskopická 4 m včetně podstavce</t>
  </si>
  <si>
    <t>220</t>
  </si>
  <si>
    <t>354000000</t>
  </si>
  <si>
    <t>barva</t>
  </si>
  <si>
    <t>222</t>
  </si>
  <si>
    <t>211126001</t>
  </si>
  <si>
    <t>pomocný konstrukční materiál</t>
  </si>
  <si>
    <t>224</t>
  </si>
  <si>
    <t>211126034</t>
  </si>
  <si>
    <t>elektrody</t>
  </si>
  <si>
    <t>226</t>
  </si>
  <si>
    <t>D17</t>
  </si>
  <si>
    <t>svítidla</t>
  </si>
  <si>
    <t>348531600</t>
  </si>
  <si>
    <t>1 nouzové svítidlo 13W LED bez možnosti regulace, integrovný nouzový modul, autnomnost 1 hod, optický systém difuzorem,4000K,distribuce světla přímá, stupeň ochrany I, IP65, montáž přisazením ve výšce od 2m do 10m.svítí pouze při výpadku hlavního napájení</t>
  </si>
  <si>
    <t>228</t>
  </si>
  <si>
    <t>1 nouzové svítidlo 13W LED bez možnosti regulace, integrovný nouzový modul, autnomnost 1 hod, optický systém difuzorem,4000K,distribuce světla přímá, stupeň ochrany I, IP65, montáž přisazením ve výšce od 2m do 10m.svítí pouze při výpadku hlavního napájení,</t>
  </si>
  <si>
    <t>348531600.1</t>
  </si>
  <si>
    <t>3 zapuštěné nouzové svítidlo do podhledu s dlouhou dobou životnosti  3W,3900lm, IP20 el část/IP65 optická část svítidla, třída izolace I</t>
  </si>
  <si>
    <t>230</t>
  </si>
  <si>
    <t>348531600.2</t>
  </si>
  <si>
    <t>4 svítidlo do podhledu LED 19W, elektronický předřadník, matný reflektor, třída ochrany I,kryí elektrické časti IP20, krytí optické části IP40,těleso svítidla lakovaný plech, barva RAL ,903,  2000lm, 4000K</t>
  </si>
  <si>
    <t>232</t>
  </si>
  <si>
    <t>348531600.3</t>
  </si>
  <si>
    <t>8 vysoce účinné panelové LED svítidlo do stropních podhledů s velkou vyzařovací plochou a nízkým osleněním,42W,4000K, elektronický předřadník, bez možnosti regulace,  difuzor,  distribuce světla přímá, těleso svítidla -lakovaný plech, barva RAL 9003 bílá,</t>
  </si>
  <si>
    <t>234</t>
  </si>
  <si>
    <t>8 vysoce účinné panelové LED svítidlo do stropních podhledů s velkou vyzařovací plochou a nízkým osleněním,42W,4000K, elektronický předřadník, bez možnosti regulace,  difuzor,  distribuce světla přímá, těleso svítidla -lakovaný plech, barva RAL 9003 bílá, kryt svítidla opál,třída ochran I, krytí  elektrické části IP20, krytí optické části IP40</t>
  </si>
  <si>
    <t>348531600.4</t>
  </si>
  <si>
    <t>11 prachotěsné LED svítidlo  55W,IP65,elektronický předřadník bez možnosti regulace,difuzor, distribuce světla přímá,těleso svítidla -polyester plněný skleněným vláknem, barva RAL 7035,pololesklý povrch, kryt svítidla opálový, třída ochrany I, kryt elektr</t>
  </si>
  <si>
    <t>236</t>
  </si>
  <si>
    <t>11 prachotěsné LED svítidlo  55W,IP65,elektronický předřadník bez možnosti regulace,difuzor, distribuce světla přímá,těleso svítidla -polyester plněný skleněným vláknem, barva RAL 7035,pololesklý povrch, kryt svítidla opálový, třída ochrany I, kryt elektrckéi i optické části IP65, 8300lm, 4000K</t>
  </si>
  <si>
    <t>348531600.5</t>
  </si>
  <si>
    <t>N1 nouzové LED svítidlo s dlouhou dobou života určené k nouzovému osvětlení volných prostor s  integrovaným nouzovým modulem, těleso svítidla - lakovaný plech, barva RAL 9003, kryt svítidla plexisklo, třída ochran I, krytí elektrické i optické části IP20,</t>
  </si>
  <si>
    <t>238</t>
  </si>
  <si>
    <t>N1 nouzové LED svítidlo s dlouhou dobou života určené k nouzovému osvětlení volných prostor s  integrovaným nouzovým modulem, těleso svítidla - lakovaný plech, barva RAL 9003, kryt svítidla plexisklo, třída ochran I, krytí elektrické i optické části IP20, včetně piktogramu,manuální autotest, provoz jen v nouzovém režimu, upevnění podél stěny</t>
  </si>
  <si>
    <t>348531600.6</t>
  </si>
  <si>
    <t>N2 nouzové LED svítidlo s piktogramem, předřadná část konertor, integrovaný nouzový modul , autonomnost 3 hod, optický systém s difuzorem, distribuce světla přímá, 4000K, těleso-vstřikovaný ABS, barva RAL 9018, matový povrch, kryt svítidla polykarbonát, t</t>
  </si>
  <si>
    <t>240</t>
  </si>
  <si>
    <t>N2 nouzové LED svítidlo s piktogramem, předřadná část konertor, integrovaný nouzový modul , autonomnost 3 hod, optický systém s difuzorem, distribuce světla přímá, 4000K, těleso-vstřikovaný ABS, barva RAL 9018, matový povrch, kryt svítidla polykarbonát, třída ochran I, krytí optické i elektro části IP65, montáž přisazením</t>
  </si>
  <si>
    <t>zákon č. 7/2005</t>
  </si>
  <si>
    <t>příplatek za ekolikvidaci svítidel</t>
  </si>
  <si>
    <t>242</t>
  </si>
  <si>
    <t>D18</t>
  </si>
  <si>
    <t>ostatní</t>
  </si>
  <si>
    <t>341000010</t>
  </si>
  <si>
    <t>kabelová oka komplet</t>
  </si>
  <si>
    <t>244</t>
  </si>
  <si>
    <t>341000000</t>
  </si>
  <si>
    <t>podružný materiál 5% z nosného</t>
  </si>
  <si>
    <t>246</t>
  </si>
  <si>
    <t>314324118</t>
  </si>
  <si>
    <t>upevňovací bod hmoždinkou PVC</t>
  </si>
  <si>
    <t>248</t>
  </si>
  <si>
    <t>125</t>
  </si>
  <si>
    <t>268415266</t>
  </si>
  <si>
    <t>upevňovací bod hmoždinkou kovovou</t>
  </si>
  <si>
    <t>250</t>
  </si>
  <si>
    <t>741122211</t>
  </si>
  <si>
    <t>252</t>
  </si>
  <si>
    <t>127</t>
  </si>
  <si>
    <t>741122211.1</t>
  </si>
  <si>
    <t>254</t>
  </si>
  <si>
    <t>741122201</t>
  </si>
  <si>
    <t>256</t>
  </si>
  <si>
    <t>129</t>
  </si>
  <si>
    <t>741122201.1</t>
  </si>
  <si>
    <t>258</t>
  </si>
  <si>
    <t>741122219</t>
  </si>
  <si>
    <t>260</t>
  </si>
  <si>
    <t>131</t>
  </si>
  <si>
    <t>741122211.2</t>
  </si>
  <si>
    <t>262</t>
  </si>
  <si>
    <t>741122231</t>
  </si>
  <si>
    <t>264</t>
  </si>
  <si>
    <t>133</t>
  </si>
  <si>
    <t>741122231.1</t>
  </si>
  <si>
    <t>266</t>
  </si>
  <si>
    <t>741122232</t>
  </si>
  <si>
    <t>kabel silový Cu, PVC izolace 450V/2,5kV, -40oC -+70oC,  J 4x6 mm2, CYKY</t>
  </si>
  <si>
    <t>268</t>
  </si>
  <si>
    <t>135</t>
  </si>
  <si>
    <t>741122222</t>
  </si>
  <si>
    <t>270</t>
  </si>
  <si>
    <t>741122624</t>
  </si>
  <si>
    <t>272</t>
  </si>
  <si>
    <t>137</t>
  </si>
  <si>
    <t>741122624.1</t>
  </si>
  <si>
    <t>274</t>
  </si>
  <si>
    <t>741122631</t>
  </si>
  <si>
    <t>276</t>
  </si>
  <si>
    <t>139</t>
  </si>
  <si>
    <t>741122632</t>
  </si>
  <si>
    <t>278</t>
  </si>
  <si>
    <t>741122632.1</t>
  </si>
  <si>
    <t>280</t>
  </si>
  <si>
    <t>141</t>
  </si>
  <si>
    <t>282</t>
  </si>
  <si>
    <t>284</t>
  </si>
  <si>
    <t>143</t>
  </si>
  <si>
    <t>741122237</t>
  </si>
  <si>
    <t>286</t>
  </si>
  <si>
    <t>741122219.1</t>
  </si>
  <si>
    <t>288</t>
  </si>
  <si>
    <t>145</t>
  </si>
  <si>
    <t>741122201.2</t>
  </si>
  <si>
    <t>290</t>
  </si>
  <si>
    <t>741122232.1</t>
  </si>
  <si>
    <t>292</t>
  </si>
  <si>
    <t>147</t>
  </si>
  <si>
    <t>294</t>
  </si>
  <si>
    <t>296</t>
  </si>
  <si>
    <t>149</t>
  </si>
  <si>
    <t>298</t>
  </si>
  <si>
    <t>741122201.3</t>
  </si>
  <si>
    <t>300</t>
  </si>
  <si>
    <t>D19</t>
  </si>
  <si>
    <t>vodiče uložené pevně</t>
  </si>
  <si>
    <t>151</t>
  </si>
  <si>
    <t>741120301</t>
  </si>
  <si>
    <t>302</t>
  </si>
  <si>
    <t>741120301.1</t>
  </si>
  <si>
    <t>304</t>
  </si>
  <si>
    <t>153</t>
  </si>
  <si>
    <t>741120301.2</t>
  </si>
  <si>
    <t>306</t>
  </si>
  <si>
    <t>741120303</t>
  </si>
  <si>
    <t>308</t>
  </si>
  <si>
    <t>155</t>
  </si>
  <si>
    <t>741120307</t>
  </si>
  <si>
    <t>310</t>
  </si>
  <si>
    <t>741410042</t>
  </si>
  <si>
    <t>312</t>
  </si>
  <si>
    <t>157</t>
  </si>
  <si>
    <t>741420021</t>
  </si>
  <si>
    <t>314</t>
  </si>
  <si>
    <t>741910415</t>
  </si>
  <si>
    <t>316</t>
  </si>
  <si>
    <t>159</t>
  </si>
  <si>
    <t>741910414</t>
  </si>
  <si>
    <t>318</t>
  </si>
  <si>
    <t>741910412</t>
  </si>
  <si>
    <t>320</t>
  </si>
  <si>
    <t>161</t>
  </si>
  <si>
    <t>741910411</t>
  </si>
  <si>
    <t>322</t>
  </si>
  <si>
    <t>HZS</t>
  </si>
  <si>
    <t>324</t>
  </si>
  <si>
    <t>163</t>
  </si>
  <si>
    <t>741910511</t>
  </si>
  <si>
    <t>326</t>
  </si>
  <si>
    <t>741910303</t>
  </si>
  <si>
    <t>328</t>
  </si>
  <si>
    <t>165</t>
  </si>
  <si>
    <t>741910303.1</t>
  </si>
  <si>
    <t>330</t>
  </si>
  <si>
    <t>741910502</t>
  </si>
  <si>
    <t>332</t>
  </si>
  <si>
    <t>167</t>
  </si>
  <si>
    <t>741110002</t>
  </si>
  <si>
    <t>334</t>
  </si>
  <si>
    <t>741910611</t>
  </si>
  <si>
    <t>336</t>
  </si>
  <si>
    <t>169</t>
  </si>
  <si>
    <t>741110062</t>
  </si>
  <si>
    <t>338</t>
  </si>
  <si>
    <t>741110511</t>
  </si>
  <si>
    <t>340</t>
  </si>
  <si>
    <t>171</t>
  </si>
  <si>
    <t>741110511.1</t>
  </si>
  <si>
    <t>342</t>
  </si>
  <si>
    <t>741110511.2</t>
  </si>
  <si>
    <t>344</t>
  </si>
  <si>
    <t>173</t>
  </si>
  <si>
    <t>741110511.3</t>
  </si>
  <si>
    <t>346</t>
  </si>
  <si>
    <t>741110511.4</t>
  </si>
  <si>
    <t>348</t>
  </si>
  <si>
    <t>175</t>
  </si>
  <si>
    <t>741110512</t>
  </si>
  <si>
    <t>350</t>
  </si>
  <si>
    <t>741310001</t>
  </si>
  <si>
    <t>352</t>
  </si>
  <si>
    <t>177</t>
  </si>
  <si>
    <t>741310022</t>
  </si>
  <si>
    <t>354</t>
  </si>
  <si>
    <t>741310011</t>
  </si>
  <si>
    <t>356</t>
  </si>
  <si>
    <t>179</t>
  </si>
  <si>
    <t>741313422</t>
  </si>
  <si>
    <t>358</t>
  </si>
  <si>
    <t>741313072</t>
  </si>
  <si>
    <t>360</t>
  </si>
  <si>
    <t>181</t>
  </si>
  <si>
    <t>741112111</t>
  </si>
  <si>
    <t>362</t>
  </si>
  <si>
    <t>741310201</t>
  </si>
  <si>
    <t>364</t>
  </si>
  <si>
    <t>183</t>
  </si>
  <si>
    <t>741310233</t>
  </si>
  <si>
    <t>366</t>
  </si>
  <si>
    <t>741313041</t>
  </si>
  <si>
    <t>368</t>
  </si>
  <si>
    <t>185</t>
  </si>
  <si>
    <t>741112061</t>
  </si>
  <si>
    <t>370</t>
  </si>
  <si>
    <t>741112001</t>
  </si>
  <si>
    <t>372</t>
  </si>
  <si>
    <t>187</t>
  </si>
  <si>
    <t>741112111.1</t>
  </si>
  <si>
    <t>374</t>
  </si>
  <si>
    <t>741310411</t>
  </si>
  <si>
    <t>376</t>
  </si>
  <si>
    <t>189</t>
  </si>
  <si>
    <t>741310413</t>
  </si>
  <si>
    <t>378</t>
  </si>
  <si>
    <t>741310411.1</t>
  </si>
  <si>
    <t>380</t>
  </si>
  <si>
    <t>191</t>
  </si>
  <si>
    <t>741110514</t>
  </si>
  <si>
    <t>382</t>
  </si>
  <si>
    <t>741110541</t>
  </si>
  <si>
    <t>384</t>
  </si>
  <si>
    <t>193</t>
  </si>
  <si>
    <t>741313041.1</t>
  </si>
  <si>
    <t>386</t>
  </si>
  <si>
    <t>741313041.2</t>
  </si>
  <si>
    <t>388</t>
  </si>
  <si>
    <t>195</t>
  </si>
  <si>
    <t>741112061.1</t>
  </si>
  <si>
    <t>390</t>
  </si>
  <si>
    <t>741122621</t>
  </si>
  <si>
    <t>392</t>
  </si>
  <si>
    <t>197</t>
  </si>
  <si>
    <t>741110511.5</t>
  </si>
  <si>
    <t>394</t>
  </si>
  <si>
    <t>210021072</t>
  </si>
  <si>
    <t>396</t>
  </si>
  <si>
    <t>199</t>
  </si>
  <si>
    <t>741920052</t>
  </si>
  <si>
    <t>398</t>
  </si>
  <si>
    <t>741920062</t>
  </si>
  <si>
    <t>400</t>
  </si>
  <si>
    <t>201</t>
  </si>
  <si>
    <t>741210207</t>
  </si>
  <si>
    <t>402</t>
  </si>
  <si>
    <t>741210201</t>
  </si>
  <si>
    <t>5ks rozvaděč RM1 až RM4</t>
  </si>
  <si>
    <t>404</t>
  </si>
  <si>
    <t>203</t>
  </si>
  <si>
    <t>741210201.1</t>
  </si>
  <si>
    <t>4ks rozvaděč RS1 až RS4</t>
  </si>
  <si>
    <t>406</t>
  </si>
  <si>
    <t>741210001</t>
  </si>
  <si>
    <t>ovládací skříň osvětlení OSV</t>
  </si>
  <si>
    <t>408</t>
  </si>
  <si>
    <t>205</t>
  </si>
  <si>
    <t>741120001</t>
  </si>
  <si>
    <t>410</t>
  </si>
  <si>
    <t>741420001</t>
  </si>
  <si>
    <t>412</t>
  </si>
  <si>
    <t>207</t>
  </si>
  <si>
    <t>741420011</t>
  </si>
  <si>
    <t>414</t>
  </si>
  <si>
    <t>741410021</t>
  </si>
  <si>
    <t>416</t>
  </si>
  <si>
    <t>209</t>
  </si>
  <si>
    <t>741420022</t>
  </si>
  <si>
    <t>418</t>
  </si>
  <si>
    <t>741420022.1</t>
  </si>
  <si>
    <t>420</t>
  </si>
  <si>
    <t>211</t>
  </si>
  <si>
    <t>741420021.1</t>
  </si>
  <si>
    <t>422</t>
  </si>
  <si>
    <t>741420021.2</t>
  </si>
  <si>
    <t>424</t>
  </si>
  <si>
    <t>213</t>
  </si>
  <si>
    <t>741420022.2</t>
  </si>
  <si>
    <t>426</t>
  </si>
  <si>
    <t>741420022.3</t>
  </si>
  <si>
    <t>428</t>
  </si>
  <si>
    <t>215</t>
  </si>
  <si>
    <t>741420022.4</t>
  </si>
  <si>
    <t>430</t>
  </si>
  <si>
    <t>741420022.5</t>
  </si>
  <si>
    <t>432</t>
  </si>
  <si>
    <t>217</t>
  </si>
  <si>
    <t>741420051</t>
  </si>
  <si>
    <t>434</t>
  </si>
  <si>
    <t>741420083</t>
  </si>
  <si>
    <t>436</t>
  </si>
  <si>
    <t>219</t>
  </si>
  <si>
    <t>741420022.6</t>
  </si>
  <si>
    <t>438</t>
  </si>
  <si>
    <t>741420022.7</t>
  </si>
  <si>
    <t>440</t>
  </si>
  <si>
    <t>221</t>
  </si>
  <si>
    <t>741420022.8</t>
  </si>
  <si>
    <t>442</t>
  </si>
  <si>
    <t>HZS.1</t>
  </si>
  <si>
    <t>444</t>
  </si>
  <si>
    <t>223</t>
  </si>
  <si>
    <t>741420083.1</t>
  </si>
  <si>
    <t>vyrovnání svodů</t>
  </si>
  <si>
    <t>446</t>
  </si>
  <si>
    <t>HZS.2</t>
  </si>
  <si>
    <t>nátěry  barvou</t>
  </si>
  <si>
    <t>448</t>
  </si>
  <si>
    <t>225</t>
  </si>
  <si>
    <t>450</t>
  </si>
  <si>
    <t>741372061</t>
  </si>
  <si>
    <t>1 nouzové svítidlo 13W LED</t>
  </si>
  <si>
    <t>452</t>
  </si>
  <si>
    <t>227</t>
  </si>
  <si>
    <t>741372061.1</t>
  </si>
  <si>
    <t>2 zapuštěné nouzové svítidlo do podhledu 3W</t>
  </si>
  <si>
    <t>454</t>
  </si>
  <si>
    <t>741372061.2</t>
  </si>
  <si>
    <t>3 zapuštěné nouzové svítidlo do podhledu  3W</t>
  </si>
  <si>
    <t>456</t>
  </si>
  <si>
    <t>229</t>
  </si>
  <si>
    <t>741372111</t>
  </si>
  <si>
    <t>4 svítidlo do podhledu LED 19W</t>
  </si>
  <si>
    <t>458</t>
  </si>
  <si>
    <t>741372111.1</t>
  </si>
  <si>
    <t>5 svítidlo do podhledu LED 19W</t>
  </si>
  <si>
    <t>460</t>
  </si>
  <si>
    <t>231</t>
  </si>
  <si>
    <t>741372111.2</t>
  </si>
  <si>
    <t>6 vysoce účinné panelové LED svítidlo do stropních podhledů 28W</t>
  </si>
  <si>
    <t>462</t>
  </si>
  <si>
    <t>741372111.3</t>
  </si>
  <si>
    <t>7 vysoce účinné panelové LED svítidlo do stropních podhledů 48W</t>
  </si>
  <si>
    <t>464</t>
  </si>
  <si>
    <t>233</t>
  </si>
  <si>
    <t>741372111.4</t>
  </si>
  <si>
    <t>8 vysoce účinné panelové LED svítidlo do stropních podhledů 32W</t>
  </si>
  <si>
    <t>466</t>
  </si>
  <si>
    <t>741372061.3</t>
  </si>
  <si>
    <t>9 přisazené interiérové svítidlo LED 33W</t>
  </si>
  <si>
    <t>468</t>
  </si>
  <si>
    <t>235</t>
  </si>
  <si>
    <t>741371104</t>
  </si>
  <si>
    <t>10 prachotěsné LED svítidlo  45W stropní</t>
  </si>
  <si>
    <t>470</t>
  </si>
  <si>
    <t>741371104.1</t>
  </si>
  <si>
    <t>11 prachotěsné LED svítidlo  55W stropní</t>
  </si>
  <si>
    <t>472</t>
  </si>
  <si>
    <t>237</t>
  </si>
  <si>
    <t>741372061.4</t>
  </si>
  <si>
    <t>12 kulaté interiérové LED svítidlo 24W stropní</t>
  </si>
  <si>
    <t>474</t>
  </si>
  <si>
    <t>741372061.5</t>
  </si>
  <si>
    <t>N1 nouzové LED svítidlo přisazené</t>
  </si>
  <si>
    <t>476</t>
  </si>
  <si>
    <t>239</t>
  </si>
  <si>
    <t>741372061.6</t>
  </si>
  <si>
    <t>N2 nouzové LED svítidlo s piktogramem přisazené</t>
  </si>
  <si>
    <t>478</t>
  </si>
  <si>
    <t>460690031</t>
  </si>
  <si>
    <t>480</t>
  </si>
  <si>
    <t>241</t>
  </si>
  <si>
    <t>460690041</t>
  </si>
  <si>
    <t>482</t>
  </si>
  <si>
    <t>HZS.3</t>
  </si>
  <si>
    <t>ukončení celoplastových kabelů hod</t>
  </si>
  <si>
    <t>484</t>
  </si>
  <si>
    <t>243</t>
  </si>
  <si>
    <t>HZS.4</t>
  </si>
  <si>
    <t>dokumentace skutečného provedení</t>
  </si>
  <si>
    <t>486</t>
  </si>
  <si>
    <t>HZS.5</t>
  </si>
  <si>
    <t>práce nezahrnuté v cenících 21_M a 46 -M hod</t>
  </si>
  <si>
    <t>488</t>
  </si>
  <si>
    <t>245</t>
  </si>
  <si>
    <t>HZS.6</t>
  </si>
  <si>
    <t>podíl prací jiných profesí než elektro</t>
  </si>
  <si>
    <t>490</t>
  </si>
  <si>
    <t>HZS.7</t>
  </si>
  <si>
    <t>zapůjčení pojízdného lešení po dobu výstavby</t>
  </si>
  <si>
    <t>492</t>
  </si>
  <si>
    <t>247</t>
  </si>
  <si>
    <t>741810001</t>
  </si>
  <si>
    <t>revize do 100 000,-Kč do montážních prací</t>
  </si>
  <si>
    <t>494</t>
  </si>
  <si>
    <t>741810002</t>
  </si>
  <si>
    <t>revize přes 100 000,-Kč do 500 000,-Kč montážních prací</t>
  </si>
  <si>
    <t>496</t>
  </si>
  <si>
    <t>249</t>
  </si>
  <si>
    <t>741810003</t>
  </si>
  <si>
    <t>revize přes 500 000,-Kč do 1 000 000,-Kč montážních prací</t>
  </si>
  <si>
    <t>498</t>
  </si>
  <si>
    <t>741820001</t>
  </si>
  <si>
    <t>měření zemního odporu</t>
  </si>
  <si>
    <t>500</t>
  </si>
  <si>
    <t>251</t>
  </si>
  <si>
    <t>741820102</t>
  </si>
  <si>
    <t>měření intenzity osvětlení do 50 svítidel</t>
  </si>
  <si>
    <t>502</t>
  </si>
  <si>
    <t>02 - SO 02 Administrativní budova</t>
  </si>
  <si>
    <t xml:space="preserve">    5 - Komunikace pozemní</t>
  </si>
  <si>
    <t xml:space="preserve">    762 - Konstrukce tesařské</t>
  </si>
  <si>
    <t>62771516</t>
  </si>
  <si>
    <t>(29*22)*0,4</t>
  </si>
  <si>
    <t>-1403959439</t>
  </si>
  <si>
    <t>255,2*0,5 'Přepočtené koeficientem množství</t>
  </si>
  <si>
    <t>217901572</t>
  </si>
  <si>
    <t>(27,2*3+20,2*3+5+1,3)*1,9*1</t>
  </si>
  <si>
    <t>1401851793</t>
  </si>
  <si>
    <t>282,15*0,5 'Přepočtené koeficientem množství</t>
  </si>
  <si>
    <t>407732535</t>
  </si>
  <si>
    <t>255,2+282,15-175,92</t>
  </si>
  <si>
    <t>-1518890844</t>
  </si>
  <si>
    <t>361,43*5 'Přepočtené koeficientem množství</t>
  </si>
  <si>
    <t>-158524830</t>
  </si>
  <si>
    <t>361,43*2 'Přepočtené koeficientem množství</t>
  </si>
  <si>
    <t>580472128</t>
  </si>
  <si>
    <t>282,15-106,23</t>
  </si>
  <si>
    <t>-1350092407</t>
  </si>
  <si>
    <t>(29*22)</t>
  </si>
  <si>
    <t>213311141</t>
  </si>
  <si>
    <t>Polštáře zhutněné pod základy ze štěrkopísku tříděného</t>
  </si>
  <si>
    <t>-23424540</t>
  </si>
  <si>
    <t>Polštáře zhutněné pod základy  ze štěrkopísku tříděného</t>
  </si>
  <si>
    <t>(27,2*3+9*6+5+1,3)*0,9*0,1</t>
  </si>
  <si>
    <t>-4925442</t>
  </si>
  <si>
    <t>"pod podkladní beton" (12,23+13,025+10,005+15,25)*8,98*0,15</t>
  </si>
  <si>
    <t>273313711</t>
  </si>
  <si>
    <t>Základové desky z betonu tř. C 20/25</t>
  </si>
  <si>
    <t>-2051299400</t>
  </si>
  <si>
    <t>Základy z betonu prostého desky z betonu kamenem neprokládaného tř. C 20/25</t>
  </si>
  <si>
    <t>(27,05*19,9)*0,15</t>
  </si>
  <si>
    <t>273351121</t>
  </si>
  <si>
    <t>Zřízení bednění základových desek</t>
  </si>
  <si>
    <t>654758659</t>
  </si>
  <si>
    <t>Bednění základů desek zřízení</t>
  </si>
  <si>
    <t>(27,05*2+19,9*2)*0,15</t>
  </si>
  <si>
    <t>273351122</t>
  </si>
  <si>
    <t>Odstranění bednění základových desek</t>
  </si>
  <si>
    <t>-1416653760</t>
  </si>
  <si>
    <t>Bednění základů desek odstranění</t>
  </si>
  <si>
    <t>-922700050</t>
  </si>
  <si>
    <t>(27,05*19,9)*1,3*0,0029*2</t>
  </si>
  <si>
    <t>-1780458383</t>
  </si>
  <si>
    <t>(27,155*2)*0,7*1,11</t>
  </si>
  <si>
    <t>(27,155)*0,8*1,11</t>
  </si>
  <si>
    <t>(8,98*4)*0,65*1,11</t>
  </si>
  <si>
    <t>(8,98*2)*0,6*1,11</t>
  </si>
  <si>
    <t>(5+1,295)*0,4*0,81</t>
  </si>
  <si>
    <t>-1037993892</t>
  </si>
  <si>
    <t>(27,155*2)*2*1,11</t>
  </si>
  <si>
    <t>(27,155)*2*1,11</t>
  </si>
  <si>
    <t>(8,98*4)*2*1,11</t>
  </si>
  <si>
    <t>(8,98*2)*2*1,11</t>
  </si>
  <si>
    <t>(5+1,295)*2*0,81</t>
  </si>
  <si>
    <t>613342345</t>
  </si>
  <si>
    <t>311235131</t>
  </si>
  <si>
    <t>Zdivo jednovrstvé z cihel broušenýchdo  P10 na tenkovrstvou maltu tl 240 mm</t>
  </si>
  <si>
    <t>-1753737796</t>
  </si>
  <si>
    <t>Zdivo jednovrstvé z cihel děrovaných broušených na celoplošnou tenkovrstvou maltu, pevnost cihel do P10, tl. zdiva 240 mm</t>
  </si>
  <si>
    <t>"1.NP" (9,32+9,32+3,1)*3,25-(1,2*2,5+1,6)</t>
  </si>
  <si>
    <t>311235181</t>
  </si>
  <si>
    <t>Zdivo jednovrstvé z cihel broušených do P10 na tenkovrstvou maltu tl 380 mm</t>
  </si>
  <si>
    <t>261642669</t>
  </si>
  <si>
    <t>Zdivo jednovrstvé z cihel děrovaných broušených na celoplošnou tenkovrstvou maltu, pevnost cihel do P10, tl. zdiva 380 mm</t>
  </si>
  <si>
    <t>"1.NP" (26,2)*3,25-1,1*2*4</t>
  </si>
  <si>
    <t>311238654</t>
  </si>
  <si>
    <t>Zdivo jednovrstvé tepelně izolační z cihel broušených s vniřní izolací z minerální vlny na tenkovrstvou maltu U přes 0,14 do 0,18 W/m2K tl 440 mm</t>
  </si>
  <si>
    <t>-304455594</t>
  </si>
  <si>
    <t>Zdivo jednovrstvé tepelně izolační z cihel děrovaných broušených s integrovanou izolací z hydrofobizované minerální vlny na tenkovrstvou maltu, součinitel prostupu tepla U přes 0,14 do 0,18, tl. zdiva 440 mm</t>
  </si>
  <si>
    <t>"1.NP" (27,05*2+19,9*2)*3,25-(2*0,75*4+2,5*0,75*3+2*1+2,5*1+3*3+1*2+2*2,6+2*1,49*4+1,5*1,49*6+1,2*2,6+1*1,09)</t>
  </si>
  <si>
    <t>"štíty"(19,9*1,9/2)</t>
  </si>
  <si>
    <t>"štíty"(19,9*1,9)</t>
  </si>
  <si>
    <t>317141445</t>
  </si>
  <si>
    <t>Překlad plochý z pórobetonu š 150 mm dl přes 1800 do 2000 mm</t>
  </si>
  <si>
    <t>642097238</t>
  </si>
  <si>
    <t>Překlady ploché prefabrikované z pórobetonu osazené do tenkého maltového lože, včetně slepení dvou překladů vedle sebe po celé délce boční plochy, výšky překladu do 200 mm šířky 150 mm, délky překladu přes 1800 do 2000 mm</t>
  </si>
  <si>
    <t>"1.NP" (1)</t>
  </si>
  <si>
    <t>225430630</t>
  </si>
  <si>
    <t>"1.NP" (11)</t>
  </si>
  <si>
    <t>-89724668</t>
  </si>
  <si>
    <t>"1.NP" (9)</t>
  </si>
  <si>
    <t>317168053</t>
  </si>
  <si>
    <t>Překlad keramický vysoký v 238 mm dl 1500 mm</t>
  </si>
  <si>
    <t>179235545</t>
  </si>
  <si>
    <t>Překlady keramické vysoké osazené do maltového lože, šířky překladu 70 mm výšky 238 mm, délky 1500 mm</t>
  </si>
  <si>
    <t>"1.NP" (4*5+3*5+2*3)</t>
  </si>
  <si>
    <t>317168055</t>
  </si>
  <si>
    <t>Překlad keramický vysoký v 238 mm dl 2000 mm</t>
  </si>
  <si>
    <t>-846063781</t>
  </si>
  <si>
    <t>Překlady keramické vysoké osazené do maltového lože, šířky překladu 70 mm výšky 238 mm, délky 2000 mm</t>
  </si>
  <si>
    <t>"1.NP" (6*5)</t>
  </si>
  <si>
    <t>1866536691</t>
  </si>
  <si>
    <t>"1.NP" (10*5)</t>
  </si>
  <si>
    <t>317168059</t>
  </si>
  <si>
    <t>Překlad keramický vysoký v 238 mm dl 3000 mm</t>
  </si>
  <si>
    <t>-1307696082</t>
  </si>
  <si>
    <t>Překlady keramické vysoké osazené do maltového lože, šířky překladu 70 mm výšky 238 mm, délky 3000 mm</t>
  </si>
  <si>
    <t>"1.NP" (4*5)</t>
  </si>
  <si>
    <t>317168061</t>
  </si>
  <si>
    <t>Překlad keramický vysoký v 238 mm dl 3500 mm</t>
  </si>
  <si>
    <t>-970094697</t>
  </si>
  <si>
    <t>Překlady keramické vysoké osazené do maltového lože, šířky překladu 70 mm výšky 238 mm, délky 3500 mm</t>
  </si>
  <si>
    <t>"1.NP" (1*5)</t>
  </si>
  <si>
    <t>317998113</t>
  </si>
  <si>
    <t>Tepelná izolace mezi překlady v 24 cm z polystyrénu tl 80 mm</t>
  </si>
  <si>
    <t>295869309</t>
  </si>
  <si>
    <t>Izolace tepelná mezi překlady  z pěnového polystyrénu výšky 24 cm, tloušťky 80 mm</t>
  </si>
  <si>
    <t>"1.NP" (3*4+3,5+2,5*10+2*6+1,5*3)</t>
  </si>
  <si>
    <t>1095495954</t>
  </si>
  <si>
    <t>"1.NP" (6,228+3+1,5*3+2,95+1,1+1,9+2,982+2,27*3+1,6+3,2+1,2)*3,25-(1,6*5+1,4*6)</t>
  </si>
  <si>
    <t>301056246</t>
  </si>
  <si>
    <t>"1.NP" (9,32*2+3*2+16,9+6,6+7,97*4+4+8,6+5,9+0,3)*3,25-(1,6*9+2,9*2+1,4)</t>
  </si>
  <si>
    <t>342291121</t>
  </si>
  <si>
    <t>Ukotvení příček k cihelným konstrukcím plochými kotvami</t>
  </si>
  <si>
    <t>-377724370</t>
  </si>
  <si>
    <t>Ukotvení příček  plochými kotvami, do konstrukce cihelné</t>
  </si>
  <si>
    <t>"1.NP" (3,25*48)</t>
  </si>
  <si>
    <t>36389235</t>
  </si>
  <si>
    <t>"1.NP" (0,9*4)*1,3</t>
  </si>
  <si>
    <t>3893810091R</t>
  </si>
  <si>
    <t>Železobetonová konstrukce vtupních dvoukřídlých dveří včetně izo nosníku - boky a markýza</t>
  </si>
  <si>
    <t>1650561286</t>
  </si>
  <si>
    <t>3893810092R</t>
  </si>
  <si>
    <t>Železobetonová konstrukce vtupních jednokřídlých dveří včetně izo nosníku - markýza</t>
  </si>
  <si>
    <t>-1762532036</t>
  </si>
  <si>
    <t>417321414</t>
  </si>
  <si>
    <t>Ztužující pásy a věnce ze ŽB tř. C 20/25</t>
  </si>
  <si>
    <t>1383255345</t>
  </si>
  <si>
    <t>Ztužující pásy a věnce z betonu železového (bez výztuže)  tř. C 20/25</t>
  </si>
  <si>
    <t>"1.NP" (27,05*2+19,9*2)*0,44*0,25+(27,05)*0,38*0,25</t>
  </si>
  <si>
    <t>417351115</t>
  </si>
  <si>
    <t>Zřízení bednění ztužujících věnců</t>
  </si>
  <si>
    <t>784559095</t>
  </si>
  <si>
    <t>Bednění bočnic ztužujících pásů a věnců včetně vzpěr  zřízení</t>
  </si>
  <si>
    <t>"1.NP" (27,05*2+19,9*2)*2*0,25+(27,05)*2*0,25</t>
  </si>
  <si>
    <t>417351116</t>
  </si>
  <si>
    <t>Odstranění bednění ztužujících věnců</t>
  </si>
  <si>
    <t>-1794617684</t>
  </si>
  <si>
    <t>Bednění bočnic ztužujících pásů a věnců včetně vzpěr  odstranění</t>
  </si>
  <si>
    <t>41735111991R</t>
  </si>
  <si>
    <t>Tepelná izolace ztužujících věnců</t>
  </si>
  <si>
    <t>-1664944718</t>
  </si>
  <si>
    <t>"1.NP" (27,05*2+19,9*2)*0,25</t>
  </si>
  <si>
    <t>417361821</t>
  </si>
  <si>
    <t>Výztuž ztužujících pásů a věnců betonářskou ocelí 10 505</t>
  </si>
  <si>
    <t>-1272949159</t>
  </si>
  <si>
    <t>Výztuž ztužujících pásů a věnců  z betonářské oceli 10 505 (R) nebo BSt 500</t>
  </si>
  <si>
    <t>12,899*0,15</t>
  </si>
  <si>
    <t>Komunikace pozemní</t>
  </si>
  <si>
    <t>564851111</t>
  </si>
  <si>
    <t>Podklad ze štěrkodrtě ŠD tl 150 mm</t>
  </si>
  <si>
    <t>569360658</t>
  </si>
  <si>
    <t>Podklad ze štěrkodrti ŠD  s rozprostřením a zhutněním, po zhutnění tl. 150 mm</t>
  </si>
  <si>
    <t>"okapový chodník" (27,05*2+19,9+0,4*2)*0,4</t>
  </si>
  <si>
    <t>1055296533</t>
  </si>
  <si>
    <t>"mč 01" (3,65*2+4*2)*3-(1,6*6+1,6*2+1,45*2)</t>
  </si>
  <si>
    <t>"mč 02" (26,2*2+7*2+4*2)*3-(1,6*4+0,9*2,6)</t>
  </si>
  <si>
    <t>"mč 03" (3,2*2+4,92*2)*3-(1,6*2)</t>
  </si>
  <si>
    <t>"mč 04" (7,97*2+3,095*2)*3-(1,6)</t>
  </si>
  <si>
    <t>"mč 05" (1,5*2+2,25*2)*3-(1,6)</t>
  </si>
  <si>
    <t>"mč 06" (2,95*2+3,2*2)*3-(1,6)</t>
  </si>
  <si>
    <t>"mč 07" (1,6*2+2,27*2)*3-(1,6)</t>
  </si>
  <si>
    <t>"mč 08" (2,27*2+1,6*4)*3-(1,4*3)</t>
  </si>
  <si>
    <t>"mč 09" (2,35*2+2,27*2)*3-(1,8)</t>
  </si>
  <si>
    <t>"mč 10" (5,85*2+1,4)*3-(1,4+1,8+1,6+1,45*2)</t>
  </si>
  <si>
    <t>"mč 11" (4,65*2+4*2)*3-(1,6+1,5*1,49)</t>
  </si>
  <si>
    <t>"mč 12" (7,97*2+5,85*2)*3-(1,6*2+1,5*1,49)</t>
  </si>
  <si>
    <t>"mč 13" (4,925*2+7,97*2)*3-(1,6*2+1,5*1,49+2*1,49*2)</t>
  </si>
  <si>
    <t>"mč 14" (6,228*2+5,49*2)*3-(1,6*2+2*0,75)</t>
  </si>
  <si>
    <t>"mč 15" (3,73*2+6,228*2)*3-(1,6*2+2*0,75*2)</t>
  </si>
  <si>
    <t>"mč 16" (3*2+2,9*2)*3-(1,6)</t>
  </si>
  <si>
    <t>"mč 17" (3*2+1,5*2+1*2+2,2*2)*3-(1,6+1,4*2)</t>
  </si>
  <si>
    <t>"mč 18-19" (2,982*2+6,2*2+1,1*2+1,9*2)*3-(1,6*2+1,4*2)</t>
  </si>
  <si>
    <t>"mč 20" (3*4+2,95*4+1,2*2+1,5*4)*3-(1,6*3+1,4*6)</t>
  </si>
  <si>
    <t>"mč 21" (2,982*2+3,1*2)*3-(1,6)</t>
  </si>
  <si>
    <t>"mč 22" (9,32*2+13,41*2)*3-(1,6+3*3)</t>
  </si>
  <si>
    <t>622142001</t>
  </si>
  <si>
    <t>Potažení vnějších stěn sklovláknitým pletivem vtlačeným do tenkovrstvé hmoty</t>
  </si>
  <si>
    <t>381097041</t>
  </si>
  <si>
    <t>Potažení vnějších ploch pletivem  v ploše nebo pruzích, na plném podkladu sklovláknitým vtlačením do tmelu stěn</t>
  </si>
  <si>
    <t>"jižní pohled" (27,05*3,4)-(3*3+2,5*1+2*1+2*0,75*2+2,5*0,75*2)</t>
  </si>
  <si>
    <t>"severní pohled" (27,05*3,4)-(1,5*1,49*6+1,6*2,6+2*1,49*2+1*1,09)</t>
  </si>
  <si>
    <t>"západní pohled" (19,9*3,4+19,9*1,5)-(2,5*0,75+2*0,75*2+1,2*2,6+2*1,49*2)</t>
  </si>
  <si>
    <t>"západní pohled vnitřní strana atiky" (19,9*1,5/2)</t>
  </si>
  <si>
    <t>"východní pohled" (19,9*3,4+19,9*1,5/2)-(1,6)</t>
  </si>
  <si>
    <t>"ostění"</t>
  </si>
  <si>
    <t>"jižní pohled" (3*3+(2,5+1*2)+(2+1*2)+(2+0,75*2)*2+(2,5+0,75*2)*2)*0,2</t>
  </si>
  <si>
    <t>"severní pohled" ((1,5+1,49*2)*6+(1,6+2,6*2)+(2+1,49*2)*2+(1+1,09*2))*0,2</t>
  </si>
  <si>
    <t>"západní pohled" ((2,5+0,75*2)+(2+0,75*2)*2+(1,2+2,6*2)+(2+1,49*2)*2)*0,2</t>
  </si>
  <si>
    <t>"východní pohled" 0</t>
  </si>
  <si>
    <t>622211021</t>
  </si>
  <si>
    <t>Montáž kontaktního zateplení vnějších stěn z polystyrénových desek tl do 120 mm</t>
  </si>
  <si>
    <t>1241604883</t>
  </si>
  <si>
    <t>Montáž kontaktního zateplení  z polystyrenových desek nebo z kombinovaných desek na vnější stěny, tloušťky desek přes 80 do 120 mm</t>
  </si>
  <si>
    <t>"zateplení soklu objektu" (27,2*2+20,2*2)*1,2</t>
  </si>
  <si>
    <t>-492337143</t>
  </si>
  <si>
    <t>113,76*1,02 'Přepočtené koeficientem množství</t>
  </si>
  <si>
    <t>622252002</t>
  </si>
  <si>
    <t>Montáž ostatních lišt kontaktního zateplení</t>
  </si>
  <si>
    <t>975578161</t>
  </si>
  <si>
    <t>Montáž lišt kontaktního zateplení  ostatních stěnových, dilatačních apod. lepených do tmelu</t>
  </si>
  <si>
    <t>"APU lišty"</t>
  </si>
  <si>
    <t>"jižní pohled" (3*3+(2,5+1*2)+(2+1*2)+(2+0,75*2)*2+(2,5+0,75*2)*2)</t>
  </si>
  <si>
    <t>"severní pohled" ((1,5+1,49*2)*6+(1,6+2,6*2)+(2+1,49*2)*2+(1+1,09*2))</t>
  </si>
  <si>
    <t>"západní pohled" ((2,5+0,75*2)+(2+0,75*2)*2+(1,2+2,6*2)+(2+1,49*2)*2)</t>
  </si>
  <si>
    <t>"rohové lišty"</t>
  </si>
  <si>
    <t>"rohy" 3,4*4</t>
  </si>
  <si>
    <t>59051476</t>
  </si>
  <si>
    <t>profil okenní začišťovací se sklovláknitou armovací tkaninou 9 mm/2,4 m</t>
  </si>
  <si>
    <t>-1435917835</t>
  </si>
  <si>
    <t>106,68*1,05 'Přepočtené koeficientem množství</t>
  </si>
  <si>
    <t>59051480</t>
  </si>
  <si>
    <t>profil rohový Al s tkaninou kontaktního zateplení</t>
  </si>
  <si>
    <t>-2061652872</t>
  </si>
  <si>
    <t>120,28*1,05 'Přepočtené koeficientem množství</t>
  </si>
  <si>
    <t>622321101</t>
  </si>
  <si>
    <t>Vápenocementová omítka hrubá jednovrstvá nezatřená vnějších stěn nanášená ručně</t>
  </si>
  <si>
    <t>-1596299893</t>
  </si>
  <si>
    <t>Omítka vápenocementová vnějších ploch  nanášená ručně jednovrstvá, tloušťky do 15 mm hrubá nezatřená stěn</t>
  </si>
  <si>
    <t>622531021</t>
  </si>
  <si>
    <t>Tenkovrstvá silikonová zrnitá omítka tl. 2,0 mm včetně penetrace vnějších stěn</t>
  </si>
  <si>
    <t>874270679</t>
  </si>
  <si>
    <t>Omítka tenkovrstvá silikonová vnějších ploch  probarvená, včetně penetrace podkladu zrnitá, tloušťky 2,0 mm stěn</t>
  </si>
  <si>
    <t>631311113</t>
  </si>
  <si>
    <t>Mazanina tl do 80 mm z betonu prostého bez zvýšených nároků na prostředí tř. C 12/15</t>
  </si>
  <si>
    <t>-846273189</t>
  </si>
  <si>
    <t>Mazanina z betonu  prostého bez zvýšených nároků na prostředí tl. přes 50 do 80 mm tř. C 12/15</t>
  </si>
  <si>
    <t>"ochranná betonová mazanina hydroizolace" (26,2*19)*0,04</t>
  </si>
  <si>
    <t>-215978850</t>
  </si>
  <si>
    <t>"1.NP" (14,6+43,1+15,7+24+3,4+9,4+3,6+3,5+5,3+8,2+18,6+40,8+39+34,3+23,2+8,6+5,6+16,2+1,8+11,6+9,1)*0,07</t>
  </si>
  <si>
    <t>63131112901R</t>
  </si>
  <si>
    <t>Podlaha drátkobetonová tl.90mm leštěná včetně dilatací</t>
  </si>
  <si>
    <t>1237753224</t>
  </si>
  <si>
    <t>"1.NP" 125</t>
  </si>
  <si>
    <t>631319011</t>
  </si>
  <si>
    <t>Příplatek k mazanině tl do 80 mm za přehlazení povrchu</t>
  </si>
  <si>
    <t>-1791272696</t>
  </si>
  <si>
    <t>Příplatek k cenám mazanin  za úpravu povrchu mazaniny přehlazením, mazanina tl. přes 50 do 80 mm</t>
  </si>
  <si>
    <t>631319171</t>
  </si>
  <si>
    <t>Příplatek k mazanině tl do 80 mm za stržení povrchu spodní vrstvy před vložením výztuže</t>
  </si>
  <si>
    <t>2094711762</t>
  </si>
  <si>
    <t>Příplatek k cenám mazanin  za stržení povrchu spodní vrstvy mazaniny latí před vložením výztuže nebo pletiva pro tl. obou vrstev mazaniny přes 50 do 80 mm</t>
  </si>
  <si>
    <t>631362021</t>
  </si>
  <si>
    <t>Výztuž mazanin svařovanými sítěmi Kari</t>
  </si>
  <si>
    <t>-1672854714</t>
  </si>
  <si>
    <t>Výztuž mazanin  ze svařovaných sítí z drátů typu KARI</t>
  </si>
  <si>
    <t>"1.NP" (14,6+43,1+15,7+24+3,4+9,4+3,6+3,5+5,3+8,2+18,6+40,8+39+34,3+23,2+8,6+5,6+16,2+1,8+11,6+9,1)*1,3*0,0029</t>
  </si>
  <si>
    <t>-1432278142</t>
  </si>
  <si>
    <t>"1.NP" (14,6+43,1+15,7+24+3,4+9,4+3,6+3,5+5,3+8,2+18,6+40,8+39+34,3+23,2+8,6+5,6+16,2+1,8+11,6+9,1+125)</t>
  </si>
  <si>
    <t>637211111</t>
  </si>
  <si>
    <t>Okapový chodník z betonových dlaždic tl 40 mm na MC 10</t>
  </si>
  <si>
    <t>-422410879</t>
  </si>
  <si>
    <t>Okapový chodník z dlaždic  betonových se zalitím spár cementovou maltou do cementové malty MC-10, tl. dlaždic 40 mm</t>
  </si>
  <si>
    <t>(27,05*2+19,9+0,4*2)*0,4</t>
  </si>
  <si>
    <t>941111111</t>
  </si>
  <si>
    <t>Montáž lešení řadového trubkového lehkého s podlahami zatížení do 200 kg/m2 š do 0,9 m v do 10 m</t>
  </si>
  <si>
    <t>-2064461492</t>
  </si>
  <si>
    <t>Montáž lešení řadového trubkového lehkého pracovního s podlahami  s provozním zatížením tř. 3 do 200 kg/m2 šířky tř. W06 od 0,6 do 0,9 m, výšky do 10 m</t>
  </si>
  <si>
    <t>"jižní pohled" (28*3,4)</t>
  </si>
  <si>
    <t>"severní pohled" (28*3,4)</t>
  </si>
  <si>
    <t>"západní pohled" (21*3,4+19,9*1,5)</t>
  </si>
  <si>
    <t>"východní pohled" (21*3,4+19,9*1,5/2)</t>
  </si>
  <si>
    <t>941111211</t>
  </si>
  <si>
    <t>Příplatek k lešení řadovému trubkovému lehkému s podlahami š 0,9 m v 10 m za první a ZKD den použití</t>
  </si>
  <si>
    <t>-1407577080</t>
  </si>
  <si>
    <t>Montáž lešení řadového trubkového lehkého pracovního s podlahami  s provozním zatížením tř. 3 do 200 kg/m2 Příplatek za první a každý další den použití lešení k ceně -1111</t>
  </si>
  <si>
    <t>377,975*45 'Přepočtené koeficientem množství</t>
  </si>
  <si>
    <t>941111811</t>
  </si>
  <si>
    <t>Demontáž lešení řadového trubkového lehkého s podlahami zatížení do 200 kg/m2 š do 0,9 m v do 10 m</t>
  </si>
  <si>
    <t>554975381</t>
  </si>
  <si>
    <t>Demontáž lešení řadového trubkového lehkého pracovního s podlahami  s provozním zatížením tř. 3 do 200 kg/m2 šířky tř. W06 od 0,6 do 0,9 m, výšky do 10 m</t>
  </si>
  <si>
    <t>949101111</t>
  </si>
  <si>
    <t>Lešení pomocné pro objekty pozemních staveb s lešeňovou podlahou v do 1,9 m zatížení do 150 kg/m2</t>
  </si>
  <si>
    <t>-903623960</t>
  </si>
  <si>
    <t>Lešení pomocné pracovní pro objekty pozemních staveb  pro zatížení do 150 kg/m2, o výšce lešeňové podlahy do 1,9 m</t>
  </si>
  <si>
    <t>952901111</t>
  </si>
  <si>
    <t>Vyčištění budov bytové a občanské výstavby při výšce podlaží do 4 m</t>
  </si>
  <si>
    <t>308504254</t>
  </si>
  <si>
    <t>Vyčištění budov nebo objektů před předáním do užívání  budov bytové nebo občanské výstavby, světlé výšky podlaží do 4 m</t>
  </si>
  <si>
    <t>-5170090</t>
  </si>
  <si>
    <t>"1.NP" 2</t>
  </si>
  <si>
    <t>998011002</t>
  </si>
  <si>
    <t>Přesun hmot pro budovy zděné v do 12 m</t>
  </si>
  <si>
    <t>1493975667</t>
  </si>
  <si>
    <t>Přesun hmot pro budovy občanské výstavby, bydlení, výrobu a služby  s nosnou svislou konstrukcí zděnou z cihel, tvárnic nebo kamene vodorovná dopravní vzdálenost do 100 m pro budovy výšky přes 6 do 12 m</t>
  </si>
  <si>
    <t>711111001</t>
  </si>
  <si>
    <t>Provedení izolace proti zemní vlhkosti vodorovné za studena nátěrem penetračním</t>
  </si>
  <si>
    <t>-195200766</t>
  </si>
  <si>
    <t>Provedení izolace proti zemní vlhkosti natěradly a tmely za studena  na ploše vodorovné V nátěrem penetračním</t>
  </si>
  <si>
    <t>"pruhy pod nosným zdivem"</t>
  </si>
  <si>
    <t>"1.NP" (27,05*3+19,9*2+7,97+9,32)*0,5</t>
  </si>
  <si>
    <t>11163150</t>
  </si>
  <si>
    <t>lak asfaltový penetrační</t>
  </si>
  <si>
    <t>2064866656</t>
  </si>
  <si>
    <t>69,12*0,0003 'Přepočtené koeficientem množství</t>
  </si>
  <si>
    <t>711141559</t>
  </si>
  <si>
    <t>Provedení izolace proti zemní vlhkosti pásy přitavením vodorovné NAIP</t>
  </si>
  <si>
    <t>1656200371</t>
  </si>
  <si>
    <t>Provedení izolace proti zemní vlhkosti pásy přitavením  NAIP na ploše vodorovné V</t>
  </si>
  <si>
    <t>62832001</t>
  </si>
  <si>
    <t>pás těžký asfaltovaný V 60 S 35</t>
  </si>
  <si>
    <t>510072749</t>
  </si>
  <si>
    <t>69,12*1,15 'Přepočtené koeficientem množství</t>
  </si>
  <si>
    <t>711193121</t>
  </si>
  <si>
    <t>Izolace proti zemní vlhkosti na vodorovné ploše těsnicí kaší minerální</t>
  </si>
  <si>
    <t>-922425080</t>
  </si>
  <si>
    <t>Izolace proti zemní vlhkosti ostatní těsnicí kaší flexibilní minerální na ploše vodorovné V</t>
  </si>
  <si>
    <t>"1.NP" (23,2+9,1)</t>
  </si>
  <si>
    <t>711193131</t>
  </si>
  <si>
    <t>Izolace proti zemní vlhkosti na svislé ploše těsnicí kaší minerální</t>
  </si>
  <si>
    <t>-147648537</t>
  </si>
  <si>
    <t>Izolace proti zemní vlhkosti ostatní těsnicí kaší flexibilní minerální na ploše svislé S</t>
  </si>
  <si>
    <t>"1.NP" (3,8+1,2*2+1,2+2,2)*2+(5*2+3,8+3*2+3,1*2-0,8*3)*0,3</t>
  </si>
  <si>
    <t>-830260768</t>
  </si>
  <si>
    <t>27,05*19,9</t>
  </si>
  <si>
    <t>-1863994701</t>
  </si>
  <si>
    <t>538,295*1,1 'Přepočtené koeficientem množství</t>
  </si>
  <si>
    <t>301891535</t>
  </si>
  <si>
    <t>(27,05*2+19,9*2)*0,3</t>
  </si>
  <si>
    <t>-238095947</t>
  </si>
  <si>
    <t>28,17*1,15 'Přepočtené koeficientem množství</t>
  </si>
  <si>
    <t>-315209110</t>
  </si>
  <si>
    <t>(27,05*2+19,9*2)</t>
  </si>
  <si>
    <t>1893234190</t>
  </si>
  <si>
    <t>-342384643</t>
  </si>
  <si>
    <t>27,05*19,9*2</t>
  </si>
  <si>
    <t>(27,05*2+19,9*2)*0,3*2</t>
  </si>
  <si>
    <t>1132,93*1,05 'Přepočtené koeficientem množství</t>
  </si>
  <si>
    <t>1489683909</t>
  </si>
  <si>
    <t>-292166935</t>
  </si>
  <si>
    <t>-1273664292</t>
  </si>
  <si>
    <t>1408309359</t>
  </si>
  <si>
    <t>713114215</t>
  </si>
  <si>
    <t>Tepelná foukaná izolace skelná vlákna nižší objemová hmotnost vodorovná volná tl do 500 mm</t>
  </si>
  <si>
    <t>1226867354</t>
  </si>
  <si>
    <t>Tepelná foukaná izolace vodorovných konstrukcí ze skelných vláken nižší objemové hmotnosti otevřená volně foukaná, tloušťky vrstvy přes 350 do 500 mm (26 kg/m3)</t>
  </si>
  <si>
    <t>20,7*27,05*0,36</t>
  </si>
  <si>
    <t>488159522</t>
  </si>
  <si>
    <t>2053118855</t>
  </si>
  <si>
    <t>464,6*1,02 'Přepočtené koeficientem množství</t>
  </si>
  <si>
    <t>713122119R</t>
  </si>
  <si>
    <t>Montáž a dodávka parotěsné zábrany nad SDK podhledem</t>
  </si>
  <si>
    <t>-2070032423</t>
  </si>
  <si>
    <t>"1.NP" (26,2*19)</t>
  </si>
  <si>
    <t>-1075292764</t>
  </si>
  <si>
    <t>762</t>
  </si>
  <si>
    <t>Konstrukce tesařské</t>
  </si>
  <si>
    <t>7623422191R</t>
  </si>
  <si>
    <t>Montáž a dodávka nosného dřevěného roštu pro tepelnou izolaci</t>
  </si>
  <si>
    <t>1580074336</t>
  </si>
  <si>
    <t>20,7*27,05</t>
  </si>
  <si>
    <t>7624210291R</t>
  </si>
  <si>
    <t>Obklad říms  palubkami s oplechováním falcovaným plechem s povrchovou úpravou</t>
  </si>
  <si>
    <t>1651440817</t>
  </si>
  <si>
    <t>"jižní pohled" (27,15*(0,7+0,4))</t>
  </si>
  <si>
    <t>"severní pohled" (27,15*(0,7+0,4))</t>
  </si>
  <si>
    <t>998762102</t>
  </si>
  <si>
    <t>Přesun hmot tonážní pro kce tesařské v objektech v do 12 m</t>
  </si>
  <si>
    <t>446361027</t>
  </si>
  <si>
    <t>Přesun hmot pro konstrukce tesařské  stanovený z hmotnosti přesunovaného materiálu vodorovná dopravní vzdálenost do 50 m v objektech výšky přes 6 do 12 m</t>
  </si>
  <si>
    <t>884985753</t>
  </si>
  <si>
    <t>"1.NP" (14,6+43,1)</t>
  </si>
  <si>
    <t>2069855021</t>
  </si>
  <si>
    <t>"1.NP" (15,7+24+3,4+9,4+3,6+3,5+8,2+18,6+40,8+39+125)</t>
  </si>
  <si>
    <t>683377596</t>
  </si>
  <si>
    <t>"1.NP" (5,3+34,3+23,2+8,6+5,6+16,2+1,8+11,6+9,1)</t>
  </si>
  <si>
    <t>7637321191R</t>
  </si>
  <si>
    <t>Montáž a dodávka vazníkové konstrukce střechy včetně kotvení a větrování</t>
  </si>
  <si>
    <t>-1946348856</t>
  </si>
  <si>
    <t>-822854943</t>
  </si>
  <si>
    <t>764111641</t>
  </si>
  <si>
    <t>Krytina střechy rovné drážkováním ze svitků z Pz plechu s povrchovou úpravou rš 670 mm sklonu do 30°</t>
  </si>
  <si>
    <t>-1957788637</t>
  </si>
  <si>
    <t>Krytina ze svitků nebo z taškových tabulí z pozinkovaného plechu s povrchovou úpravou s úpravou u okapů, prostupů a výčnělků střechy rovné drážkováním ze svitků rš 670 mm, sklon střechy do 30°</t>
  </si>
  <si>
    <t>7641116491R</t>
  </si>
  <si>
    <t xml:space="preserve">Systémové laťování pod ocelové lamely </t>
  </si>
  <si>
    <t>-1202016147</t>
  </si>
  <si>
    <t>7641116492R</t>
  </si>
  <si>
    <t xml:space="preserve">Podstřešní folie </t>
  </si>
  <si>
    <t>-737009089</t>
  </si>
  <si>
    <t>764214606</t>
  </si>
  <si>
    <t>Oplechování horních ploch a atik bez rohů z Pz s povrch úpravou mechanicky kotvené rš 500 mm</t>
  </si>
  <si>
    <t>-1827685744</t>
  </si>
  <si>
    <t>Oplechování horních ploch zdí a nadezdívek (atik) z pozinkovaného plechu s povrchovou úpravou mechanicky kotvené rš 500 mm</t>
  </si>
  <si>
    <t>764216604</t>
  </si>
  <si>
    <t>Oplechování rovných parapetů mechanicky kotvené z Pz s povrchovou úpravou rš 330 mm</t>
  </si>
  <si>
    <t>1872539045</t>
  </si>
  <si>
    <t>Oplechování parapetů z pozinkovaného plechu s povrchovou úpravou rovných mechanicky kotvené, bez rohů rš 330 mm</t>
  </si>
  <si>
    <t>"1.NP" (2*9+2,5*4+1+1,5*6)</t>
  </si>
  <si>
    <t>764218611</t>
  </si>
  <si>
    <t>Oplechování rovné římsy mechanicky kotvené z Pz s upraveným povrchem rš přes 670 mm</t>
  </si>
  <si>
    <t>-516420751</t>
  </si>
  <si>
    <t>Oplechování říms a ozdobných prvků z pozinkovaného plechu s povrchovou úpravou rovných, bez rohů mechanicky kotvené přes rš 670 mm</t>
  </si>
  <si>
    <t>"markýzy vstupních dveří" 1,2*0,7+3*0,6</t>
  </si>
  <si>
    <t>764511602</t>
  </si>
  <si>
    <t>Žlab podokapní půlkruhový z Pz s povrchovou úpravou rš 330 mm</t>
  </si>
  <si>
    <t>782285904</t>
  </si>
  <si>
    <t>Žlab podokapní z pozinkovaného plechu s povrchovou úpravou včetně háků a čel půlkruhový rš 330 mm</t>
  </si>
  <si>
    <t>27,05*2</t>
  </si>
  <si>
    <t>764511642</t>
  </si>
  <si>
    <t>Kotlík oválný (trychtýřový) pro podokapní žlaby z Pz s povrchovou úpravou 330/100 mm</t>
  </si>
  <si>
    <t>-757093470</t>
  </si>
  <si>
    <t>Žlab podokapní z pozinkovaného plechu s povrchovou úpravou včetně háků a čel kotlík oválný (trychtýřový), rš žlabu/průměr svodu 330/100 mm</t>
  </si>
  <si>
    <t>764518622</t>
  </si>
  <si>
    <t>Svody kruhové včetně objímek, kolen, odskoků z Pz s povrchovou úpravou průměru 100 mm</t>
  </si>
  <si>
    <t>1208006976</t>
  </si>
  <si>
    <t>Svod z pozinkovaného plechu s upraveným povrchem včetně objímek, kolen a odskoků kruhový, průměru 100 mm</t>
  </si>
  <si>
    <t>4*4</t>
  </si>
  <si>
    <t>118130578</t>
  </si>
  <si>
    <t>7666221901R</t>
  </si>
  <si>
    <t>Montáž a dodávka okna plastového s izolačním trojsklem 2000/750</t>
  </si>
  <si>
    <t>-356015170</t>
  </si>
  <si>
    <t>"1.NP" 2+2</t>
  </si>
  <si>
    <t>7666221902R</t>
  </si>
  <si>
    <t>Montáž a dodávka okna plastového s izolačním trojsklem 2500/750</t>
  </si>
  <si>
    <t>221324538</t>
  </si>
  <si>
    <t>"1.NP" 2+1</t>
  </si>
  <si>
    <t>7666221903R</t>
  </si>
  <si>
    <t>Montáž a dodávka okna plastového s izolačním trojsklem 2000/1000</t>
  </si>
  <si>
    <t>-1580479902</t>
  </si>
  <si>
    <t>"1.NP" 1</t>
  </si>
  <si>
    <t>76662219041R</t>
  </si>
  <si>
    <t>Montáž a dodávka okna plastového s izolačním trojsklem 2500/1000</t>
  </si>
  <si>
    <t>-1710710935</t>
  </si>
  <si>
    <t>7666221906R</t>
  </si>
  <si>
    <t>Montáž a dodávka okna plastového s izolačním trojsklem 2000/1490</t>
  </si>
  <si>
    <t>805782484</t>
  </si>
  <si>
    <t>"1.NP" 4</t>
  </si>
  <si>
    <t>7666221907R</t>
  </si>
  <si>
    <t>Montáž a dodávka okna plastového s izolačním trojsklem 1500/1490</t>
  </si>
  <si>
    <t>-1292804473</t>
  </si>
  <si>
    <t>"1.NP" 6</t>
  </si>
  <si>
    <t>76662219101R</t>
  </si>
  <si>
    <t>Montáž a dodávka okna plastového s izolačním trojsklem 1000/1090</t>
  </si>
  <si>
    <t>904359723</t>
  </si>
  <si>
    <t>7666221951R</t>
  </si>
  <si>
    <t>Montáž a dodávka vrat 3000/3000</t>
  </si>
  <si>
    <t>1355066768</t>
  </si>
  <si>
    <t>7666221952R</t>
  </si>
  <si>
    <t>Montáž a dodávka vchodových dveří 1600/2590</t>
  </si>
  <si>
    <t>136268312</t>
  </si>
  <si>
    <t>7666221953R</t>
  </si>
  <si>
    <t>Montáž a dodávka vchodových dveří 900/2590</t>
  </si>
  <si>
    <t>-1620035613</t>
  </si>
  <si>
    <t>-867846514</t>
  </si>
  <si>
    <t>"1.NP" 7</t>
  </si>
  <si>
    <t>-1740008843</t>
  </si>
  <si>
    <t>"1.NP" 18</t>
  </si>
  <si>
    <t>7666221973R</t>
  </si>
  <si>
    <t>Montáž a dodávka vnitřních dveří hladkých plných CPL včetně kování a ocelové zárubně včetně nátěru 1450/1970</t>
  </si>
  <si>
    <t>-1295188635</t>
  </si>
  <si>
    <t>1423129099</t>
  </si>
  <si>
    <t>Montáž a dodávka výlezu do půdního prostoru</t>
  </si>
  <si>
    <t>-974409705</t>
  </si>
  <si>
    <t>1757835803</t>
  </si>
  <si>
    <t>767165113R</t>
  </si>
  <si>
    <t xml:space="preserve">Montáž a dodávka dočišťovací rohože vstupních dveří </t>
  </si>
  <si>
    <t>1951567962</t>
  </si>
  <si>
    <t>1,8*1+1,2*1</t>
  </si>
  <si>
    <t>-1932910726</t>
  </si>
  <si>
    <t>1214343415</t>
  </si>
  <si>
    <t>"1.NP" (4*2+3,65*2+26,2*2+7*2+4*2+4,92*2+3,2*2+2,95*2+3,2*2+5,85*2+1,4+3*2+2,9*2+13,41*2+9,32*2-0,8*15)+110</t>
  </si>
  <si>
    <t>-1659090860</t>
  </si>
  <si>
    <t>286,6*1,1 'Přepočtené koeficientem množství</t>
  </si>
  <si>
    <t>-501285928</t>
  </si>
  <si>
    <t>"1.NP" (14,6+43,1+15,7+24+3,4+9,4+3,6+3,5+5,3+8,2+34,3+23,2+8,6+5,6+16,2+1,8+11,6+9,1)+(125)</t>
  </si>
  <si>
    <t>"1.NP" (18,6+40,8+39)</t>
  </si>
  <si>
    <t>1876658770</t>
  </si>
  <si>
    <t>"1.NP" (14,6+43,1+15,7+24+3,4+9,4+3,6+3,5+5,3+8,2+34,3+23,2+8,6+5,6+16,2+1,8+11,6+9,1)</t>
  </si>
  <si>
    <t>339,6*1,1 'Přepočtené koeficientem množství</t>
  </si>
  <si>
    <t>59711111903M</t>
  </si>
  <si>
    <t>Dodávka keramické dlažby průmyslové</t>
  </si>
  <si>
    <t>-81136573</t>
  </si>
  <si>
    <t>"1.NP" (125)</t>
  </si>
  <si>
    <t>125*1,1 'Přepočtené koeficientem množství</t>
  </si>
  <si>
    <t>-1175668344</t>
  </si>
  <si>
    <t>-1995234695</t>
  </si>
  <si>
    <t>1946825407</t>
  </si>
  <si>
    <t>"mč 04" (7,97*2+3,095*2-0,8)*1,6</t>
  </si>
  <si>
    <t>"mč 05" (2,25*2+1,5*2-0,8)*1,6</t>
  </si>
  <si>
    <t>"mč 07" (1,6*2+2,27*2)*2-1,6</t>
  </si>
  <si>
    <t>"mč 08" (2,27*2+1,6*4)*2-1,4*3</t>
  </si>
  <si>
    <t>"mč 09" (2,35*2+2,27*2)*2-1,8</t>
  </si>
  <si>
    <t>"mč 14" (6,228*2+5,49*2)*2-1,6*2</t>
  </si>
  <si>
    <t>"mč 15" (3,73*2+6,228*2)*2-1,6*2</t>
  </si>
  <si>
    <t>"mč 17" (3*2+1,5*2+1,1*2+2,2*2)*2-1,6-1,4</t>
  </si>
  <si>
    <t>"mč 18" (2,982*2+6,2*2)*2-1,6*2-14</t>
  </si>
  <si>
    <t>"mč 19" (1,8*2+1*2)*2-1,4</t>
  </si>
  <si>
    <t>"mč 20" (3*4+1,5*4+2,95*4+1,2*2)*2-1,6*3-1,46</t>
  </si>
  <si>
    <t>"mč 21" (2,982*2+3,1*2)*2-1,6</t>
  </si>
  <si>
    <t>2113059257</t>
  </si>
  <si>
    <t>311,788*1,1 'Přepočtené koeficientem množství</t>
  </si>
  <si>
    <t>1275664743</t>
  </si>
  <si>
    <t>-693585067</t>
  </si>
  <si>
    <t>"SDK podhledy" 291,2+115,7</t>
  </si>
  <si>
    <t>"odpočet obkladů" -311,788</t>
  </si>
  <si>
    <t>1888885539</t>
  </si>
  <si>
    <t>02.1 - SO 02 Vytápění administrativní budovy</t>
  </si>
  <si>
    <t>283771190</t>
  </si>
  <si>
    <t>izolace potrubí Mirelon Pro 15 - 42 x 13 mm</t>
  </si>
  <si>
    <t>izolace potrubí Mirelon Pro 35 - 54 x 20 mm</t>
  </si>
  <si>
    <t>73111</t>
  </si>
  <si>
    <t>TČ vzduch-voda, 20,0 kW (A2/W35), plynulá regulace výkonu</t>
  </si>
  <si>
    <t>73112</t>
  </si>
  <si>
    <t>Regulace TČ</t>
  </si>
  <si>
    <t>73113</t>
  </si>
  <si>
    <t>Konzole pod venkovní jednotku - standard, 40 cm</t>
  </si>
  <si>
    <t>73114</t>
  </si>
  <si>
    <t>Montážní sada</t>
  </si>
  <si>
    <t>73115</t>
  </si>
  <si>
    <t>Propojovací vedení (bude účtováno dle skutečnosti)</t>
  </si>
  <si>
    <t>73117</t>
  </si>
  <si>
    <t>Dopravné</t>
  </si>
  <si>
    <t>73118</t>
  </si>
  <si>
    <t>Elektrokotel - 9 kW (7,5/15), oběhové čerpadlo, odvzdušňovací a napouštěcí/vypouštěcí ventil</t>
  </si>
  <si>
    <t>73119</t>
  </si>
  <si>
    <t>Trojcestný ventil přepínací - TUV/chlazení/bazén, DN 25, servopohon</t>
  </si>
  <si>
    <t>731101</t>
  </si>
  <si>
    <t>Zásobník TUV 500 l, kombinovaný, stacionární, smalt</t>
  </si>
  <si>
    <t>731102</t>
  </si>
  <si>
    <t>Řízení cirkulačního čerpadla TUV</t>
  </si>
  <si>
    <t>732331615</t>
  </si>
  <si>
    <t>Nádoba tlaková expanzní s membránou závitové připojení PN 0,6 o objemu 35 litrů</t>
  </si>
  <si>
    <t>732331</t>
  </si>
  <si>
    <t>Čerpadlová skupina se směšováním Q = 1290 l/hod, H = 25 kPa</t>
  </si>
  <si>
    <t>998731102</t>
  </si>
  <si>
    <t>Přesun hmot tonážní pro kotelny v objektech</t>
  </si>
  <si>
    <t>551274461</t>
  </si>
  <si>
    <t>uzavírací šroubení VK rohové</t>
  </si>
  <si>
    <t>svěrné šroubení hummel SpeedFix 15 mm x 3/4"</t>
  </si>
  <si>
    <t>Montáž otopných těles panelových dvouřadých mimo těles Korado Radik délky do 1980 mm</t>
  </si>
  <si>
    <t>484573860</t>
  </si>
  <si>
    <t>těleso otopné deskové typ22VK V600L400 - 1600 mm</t>
  </si>
  <si>
    <t>02.2 - SO 02 ZTI administrativní budova</t>
  </si>
  <si>
    <t>713571111R00</t>
  </si>
  <si>
    <t>Požárně ochranná manžeta hl. 60 mm, EI 90, D 50 mm</t>
  </si>
  <si>
    <t>713571113R00</t>
  </si>
  <si>
    <t>Požárně ochranná manžeta hl. 60 mm, EI 90, D 75 mm</t>
  </si>
  <si>
    <t>Lapač střešních splavenin PP, DN 125, kloub</t>
  </si>
  <si>
    <t>721273180R00</t>
  </si>
  <si>
    <t>Ventil přivzdušňovací podomítkový D 50/75</t>
  </si>
  <si>
    <t>721273200RT2</t>
  </si>
  <si>
    <t>Souprava ventilační střešní PP, D 75</t>
  </si>
  <si>
    <t>Souprava ventilační střešní PP, D 110</t>
  </si>
  <si>
    <t>721234136RT1</t>
  </si>
  <si>
    <t>Kalich pro úkapy DN 32 s kuličkou pro suchý stav</t>
  </si>
  <si>
    <t>721234137R00</t>
  </si>
  <si>
    <t>Podlahová vpust DN 40/50 s ležatým odtokem, suchá klapka</t>
  </si>
  <si>
    <t>721234137RT1</t>
  </si>
  <si>
    <t>Čistící tvarovka s hladkým koncem DN 110 pro plastová potrubí</t>
  </si>
  <si>
    <t>721234143R00</t>
  </si>
  <si>
    <t>Podomítková vodní ZU pro odvod kondenzátu DN 32-100x100</t>
  </si>
  <si>
    <t>721234143RT1</t>
  </si>
  <si>
    <t>Podomítková ZU DN 40/50 pro pračky a myčky s přivzd.v.</t>
  </si>
  <si>
    <t>721239101R00</t>
  </si>
  <si>
    <t>Zednické výpomoci na kanalizaci</t>
  </si>
  <si>
    <t>721239101R01</t>
  </si>
  <si>
    <t>721239102R00</t>
  </si>
  <si>
    <t>Zemní práce na vnitřní kanalizaci</t>
  </si>
  <si>
    <t>721239102RT1</t>
  </si>
  <si>
    <t>Pískový podsyp potrubí</t>
  </si>
  <si>
    <t>722170938R00</t>
  </si>
  <si>
    <t>Oprava potrubí z PE, spojka přímá,vni.závit 63x2</t>
  </si>
  <si>
    <t>722171216R00</t>
  </si>
  <si>
    <t>Potrubí z PEHD, D 63 x 5,8 mm</t>
  </si>
  <si>
    <t>Potrubí z PPR  teplá, D 25x4,2 mm</t>
  </si>
  <si>
    <t>Potrubí z PPR teplá, D 32x5,4 mm</t>
  </si>
  <si>
    <t>Potrubí z PPR teplá, D 40x6,7 mm</t>
  </si>
  <si>
    <t>722172637R00</t>
  </si>
  <si>
    <t>Potrubí z PPR teplá, D 75x12,5 mm</t>
  </si>
  <si>
    <t>722181214RY5</t>
  </si>
  <si>
    <t>Izolace návleková tl. stěny 20 mm, prům. 76</t>
  </si>
  <si>
    <t>722212440R00</t>
  </si>
  <si>
    <t>Štítky orientační na zeď</t>
  </si>
  <si>
    <t>722231163R00</t>
  </si>
  <si>
    <t>Ventil vod.pojistný pružinový P10-237-616, G 1</t>
  </si>
  <si>
    <t>722235141R00</t>
  </si>
  <si>
    <t>Kohout vod.kul.s odvodn.vnitř.-vnitř.z. DN 15</t>
  </si>
  <si>
    <t>722235146R00</t>
  </si>
  <si>
    <t>Kohout vod.kul.s odvodn.vnitř.-vnitř.z. DN 50</t>
  </si>
  <si>
    <t>722235651R00</t>
  </si>
  <si>
    <t>Ventil vod.zpětný DN 15</t>
  </si>
  <si>
    <t>722235653R00</t>
  </si>
  <si>
    <t>Ventil vod.zpětný DN 25</t>
  </si>
  <si>
    <t>722254201RT4</t>
  </si>
  <si>
    <t>Hydrantový systém, box s plnými dveřmi 19/30</t>
  </si>
  <si>
    <t>722238511R00</t>
  </si>
  <si>
    <t>Filtr s automatickým zpětným proplachem DN 50 JUDO JSY-LF-A/T</t>
  </si>
  <si>
    <t>722238512R00</t>
  </si>
  <si>
    <t>Cirkulační čerpadlo DN 15</t>
  </si>
  <si>
    <t>722238514R00</t>
  </si>
  <si>
    <t>Zednické výpomoci na vnitřním vodovodu</t>
  </si>
  <si>
    <t>722238515R00</t>
  </si>
  <si>
    <t>Zemní práce na vnitřním vodovodu</t>
  </si>
  <si>
    <t>722238516R00</t>
  </si>
  <si>
    <t>722238611R00</t>
  </si>
  <si>
    <t>Signalizační izolovaný vodič</t>
  </si>
  <si>
    <t>722238612R00</t>
  </si>
  <si>
    <t>Výstražná fólie pro vodovod</t>
  </si>
  <si>
    <t>725013125R00</t>
  </si>
  <si>
    <t>Kloz.kombi ZTP,nádrž s arm.odpad vodor,bílý</t>
  </si>
  <si>
    <t>725014173R00</t>
  </si>
  <si>
    <t>Klozet závěsný + sedátko, bílý</t>
  </si>
  <si>
    <t>Urinál odsávací , ovládání autom, bílý</t>
  </si>
  <si>
    <t>725017153R00</t>
  </si>
  <si>
    <t>Umyvadlo invalidní  64 x 55 cm, bílé</t>
  </si>
  <si>
    <t>725111622R00</t>
  </si>
  <si>
    <t>Splachovač WC automatický  zabud.nádržka</t>
  </si>
  <si>
    <t>725121611R00</t>
  </si>
  <si>
    <t>Splachovací nádržka vysokopol.</t>
  </si>
  <si>
    <t>725291123R00</t>
  </si>
  <si>
    <t>Madlo rovné nerez dl. 500 mm</t>
  </si>
  <si>
    <t>725291142R00</t>
  </si>
  <si>
    <t>Madlo dvojité pevné nerez dl. 844 mm</t>
  </si>
  <si>
    <t>725291146R00</t>
  </si>
  <si>
    <t>Madlo dvojité sklopné nerez dl. 852 mm</t>
  </si>
  <si>
    <t>725314290R00</t>
  </si>
  <si>
    <t>Příslušenství k dřezu v kuchyňské sestavě</t>
  </si>
  <si>
    <t>725823134RT1</t>
  </si>
  <si>
    <t>Baterie dřezová stojánková ruční s výsuv. sprchou</t>
  </si>
  <si>
    <t>725845811RT1</t>
  </si>
  <si>
    <t>Baterie termost.sprchová nástěn.,bez příslušenství</t>
  </si>
  <si>
    <t>725845811RT0</t>
  </si>
  <si>
    <t>Příslušenství - sprcha pevná na kloubu typ 3341 RAF</t>
  </si>
  <si>
    <t>725860212R00</t>
  </si>
  <si>
    <t>Sifon umyvadlový pod omítku</t>
  </si>
  <si>
    <t>725860107R00</t>
  </si>
  <si>
    <t>Zednické výpomoci pro zař.předměty</t>
  </si>
  <si>
    <t>725860109R00</t>
  </si>
  <si>
    <t>Nerezový dřez s odkapovou plochou Franke AGX 611</t>
  </si>
  <si>
    <t>725860165R00</t>
  </si>
  <si>
    <t>Pračkový kohout se zpětnou klapkou</t>
  </si>
  <si>
    <t>725860165RT1</t>
  </si>
  <si>
    <t>Oddálené pneumatické splachování pro WC ZTP</t>
  </si>
  <si>
    <t>998713101R00</t>
  </si>
  <si>
    <t>Přesun hmot pro izolace tepelné, výšky do 6 m</t>
  </si>
  <si>
    <t>998721101R00</t>
  </si>
  <si>
    <t>Přesun hmot pro vnitřní kanalizaci, výšky do 6 m</t>
  </si>
  <si>
    <t>998722101R00</t>
  </si>
  <si>
    <t>Přesun hmot pro vnitřní vodovod, výšky do 6 m</t>
  </si>
  <si>
    <t>998725101R00</t>
  </si>
  <si>
    <t>Přesun hmot pro zařizovací předměty, výšky do 6 m</t>
  </si>
  <si>
    <t>02.4 - SO 02 Elektroinstalace</t>
  </si>
  <si>
    <t>D1 - Elektroinstalace materiál</t>
  </si>
  <si>
    <t xml:space="preserve">    D5 - vodiče</t>
  </si>
  <si>
    <t xml:space="preserve">    D6 - uzemnění</t>
  </si>
  <si>
    <t xml:space="preserve">    D7 - kompletní kabelové žlaby včetně vík, rohů a nosných konzol</t>
  </si>
  <si>
    <t xml:space="preserve">    D11 - podparapetní kanál</t>
  </si>
  <si>
    <t xml:space="preserve">    D12 - požární rozvody</t>
  </si>
  <si>
    <t xml:space="preserve">    D13 - požárně odolné nosné systémy</t>
  </si>
  <si>
    <t xml:space="preserve">    D14 - protipožární přepážky</t>
  </si>
  <si>
    <t>D19 - Elektroinstalace montáž</t>
  </si>
  <si>
    <t xml:space="preserve">    D20 - vodiče uložené pevně</t>
  </si>
  <si>
    <t>Elektroinstalace materiál</t>
  </si>
  <si>
    <t>kompletní kabelové žlaby včetně vík, rohů a nosných konzol</t>
  </si>
  <si>
    <t>345355165</t>
  </si>
  <si>
    <t>spínač ř.7  IP20</t>
  </si>
  <si>
    <t>345355216</t>
  </si>
  <si>
    <t>345105104</t>
  </si>
  <si>
    <t>požární prosklené tlačítko</t>
  </si>
  <si>
    <t>protipožární přepážky</t>
  </si>
  <si>
    <t>rozvaděč RM5</t>
  </si>
  <si>
    <t>354128103</t>
  </si>
  <si>
    <t>rozvaděč RS1A</t>
  </si>
  <si>
    <t>Poznámka k položce:
plastová rozvodnice pod omítku 80TE, přívod horem, odvody nahoru kabely vedenými přes řadové svorky, iP40/IP20,3NPE, 50hz 230V/TN-C S,ochrana před ÚEP automatickým odpojením od zdroje, obsahuje: ; 1 ks hlavní vypínač 32/3/C; 3 ks přepěťová ochrana C, TN-S; 4 ks jistič 6/1/B; 10 ks jistič 10/1/B; 7 ks jistič 13/3/C; 20 ks jistič 16/1/B; 1 ks ekvipotenciální svorkovnice; 1 ks ostatní montážní materiál; 40 ks popisky</t>
  </si>
  <si>
    <t>2 zapuštěné nouzové svítidlo do podhledu s dlouhou dobou životnosti  3W,3900lm, IP20 el část/IP65 optická část svítidla, třída izolace I, + baterie 1 h</t>
  </si>
  <si>
    <t>3 zapuštěné nouzové svítidlo do podhledu s dlouhou dobou životnosti  3W,3900lm, IP20 el část/IP65 optická část svítidla, třída izolace I, + baterie 1 hod</t>
  </si>
  <si>
    <t>5 svítidlo do podhledu LED 19W, elektronický předřadník, matný reflektor,bezpečnostní sklo s těsněním,  třída ochrany I,kryí elektrické časti IP20, krytí optické části IP65,těleso svítidla lakovaný plech, barva RAL ,903,   2000lm, 4000K</t>
  </si>
  <si>
    <t>6 vysoce účinné panelové LED svítidlo do stropních podhledů s velkou vyzařovací plochou a nízkým osleněním,28W,4000K, elektronický předřadník, bez možnosti regulace,  difuzor,  distribuce světla přímá, těleso svítidla -lakovaný plech, barva RAL 9003 bílá,</t>
  </si>
  <si>
    <t>6 vysoce účinné panelové LED svítidlo do stropních podhledů s velkou vyzařovací plochou a nízkým osleněním,28W,4000K, elektronický předřadník, bez možnosti regulace,  difuzor,  distribuce světla přímá, těleso svítidla -lakovaný plech, barva RAL 9003 bílá, kryt svítidla opál,třída ochran I, krytí  elektrické části IP20, krytí optické části IP40</t>
  </si>
  <si>
    <t>7 vysoce účinné panelové LED svítidlo do stropních podhledů s velkou vyzařovací plochou a nízkým osleněním,38W,4000K, elektronický předřadník, bez možnosti regulace,  difuzor,  distribuce světla přímá, těleso svítidla -lakovaný plech, barva RAL 9003 bílá,</t>
  </si>
  <si>
    <t>7 vysoce účinné panelové LED svítidlo do stropních podhledů s velkou vyzařovací plochou a nízkým osleněním,38W,4000K, elektronický předřadník, bez možnosti regulace,  difuzor,  distribuce světla přímá, těleso svítidla -lakovaný plech, barva RAL 9003 bílá, kryt svítidla opál,třída ochran I, krytí  elektrické části IP20, krytí optické části IP40</t>
  </si>
  <si>
    <t>348531600.7</t>
  </si>
  <si>
    <t>9 přisazené interiérové svítidlo LED 33W, 4500lm,4000K, mikroprizmatický difuzor, elektronický předřadník bez možnosti regulace, distribuce světla přímá, těleso svítidla - lakovaný ocelový plech, barva RAL 9003 bílá, typ povrchu matný, krytí elektrické čá</t>
  </si>
  <si>
    <t>9 přisazené interiérové svítidlo LED 33W, 4500lm,4000K, mikroprizmatický difuzor, elektronický předřadník bez možnosti regulace, distribuce světla přímá, těleso svítidla - lakovaný ocelový plech, barva RAL 9003 bílá, typ povrchu matný, krytí elektrické části IP20, krytí optické části IP40,</t>
  </si>
  <si>
    <t>348531600.8</t>
  </si>
  <si>
    <t>10 prachotěsné LED svítidlo  45W,IP65,elektronický předřadník bez možnosti regulace,difuzor, distribuce světla přímá,těleso svítidla -polyester plněný skleněným vláknem, barva RAL 7035,pololesklý povrch, kryt svítidla opálový, třída ochrany I, kryt elektr</t>
  </si>
  <si>
    <t>10 prachotěsné LED svítidlo  45W,IP65,elektronický předřadník bez možnosti regulace,difuzor, distribuce světla přímá,těleso svítidla -polyester plněný skleněným vláknem, barva RAL 7035,pololesklý povrch, kryt svítidla opálový, třída ochrany I, kryt elektrické i optické části IP65, 6000lm, 4000K,</t>
  </si>
  <si>
    <t>348531600.9</t>
  </si>
  <si>
    <t>11 prachotěsné LED svítidlo  Průmyslové LED svítidlo, polykarbonátový opálový difuzor (7503 lm; 55.0 W), IP65</t>
  </si>
  <si>
    <t>348531600.10</t>
  </si>
  <si>
    <t>Elektroinstalace montáž</t>
  </si>
  <si>
    <t>D20</t>
  </si>
  <si>
    <t>741310239</t>
  </si>
  <si>
    <t>741330311</t>
  </si>
  <si>
    <t>1ks rozvaděč RM5</t>
  </si>
  <si>
    <t>1x rozvaděč RS1A</t>
  </si>
  <si>
    <t>741210001.1</t>
  </si>
  <si>
    <t>8 vysoce účinné panelové LED svítidlo do stropních podhledů 42W</t>
  </si>
  <si>
    <t>10 přisazené interiérové svítidlo 45W</t>
  </si>
  <si>
    <t>11 přisazené interiérové svítidlo 55W</t>
  </si>
  <si>
    <t>02.5 - SO 02 Slaboproud</t>
  </si>
  <si>
    <t>D1 - Docházkový systém</t>
  </si>
  <si>
    <t xml:space="preserve">    D2 - ACS PRVKY</t>
  </si>
  <si>
    <t xml:space="preserve">    D3 - Software</t>
  </si>
  <si>
    <t xml:space="preserve">    D4 - KABELY</t>
  </si>
  <si>
    <t xml:space="preserve">    D5 - LOGISTIKA</t>
  </si>
  <si>
    <t xml:space="preserve">    D6 - OSTATNÍ</t>
  </si>
  <si>
    <t>D7 - CCTV</t>
  </si>
  <si>
    <t xml:space="preserve">    D8 - KAMEROVÉ PRVKY</t>
  </si>
  <si>
    <t xml:space="preserve">    D9 - NVR</t>
  </si>
  <si>
    <t xml:space="preserve">    D10 - SWITCHE</t>
  </si>
  <si>
    <t xml:space="preserve">    D11 - DATOVÉ ROZVADĚČE</t>
  </si>
  <si>
    <t xml:space="preserve">    D12 - KABELOVÝ MANAGEMENT</t>
  </si>
  <si>
    <t xml:space="preserve">    D13 - ZÁLOŽNÍ ZDROJ</t>
  </si>
  <si>
    <t>D14 - STRUKTUROVANÁ KABELÁŽ</t>
  </si>
  <si>
    <t>Docházkový systém</t>
  </si>
  <si>
    <t>ACS PRVKY</t>
  </si>
  <si>
    <t>7421100091R</t>
  </si>
  <si>
    <t>Docházkový terminál (integrovaná čtečka čipů) - kompletní</t>
  </si>
  <si>
    <t>Software</t>
  </si>
  <si>
    <t>Pol22</t>
  </si>
  <si>
    <t>Základní licence do 150 osob</t>
  </si>
  <si>
    <t>Pol23</t>
  </si>
  <si>
    <t>Webová nadstavba docházky 100 osob</t>
  </si>
  <si>
    <t>Pol24</t>
  </si>
  <si>
    <t>Webová nadstavba klient editování osob docházky 100 osob</t>
  </si>
  <si>
    <t>KABELY</t>
  </si>
  <si>
    <t>Pol25</t>
  </si>
  <si>
    <t>Solarix instalační kabel CAT6 FTP LSOH venkovní</t>
  </si>
  <si>
    <t>LOGISTIKA</t>
  </si>
  <si>
    <t>Pol26</t>
  </si>
  <si>
    <t>Logistika spojená s dopravou materiálu a osob</t>
  </si>
  <si>
    <t>set</t>
  </si>
  <si>
    <t>OSTATNÍ</t>
  </si>
  <si>
    <t>Pol27</t>
  </si>
  <si>
    <t>Zdroj 12V/2A s funkcí U PS, baterie 12Ah</t>
  </si>
  <si>
    <t>Pol28</t>
  </si>
  <si>
    <t>Úložný materiál, lišty trubky RM L</t>
  </si>
  <si>
    <t>CCTV</t>
  </si>
  <si>
    <t>KAMEROVÉ PRVKY</t>
  </si>
  <si>
    <t>Pol29</t>
  </si>
  <si>
    <t>HIKVISION DS-2CD2143G0-1 (4M Pix, Bullet, outdoor)</t>
  </si>
  <si>
    <t>Pol30</t>
  </si>
  <si>
    <t>HIKVISION DS-1272ZJ-110 (držák)</t>
  </si>
  <si>
    <t>Pol31</t>
  </si>
  <si>
    <t>HIKVISION DS-2CD 1643G0-1Z(2.L3-12m m )</t>
  </si>
  <si>
    <t>Pol32</t>
  </si>
  <si>
    <t>HIKVISION DS-1260ZJ (držák)</t>
  </si>
  <si>
    <t>NVR</t>
  </si>
  <si>
    <t>Pol33</t>
  </si>
  <si>
    <t>HIKVISION DS-7732N1-K4</t>
  </si>
  <si>
    <t>Pol34</t>
  </si>
  <si>
    <t>WD Purple 8TB HDD</t>
  </si>
  <si>
    <t>Pol35</t>
  </si>
  <si>
    <t>IHIKVISION iVM S-4200 (nastavení na klientských stanicích)</t>
  </si>
  <si>
    <t>SWITCHE</t>
  </si>
  <si>
    <t>Pol36</t>
  </si>
  <si>
    <t>H IKVISION DS-3E0318P-E</t>
  </si>
  <si>
    <t>DATOVÉ ROZVADĚČE</t>
  </si>
  <si>
    <t>Pol37</t>
  </si>
  <si>
    <t>Rozvaděč nástěnný SENSA 18U 600mm, dveře sklo</t>
  </si>
  <si>
    <t>Pol38</t>
  </si>
  <si>
    <t>Drobný materiál, výbava rozvaděče</t>
  </si>
  <si>
    <t>KABELOVÝ MANAGEMENT</t>
  </si>
  <si>
    <t>Pol39</t>
  </si>
  <si>
    <t>Patch panel Solarix 24 x RJ45 CAT6</t>
  </si>
  <si>
    <t>Pol40</t>
  </si>
  <si>
    <t>RJ45 konektory UTP</t>
  </si>
  <si>
    <t>Pol41</t>
  </si>
  <si>
    <t>Solarix instalační kal CAT6 UTP PE venkovní</t>
  </si>
  <si>
    <t>Pol42</t>
  </si>
  <si>
    <t>KABEL CYKY-J 3x2,5(připojení racku)</t>
  </si>
  <si>
    <t>ZÁLOŽNÍ ZDROJ</t>
  </si>
  <si>
    <t>Pol43</t>
  </si>
  <si>
    <t>U PS 2000VA OR620 RT- 2U</t>
  </si>
  <si>
    <t>Pol44</t>
  </si>
  <si>
    <t>Pol45</t>
  </si>
  <si>
    <t>Pol46</t>
  </si>
  <si>
    <t>Dell Inspiron 24 - kompletní vybavení, stanice pro monitoring (CNC výroba)</t>
  </si>
  <si>
    <t>STRUKTUROVANÁ KABELÁŽ</t>
  </si>
  <si>
    <t>Pol47</t>
  </si>
  <si>
    <t>ITL-SG1024DE ITP-Cink TL-SG1024DE</t>
  </si>
  <si>
    <t>Pol48</t>
  </si>
  <si>
    <t>Rozvaděč nástěnný SENSA 42U 600mm, dveře sklo</t>
  </si>
  <si>
    <t>Pol49</t>
  </si>
  <si>
    <t>Kompletní výbava datového rozvaděče</t>
  </si>
  <si>
    <t>Pol50</t>
  </si>
  <si>
    <t>Pol51</t>
  </si>
  <si>
    <t>Zásuvka 2x RJ45 Cat.6 STP, BOX</t>
  </si>
  <si>
    <t>Pol52</t>
  </si>
  <si>
    <t>Solarix instalační kabel CAT6 FTP LSO H venkovní</t>
  </si>
  <si>
    <t>Pol53</t>
  </si>
  <si>
    <t>KABEL CYKY-J 3x2,5 (připojení racku)</t>
  </si>
  <si>
    <t>Pol54</t>
  </si>
  <si>
    <t>SMC1500I-2U IAPC Smart-U PS SC 1500VA 230V - 2U Rackmount</t>
  </si>
  <si>
    <t>Pol55</t>
  </si>
  <si>
    <t>U BNT UniFi AP AC PRO</t>
  </si>
  <si>
    <t>Pol56</t>
  </si>
  <si>
    <t>Úložný materiál, lišty trubky RM L, drátěné žlaby</t>
  </si>
  <si>
    <t>02.9 - SO 02 VZT</t>
  </si>
  <si>
    <t>D1 - Zařízení č. 6 - klimatizace kanceláří</t>
  </si>
  <si>
    <t>D2 - Zařízení č. 7 - CNC soustruh</t>
  </si>
  <si>
    <t>D3 - Zařízení č. 8 - Větrání šaten</t>
  </si>
  <si>
    <t>D4 - Zařízení č. 9 - Větrání soc. zařízení administrativa</t>
  </si>
  <si>
    <t>D5 - Zařízení č. 10 - větrání archivu</t>
  </si>
  <si>
    <t>D6 - Zařízení č. 11 - kuchyňka, denní místnost</t>
  </si>
  <si>
    <t>Zařízení č. 6 - klimatizace kanceláří</t>
  </si>
  <si>
    <t>6.001</t>
  </si>
  <si>
    <t>Kondenzační jednotka o chladícím a topném výkonu 12,1kW, chladivo R 410A</t>
  </si>
  <si>
    <t>6.002</t>
  </si>
  <si>
    <t>Kazetová jednotka 4-cestná, chl. výkon 5,2kW</t>
  </si>
  <si>
    <t>6.003</t>
  </si>
  <si>
    <t>Kazetová jednotka 4-cestná, chl. výkon 2,6kW</t>
  </si>
  <si>
    <t>6.004</t>
  </si>
  <si>
    <t>Kazetová jednotka 4-cestná, chl. výkon 2,1kW</t>
  </si>
  <si>
    <t>6.005</t>
  </si>
  <si>
    <t>Čelní panel 4-cestné jednotky 570x570mm</t>
  </si>
  <si>
    <t>6.006</t>
  </si>
  <si>
    <t>Rozbočovač chladiva</t>
  </si>
  <si>
    <t>6.007</t>
  </si>
  <si>
    <t>Potrubí chladiva s komunikačním kabelem a kaučukovou tepelnou izolací 9,52/19,05mm</t>
  </si>
  <si>
    <t>6.008</t>
  </si>
  <si>
    <t>Potrubí chladiva s komunikačním kabelem a kaučukovou tepelnou izolací</t>
  </si>
  <si>
    <t>6.009</t>
  </si>
  <si>
    <t>Konzole pod venkovní jednotku</t>
  </si>
  <si>
    <t>Zařízení č. 7 - CNC soustruh</t>
  </si>
  <si>
    <t>7.001.1</t>
  </si>
  <si>
    <t>Diagonální potrubní ventilátor o vzduchovém výkonu 700m3/h, ex. tlak 130Pa</t>
  </si>
  <si>
    <t>7.001.2</t>
  </si>
  <si>
    <t>Montážní spona d 200</t>
  </si>
  <si>
    <t>7.001.3</t>
  </si>
  <si>
    <t>Samočinná zpětná klapka d 200</t>
  </si>
  <si>
    <t>7.001.4</t>
  </si>
  <si>
    <t>Tlumič hluku 200/900</t>
  </si>
  <si>
    <t>7.001.5</t>
  </si>
  <si>
    <t>Regulační klapka ruční d 160</t>
  </si>
  <si>
    <t>7.001.6</t>
  </si>
  <si>
    <t>Vyústka do kruhového potrubí 525x75</t>
  </si>
  <si>
    <t>7.001.7</t>
  </si>
  <si>
    <t>Výfuková hlavice VHO 200</t>
  </si>
  <si>
    <t>7.001.8</t>
  </si>
  <si>
    <t>Potrubí sk. I. Spiro do prům.  200, vč. 20% tvarovek</t>
  </si>
  <si>
    <t>7.002.1</t>
  </si>
  <si>
    <t>Filtrační jednotka pro odsávání olejové mlhy o vzduchovém výkonu 400m3/h, tří-stupňová filtrace s účinností 99,97% s HEPA filtrem, včetně konzole, manomaetru a hadice pro záchyt oleje</t>
  </si>
  <si>
    <t>Zařízení č. 8 - Větrání šaten</t>
  </si>
  <si>
    <t>8.001</t>
  </si>
  <si>
    <t>Kompaktní vzduchotechnická jednotka o vzduchovém výkonu 1500m3/h, ex. tlak 300Pa, filtrace M5, deskový rekuperátor s účinností 91%, el. ohřev 3,1kW</t>
  </si>
  <si>
    <t>8.002</t>
  </si>
  <si>
    <t>Systém měření a rgulace včetně čidla kouře</t>
  </si>
  <si>
    <t>8.003</t>
  </si>
  <si>
    <t>Přívodní anemostat pro 500m3/h, výška 2,8m</t>
  </si>
  <si>
    <t>8.004</t>
  </si>
  <si>
    <t>Stěnová mřížka 825x225, t 20</t>
  </si>
  <si>
    <t>8.005</t>
  </si>
  <si>
    <t>8.006</t>
  </si>
  <si>
    <t>Odvodní talířový ventil včetně montážního rámečku d 160</t>
  </si>
  <si>
    <t>8.007</t>
  </si>
  <si>
    <t>8.008</t>
  </si>
  <si>
    <t>Ohebná izolovaná a hluk tlumící hadice d 160</t>
  </si>
  <si>
    <t>8.009</t>
  </si>
  <si>
    <t>Protidešťová žaluzie 630x250</t>
  </si>
  <si>
    <t>8.010</t>
  </si>
  <si>
    <t>8.011</t>
  </si>
  <si>
    <t>VZT potrubí sk. I. do o 1,6m</t>
  </si>
  <si>
    <t>Zařízení č. 9 - Větrání soc. zařízení administrativa</t>
  </si>
  <si>
    <t>9.001.1</t>
  </si>
  <si>
    <t>Diagonální potrubní ventilátor o vzduchovém výkonu 190m3/h, ex. tlak 130Pa</t>
  </si>
  <si>
    <t>9.001.2</t>
  </si>
  <si>
    <t>9.001.3</t>
  </si>
  <si>
    <t>9.001.4</t>
  </si>
  <si>
    <t>9.001.5</t>
  </si>
  <si>
    <t>9.001.6</t>
  </si>
  <si>
    <t>9.001.7</t>
  </si>
  <si>
    <t>Zařízení č. 10 - větrání archivu</t>
  </si>
  <si>
    <t>10.001</t>
  </si>
  <si>
    <t>Diagonální potrubní ventilátor o vzduchovém výkonu 100m3/h, ex. tlak 80Pa</t>
  </si>
  <si>
    <t>10.002</t>
  </si>
  <si>
    <t>Montážní spona d 125</t>
  </si>
  <si>
    <t>10.003</t>
  </si>
  <si>
    <t>Samočinná zpětná klapka d 125</t>
  </si>
  <si>
    <t>10.004</t>
  </si>
  <si>
    <t>10.005</t>
  </si>
  <si>
    <t>Výfuková hlavice VHO 125</t>
  </si>
  <si>
    <t>Zařízení č. 11 - kuchyňka, denní místnost</t>
  </si>
  <si>
    <t>11.001</t>
  </si>
  <si>
    <t>Kuchyňský odsavač par 150m3/h</t>
  </si>
  <si>
    <t>11.002</t>
  </si>
  <si>
    <t>11.003</t>
  </si>
  <si>
    <t>03 - SO 03 - Komunikace, zpevněné plochy a parkoviště</t>
  </si>
  <si>
    <t xml:space="preserve">    8 - Trubní vedení</t>
  </si>
  <si>
    <t>131201103</t>
  </si>
  <si>
    <t>Hloubení jam nezapažených v hornině tř. 3 objemu do 5000 m3</t>
  </si>
  <si>
    <t>725718655</t>
  </si>
  <si>
    <t>Hloubení nezapažených jam a zářezů s urovnáním dna do předepsaného profilu a spádu v hornině tř. 3 přes 1 000 do 5 000 m3</t>
  </si>
  <si>
    <t>2070*0,5 'Přepočtené koeficientem množství</t>
  </si>
  <si>
    <t>801549058</t>
  </si>
  <si>
    <t>2070*0,25 'Přepočtené koeficientem množství</t>
  </si>
  <si>
    <t>131301103</t>
  </si>
  <si>
    <t>Hloubení jam nezapažených v hornině tř. 4 objemu do 5000 m3</t>
  </si>
  <si>
    <t>1380501537</t>
  </si>
  <si>
    <t>Hloubení nezapažených jam a zářezů s urovnáním dna do předepsaného profilu a spádu v hornině tř. 4 přes 1 000 do 5 000 m3</t>
  </si>
  <si>
    <t>131301109</t>
  </si>
  <si>
    <t>Příplatek za lepivost u hloubení jam nezapažených v hornině tř. 4</t>
  </si>
  <si>
    <t>-809465154</t>
  </si>
  <si>
    <t>Hloubení nezapažených jam a zářezů s urovnáním dna do předepsaného profilu a spádu Příplatek k cenám za lepivost horniny tř. 4</t>
  </si>
  <si>
    <t>-1748959880</t>
  </si>
  <si>
    <t>"drenáž"50</t>
  </si>
  <si>
    <t>"vpusti" 20</t>
  </si>
  <si>
    <t>1391312404</t>
  </si>
  <si>
    <t>2070+50+20-15</t>
  </si>
  <si>
    <t>-268828946</t>
  </si>
  <si>
    <t>2125*5 'Přepočtené koeficientem množství</t>
  </si>
  <si>
    <t>222370640</t>
  </si>
  <si>
    <t>2125*2 'Přepočtené koeficientem množství</t>
  </si>
  <si>
    <t>246176717</t>
  </si>
  <si>
    <t>"zásyp vpustí" 15</t>
  </si>
  <si>
    <t>181301102</t>
  </si>
  <si>
    <t>Rozprostření ornice tl vrstvy do 150 mm pl do 500 m2 v rovině nebo ve svahu do 1:5</t>
  </si>
  <si>
    <t>-725504812</t>
  </si>
  <si>
    <t>Rozprostření a urovnání ornice v rovině nebo ve svahu sklonu do 1:5 při souvislé ploše do 500 m2, tl. vrstvy přes 100 do 150 mm</t>
  </si>
  <si>
    <t>181411131</t>
  </si>
  <si>
    <t>Založení parkového trávníku výsevem plochy do 1000 m2 v rovině a ve svahu do 1:5</t>
  </si>
  <si>
    <t>1802312023</t>
  </si>
  <si>
    <t>Založení trávníku na půdě předem připravené plochy do 1000 m2 výsevem včetně utažení parkového v rovině nebo na svahu do 1:5</t>
  </si>
  <si>
    <t>00572410</t>
  </si>
  <si>
    <t>osivo směs travní parková</t>
  </si>
  <si>
    <t>1194533933</t>
  </si>
  <si>
    <t>500*0,015 'Přepočtené koeficientem množství</t>
  </si>
  <si>
    <t>-973873395</t>
  </si>
  <si>
    <t>1842011191R</t>
  </si>
  <si>
    <t>Výsadba stromů listnatých</t>
  </si>
  <si>
    <t>-110007545</t>
  </si>
  <si>
    <t>212752312</t>
  </si>
  <si>
    <t>Trativod z drenážních trubek plastových tuhých DN 150 mm včetně lože otevřený výkop</t>
  </si>
  <si>
    <t>680494848</t>
  </si>
  <si>
    <t>Trativody z drenážních trubek se zřízením štěrkopískového lože pod trubky a s jejich obsypem v průměrném celkovém množství do 0,15 m3/m v otevřeném výkopu z trubek plastových tuhých SN 8 DN 150</t>
  </si>
  <si>
    <t>451572111</t>
  </si>
  <si>
    <t>Lože pod potrubí otevřený výkop z kameniva drobného těženého</t>
  </si>
  <si>
    <t>-1620959328</t>
  </si>
  <si>
    <t>Lože pod potrubí, stoky a drobné objekty v otevřeném výkopu z kameniva drobného těženého 0 až 4 mm</t>
  </si>
  <si>
    <t>"dešťová kanalizace"5</t>
  </si>
  <si>
    <t>564761111</t>
  </si>
  <si>
    <t>Podklad z kameniva hrubého drceného vel. 32-63 mm tl 200 mm</t>
  </si>
  <si>
    <t>-709203497</t>
  </si>
  <si>
    <t>Podklad nebo kryt z kameniva hrubého drceného  vel. 32-63 mm s rozprostřením a zhutněním, po zhutnění tl. 200 mm</t>
  </si>
  <si>
    <t>5648111131R</t>
  </si>
  <si>
    <t>Zakalení povrchu lomovými výsivkami tl.50-70mm, frakce 0-22mm</t>
  </si>
  <si>
    <t>77852438</t>
  </si>
  <si>
    <t>-17407334</t>
  </si>
  <si>
    <t>1026975779</t>
  </si>
  <si>
    <t>-448499209</t>
  </si>
  <si>
    <t>564871111</t>
  </si>
  <si>
    <t>Podklad ze štěrkodrtě ŠD tl 250 mm</t>
  </si>
  <si>
    <t>-2128094331</t>
  </si>
  <si>
    <t>Podklad ze štěrkodrti ŠD  s rozprostřením a zhutněním, po zhutnění tl. 250 mm</t>
  </si>
  <si>
    <t>564952111</t>
  </si>
  <si>
    <t>Podklad z mechanicky zpevněného kameniva MZK tl 150 mm</t>
  </si>
  <si>
    <t>345387476</t>
  </si>
  <si>
    <t>Podklad z mechanicky zpevněného kameniva MZK (minerální beton)  s rozprostřením a s hutněním, po zhutnění tl. 150 mm</t>
  </si>
  <si>
    <t>2018804090</t>
  </si>
  <si>
    <t>565155121</t>
  </si>
  <si>
    <t>Asfaltový beton vrstva podkladní ACP 16 (obalované kamenivo OKS) tl 70 mm š přes 3 m</t>
  </si>
  <si>
    <t>-1763264159</t>
  </si>
  <si>
    <t>Asfaltový beton vrstva podkladní ACP 16 (obalované kamenivo střednězrnné - OKS)  s rozprostřením a zhutněním v pruhu šířky přes 3 m, po zhutnění tl. 70 mm</t>
  </si>
  <si>
    <t>573211107</t>
  </si>
  <si>
    <t>Postřik živičný spojovací z asfaltu v množství 0,30 kg/m2</t>
  </si>
  <si>
    <t>911923126</t>
  </si>
  <si>
    <t>Postřik spojovací PS bez posypu kamenivem z asfaltu silničního, v množství 0,30 kg/m2</t>
  </si>
  <si>
    <t>573211109</t>
  </si>
  <si>
    <t>Postřik živičný spojovací z asfaltu v množství 0,50 kg/m2</t>
  </si>
  <si>
    <t>-1597564848</t>
  </si>
  <si>
    <t>Postřik spojovací PS bez posypu kamenivem z asfaltu silničního, v množství 0,50 kg/m2</t>
  </si>
  <si>
    <t>577144121</t>
  </si>
  <si>
    <t>Asfaltový beton vrstva obrusná ACO 11 (ABS) tř. I tl 50 mm š přes 3 m z nemodifikovaného asfaltu</t>
  </si>
  <si>
    <t>267067191</t>
  </si>
  <si>
    <t>Asfaltový beton vrstva obrusná ACO 11 (ABS)  s rozprostřením a se zhutněním z nemodifikovaného asfaltu v pruhu šířky přes 3 m tř. I, po zhutnění tl. 50 mm</t>
  </si>
  <si>
    <t>596212212</t>
  </si>
  <si>
    <t>Kladení zámkové dlažby pozemních komunikací tl 80 mm skupiny A pl do 300 m2</t>
  </si>
  <si>
    <t>-1414307943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</si>
  <si>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</si>
  <si>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200+10</t>
  </si>
  <si>
    <t>59245213</t>
  </si>
  <si>
    <t>dlažba zámková profilová základní 19,6x16,1x8 cm přírodní</t>
  </si>
  <si>
    <t>808712750</t>
  </si>
  <si>
    <t>200*1,05 'Přepočtené koeficientem množství</t>
  </si>
  <si>
    <t>59245203</t>
  </si>
  <si>
    <t>dlažba zámková profilová základní 19,6x16,1x8 cm barevná</t>
  </si>
  <si>
    <t>1178880359</t>
  </si>
  <si>
    <t>10*1,05 'Přepočtené koeficientem množství</t>
  </si>
  <si>
    <t>Trubní vedení</t>
  </si>
  <si>
    <t>8959411191R</t>
  </si>
  <si>
    <t>Montáž a dodávka uliční vpusti betonové, včetně zápachové uzávěrky, koše na spplaveniny a plastové mříže D400</t>
  </si>
  <si>
    <t>318993292</t>
  </si>
  <si>
    <t>9145111111R</t>
  </si>
  <si>
    <t>Montáž a dodávka svislé dopravní značky včetně základu</t>
  </si>
  <si>
    <t>1926419241</t>
  </si>
  <si>
    <t>9161111221R</t>
  </si>
  <si>
    <t>Montáž a dodávka přídlažby</t>
  </si>
  <si>
    <t>298074639</t>
  </si>
  <si>
    <t>916131213</t>
  </si>
  <si>
    <t>Osazení silničního obrubníku betonového stojatého s boční opěrou do lože z betonu prostého</t>
  </si>
  <si>
    <t>-1837823706</t>
  </si>
  <si>
    <t>Osazení silničního obrubníku betonového se zřízením lože, s vyplněním a zatřením spár cementovou maltou stojatého s boční opěrou z betonu prostého, do lože z betonu prostého</t>
  </si>
  <si>
    <t>660+40</t>
  </si>
  <si>
    <t>59217031</t>
  </si>
  <si>
    <t>obrubník betonový silniční 100 x 15 x 25 cm</t>
  </si>
  <si>
    <t>1255567551</t>
  </si>
  <si>
    <t>660*1,05 'Přepočtené koeficientem množství</t>
  </si>
  <si>
    <t>59217028</t>
  </si>
  <si>
    <t>obrubník betonový silniční nájezdový 50x15x15 cm</t>
  </si>
  <si>
    <t>1262426298</t>
  </si>
  <si>
    <t>40*1,05 'Přepočtené koeficientem množství</t>
  </si>
  <si>
    <t>916991121</t>
  </si>
  <si>
    <t>Lože pod obrubníky, krajníky nebo obruby z dlažebních kostek z betonu prostého</t>
  </si>
  <si>
    <t>1945477937</t>
  </si>
  <si>
    <t>Lože pod obrubníky, krajníky nebo obruby z dlažebních kostek  z betonu prostého tř. C 16/20</t>
  </si>
  <si>
    <t>919735111</t>
  </si>
  <si>
    <t>Řezání stávajícího živičného krytu hl do 50 mm</t>
  </si>
  <si>
    <t>-579450743</t>
  </si>
  <si>
    <t>Řezání stávajícího živičného krytu nebo podkladu  hloubky do 50 mm</t>
  </si>
  <si>
    <t>9351141121R</t>
  </si>
  <si>
    <t>Štěrbinový odvodňovací betonový žlab včetně vpusti</t>
  </si>
  <si>
    <t>-1572530332</t>
  </si>
  <si>
    <t>998225111</t>
  </si>
  <si>
    <t>Přesun hmot pro pozemní komunikace s krytem z kamene, monolitickým betonovým nebo živičným</t>
  </si>
  <si>
    <t>-1186219654</t>
  </si>
  <si>
    <t>Přesun hmot pro komunikace s krytem z kameniva, monolitickým betonovým nebo živičným  dopravní vzdálenost do 200 m jakékoliv délky objektu</t>
  </si>
  <si>
    <t>07 - SO 07 venkovní rozvody elektro</t>
  </si>
  <si>
    <t>D1 - Venkovní rozvody - materiál</t>
  </si>
  <si>
    <t xml:space="preserve">    D2 - kabely</t>
  </si>
  <si>
    <t xml:space="preserve">    D3 - požární kabelová trasa</t>
  </si>
  <si>
    <t xml:space="preserve">    D4 - venkovní osvětlení - svítidla</t>
  </si>
  <si>
    <t xml:space="preserve">    D5 - stožáry a úchyty pro svítidla</t>
  </si>
  <si>
    <t xml:space="preserve">    D6 - stožárová svorkovnice</t>
  </si>
  <si>
    <t xml:space="preserve">    D8 - montážní materiál</t>
  </si>
  <si>
    <t xml:space="preserve">    D9 - materiál pro zemní práce</t>
  </si>
  <si>
    <t xml:space="preserve">    D10 - rozvaděče</t>
  </si>
  <si>
    <t xml:space="preserve">    D11 - ostatní</t>
  </si>
  <si>
    <t>D12 - Venkovní rozvody - montáž</t>
  </si>
  <si>
    <t xml:space="preserve">    D13 - kabely uložené volně</t>
  </si>
  <si>
    <t xml:space="preserve">    D14 - zemní práce</t>
  </si>
  <si>
    <t>Venkovní rozvody - materiál</t>
  </si>
  <si>
    <t>kabely</t>
  </si>
  <si>
    <t>341118161</t>
  </si>
  <si>
    <t>341118196</t>
  </si>
  <si>
    <t>kabel CYKY J 3x150+70 - silový instalační kabel s měděným jádrem a PVC izolací 1kV</t>
  </si>
  <si>
    <t>požární kabelová trasa</t>
  </si>
  <si>
    <t>341117891</t>
  </si>
  <si>
    <t>kabel silový ohněodolný -J 4 x 1,5 mm2 typu CHKE-V</t>
  </si>
  <si>
    <t>venkovní osvětlení - svítidla</t>
  </si>
  <si>
    <t>348531536</t>
  </si>
  <si>
    <t>prachotěsný a vodotěsný LED světlomet ze slitiny hliníku antracitové barvy na sloup pro pouliční osvětlení nebo asymetrických reflektorů.IP66,kryt - tepelně  tvrzené bezpečnostní sklo, asymetrický reflektor, 12900lm. 700mA</t>
  </si>
  <si>
    <t>348531537</t>
  </si>
  <si>
    <t>prachotěsný a vodotěsný LED světlomet ze slitiny hliníku antracitové barvy na  fasádu pro pouliční osvětlení nebo asymetrických reflektorů.IP66,kryt - tepelně  tvrzené bezpečnostní sklo, asymetrický reflektor, 12900lm, 700mA</t>
  </si>
  <si>
    <t>stožáry a úchyty pro svítidla</t>
  </si>
  <si>
    <t>424218038</t>
  </si>
  <si>
    <t>pozinkovaný sloup venkovního osvětlení výšky 8 m, včetně ochranné manžety</t>
  </si>
  <si>
    <t>424218339</t>
  </si>
  <si>
    <t>výložník</t>
  </si>
  <si>
    <t>424218345</t>
  </si>
  <si>
    <t>úchyt svítidla na fasádu</t>
  </si>
  <si>
    <t>stožárová svorkovnice</t>
  </si>
  <si>
    <t>358218321</t>
  </si>
  <si>
    <t>pojistka E27/4A kompletní v krabici</t>
  </si>
  <si>
    <t>358218321.1</t>
  </si>
  <si>
    <t>stožárová výstroj 1 pojistka do stožáru</t>
  </si>
  <si>
    <t>358218003</t>
  </si>
  <si>
    <t>tavná pojistka  4A</t>
  </si>
  <si>
    <t>354411905</t>
  </si>
  <si>
    <t>zemnící pásek FeZn 30x4</t>
  </si>
  <si>
    <t>354411313</t>
  </si>
  <si>
    <t>svorka spojovací drát-pásek</t>
  </si>
  <si>
    <t>montážní materiál</t>
  </si>
  <si>
    <t>289126138</t>
  </si>
  <si>
    <t>výstražná tabulka</t>
  </si>
  <si>
    <t>224129207</t>
  </si>
  <si>
    <t>štítek na označení kabelu</t>
  </si>
  <si>
    <t>345012014</t>
  </si>
  <si>
    <t>Krabice KOPOS plastová rozbočovací do 6 mm IP 54</t>
  </si>
  <si>
    <t>371128112</t>
  </si>
  <si>
    <t>soumrakové čidlo venkovní</t>
  </si>
  <si>
    <t>214489114</t>
  </si>
  <si>
    <t>protipožární tmel tuba 400ml</t>
  </si>
  <si>
    <t>302126901</t>
  </si>
  <si>
    <t>kabelová oka</t>
  </si>
  <si>
    <t>materiál pro zemní práce</t>
  </si>
  <si>
    <t>283128183</t>
  </si>
  <si>
    <t>ochranná trubka ohebná DN 100</t>
  </si>
  <si>
    <t>283128179</t>
  </si>
  <si>
    <t>ochranná trubka ohebná DN 50</t>
  </si>
  <si>
    <t>283128204</t>
  </si>
  <si>
    <t>PVC trubka DN110 tuhá</t>
  </si>
  <si>
    <t>235111000</t>
  </si>
  <si>
    <t>betonová směs - výkop, základ stožáru+základ rozvaděče   0,35*0,2*10+0,04*3+1*0,1*0,6</t>
  </si>
  <si>
    <t>221416117</t>
  </si>
  <si>
    <t>folie výstražná  š. 22cm</t>
  </si>
  <si>
    <t>235111303</t>
  </si>
  <si>
    <t>pouzdrový základ stožáru pro stožár výšky 8m</t>
  </si>
  <si>
    <t>341112128</t>
  </si>
  <si>
    <t>ER - elektroměrový rozvaděč pro nepřímé měření v  pilíři,1ks hlavní  jistič 200A 10kA, charakterisktika B, 3ks proudový transformátor 200/5 10VA, v odděleném prostoru 3ks přepěťová ochrana  TN-C   /BcC/ a ostatní montážní materiál nutný ke zhotovení rozva</t>
  </si>
  <si>
    <t>ER - elektroměrový rozvaděč pro nepřímé měření v  pilíři,1ks hlavní  jistič 200A 10kA, charakterisktika B, 3ks proudový transformátor 200/5 10VA, v odděleném prostoru 3ks přepěťová ochrana  TN-C   /BcC/ a ostatní montážní materiál nutný ke zhotovení rozvaděče</t>
  </si>
  <si>
    <t>314324222</t>
  </si>
  <si>
    <t>324128112</t>
  </si>
  <si>
    <t>barva syntetická</t>
  </si>
  <si>
    <t>materiál podružný 5% z ceny nosného</t>
  </si>
  <si>
    <t>Venkovní rozvody - montáž</t>
  </si>
  <si>
    <t>210812011</t>
  </si>
  <si>
    <t>210812061</t>
  </si>
  <si>
    <t>Pol20</t>
  </si>
  <si>
    <t>210812031</t>
  </si>
  <si>
    <t>210812055</t>
  </si>
  <si>
    <t>210812031.1</t>
  </si>
  <si>
    <t>210202024</t>
  </si>
  <si>
    <t>Pol21</t>
  </si>
  <si>
    <t>210204011</t>
  </si>
  <si>
    <t>210204103</t>
  </si>
  <si>
    <t>210204100</t>
  </si>
  <si>
    <t>210204201</t>
  </si>
  <si>
    <t>210120101</t>
  </si>
  <si>
    <t>210220023</t>
  </si>
  <si>
    <t>210220021</t>
  </si>
  <si>
    <t>210220302</t>
  </si>
  <si>
    <t>210220302.1</t>
  </si>
  <si>
    <t>210192721</t>
  </si>
  <si>
    <t>210950101</t>
  </si>
  <si>
    <t>741112112</t>
  </si>
  <si>
    <t>741311002</t>
  </si>
  <si>
    <t>210191514</t>
  </si>
  <si>
    <t>210191541</t>
  </si>
  <si>
    <t>montáž pilíře bez základu pro rozvodnici ER</t>
  </si>
  <si>
    <t>zemní práce</t>
  </si>
  <si>
    <t>460010024</t>
  </si>
  <si>
    <t>vytýčení kabelové trati v zastavěném prostoru</t>
  </si>
  <si>
    <t>km</t>
  </si>
  <si>
    <t>460010025</t>
  </si>
  <si>
    <t>vytýčení inženýrských sítí v zastavěném prostoru</t>
  </si>
  <si>
    <t>460202183</t>
  </si>
  <si>
    <t>výkop kabel rýhy v zem tř. 3 0,35*1 strojní</t>
  </si>
  <si>
    <t>460560173</t>
  </si>
  <si>
    <t>zához kabel rýhy v zem tř.3 0,35*0,9</t>
  </si>
  <si>
    <t>460202163</t>
  </si>
  <si>
    <t>výkop kabel rýhy v zem tř. 3 0,35*0,8 strojní</t>
  </si>
  <si>
    <t>460560153</t>
  </si>
  <si>
    <t>zához kabel rýhy v zem tř.3 0,35*0,7</t>
  </si>
  <si>
    <t>460510054</t>
  </si>
  <si>
    <t>460510055</t>
  </si>
  <si>
    <t>460510055.1</t>
  </si>
  <si>
    <t>460050703</t>
  </si>
  <si>
    <t>jáma pro stožár vo v=8m</t>
  </si>
  <si>
    <t>utěsnění prostupu</t>
  </si>
  <si>
    <t>460080013</t>
  </si>
  <si>
    <t>460490013</t>
  </si>
  <si>
    <t>460071003</t>
  </si>
  <si>
    <t>hloubení jámy pro základ elektroměrového rozvaděče 1x0,7x0,6 v zemině tř.3</t>
  </si>
  <si>
    <t>460421282</t>
  </si>
  <si>
    <t>kabelové lože z prohozenéhov ýkopku se zakrytím PVC fólií šířky přes 25cm do 50cm</t>
  </si>
  <si>
    <t>ukončení celoplastových kabelů</t>
  </si>
  <si>
    <t>práce nezahrnuté v cenících 21M.46M, zapsané do montážního deníku a potvrzené investorem</t>
  </si>
  <si>
    <t>zakreslení skutečného stavu</t>
  </si>
  <si>
    <t>210280001</t>
  </si>
  <si>
    <t>revizní zpráva do objemu 100 000,-Kč montážních prací</t>
  </si>
  <si>
    <t>210280221</t>
  </si>
  <si>
    <t>měření zemního odporu  zemniče do délky 100m</t>
  </si>
  <si>
    <t>210280712</t>
  </si>
  <si>
    <t>měření intenzity osvětlení max 50 svítidel</t>
  </si>
  <si>
    <t>mechanizace na stavbu stožárů a osazení nástěnných svítidel a výložníků</t>
  </si>
  <si>
    <t>09 - SO 09 přeložky</t>
  </si>
  <si>
    <t>D1 - Přeložky NN - materiál</t>
  </si>
  <si>
    <t xml:space="preserve">    D3 - uzemnění</t>
  </si>
  <si>
    <t xml:space="preserve">    D4 - montážní materiál</t>
  </si>
  <si>
    <t xml:space="preserve">    D5 - materiál pro zemní práce</t>
  </si>
  <si>
    <t xml:space="preserve">    D6 - ostatní</t>
  </si>
  <si>
    <t>D7 - Přeložky NN - montáž</t>
  </si>
  <si>
    <t xml:space="preserve">    D8 - kabely  uložené volně</t>
  </si>
  <si>
    <t xml:space="preserve">    D9 - zemní práce</t>
  </si>
  <si>
    <t>Přeložky NN - materiál</t>
  </si>
  <si>
    <t>354411307</t>
  </si>
  <si>
    <t>svorka spojovací pásek-pásek</t>
  </si>
  <si>
    <t>343102112</t>
  </si>
  <si>
    <t>kabelová svorka venkovní</t>
  </si>
  <si>
    <t>283128182</t>
  </si>
  <si>
    <t>ochranná trubka ohebná DN 90</t>
  </si>
  <si>
    <t>betonová směs - výkop 0,35*0,2*90</t>
  </si>
  <si>
    <t>Přeložky NN - montáž</t>
  </si>
  <si>
    <t>kabely  uložené volně</t>
  </si>
  <si>
    <t>210812035</t>
  </si>
  <si>
    <t>10 - SO 10 Oplocení</t>
  </si>
  <si>
    <t>131111332</t>
  </si>
  <si>
    <t>Vrtání jamek pro plotové sloupky D do 200 mm - ručně s motorovým vrtákem</t>
  </si>
  <si>
    <t>480499461</t>
  </si>
  <si>
    <t>Vrtání jamek pro plotové sloupky ručním motorovým vrtákem průměru přes 100 do 200 mm</t>
  </si>
  <si>
    <t>230*0,7</t>
  </si>
  <si>
    <t>"vzpěry" 36*0,5</t>
  </si>
  <si>
    <t>"branka a brána" 0,9*2*2</t>
  </si>
  <si>
    <t>-1239178688</t>
  </si>
  <si>
    <t>"výkop pro palisádovou opěrnou zeď v. 0,5m" 47*0,5*1</t>
  </si>
  <si>
    <t>"výkop pro palisádovou opěrnou zeď v. 1,0m" 47*1*1,5</t>
  </si>
  <si>
    <t>-481927301</t>
  </si>
  <si>
    <t>94*0,5 'Přepočtené koeficientem množství</t>
  </si>
  <si>
    <t>73565381</t>
  </si>
  <si>
    <t>164,6*0,1*0,1*3,14</t>
  </si>
  <si>
    <t>94-47</t>
  </si>
  <si>
    <t>-2139002521</t>
  </si>
  <si>
    <t>52,168*5 'Přepočtené koeficientem množství</t>
  </si>
  <si>
    <t>-285596710</t>
  </si>
  <si>
    <t>52,168*2 'Přepočtené koeficientem množství</t>
  </si>
  <si>
    <t>2086413582</t>
  </si>
  <si>
    <t>"výkop pro palisádovou opěrnou zeď v. 0,5m" 47*0,5*0,5</t>
  </si>
  <si>
    <t>"výkop pro palisádovou opěrnou zeď v. 1,0m" 47*1*0,75</t>
  </si>
  <si>
    <t>338171113</t>
  </si>
  <si>
    <t>Osazování sloupků a vzpěr plotových ocelových v 2,00 m se zabetonováním</t>
  </si>
  <si>
    <t>-924433924</t>
  </si>
  <si>
    <t>Osazování sloupků a vzpěr plotových ocelových  trubkových nebo profilovaných výšky do 2,00 m se zabetonováním (tř. C 25/30) do 0,08 m3 do připravených jamek</t>
  </si>
  <si>
    <t xml:space="preserve">"sloupky" </t>
  </si>
  <si>
    <t>(73+7,5+56+7+24+63+34+73+115+71+11+5+35)/2,5+0,2</t>
  </si>
  <si>
    <t>"vzpěry" 36</t>
  </si>
  <si>
    <t>553422521M</t>
  </si>
  <si>
    <t xml:space="preserve">sloupek plotový průběžný </t>
  </si>
  <si>
    <t>754568052</t>
  </si>
  <si>
    <t>553422522M</t>
  </si>
  <si>
    <t>vzpěra plotová</t>
  </si>
  <si>
    <t>-188335588</t>
  </si>
  <si>
    <t>339921132</t>
  </si>
  <si>
    <t>Osazování betonových palisád do betonového základu v řadě výšky prvku přes 0,5 do 1 m</t>
  </si>
  <si>
    <t>-942127874</t>
  </si>
  <si>
    <t>Osazování palisád  betonových v řadě se zabetonováním výšky palisády přes 500 do 1000 mm</t>
  </si>
  <si>
    <t>592282751R</t>
  </si>
  <si>
    <t>palisáda betonová kulatá šedá dl.1000mm</t>
  </si>
  <si>
    <t>1628747138</t>
  </si>
  <si>
    <t>46,8*5,7</t>
  </si>
  <si>
    <t>266,76*1,05 'Přepočtené koeficientem množství</t>
  </si>
  <si>
    <t>592282752R</t>
  </si>
  <si>
    <t>palisáda betonová kulatá šedá dl.2000mm</t>
  </si>
  <si>
    <t>959188336</t>
  </si>
  <si>
    <t>46,1*5,7</t>
  </si>
  <si>
    <t>339921134</t>
  </si>
  <si>
    <t>Osazování betonových palisád do betonového základu v řadě výšky prvku přes 1,5 m</t>
  </si>
  <si>
    <t>-1042293761</t>
  </si>
  <si>
    <t>Osazování palisád  betonových v řadě se zabetonováním výšky palisády přes 1500 mm</t>
  </si>
  <si>
    <t>348101210</t>
  </si>
  <si>
    <t>Osazení vrat a vrátek k oplocení na ocelové sloupky do 2 m2</t>
  </si>
  <si>
    <t>1446700216</t>
  </si>
  <si>
    <t>Montáž vrat a vrátek k oplocení na sloupky ocelové, plochy jednotlivě do 2 m2</t>
  </si>
  <si>
    <t>553423201R</t>
  </si>
  <si>
    <t xml:space="preserve">vstupní branka oplocení </t>
  </si>
  <si>
    <t>-1879637681</t>
  </si>
  <si>
    <t>348101260</t>
  </si>
  <si>
    <t>Osazení vrat a vrátek k oplocení na ocelové sloupky do 15 m2</t>
  </si>
  <si>
    <t>2043474136</t>
  </si>
  <si>
    <t>Montáž vrat a vrátek k oplocení na sloupky ocelové, plochy jednotlivě přes 10 do 15 m2</t>
  </si>
  <si>
    <t>553423202R</t>
  </si>
  <si>
    <t xml:space="preserve">vjezdová vrata oplocení </t>
  </si>
  <si>
    <t>1645057378</t>
  </si>
  <si>
    <t>348401130</t>
  </si>
  <si>
    <t>Osazení oplocení ze strojového pletiva s napínacími dráty výšky do 2,0 m do 15° sklonu svahu</t>
  </si>
  <si>
    <t>617245974</t>
  </si>
  <si>
    <t>Osazení oplocení ze strojového pletiva s napínacími dráty do 15° sklonu svahu, výšky přes 1,6 do 2,0 m</t>
  </si>
  <si>
    <t>(73+7,5+56+7+24+63+34+73+115+71+11+5+35)</t>
  </si>
  <si>
    <t>31327515</t>
  </si>
  <si>
    <t>pletivo drátěné plastifikované se čtvercovými oky 55 mm/2,5 mm, 200 cm</t>
  </si>
  <si>
    <t>849609645</t>
  </si>
  <si>
    <t>574,5*1,05 'Přepočtené koeficientem množství</t>
  </si>
  <si>
    <t>15619100</t>
  </si>
  <si>
    <t>drát poplastovaný kruhový napínací 2,5/3,5mm</t>
  </si>
  <si>
    <t>-640433583</t>
  </si>
  <si>
    <t>"středový drát" (73+7,5+56+7+24+63+34+73+115+71+11+5+35)</t>
  </si>
  <si>
    <t>574,5*1,1 'Přepočtené koeficientem množství</t>
  </si>
  <si>
    <t>15619210</t>
  </si>
  <si>
    <t>krytka plastová D 38/48mm</t>
  </si>
  <si>
    <t>-860124328</t>
  </si>
  <si>
    <t>230*1,1 'Přepočtené koeficientem množství</t>
  </si>
  <si>
    <t>998232110</t>
  </si>
  <si>
    <t>Přesun hmot pro oplocení zděné z cihel nebo tvárnic v do 3 m</t>
  </si>
  <si>
    <t>-314382669</t>
  </si>
  <si>
    <t>Přesun hmot pro oplocení  se svislou nosnou konstrukcí zděnou z cihel, tvárnic, bloků, popř. kovovou nebo dřevěnou vodorovná dopravní vzdálenost do 50 m, pro oplocení výšky do 3 m</t>
  </si>
  <si>
    <t>11 - SO 11 Dešťová kanalizace v areálu</t>
  </si>
  <si>
    <t>115101202</t>
  </si>
  <si>
    <t>Čerpání vody na dopravní výšku do 10 m průměrný přítok do 1000 l/min</t>
  </si>
  <si>
    <t>1845343132</t>
  </si>
  <si>
    <t>Čerpání vody na dopravní výšku do 10 m s uvažovaným průměrným přítokem přes 500 do 1 000 l/min</t>
  </si>
  <si>
    <t>5*10</t>
  </si>
  <si>
    <t>115101302</t>
  </si>
  <si>
    <t>Pohotovost čerpací soupravy pro dopravní výšku do 10 m přítok do 1000 l/min</t>
  </si>
  <si>
    <t>den</t>
  </si>
  <si>
    <t>438253282</t>
  </si>
  <si>
    <t>Pohotovost záložní čerpací soupravy pro dopravní výšku do 10 m s uvažovaným průměrným přítokem přes 500 do 1 000 l/min</t>
  </si>
  <si>
    <t>1191620123</t>
  </si>
  <si>
    <t>"výkop retenční nádrže" (23*7)*3</t>
  </si>
  <si>
    <t>437875588</t>
  </si>
  <si>
    <t>483*0,5 'Přepočtené koeficientem množství</t>
  </si>
  <si>
    <t>-188613422</t>
  </si>
  <si>
    <t>"betonová sací jímka" (0,7*0,7*0,7)</t>
  </si>
  <si>
    <t>533547390</t>
  </si>
  <si>
    <t>0,343*0,5 'Přepočtené koeficientem množství</t>
  </si>
  <si>
    <t>1078513411</t>
  </si>
  <si>
    <t>"přípojka kamenina DN250" 87*0,8*1</t>
  </si>
  <si>
    <t>"stoka D1"146*1*2,1</t>
  </si>
  <si>
    <t>"stoka D2"99*1*2,1</t>
  </si>
  <si>
    <t>"přípojka kanalizace "20*0,8*1,8</t>
  </si>
  <si>
    <t>"přípojky okapových svodů" (5*6+6,8+2+3*6+5+4)*0,6*1,4</t>
  </si>
  <si>
    <t>"výkop pro propustek"(8*0,8*0,6)</t>
  </si>
  <si>
    <t>220894989</t>
  </si>
  <si>
    <t>672,012*0,5 'Přepočtené koeficientem množství</t>
  </si>
  <si>
    <t>-1548499549</t>
  </si>
  <si>
    <t>483+69,824+27,554</t>
  </si>
  <si>
    <t>355194835</t>
  </si>
  <si>
    <t>580,378*5 'Přepočtené koeficientem množství</t>
  </si>
  <si>
    <t>246087698</t>
  </si>
  <si>
    <t>580,378*2 'Přepočtené koeficientem množství</t>
  </si>
  <si>
    <t>1105187095</t>
  </si>
  <si>
    <t>672,012-69,824-27,554</t>
  </si>
  <si>
    <t>175151101</t>
  </si>
  <si>
    <t>Obsypání potrubí strojně sypaninou bez prohození, uloženou do 3 m</t>
  </si>
  <si>
    <t>1507204894</t>
  </si>
  <si>
    <t>Obsypání potrubí strojně sypaninou z vhodných hornin tř. 1 až 4 nebo materiálem připraveným podél výkopu ve vzdálenosti do 3 m od jeho kraje, pro jakoukoliv hloubku výkopu a míru zhutnění bez prohození sypaniny</t>
  </si>
  <si>
    <t>"přípojka kamenina DN250" 87*0,6*0,3</t>
  </si>
  <si>
    <t>"stoka D1"146*0,6*0,3</t>
  </si>
  <si>
    <t>"stoka D2"99*0,6*0,3</t>
  </si>
  <si>
    <t>"přípojka kanalizace "20*0,6*0,3</t>
  </si>
  <si>
    <t>"přípojky okapových svodů" (5*6+6,8+2+3*6+5+4)*0,4*0,2</t>
  </si>
  <si>
    <t>"výkop pro propustek"(8*0,5*0,3)</t>
  </si>
  <si>
    <t>58337310</t>
  </si>
  <si>
    <t>štěrkopísek frakce 0-4 třída B</t>
  </si>
  <si>
    <t>-628570298</t>
  </si>
  <si>
    <t>69,824*2 'Přepočtené koeficientem množství</t>
  </si>
  <si>
    <t>182101101</t>
  </si>
  <si>
    <t>Svahování v zářezech v hornině tř. 1 až 4</t>
  </si>
  <si>
    <t>-1371818554</t>
  </si>
  <si>
    <t>Svahování trvalých svahů do projektovaných profilů  s potřebným přemístěním výkopku při svahování v zářezech v hornině tř. 1 až 4</t>
  </si>
  <si>
    <t>(15*2+5*3,14)*4,2</t>
  </si>
  <si>
    <t>271572211</t>
  </si>
  <si>
    <t>Podsyp pod základové konstrukce se zhutněním z netříděného štěrkopísku</t>
  </si>
  <si>
    <t>-632443192</t>
  </si>
  <si>
    <t>Podsyp pod základové konstrukce se zhutněním a urovnáním povrchu ze štěrkopísku netříděného</t>
  </si>
  <si>
    <t>((15*2+5*3,14)*4,2+19*4,4)*0,1</t>
  </si>
  <si>
    <t>278381154</t>
  </si>
  <si>
    <t>Základy pod technologická zařízení půdorysné plochy do 1 m2 z betonu prostého tř. C 16/20</t>
  </si>
  <si>
    <t>-211090386</t>
  </si>
  <si>
    <t>Základ (podezdívka) betonový  pod ventilátory, čerpadla, ohřívače, motorová zařízení apod. z betonu prostého nebo železového včetně potřebného bednění, s hladkou cementovou omítkou stěn, s potěrem, s vynecháním otvorů pro kotevní železa, bez zemních prací a izolace půdorysná plocha základu přes 0,50 do 1,00 m2 tř. C 16/20</t>
  </si>
  <si>
    <t>"vtokový objekt retenční nádrže" (1*0,95+1*0,7)*0,2</t>
  </si>
  <si>
    <t>386381111</t>
  </si>
  <si>
    <t>Jímka 600x600x600 mm ze ŽB</t>
  </si>
  <si>
    <t>1635593725</t>
  </si>
  <si>
    <t>Jímka ze železového betonu s bedněním a výztuží, s hladkou cementovou omítkou 20 mm tl. na stěnách, s ozubem pro zapuštění krycí desky, s cementovým potěrem 20 mm tl. na dně, bez zakrytí, bez zemních prací a izolace při vnitřním objemu jímky (délka x šířka x výška) do 600x600x600 mm (0,216 m3)</t>
  </si>
  <si>
    <t>"sací jímka"1</t>
  </si>
  <si>
    <t>430321515</t>
  </si>
  <si>
    <t>Schodišťová konstrukce a rampa ze ŽB tř. C 20/25</t>
  </si>
  <si>
    <t>778537994</t>
  </si>
  <si>
    <t>Schodišťové konstrukce a rampy z betonu železového (bez výztuže)  stupně, schodnice, ramena, podesty s nosníky tř. C 20/25</t>
  </si>
  <si>
    <t>"schodiště do retenční nádrže" (1*4,5*0,25)</t>
  </si>
  <si>
    <t>434351141</t>
  </si>
  <si>
    <t>Zřízení bednění stupňů přímočarých schodišť</t>
  </si>
  <si>
    <t>-818441407</t>
  </si>
  <si>
    <t>Bednění stupňů  betonovaných na podstupňové desce nebo na terénu půdorysně přímočarých zřízení</t>
  </si>
  <si>
    <t>"schodiště do retenční nádrže" (1+0,25*2)*0,2*10</t>
  </si>
  <si>
    <t>434351142</t>
  </si>
  <si>
    <t>Odstranění bednění stupňů přímočarých schodišť</t>
  </si>
  <si>
    <t>-212169969</t>
  </si>
  <si>
    <t>Bednění stupňů  betonovaných na podstupňové desce nebo na terénu půdorysně přímočarých odstranění</t>
  </si>
  <si>
    <t>-2071970531</t>
  </si>
  <si>
    <t>"přípojka kamenina DN250" 87*0,5*0,2</t>
  </si>
  <si>
    <t>"stoka D1"146*0,5*0,2</t>
  </si>
  <si>
    <t>"stoka D2"99*0,5*0,2</t>
  </si>
  <si>
    <t>"přípojka kanalizace "20*0,5*0,2</t>
  </si>
  <si>
    <t>4515721191R</t>
  </si>
  <si>
    <t>Čela výústních objektů a propustku - z lomového kamene uloženého do betonu</t>
  </si>
  <si>
    <t>29610175</t>
  </si>
  <si>
    <t>596412312</t>
  </si>
  <si>
    <t>Kladení dlažby z vegetačních tvárnic pozemních komunikací tl 100 mm do 300 m2</t>
  </si>
  <si>
    <t>1378754670</t>
  </si>
  <si>
    <t>Kladení dlažby z betonových vegetačních dlaždic pozemních komunikací  s ložem z kameniva těženého nebo drceného tl. do 50 mm, s vyplněním spár a vegetačních otvorů, s hutněním vibrováním tl. 100 mm, bez rozlišení skupiny, pro plochy do 300 m2</t>
  </si>
  <si>
    <t>((15*2+5*3,14)*4,2+19*4)</t>
  </si>
  <si>
    <t>59245031</t>
  </si>
  <si>
    <t>dlažba betonová vegetační 60x40x10cm</t>
  </si>
  <si>
    <t>-1871889717</t>
  </si>
  <si>
    <t>267,94*1,1 'Přepočtené koeficientem množství</t>
  </si>
  <si>
    <t>5964123131R</t>
  </si>
  <si>
    <t>Lože vegetačních tvárnic ze štěrkodrti tl.50mm</t>
  </si>
  <si>
    <t>1415517542</t>
  </si>
  <si>
    <t>" zvýšení tl. lože vegetačních tvarnic z 50mm na 100mm" ((15*2+5*3,14)*4,2+19*4)</t>
  </si>
  <si>
    <t>5964123132R</t>
  </si>
  <si>
    <t>Výplň vegetačních tvárnic v úrovni na maximální hladinou ornicí s osetím</t>
  </si>
  <si>
    <t>-762730740</t>
  </si>
  <si>
    <t>" zvýšení tl. lože vegetačních tvarnic z 50mm na 100mm" ((15*2+5*3,14)*2,5)</t>
  </si>
  <si>
    <t>831362121</t>
  </si>
  <si>
    <t>Montáž potrubí z trub kameninových hrdlových s integrovaným těsněním výkop sklon do 20 % DN 250</t>
  </si>
  <si>
    <t>-1764480674</t>
  </si>
  <si>
    <t>Montáž potrubí z trub kameninových  hrdlových s integrovaným těsněním v otevřeném výkopu ve sklonu do 20 % DN 250</t>
  </si>
  <si>
    <t>59710705</t>
  </si>
  <si>
    <t>trouba kameninová glazovaná pouze uvnitř DN 250mm L2,50m spojovací systém C Třída 240</t>
  </si>
  <si>
    <t>-1755420369</t>
  </si>
  <si>
    <t>87*1,015 'Přepočtené koeficientem množství</t>
  </si>
  <si>
    <t>8314421911R</t>
  </si>
  <si>
    <t>Montáž a dodávka ocelové trubky propustku DN 300</t>
  </si>
  <si>
    <t>740800884</t>
  </si>
  <si>
    <t>871310310</t>
  </si>
  <si>
    <t>Montáž kanalizačního potrubí hladkého plnostěnného SN 10 z polypropylenu DN 150</t>
  </si>
  <si>
    <t>1912550008</t>
  </si>
  <si>
    <t>Montáž kanalizačního potrubí z plastů z polypropylenu PP hladkého plnostěnného SN 10 DN 150</t>
  </si>
  <si>
    <t>"přípojka kanalizace "20</t>
  </si>
  <si>
    <t>"přípojky uličních vpustí" (2,5*3+9+13+4*2+3)</t>
  </si>
  <si>
    <t>"přípojky okapových svodů" (5*6+6,8+2+3*6+5+4)</t>
  </si>
  <si>
    <t>871360310</t>
  </si>
  <si>
    <t>Montáž kanalizačního potrubí hladkého plnostěnného SN 10 z polypropylenu DN 250</t>
  </si>
  <si>
    <t>-1295227391</t>
  </si>
  <si>
    <t>Montáž kanalizačního potrubí z plastů z polypropylenu PP hladkého plnostěnného SN 10 DN 250</t>
  </si>
  <si>
    <t>"stoka D1"146</t>
  </si>
  <si>
    <t>"stoka D2"99</t>
  </si>
  <si>
    <t>286170131R</t>
  </si>
  <si>
    <t>trubka kanalizační PVC-U-KG-SN8 DN 250</t>
  </si>
  <si>
    <t>2129509159</t>
  </si>
  <si>
    <t>265*1,05 'Přepočtené koeficientem množství</t>
  </si>
  <si>
    <t>286170132R</t>
  </si>
  <si>
    <t>trubka kanalizační PVC-U-KG-SN8 DN 150</t>
  </si>
  <si>
    <t>1573297813</t>
  </si>
  <si>
    <t>126,3*1,05 'Přepočtené koeficientem množství</t>
  </si>
  <si>
    <t>877360320</t>
  </si>
  <si>
    <t>Montáž odboček na kanalizačním potrubí z PP trub hladkých plnostěnných DN 250</t>
  </si>
  <si>
    <t>-491504290</t>
  </si>
  <si>
    <t>Montáž tvarovek na kanalizačním plastovém potrubí z polypropylenu PP hladkého plnostěnného odboček DN 250</t>
  </si>
  <si>
    <t>"stoka D1"11</t>
  </si>
  <si>
    <t>"stoka D2"10</t>
  </si>
  <si>
    <t>286172101R</t>
  </si>
  <si>
    <t>odbočka kanalizační 250/150 SN8 PVC</t>
  </si>
  <si>
    <t>1940220795</t>
  </si>
  <si>
    <t>21*1,05 'Přepočtené koeficientem množství</t>
  </si>
  <si>
    <t>8944111211R</t>
  </si>
  <si>
    <t>Montáž a dodávka revizních kanalizačních šachet</t>
  </si>
  <si>
    <t>1471527322</t>
  </si>
  <si>
    <t>"stoka D1"5</t>
  </si>
  <si>
    <t>"stoka D2"2</t>
  </si>
  <si>
    <t>"přípojka kanalizace "2</t>
  </si>
  <si>
    <t>8991031121R</t>
  </si>
  <si>
    <t xml:space="preserve">Montáž a dodávka poklopů kanalizačních šachet litinových </t>
  </si>
  <si>
    <t>1498517149</t>
  </si>
  <si>
    <t>8991031125R</t>
  </si>
  <si>
    <t>Montáž a dodávka vírového ventilu v šachtě DN 150</t>
  </si>
  <si>
    <t>-1423328274</t>
  </si>
  <si>
    <t>"přípojka kanalizace "1</t>
  </si>
  <si>
    <t>998276101</t>
  </si>
  <si>
    <t>Přesun hmot pro trubní vedení z trub z plastických hmot otevřený výkop</t>
  </si>
  <si>
    <t>1208739378</t>
  </si>
  <si>
    <t>Přesun hmot pro trubní vedení hloubené z trub z plastických hmot nebo sklolaminátových pro vodovody nebo kanalizace v otevřeném výkopu dopravní vzdálenost do 15 m</t>
  </si>
  <si>
    <t>1926999125</t>
  </si>
  <si>
    <t>((15*2+5*3,14)*4,2+19*4,4)</t>
  </si>
  <si>
    <t>28322005</t>
  </si>
  <si>
    <t>fólie zemní hydroizolační mPVC tl 2mm</t>
  </si>
  <si>
    <t>-394765418</t>
  </si>
  <si>
    <t>275,54*1,05 'Přepočtené koeficientem množství</t>
  </si>
  <si>
    <t>-897693315</t>
  </si>
  <si>
    <t>528258603</t>
  </si>
  <si>
    <t>69311131</t>
  </si>
  <si>
    <t>textilie netkaná vpichovaná 300g/m2</t>
  </si>
  <si>
    <t>-1400032218</t>
  </si>
  <si>
    <t>551,08*1,05 'Přepočtené koeficientem množství</t>
  </si>
  <si>
    <t>1817173569</t>
  </si>
  <si>
    <t>553553001R</t>
  </si>
  <si>
    <t>Dodávka zábradlí schodiště pozinkovaného</t>
  </si>
  <si>
    <t>-1870037266</t>
  </si>
  <si>
    <t>767220110</t>
  </si>
  <si>
    <t>Montáž zábradlí schodišťového hmotnosti do 15 kg z trubek do zdi</t>
  </si>
  <si>
    <t>-975073383</t>
  </si>
  <si>
    <t>Montáž schodišťového zábradlí  z trubek nebo tenkostěnných profilů do zdiva, hmotnosti 1 m zábradlí do 15 kg</t>
  </si>
  <si>
    <t>"schodiště do retenční nádrže" (4,5*2)</t>
  </si>
  <si>
    <t>998767101</t>
  </si>
  <si>
    <t>Přesun hmot tonážní pro zámečnické konstrukce v objektech v do 6 m</t>
  </si>
  <si>
    <t>-2039007600</t>
  </si>
  <si>
    <t>Přesun hmot pro zámečnické konstrukce  stanovený z hmotnosti přesunovaného materiálu vodorovná dopravní vzdálenost do 50 m v objektech výšky do 6 m</t>
  </si>
  <si>
    <t>12 - SO 12 Přípojka splaškové kanalizace</t>
  </si>
  <si>
    <t>132201201</t>
  </si>
  <si>
    <t>Hloubení rýh š do 2000 mm v hornině tř. 3 objemu do 100 m3</t>
  </si>
  <si>
    <t>-55398496</t>
  </si>
  <si>
    <t>Hloubení zapažených i nezapažených rýh šířky přes 600 do 2 000 mm  s urovnáním dna do předepsaného profilu a spádu v hornině tř. 3 do 100 m3</t>
  </si>
  <si>
    <t>30*1,2*2,5</t>
  </si>
  <si>
    <t>2009622661</t>
  </si>
  <si>
    <t>90*0,5 'Přepočtené koeficientem množství</t>
  </si>
  <si>
    <t>1396484196</t>
  </si>
  <si>
    <t>5,4+3</t>
  </si>
  <si>
    <t>-942551453</t>
  </si>
  <si>
    <t>8,4*5 'Přepočtené koeficientem množství</t>
  </si>
  <si>
    <t>1445907621</t>
  </si>
  <si>
    <t>8,4*2 'Přepočtené koeficientem množství</t>
  </si>
  <si>
    <t>1959192429</t>
  </si>
  <si>
    <t>90-5,4-3</t>
  </si>
  <si>
    <t>146811219</t>
  </si>
  <si>
    <t>30*0,6*0,3</t>
  </si>
  <si>
    <t>1020021916</t>
  </si>
  <si>
    <t>5,4*2 'Přepočtené koeficientem množství</t>
  </si>
  <si>
    <t>-94016178</t>
  </si>
  <si>
    <t>30*0,5*0,2</t>
  </si>
  <si>
    <t>1260795085</t>
  </si>
  <si>
    <t>-1380139057</t>
  </si>
  <si>
    <t>30*1,05 'Přepočtené koeficientem množství</t>
  </si>
  <si>
    <t>608244565</t>
  </si>
  <si>
    <t>-1670523790</t>
  </si>
  <si>
    <t>8991031131R</t>
  </si>
  <si>
    <t>Montáž a dodávka přípojkového hrdla DN150 do žb stoky DN 800</t>
  </si>
  <si>
    <t>-1177473033</t>
  </si>
  <si>
    <t>-2130815466</t>
  </si>
  <si>
    <t>13 - SO 13 Zásobování vodou</t>
  </si>
  <si>
    <t>1151485555</t>
  </si>
  <si>
    <t>"prodloužení vodovodního řadu" 142*0,8*1,6</t>
  </si>
  <si>
    <t>"přípojka pitného vodovodu" 23*0,8*1,6</t>
  </si>
  <si>
    <t>969868030</t>
  </si>
  <si>
    <t>211,2*0,5 'Přepočtené koeficientem množství</t>
  </si>
  <si>
    <t>1732677502</t>
  </si>
  <si>
    <t>211,2-178,2</t>
  </si>
  <si>
    <t>-921300473</t>
  </si>
  <si>
    <t>33*5 'Přepočtené koeficientem množství</t>
  </si>
  <si>
    <t>-1493818225</t>
  </si>
  <si>
    <t>33*2 'Přepočtené koeficientem množství</t>
  </si>
  <si>
    <t>1356943722</t>
  </si>
  <si>
    <t>211,2-16,5*2</t>
  </si>
  <si>
    <t>-279385833</t>
  </si>
  <si>
    <t>"prodloužení vodovodního řadu" 142*0,5*0,2</t>
  </si>
  <si>
    <t>"přípojka pitného vodovodu" 23*0,5*0,2</t>
  </si>
  <si>
    <t>973974006</t>
  </si>
  <si>
    <t>16,5*2 'Přepočtené koeficientem množství</t>
  </si>
  <si>
    <t>810171267</t>
  </si>
  <si>
    <t>87124110901R</t>
  </si>
  <si>
    <t>Montáž a dodávka potrubí PVC DN 80</t>
  </si>
  <si>
    <t>-1578059442</t>
  </si>
  <si>
    <t>"prodloužení vodovodního řadu" 142</t>
  </si>
  <si>
    <t>87124110902R</t>
  </si>
  <si>
    <t>Montáž a dodávka přesuvné spojky UKS DN 80mm</t>
  </si>
  <si>
    <t>-1246309614</t>
  </si>
  <si>
    <t>"prodloužení vodovodního řadu" 1</t>
  </si>
  <si>
    <t>87124110903R</t>
  </si>
  <si>
    <t>Montáž a dodávka přírubové přechodky FKS DN 80mm</t>
  </si>
  <si>
    <t>-1390506198</t>
  </si>
  <si>
    <t>"prodloužení vodovodního řadu" 2</t>
  </si>
  <si>
    <t>87124110904R</t>
  </si>
  <si>
    <t>Montáž a dodávka odbočka T s hrdly DN 80/80mm</t>
  </si>
  <si>
    <t>1475291538</t>
  </si>
  <si>
    <t>87124110905R</t>
  </si>
  <si>
    <t>Montáž a dodávka přírubové přechodky F DN 80mm</t>
  </si>
  <si>
    <t>-1585758902</t>
  </si>
  <si>
    <t>87124110906R</t>
  </si>
  <si>
    <t>Montáž a dodávka šoupě vodovodní DN 80mm</t>
  </si>
  <si>
    <t>-900192281</t>
  </si>
  <si>
    <t>87124110907R</t>
  </si>
  <si>
    <t>Montáž a dodávka zemní souprava šoupátková teleskopická DN 80mm</t>
  </si>
  <si>
    <t>928201308</t>
  </si>
  <si>
    <t>87124110908R</t>
  </si>
  <si>
    <t>Montáž a dodávka poklopu šoupátkového DN 80mm</t>
  </si>
  <si>
    <t>1576366095</t>
  </si>
  <si>
    <t>87124110909R</t>
  </si>
  <si>
    <t xml:space="preserve">Montáž a dodávka podkladové desky poklopu šoupátkového </t>
  </si>
  <si>
    <t>-2051280509</t>
  </si>
  <si>
    <t>87124110910R</t>
  </si>
  <si>
    <t>Montáž a dodávka nadzemního hydrantu DN 80</t>
  </si>
  <si>
    <t>-1768869323</t>
  </si>
  <si>
    <t>87124110921R</t>
  </si>
  <si>
    <t xml:space="preserve">Montáž a dodávka navrtávacího pasu 90/2" </t>
  </si>
  <si>
    <t>793838370</t>
  </si>
  <si>
    <t>"přípojka pitného vodovodu" 1</t>
  </si>
  <si>
    <t>87124110922R</t>
  </si>
  <si>
    <t>Montáž a dodávka šoupě komb. navrt. pro PE DN 50 SDR11</t>
  </si>
  <si>
    <t>-1666680862</t>
  </si>
  <si>
    <t>87124110923R</t>
  </si>
  <si>
    <t xml:space="preserve">Montáž a dodávka zemní souprava teleskovická DN2" </t>
  </si>
  <si>
    <t>1417177708</t>
  </si>
  <si>
    <t>87124110924R</t>
  </si>
  <si>
    <t>Montáž a dodávka podkladové desky univerzal</t>
  </si>
  <si>
    <t>-1238058047</t>
  </si>
  <si>
    <t>87124110925R</t>
  </si>
  <si>
    <t>Montáž a dodávka poklopu 1850 teleskop pro domovní přípojky</t>
  </si>
  <si>
    <t>1974017753</t>
  </si>
  <si>
    <t>87124110926R</t>
  </si>
  <si>
    <t>Montáž a dodávka vodoměrné šachty</t>
  </si>
  <si>
    <t>1217807648</t>
  </si>
  <si>
    <t>87124110927R</t>
  </si>
  <si>
    <t>Montáž a dodávka potrubí PE DN 50</t>
  </si>
  <si>
    <t>-1371837060</t>
  </si>
  <si>
    <t>"přípojka pitného vodovodu" 23</t>
  </si>
  <si>
    <t>87124110928R</t>
  </si>
  <si>
    <t>Montáž a dodávka redukce PE 50/32</t>
  </si>
  <si>
    <t>-1057572771</t>
  </si>
  <si>
    <t>"přípojka pitného vodovodu" 2</t>
  </si>
  <si>
    <t>87124110929R</t>
  </si>
  <si>
    <t>Montáž a dodávka ventil průchozí kulový 32mm</t>
  </si>
  <si>
    <t>-1828133128</t>
  </si>
  <si>
    <t>87124110930R</t>
  </si>
  <si>
    <t>Montáž a dodávka ventil průchozí kulový 32mm s odvodněním</t>
  </si>
  <si>
    <t>-145299916</t>
  </si>
  <si>
    <t>87124110931R</t>
  </si>
  <si>
    <t xml:space="preserve">Montáž a dodávka zpětná klapka 32mm </t>
  </si>
  <si>
    <t>-630742469</t>
  </si>
  <si>
    <t>87124110932R</t>
  </si>
  <si>
    <t>Montáž a dodávka vodoměru 32mm</t>
  </si>
  <si>
    <t>-166465749</t>
  </si>
  <si>
    <t>-1983575138</t>
  </si>
  <si>
    <t>14 - SO 14 - Areálový plynovod</t>
  </si>
  <si>
    <t>789 - Povrchové úpravy ocelových konstrukcí a technologických zařízení</t>
  </si>
  <si>
    <t xml:space="preserve">    9 - Ostatní konstrukce a práce-bourání</t>
  </si>
  <si>
    <t xml:space="preserve">    997 - Přesun sutě</t>
  </si>
  <si>
    <t xml:space="preserve">    723 - Zdravotechnika - vnitřní plynovod</t>
  </si>
  <si>
    <t>M - Práce a dodávky M</t>
  </si>
  <si>
    <t xml:space="preserve">    23-M - Montáže potrubí</t>
  </si>
  <si>
    <t xml:space="preserve">      ORN - Ostatní rozpočtové náklady</t>
  </si>
  <si>
    <t xml:space="preserve">      783 - Dokončovací práce - nátěry</t>
  </si>
  <si>
    <t>VRN - Vedlejší rozpočtové náklady</t>
  </si>
  <si>
    <t xml:space="preserve">    VRN1 - Průzkumné, geodetické a projektové práce</t>
  </si>
  <si>
    <t xml:space="preserve">    VRN3 - Zařízení staveniště</t>
  </si>
  <si>
    <t xml:space="preserve">    VRN4 - Inženýrská činnost</t>
  </si>
  <si>
    <t>789</t>
  </si>
  <si>
    <t>Povrchové úpravy ocelových konstrukcí a technologických zařízení</t>
  </si>
  <si>
    <t>789221132</t>
  </si>
  <si>
    <t>Otryskání ocelových konstrukcí třídy I povrch jemný a střední C na Sa 2 1/2</t>
  </si>
  <si>
    <t>-202497858</t>
  </si>
  <si>
    <t>3*0,339</t>
  </si>
  <si>
    <t>581536790</t>
  </si>
  <si>
    <t>písek technický sušený PR SVL 1,6 - 4 VL</t>
  </si>
  <si>
    <t>207270977</t>
  </si>
  <si>
    <t>113107322</t>
  </si>
  <si>
    <t>Odstranění podkladu z kameniva drceného tl 200 mm strojně pl do 50 m2</t>
  </si>
  <si>
    <t>911174947</t>
  </si>
  <si>
    <t>8*0,8"silnice</t>
  </si>
  <si>
    <t>15*0,8"cesta</t>
  </si>
  <si>
    <t>113107342</t>
  </si>
  <si>
    <t>Odstranění podkladu živičného tl 100 mm strojně pl do 50 m2</t>
  </si>
  <si>
    <t>-986585880</t>
  </si>
  <si>
    <t>15*0,8</t>
  </si>
  <si>
    <t>8*0,8</t>
  </si>
  <si>
    <t>121101101</t>
  </si>
  <si>
    <t>Sejmutí ornice s přemístěním na vzdálenost do 50 m</t>
  </si>
  <si>
    <t>373319717</t>
  </si>
  <si>
    <t>(172-8-15)*0,8*0,2</t>
  </si>
  <si>
    <t>131203101</t>
  </si>
  <si>
    <t>Hloubení jam ručním nebo pneum nářadím v soudržných horninách tř. 3</t>
  </si>
  <si>
    <t>-45633012</t>
  </si>
  <si>
    <t>2*3*(1,7-0,2)</t>
  </si>
  <si>
    <t>-680249272</t>
  </si>
  <si>
    <t>132212201</t>
  </si>
  <si>
    <t>Hloubení rýh š přes 600 do 2000 mm ručním nebo pneum nářadím v soudržných horninách tř. 3</t>
  </si>
  <si>
    <t>554582492</t>
  </si>
  <si>
    <t>151101101</t>
  </si>
  <si>
    <t>Zřízení příložného pažení a rozepření stěn rýh hl do 2 m</t>
  </si>
  <si>
    <t>652508619</t>
  </si>
  <si>
    <t>(3*2+2*2)*2</t>
  </si>
  <si>
    <t>151101111</t>
  </si>
  <si>
    <t>Odstranění příložného pažení a rozepření stěn rýh hl do 2 m</t>
  </si>
  <si>
    <t>-72119515</t>
  </si>
  <si>
    <t>161101101</t>
  </si>
  <si>
    <t>Svislé přemístění výkopku z horniny tř. 1 až 4 hl výkopu do 2,5 m</t>
  </si>
  <si>
    <t>-420323051</t>
  </si>
  <si>
    <t>78543441</t>
  </si>
  <si>
    <t>9+135,648+15,072-128,76</t>
  </si>
  <si>
    <t>519529364</t>
  </si>
  <si>
    <t>30,96*5 'Přepočtené koeficientem množství</t>
  </si>
  <si>
    <t>16658072</t>
  </si>
  <si>
    <t>30,96*2 'Přepočtené koeficientem množství</t>
  </si>
  <si>
    <t>1966222048</t>
  </si>
  <si>
    <t>58344171R</t>
  </si>
  <si>
    <t>štěrkodrť frakce 0-32</t>
  </si>
  <si>
    <t>163382017</t>
  </si>
  <si>
    <t>6*0,75*(1,3-0,3-0,35)*1,8</t>
  </si>
  <si>
    <t>-780199614</t>
  </si>
  <si>
    <t>172*0,30*0,6</t>
  </si>
  <si>
    <t>58337303</t>
  </si>
  <si>
    <t>štěrkopísek frakce 0-8</t>
  </si>
  <si>
    <t>-66877389</t>
  </si>
  <si>
    <t>30,96*1,8</t>
  </si>
  <si>
    <t>181301103</t>
  </si>
  <si>
    <t>Rozprostření ornice tl vrstvy do 200 mm pl do 500 m2 v rovině nebo ve svahu do 1:5</t>
  </si>
  <si>
    <t>1854588989</t>
  </si>
  <si>
    <t>(172-23)*0,8</t>
  </si>
  <si>
    <t>183403153</t>
  </si>
  <si>
    <t>Obdělání půdy hrabáním v rovině a svahu do 1:5</t>
  </si>
  <si>
    <t>-778167685</t>
  </si>
  <si>
    <t>3490000R1</t>
  </si>
  <si>
    <t>Sloupek HUP 1600x1000x500mm, dvířka 900x850mm, vč. základu</t>
  </si>
  <si>
    <t>-719507349</t>
  </si>
  <si>
    <t>564861111</t>
  </si>
  <si>
    <t>Podklad ze štěrkodrtě ŠD tl 200 mm</t>
  </si>
  <si>
    <t>-238624673</t>
  </si>
  <si>
    <t>8*0,8+15*0,8</t>
  </si>
  <si>
    <t>565155111</t>
  </si>
  <si>
    <t>Asfaltový beton vrstva podkladní ACP 16 (obalované kamenivo OKS) tl 70 mm š do 3 m</t>
  </si>
  <si>
    <t>-705537252</t>
  </si>
  <si>
    <t>573231106</t>
  </si>
  <si>
    <t>Postřik živičný spojovací ze silniční emulze v množství 0,30 kg/m2</t>
  </si>
  <si>
    <t>1142645696</t>
  </si>
  <si>
    <t>5770000R</t>
  </si>
  <si>
    <t>Hutnící zkoušky</t>
  </si>
  <si>
    <t>115290992</t>
  </si>
  <si>
    <t>577134111</t>
  </si>
  <si>
    <t>Asfaltový beton vrstva obrusná ACO 11 (ABS) tř. I tl 40 mm š do 3 m z nemodifikovaného asfaltu</t>
  </si>
  <si>
    <t>285417043</t>
  </si>
  <si>
    <t>8*1,8</t>
  </si>
  <si>
    <t>577165112</t>
  </si>
  <si>
    <t>Asfaltový beton vrstva ložní ACL 16 (ABH) tl 70 mm š do 3 m z nemodifikovaného asfaltu</t>
  </si>
  <si>
    <t>-1034680034</t>
  </si>
  <si>
    <t>899721111</t>
  </si>
  <si>
    <t>Signalizační vodič DN do 150 mm na potrubí PVC</t>
  </si>
  <si>
    <t>345742572</t>
  </si>
  <si>
    <t>899722111</t>
  </si>
  <si>
    <t>Krytí potrubí z plastů výstražnou fólií z PVC 20 cm</t>
  </si>
  <si>
    <t>-1125522100</t>
  </si>
  <si>
    <t>899R</t>
  </si>
  <si>
    <t>Propojení signalizační vodiče</t>
  </si>
  <si>
    <t>1530299455</t>
  </si>
  <si>
    <t>Ostatní konstrukce a práce-bourání</t>
  </si>
  <si>
    <t>919732211</t>
  </si>
  <si>
    <t>Styčná spára napojení nového živičného povrchu na stávající za tepla š 15 mm hl 25 mm s prořezáním</t>
  </si>
  <si>
    <t>1566716266</t>
  </si>
  <si>
    <t>2*8</t>
  </si>
  <si>
    <t>919735114</t>
  </si>
  <si>
    <t>Řezání stávajícího živičného krytu hl do 200 mm</t>
  </si>
  <si>
    <t>-610083574</t>
  </si>
  <si>
    <t>977151117</t>
  </si>
  <si>
    <t>Jádrové vrty diamantovými korunkami do D 90 mm do stavebních materiálů</t>
  </si>
  <si>
    <t>9*0,2+0,5</t>
  </si>
  <si>
    <t>767995111</t>
  </si>
  <si>
    <t>Montáž atypických zámečnických konstrukcí hmotnosti do 5 kg</t>
  </si>
  <si>
    <t>1301042R1</t>
  </si>
  <si>
    <t>podpěrný materiál - konzoly, závěsy , třmeny</t>
  </si>
  <si>
    <t>997</t>
  </si>
  <si>
    <t>Přesun sutě</t>
  </si>
  <si>
    <t>997221551</t>
  </si>
  <si>
    <t>Vodorovná doprava suti ze sypkých materiálů do 1 km</t>
  </si>
  <si>
    <t>1740666937</t>
  </si>
  <si>
    <t>997221559</t>
  </si>
  <si>
    <t>Příplatek ZKD 1 km u vodorovné dopravy suti ze sypkých materiálů</t>
  </si>
  <si>
    <t>1455266295</t>
  </si>
  <si>
    <t>997221845</t>
  </si>
  <si>
    <t>Poplatek za uložení na skládce (skládkovné) odpadu asfaltového bez dehtu kód odpadu 170 302</t>
  </si>
  <si>
    <t>-852961081</t>
  </si>
  <si>
    <t>997221855</t>
  </si>
  <si>
    <t>Poplatek za uložení na skládce (skládkovné) zeminy a kameniva kód odpadu 170 504</t>
  </si>
  <si>
    <t>-1871849661</t>
  </si>
  <si>
    <t>723</t>
  </si>
  <si>
    <t>Zdravotechnika - vnitřní plynovod</t>
  </si>
  <si>
    <t>723150366</t>
  </si>
  <si>
    <t>Chránička D 44,5x2,6 mm</t>
  </si>
  <si>
    <t>0,5</t>
  </si>
  <si>
    <t>723150368</t>
  </si>
  <si>
    <t>Chránička D 76x3,2 mm</t>
  </si>
  <si>
    <t>0,5+0,5</t>
  </si>
  <si>
    <t>723160337</t>
  </si>
  <si>
    <t>Rozpěrka přípojek plynoměru G 2</t>
  </si>
  <si>
    <t>7231801R2</t>
  </si>
  <si>
    <t>Pružná vlnovcová trubka DN25, dl. 0,5m , R1"- G1"</t>
  </si>
  <si>
    <t>7231801R3</t>
  </si>
  <si>
    <t>Pružná vlnovcová trubka DN20, dl. 1m , R3/4"- G3/4"</t>
  </si>
  <si>
    <t>723214133R</t>
  </si>
  <si>
    <t>Filtr plynový DN 25, G1</t>
  </si>
  <si>
    <t>7232343R1</t>
  </si>
  <si>
    <t>Regulátor tlaku plynu středotlaký jednostupňový B25, 300/2,1-2,6KPa, G3/4"-G 5/4", 30m3 ZP/h</t>
  </si>
  <si>
    <t>Montáž armatur plynovodních se dvěma závity G 1/2 ostatní typ</t>
  </si>
  <si>
    <t>286422R4</t>
  </si>
  <si>
    <t>kulový uzávěr DN15, G 1/2"</t>
  </si>
  <si>
    <t>5511700R1</t>
  </si>
  <si>
    <t>zátka  DN15, R1/2"</t>
  </si>
  <si>
    <t>723239102</t>
  </si>
  <si>
    <t>Montáž armatur plynovodních se dvěma závity G 3/4 ostatní typ</t>
  </si>
  <si>
    <t>286422R5</t>
  </si>
  <si>
    <t>kulový uzávěr DN20, G 3/4"</t>
  </si>
  <si>
    <t>1401103R6</t>
  </si>
  <si>
    <t>redukovaná závitová vsuvka R3/4"-G3/4"</t>
  </si>
  <si>
    <t>723239103</t>
  </si>
  <si>
    <t>Montáž armatur plynovodních se dvěma závity G 1 ostatní typ</t>
  </si>
  <si>
    <t>-791571676</t>
  </si>
  <si>
    <t>20230.1</t>
  </si>
  <si>
    <t>kohout kulový 1"  plyn</t>
  </si>
  <si>
    <t>1615506606</t>
  </si>
  <si>
    <t>723239105</t>
  </si>
  <si>
    <t>Montáž armatur plynovodních se dvěma závity G 1 1/2 ostatní typ</t>
  </si>
  <si>
    <t>286422R2</t>
  </si>
  <si>
    <t>kulový uzávěr DN40, G 6/4"</t>
  </si>
  <si>
    <t>723239106</t>
  </si>
  <si>
    <t>Montáž armatur plynovodních se dvěma závity G 2 ostatní typ</t>
  </si>
  <si>
    <t>286422R1</t>
  </si>
  <si>
    <t>kulový uzávěr DN50, G 2"</t>
  </si>
  <si>
    <t>1401103R7</t>
  </si>
  <si>
    <t>redukovaná závitová vsuvka R2"-G5/4"</t>
  </si>
  <si>
    <t>286422R10</t>
  </si>
  <si>
    <t>kulový uzávěr DN65, G 2 1/2"</t>
  </si>
  <si>
    <t>7232619R1</t>
  </si>
  <si>
    <t>Montáž plynoměrů G-25 upevnění a šroubení., vč. vodivé rozpěrky rozteč 280mm</t>
  </si>
  <si>
    <t>3882227R2</t>
  </si>
  <si>
    <t>plynoměr BK - G16, DN40, 0,16-25 m3/h, rozteč 280mm</t>
  </si>
  <si>
    <t>Práce a dodávky M</t>
  </si>
  <si>
    <t>23-M</t>
  </si>
  <si>
    <t>Montáže potrubí</t>
  </si>
  <si>
    <t>2300000R1</t>
  </si>
  <si>
    <t>Propoj na stávající plynovody, účast dodavatele a provozovatele sítě na propoji pod tlakem, technolog. postup</t>
  </si>
  <si>
    <t>1112517690</t>
  </si>
  <si>
    <t>230021017</t>
  </si>
  <si>
    <t>Montáž trubní díly přivařovací tř.11-13 do 1 kg D 28 mm tl 2,6 mm</t>
  </si>
  <si>
    <t>1401100R0</t>
  </si>
  <si>
    <t>trubkový oblouk 90°, 1,5d,  DN20</t>
  </si>
  <si>
    <t>230021020</t>
  </si>
  <si>
    <t>Montáž trubní díly přivařovací tř.11-13 do 1 kg D 31,8 mm tl 2,6 mm</t>
  </si>
  <si>
    <t>1401100R1</t>
  </si>
  <si>
    <t>trubkový oblouk 90°, 1,5d,  DN25</t>
  </si>
  <si>
    <t>1401100R3</t>
  </si>
  <si>
    <t>trubková redukce DN 25/20</t>
  </si>
  <si>
    <t>1401102R1</t>
  </si>
  <si>
    <t>trubkový oblouk 90°;  1,5d , DN 40</t>
  </si>
  <si>
    <t>3+4</t>
  </si>
  <si>
    <t>1401102R3</t>
  </si>
  <si>
    <t>trubková redukce DN 40/25</t>
  </si>
  <si>
    <t>1401102R7</t>
  </si>
  <si>
    <t>trubková redukce DN 40/32</t>
  </si>
  <si>
    <t>230022038</t>
  </si>
  <si>
    <t>Montáž trubní díly přivařovací tř.11-13 do 3 kg D 57 mm tl 2,9 mm</t>
  </si>
  <si>
    <t>1401103R1</t>
  </si>
  <si>
    <t>trubkový oblouk 90°, 1,5d , DN50</t>
  </si>
  <si>
    <t>1401102R5</t>
  </si>
  <si>
    <t>trubková redukce DN 50/40</t>
  </si>
  <si>
    <t>230022047</t>
  </si>
  <si>
    <t>Montáž trubní díly přivařovací tř.11-13 do 3 kg D 76 mm tl 3,2 mm</t>
  </si>
  <si>
    <t>1401102R6</t>
  </si>
  <si>
    <t>trubková redukce DN 65/32</t>
  </si>
  <si>
    <t>230011008</t>
  </si>
  <si>
    <t>Montáž potrubí trouby ocelové hladké tř.11-13 D 22 mm, tl 2,6 mm</t>
  </si>
  <si>
    <t>140110100</t>
  </si>
  <si>
    <t>trubka ocelová bezešvá hladká DN15</t>
  </si>
  <si>
    <t>230011017</t>
  </si>
  <si>
    <t>Montáž potrubí trouby ocelové hladké tř.11-13 D 28 mm, tl 2,6 mm</t>
  </si>
  <si>
    <t>0,5+8</t>
  </si>
  <si>
    <t>1401101R04</t>
  </si>
  <si>
    <t>trubka ocelová bezešvá hladká DN 20</t>
  </si>
  <si>
    <t>230011020</t>
  </si>
  <si>
    <t>Montáž potrubí trouby ocelové hladké tř.11-13 D 31,8 mm, tl 2,6 mm</t>
  </si>
  <si>
    <t>0,5+16</t>
  </si>
  <si>
    <t>1401101R0</t>
  </si>
  <si>
    <t>trubka ocelová bezešvá hladká DN25</t>
  </si>
  <si>
    <t>230011029</t>
  </si>
  <si>
    <t>Montáž potrubí trouby ocelové hladké tř.11-13 D 44,5 mm, tl 2,6 mm</t>
  </si>
  <si>
    <t>0,5+96</t>
  </si>
  <si>
    <t>1401102R2</t>
  </si>
  <si>
    <t>trubka ocelová bezešvá hladká DN40</t>
  </si>
  <si>
    <t>230011038</t>
  </si>
  <si>
    <t>Montáž potrubí trouby ocelové hladké tř.11-13 D 57 mm, tl 2,9 mm</t>
  </si>
  <si>
    <t>1401103R5</t>
  </si>
  <si>
    <t>trubka ocelová bezešvá hladká DN50</t>
  </si>
  <si>
    <t>230170002</t>
  </si>
  <si>
    <t>Tlakové zkoušky těsnosti potrubí - příprava DN do 80</t>
  </si>
  <si>
    <t>-1912887458</t>
  </si>
  <si>
    <t>230170012</t>
  </si>
  <si>
    <t>Tlakové zkoušky těsnosti potrubí - zkouška DN do 80</t>
  </si>
  <si>
    <t>-1896305184</t>
  </si>
  <si>
    <t>230200100R</t>
  </si>
  <si>
    <t>Nasunutí potrubní sekce dn63 do PE chráničky dn110, vč. vystředění a montáže manžet</t>
  </si>
  <si>
    <t>-1568967913</t>
  </si>
  <si>
    <t>28655107</t>
  </si>
  <si>
    <t>manžeta chráničky vč. upínací pásky 63x110mm DN 50x100</t>
  </si>
  <si>
    <t>1544867822</t>
  </si>
  <si>
    <t>230200412</t>
  </si>
  <si>
    <t>Vysazení odbočky na ocelovém potrubí metodou navrtání přetlak do 1,6 MPa DN do 50 mm</t>
  </si>
  <si>
    <t>-570066969</t>
  </si>
  <si>
    <t>230201105</t>
  </si>
  <si>
    <t>Montáž trubních dílů přivařovacích  D 60,3 mm tl stěny 2,9 mm</t>
  </si>
  <si>
    <t>-815433346</t>
  </si>
  <si>
    <t>2860000R</t>
  </si>
  <si>
    <t>navrtávací T-kus DN100/DN50 vč. integrované elektrospojky dn63</t>
  </si>
  <si>
    <t>-535384605</t>
  </si>
  <si>
    <t>230205042</t>
  </si>
  <si>
    <t>Montáž potrubí plastového svařované na tupo nebo elektrospojkou dn 63 mm, tl. stěny 5,8 mm</t>
  </si>
  <si>
    <t>956143180</t>
  </si>
  <si>
    <t>28613483</t>
  </si>
  <si>
    <t>potrubí plynovodní z PE 100 plyn SDR11, 63x5,8 100m</t>
  </si>
  <si>
    <t>1333779196</t>
  </si>
  <si>
    <t>28615972</t>
  </si>
  <si>
    <t>elektrospojka SDR 11 PE 100 PN 16 d 63</t>
  </si>
  <si>
    <t>-1528354830</t>
  </si>
  <si>
    <t>230205055</t>
  </si>
  <si>
    <t>Montáž potrubí plastového svařované na tupo nebo elektrospojkou dn 110 mm en 6,3 mm</t>
  </si>
  <si>
    <t>24779447</t>
  </si>
  <si>
    <t>28613466</t>
  </si>
  <si>
    <t>potrubí plynovodní PE100 SDR 17 110x6,6mm</t>
  </si>
  <si>
    <t>-1397816797</t>
  </si>
  <si>
    <t>230205225</t>
  </si>
  <si>
    <t>Montáž trubního dílu PE elektrotvarovky nebo svařovaného na tupo dn 32 mm, tl. stěny 2,0 mm</t>
  </si>
  <si>
    <t>-1968305309</t>
  </si>
  <si>
    <t>28611286</t>
  </si>
  <si>
    <t>elektrokoleno 90° PE 100 PN 16 d 32</t>
  </si>
  <si>
    <t>755649368</t>
  </si>
  <si>
    <t>286530R1</t>
  </si>
  <si>
    <t>přechodka nadzemní závitová dn32/R1" s odvzdušněním a KU G3/8", ochranný plášť, dl. 1500mm, držák</t>
  </si>
  <si>
    <t>264155349</t>
  </si>
  <si>
    <t>230205242</t>
  </si>
  <si>
    <t>Montáž trubního dílu PE elektrotvarovky nebo svařovaného na tupo D 63 mm, tl. stěny 5,7 mm</t>
  </si>
  <si>
    <t>-798734485</t>
  </si>
  <si>
    <t>28614934</t>
  </si>
  <si>
    <t>elektrokoleno 90° PE 100 PN 16 d 63</t>
  </si>
  <si>
    <t>-678981788</t>
  </si>
  <si>
    <t>286149R0</t>
  </si>
  <si>
    <t>elektroredukce PE 100 PN 16 d 63-32</t>
  </si>
  <si>
    <t>2000456621</t>
  </si>
  <si>
    <t>286149R2</t>
  </si>
  <si>
    <t>KK PE 100 PN 16 dn63</t>
  </si>
  <si>
    <t>-216494707</t>
  </si>
  <si>
    <t>230210013</t>
  </si>
  <si>
    <t>Oprava opláštění ruční ovinem páskou za studena 2vrstvy</t>
  </si>
  <si>
    <t>-2076523999</t>
  </si>
  <si>
    <t>28613362</t>
  </si>
  <si>
    <t>Izolační páska Serviwrap š=100 mm I=15 m</t>
  </si>
  <si>
    <t>2075708913</t>
  </si>
  <si>
    <t>230220001</t>
  </si>
  <si>
    <t>Montáž zemní soupravy pro šoupátka ON 13 6580</t>
  </si>
  <si>
    <t>1590026468</t>
  </si>
  <si>
    <t>286611680R</t>
  </si>
  <si>
    <t>zemní teleskopická souprava pro šoupátko</t>
  </si>
  <si>
    <t>1471171096</t>
  </si>
  <si>
    <t>286611680R1</t>
  </si>
  <si>
    <t>klíč pro zemní uzávěr</t>
  </si>
  <si>
    <t>-1335989136</t>
  </si>
  <si>
    <t>230220006</t>
  </si>
  <si>
    <t>Montáž litinového poklopu</t>
  </si>
  <si>
    <t>-1717066405</t>
  </si>
  <si>
    <t>422PLK1</t>
  </si>
  <si>
    <t>poklop ventilový</t>
  </si>
  <si>
    <t>964499358</t>
  </si>
  <si>
    <t>230220031</t>
  </si>
  <si>
    <t>Montáž čichačky na chráničku PN 38 6724</t>
  </si>
  <si>
    <t>-646524438</t>
  </si>
  <si>
    <t>2860000R.1</t>
  </si>
  <si>
    <t>čichačka zemní na chráničku</t>
  </si>
  <si>
    <t>-563977032</t>
  </si>
  <si>
    <t>230220036</t>
  </si>
  <si>
    <t>Montáž izolační desky pod armatury DN do 400</t>
  </si>
  <si>
    <t>129971794</t>
  </si>
  <si>
    <t>0123458R</t>
  </si>
  <si>
    <t>podkladní deska pod poklop</t>
  </si>
  <si>
    <t>415661559</t>
  </si>
  <si>
    <t>230230016</t>
  </si>
  <si>
    <t>Hlavní tlaková zkouška vzduchem 0,6 MPa DN 50</t>
  </si>
  <si>
    <t>230230076</t>
  </si>
  <si>
    <t>Čištění potrubí PN 38 6416 DN 200</t>
  </si>
  <si>
    <t>2300000R3</t>
  </si>
  <si>
    <t>Revize plynovodu</t>
  </si>
  <si>
    <t>103641134</t>
  </si>
  <si>
    <t>998723101</t>
  </si>
  <si>
    <t>Přesun hmot tonážní pro vnitřní plynovod v objektech v do 6 m</t>
  </si>
  <si>
    <t>ORN</t>
  </si>
  <si>
    <t>Ostatní rozpočtové náklady</t>
  </si>
  <si>
    <t>900020</t>
  </si>
  <si>
    <t>Revize</t>
  </si>
  <si>
    <t>404523897</t>
  </si>
  <si>
    <t>783614651</t>
  </si>
  <si>
    <t>Základní antikorozní jednonásobný syntetický potrubí DN do 50 mm</t>
  </si>
  <si>
    <t>783617611</t>
  </si>
  <si>
    <t>Krycí dvojnásobný syntetický nátěr potrubí DN do 50 mm</t>
  </si>
  <si>
    <t>VRN</t>
  </si>
  <si>
    <t>Vedlejší rozpočtové náklady</t>
  </si>
  <si>
    <t>VRN1</t>
  </si>
  <si>
    <t>Průzkumné, geodetické a projektové práce</t>
  </si>
  <si>
    <t>012002000</t>
  </si>
  <si>
    <t>Geodetické práce</t>
  </si>
  <si>
    <t>315106442</t>
  </si>
  <si>
    <t>VRN3</t>
  </si>
  <si>
    <t>Zařízení staveniště</t>
  </si>
  <si>
    <t>030001000</t>
  </si>
  <si>
    <t>69597401</t>
  </si>
  <si>
    <t>034002000</t>
  </si>
  <si>
    <t>Zabezpečení staveniště-DIO</t>
  </si>
  <si>
    <t>-1866293896</t>
  </si>
  <si>
    <t>VRN4</t>
  </si>
  <si>
    <t>Inženýrská činnost</t>
  </si>
  <si>
    <t>045002000</t>
  </si>
  <si>
    <t>Kompletační a koordinační činnost</t>
  </si>
  <si>
    <t>364337746</t>
  </si>
  <si>
    <t>15 - SO 15 Demoliční práce</t>
  </si>
  <si>
    <t>981131311</t>
  </si>
  <si>
    <t>Demolice hal zděných na MVC podíl konstrukcí do 10 % postupným rozebíráním</t>
  </si>
  <si>
    <t>-1957867518</t>
  </si>
  <si>
    <t>Demolice hal průmyslových, zemědělských nebo občanské výstavby  postupným rozebíráním z cihel, tvárnic, kamene, zdiva smíšeného nebo hrázděného na maltu vápennou nebo vápenocementovou s podílem konstrukcí do 10 %</t>
  </si>
  <si>
    <t>"sklad" (20*27,2)*8</t>
  </si>
  <si>
    <t>"stájový objekt" (68,7*23,6+12,35*4+3*3+2*2)*4,6</t>
  </si>
  <si>
    <t>9811313901R</t>
  </si>
  <si>
    <t>Demolice zpevněných ploch z betonu a silničních panelů, včetně podkladního lože</t>
  </si>
  <si>
    <t>-371125093</t>
  </si>
  <si>
    <t>"plocha před skladem" (18*20)</t>
  </si>
  <si>
    <t>"hnojiště" (23*28)</t>
  </si>
  <si>
    <t>"silážní jáma" (30*8)</t>
  </si>
  <si>
    <t>981131713</t>
  </si>
  <si>
    <t>Demolice hal ze železobetonu podíl konstrukcí do 20 % postupným rozebíráním</t>
  </si>
  <si>
    <t>-462910038</t>
  </si>
  <si>
    <t>Demolice hal průmyslových, zemědělských nebo občanské výstavby  postupným rozebíráním z monolitického nebo montovaného železobetonu včetně výplňového zdiva, s podílem konstrukcí přes 15 do 20 %</t>
  </si>
  <si>
    <t>"jímka" 4,5*4,5*3</t>
  </si>
  <si>
    <t>997006512</t>
  </si>
  <si>
    <t>Vodorovné doprava suti s naložením a složením na skládku do 1 km</t>
  </si>
  <si>
    <t>284920751</t>
  </si>
  <si>
    <t>Vodorovná doprava suti na skládku s naložením na dopravní prostředek a složením přes 100 m do 1 km</t>
  </si>
  <si>
    <t>997006519</t>
  </si>
  <si>
    <t>Příplatek k vodorovnému přemístění suti na skládku ZKD 1 km přes 1 km</t>
  </si>
  <si>
    <t>571015273</t>
  </si>
  <si>
    <t>Vodorovná doprava suti na skládku s naložením na dopravní prostředek a složením Příplatek k ceně za každý další i započatý 1 km</t>
  </si>
  <si>
    <t>2648,682*14 'Přepočtené koeficientem množství</t>
  </si>
  <si>
    <t>997013803</t>
  </si>
  <si>
    <t>Poplatek za uložení na skládce (skládkovné) stavebního odpadu cihelného kód odpadu 170 102</t>
  </si>
  <si>
    <t>-972152093</t>
  </si>
  <si>
    <t>Poplatek za uložení stavebního odpadu na skládce (skládkovné) cihelného zatříděného do Katalogu odpadů pod kódem 170 102</t>
  </si>
  <si>
    <t>2648,682*0,85 'Přepočtené koeficientem množství</t>
  </si>
  <si>
    <t>997013831</t>
  </si>
  <si>
    <t>Poplatek za uložení na skládce (skládkovné) stavebního odpadu směsného kód odpadu 170 904</t>
  </si>
  <si>
    <t>-390880442</t>
  </si>
  <si>
    <t>Poplatek za uložení stavebního odpadu na skládce (skládkovné) směsného stavebního a demoličního zatříděného do Katalogu odpadů pod kódem 170 904</t>
  </si>
  <si>
    <t>2648,682*0,14 'Přepočtené koeficientem množství</t>
  </si>
  <si>
    <t>9970138431R</t>
  </si>
  <si>
    <t>Poplatek za uložení na skládce (skládkovné) azbestového odpadu</t>
  </si>
  <si>
    <t>848292123</t>
  </si>
  <si>
    <t>Poplatek za uložení stavebního odpadu na skládce (skládkovné) odpadního materiálu po otryskávání s obsahem nebezpečných látek zatříděného do katalogu odpadů pod kódem 120 116</t>
  </si>
  <si>
    <t>2648,682*0,01 'Přepočtené koeficientem množství</t>
  </si>
  <si>
    <t>30 - PS03 stlačený vzduch</t>
  </si>
  <si>
    <t>D1 - Rozvod stlačeného vzduchu</t>
  </si>
  <si>
    <t>Rozvod stlačeného vzduchu</t>
  </si>
  <si>
    <t>Pol2</t>
  </si>
  <si>
    <t>Trubka z materiálu PA12, D28x2,5 (DN20)</t>
  </si>
  <si>
    <t>Pol3</t>
  </si>
  <si>
    <t>Trubka z materiálu PA12, D22x2 (DN15)</t>
  </si>
  <si>
    <t>Pol4</t>
  </si>
  <si>
    <t>Hadice G3/4“ k připojení kompresoru, PN16</t>
  </si>
  <si>
    <t>Pol5</t>
  </si>
  <si>
    <t>Kohout kulový uzavírací PN16, DN20</t>
  </si>
  <si>
    <t>Pol6</t>
  </si>
  <si>
    <t>Kohout kulový uzavírací PN16, DN15</t>
  </si>
  <si>
    <t>Pol7</t>
  </si>
  <si>
    <t>Tlakoměr. příp.s tlakoměrem 0-1,6MPa,D160</t>
  </si>
  <si>
    <t>Pol8</t>
  </si>
  <si>
    <t>Chráničky - potrubí ocelové 1"</t>
  </si>
  <si>
    <t>Pol9</t>
  </si>
  <si>
    <t>Doplňkové konstr. - konzole, držáky, objímky</t>
  </si>
  <si>
    <t>Pol10</t>
  </si>
  <si>
    <t>Svody k zařízení</t>
  </si>
  <si>
    <t>Pol11</t>
  </si>
  <si>
    <t>Spojky pro potrubí</t>
  </si>
  <si>
    <t>Pol12</t>
  </si>
  <si>
    <t>Tlakové zkoušky</t>
  </si>
  <si>
    <t>Pol13</t>
  </si>
  <si>
    <t>Štítky a označení potrubí</t>
  </si>
  <si>
    <t>Pol14</t>
  </si>
  <si>
    <t>Požární manžeta</t>
  </si>
  <si>
    <t>Pol15</t>
  </si>
  <si>
    <t>Revize a zpráva</t>
  </si>
  <si>
    <t>Pol16</t>
  </si>
  <si>
    <t>Lešení</t>
  </si>
  <si>
    <t>Pol17</t>
  </si>
  <si>
    <t>koordinace výstavby</t>
  </si>
  <si>
    <t>hod.</t>
  </si>
  <si>
    <t>Pol18</t>
  </si>
  <si>
    <t>40 - Vedlejší a ostatní náklady</t>
  </si>
  <si>
    <t>Kpl</t>
  </si>
  <si>
    <t>1024</t>
  </si>
  <si>
    <t>-1866057506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</si>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</sst>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4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16" fillId="3"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20" fillId="0" borderId="0" xfId="0" applyFont="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0" fillId="0" borderId="0" xfId="0" applyFont="1" applyAlignment="1">
      <alignment horizontal="left" vertical="center"/>
    </xf>
    <xf numFmtId="0" fontId="19"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0" fontId="3" fillId="0" borderId="0" xfId="0" applyFont="1" applyBorder="1" applyAlignment="1">
      <alignment horizontal="left" vertical="top"/>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1" fillId="0" borderId="7" xfId="0" applyFont="1" applyBorder="1" applyAlignment="1">
      <alignment horizontal="left" vertical="center"/>
    </xf>
    <xf numFmtId="0" fontId="0" fillId="0" borderId="7" xfId="0" applyFont="1" applyBorder="1" applyAlignment="1">
      <alignment vertical="center"/>
    </xf>
    <xf numFmtId="4" fontId="21" fillId="0" borderId="7" xfId="0" applyNumberFormat="1"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4" fontId="20" fillId="0" borderId="0" xfId="0" applyNumberFormat="1" applyFont="1" applyBorder="1" applyAlignment="1">
      <alignment vertical="center"/>
    </xf>
    <xf numFmtId="0" fontId="2" fillId="0" borderId="5" xfId="0" applyFont="1" applyBorder="1" applyAlignment="1">
      <alignment vertical="center"/>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0" fillId="5" borderId="9" xfId="0" applyFont="1" applyFill="1" applyBorder="1" applyAlignment="1">
      <alignment vertical="center"/>
    </xf>
    <xf numFmtId="0" fontId="4" fillId="5" borderId="9" xfId="0" applyFont="1" applyFill="1" applyBorder="1" applyAlignment="1">
      <alignment horizontal="center" vertical="center"/>
    </xf>
    <xf numFmtId="0" fontId="4" fillId="5" borderId="9" xfId="0" applyFont="1" applyFill="1" applyBorder="1" applyAlignment="1">
      <alignment horizontal="left" vertical="center"/>
    </xf>
    <xf numFmtId="4" fontId="4" fillId="5" borderId="9" xfId="0" applyNumberFormat="1" applyFont="1" applyFill="1" applyBorder="1" applyAlignment="1">
      <alignment vertical="center"/>
    </xf>
    <xf numFmtId="0" fontId="0" fillId="5" borderId="10" xfId="0" applyFont="1" applyFill="1" applyBorder="1" applyAlignment="1">
      <alignment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2" fillId="0" borderId="0" xfId="0" applyFont="1" applyAlignment="1">
      <alignment vertical="center"/>
    </xf>
    <xf numFmtId="165" fontId="3" fillId="0" borderId="0" xfId="0" applyNumberFormat="1" applyFont="1" applyAlignment="1">
      <alignment horizontal="left" vertical="center"/>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left" vertical="center"/>
    </xf>
    <xf numFmtId="0" fontId="0" fillId="6" borderId="9" xfId="0" applyFont="1" applyFill="1" applyBorder="1" applyAlignment="1">
      <alignment vertical="center"/>
    </xf>
    <xf numFmtId="0" fontId="3" fillId="6" borderId="9" xfId="0" applyFont="1" applyFill="1" applyBorder="1" applyAlignment="1">
      <alignment horizontal="center" vertical="center"/>
    </xf>
    <xf numFmtId="0" fontId="3" fillId="6" borderId="9" xfId="0" applyFont="1" applyFill="1" applyBorder="1" applyAlignment="1">
      <alignment horizontal="right" vertical="center"/>
    </xf>
    <xf numFmtId="0" fontId="3" fillId="6" borderId="10" xfId="0" applyFont="1" applyFill="1" applyBorder="1" applyAlignment="1">
      <alignment horizontal="center" vertical="center"/>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0" fillId="0" borderId="14"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4" fillId="0" borderId="0" xfId="0" applyFont="1" applyAlignment="1">
      <alignment horizontal="center" vertical="center"/>
    </xf>
    <xf numFmtId="4" fontId="23" fillId="0" borderId="17"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8"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vertical="center"/>
    </xf>
    <xf numFmtId="0" fontId="29"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8"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lignment horizontal="left" vertical="center" wrapText="1"/>
    </xf>
    <xf numFmtId="0" fontId="0" fillId="0" borderId="0" xfId="0" applyFont="1" applyBorder="1" applyAlignment="1" applyProtection="1">
      <alignment vertical="center"/>
      <protection locked="0"/>
    </xf>
    <xf numFmtId="0" fontId="4" fillId="0" borderId="0" xfId="0" applyFont="1" applyBorder="1" applyAlignment="1">
      <alignment horizontal="left" vertical="center" wrapText="1"/>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8" xfId="0" applyFont="1" applyFill="1" applyBorder="1" applyAlignment="1">
      <alignment horizontal="left" vertical="center"/>
    </xf>
    <xf numFmtId="0" fontId="4" fillId="6" borderId="9" xfId="0" applyFont="1" applyFill="1" applyBorder="1" applyAlignment="1">
      <alignment horizontal="right" vertical="center"/>
    </xf>
    <xf numFmtId="0" fontId="4"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4"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lignment horizontal="lef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19" fillId="0" borderId="0" xfId="0" applyFont="1" applyAlignment="1">
      <alignment horizontal="left" vertical="center" wrapText="1"/>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0"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4" fontId="24" fillId="0" borderId="0" xfId="0" applyNumberFormat="1" applyFont="1" applyAlignment="1">
      <alignment/>
    </xf>
    <xf numFmtId="166" fontId="33" fillId="0" borderId="15" xfId="0" applyNumberFormat="1" applyFont="1" applyBorder="1" applyAlignment="1">
      <alignment/>
    </xf>
    <xf numFmtId="166" fontId="33" fillId="0" borderId="16"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8"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4"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8" xfId="0" applyNumberFormat="1" applyFont="1" applyBorder="1" applyAlignment="1">
      <alignmen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37" fillId="0" borderId="0" xfId="0" applyFont="1" applyAlignment="1">
      <alignment vertical="center" wrapText="1"/>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38" fillId="0" borderId="27" xfId="0" applyFont="1" applyBorder="1" applyAlignment="1" applyProtection="1">
      <alignment horizontal="center" vertical="center"/>
      <protection locked="0"/>
    </xf>
    <xf numFmtId="49" fontId="38" fillId="0" borderId="27" xfId="0" applyNumberFormat="1" applyFont="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27" xfId="0" applyFont="1" applyBorder="1" applyAlignment="1" applyProtection="1">
      <alignment horizontal="center" vertical="center" wrapText="1"/>
      <protection locked="0"/>
    </xf>
    <xf numFmtId="167" fontId="38" fillId="0" borderId="27" xfId="0" applyNumberFormat="1" applyFont="1" applyBorder="1" applyAlignment="1" applyProtection="1">
      <alignment vertical="center"/>
      <protection locked="0"/>
    </xf>
    <xf numFmtId="4" fontId="38" fillId="4"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locked="0"/>
    </xf>
    <xf numFmtId="0" fontId="38" fillId="0" borderId="4" xfId="0" applyFont="1" applyBorder="1" applyAlignment="1">
      <alignment vertical="center"/>
    </xf>
    <xf numFmtId="0" fontId="38" fillId="4" borderId="2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167" fontId="0" fillId="4" borderId="27" xfId="0" applyNumberFormat="1" applyFont="1" applyFill="1" applyBorder="1" applyAlignment="1" applyProtection="1">
      <alignment vertical="center"/>
      <protection locked="0"/>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23" t="s">
        <v>8</v>
      </c>
      <c r="BS2" s="24" t="s">
        <v>9</v>
      </c>
      <c r="BT2" s="24" t="s">
        <v>10</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5"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 customHeight="1">
      <c r="B5" s="28"/>
      <c r="C5" s="29"/>
      <c r="D5" s="34" t="s">
        <v>16</v>
      </c>
      <c r="E5" s="29"/>
      <c r="F5" s="29"/>
      <c r="G5" s="29"/>
      <c r="H5" s="29"/>
      <c r="I5" s="29"/>
      <c r="J5" s="29"/>
      <c r="K5" s="35" t="s">
        <v>17</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18</v>
      </c>
      <c r="BS5" s="24" t="s">
        <v>9</v>
      </c>
    </row>
    <row r="6" spans="2:71" ht="36.95" customHeight="1">
      <c r="B6" s="28"/>
      <c r="C6" s="29"/>
      <c r="D6" s="37" t="s">
        <v>19</v>
      </c>
      <c r="E6" s="29"/>
      <c r="F6" s="29"/>
      <c r="G6" s="29"/>
      <c r="H6" s="29"/>
      <c r="I6" s="29"/>
      <c r="J6" s="29"/>
      <c r="K6" s="38" t="s">
        <v>20</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9</v>
      </c>
    </row>
    <row r="7" spans="2:71" ht="14.4" customHeight="1">
      <c r="B7" s="28"/>
      <c r="C7" s="29"/>
      <c r="D7" s="40"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23</v>
      </c>
      <c r="AL7" s="29"/>
      <c r="AM7" s="29"/>
      <c r="AN7" s="35" t="s">
        <v>5</v>
      </c>
      <c r="AO7" s="29"/>
      <c r="AP7" s="29"/>
      <c r="AQ7" s="31"/>
      <c r="BE7" s="39"/>
      <c r="BS7" s="24" t="s">
        <v>9</v>
      </c>
    </row>
    <row r="8" spans="2:71"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9</v>
      </c>
    </row>
    <row r="9" spans="2:71" ht="29.25" customHeight="1">
      <c r="B9" s="28"/>
      <c r="C9" s="29"/>
      <c r="D9" s="34" t="s">
        <v>28</v>
      </c>
      <c r="E9" s="29"/>
      <c r="F9" s="29"/>
      <c r="G9" s="29"/>
      <c r="H9" s="29"/>
      <c r="I9" s="29"/>
      <c r="J9" s="29"/>
      <c r="K9" s="42"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42" t="s">
        <v>31</v>
      </c>
      <c r="AO9" s="29"/>
      <c r="AP9" s="29"/>
      <c r="AQ9" s="31"/>
      <c r="BE9" s="39"/>
      <c r="BS9" s="24" t="s">
        <v>9</v>
      </c>
    </row>
    <row r="10" spans="2:71" ht="14.4" customHeight="1">
      <c r="B10" s="28"/>
      <c r="C10" s="29"/>
      <c r="D10" s="40"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33</v>
      </c>
      <c r="AL10" s="29"/>
      <c r="AM10" s="29"/>
      <c r="AN10" s="35" t="s">
        <v>5</v>
      </c>
      <c r="AO10" s="29"/>
      <c r="AP10" s="29"/>
      <c r="AQ10" s="31"/>
      <c r="BE10" s="39"/>
      <c r="BS10" s="24" t="s">
        <v>9</v>
      </c>
    </row>
    <row r="11" spans="2:71" ht="18.45" customHeight="1">
      <c r="B11" s="28"/>
      <c r="C11" s="29"/>
      <c r="D11" s="29"/>
      <c r="E11" s="35" t="s">
        <v>34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35</v>
      </c>
      <c r="AL11" s="29"/>
      <c r="AM11" s="29"/>
      <c r="AN11" s="35" t="s">
        <v>5</v>
      </c>
      <c r="AO11" s="29"/>
      <c r="AP11" s="29"/>
      <c r="AQ11" s="31"/>
      <c r="BE11" s="39"/>
      <c r="BS11" s="24" t="s">
        <v>9</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9</v>
      </c>
    </row>
    <row r="13" spans="2:71" ht="14.4" customHeight="1">
      <c r="B13" s="28"/>
      <c r="C13" s="29"/>
      <c r="D13" s="40" t="s">
        <v>36</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33</v>
      </c>
      <c r="AL13" s="29"/>
      <c r="AM13" s="29"/>
      <c r="AN13" s="43" t="s">
        <v>37</v>
      </c>
      <c r="AO13" s="29"/>
      <c r="AP13" s="29"/>
      <c r="AQ13" s="31"/>
      <c r="BE13" s="39"/>
      <c r="BS13" s="24" t="s">
        <v>9</v>
      </c>
    </row>
    <row r="14" spans="2:71" ht="13.5">
      <c r="B14" s="28"/>
      <c r="C14" s="29"/>
      <c r="D14" s="29"/>
      <c r="E14" s="43" t="s">
        <v>37</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0" t="s">
        <v>35</v>
      </c>
      <c r="AL14" s="29"/>
      <c r="AM14" s="29"/>
      <c r="AN14" s="43" t="s">
        <v>37</v>
      </c>
      <c r="AO14" s="29"/>
      <c r="AP14" s="29"/>
      <c r="AQ14" s="31"/>
      <c r="BE14" s="39"/>
      <c r="BS14" s="24" t="s">
        <v>9</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38</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33</v>
      </c>
      <c r="AL16" s="29"/>
      <c r="AM16" s="29"/>
      <c r="AN16" s="35" t="s">
        <v>39</v>
      </c>
      <c r="AO16" s="29"/>
      <c r="AP16" s="29"/>
      <c r="AQ16" s="31"/>
      <c r="BE16" s="39"/>
      <c r="BS16" s="24" t="s">
        <v>6</v>
      </c>
    </row>
    <row r="17" spans="2:71" ht="18.45" customHeight="1">
      <c r="B17" s="28"/>
      <c r="C17" s="29"/>
      <c r="D17" s="29"/>
      <c r="E17" s="35"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35</v>
      </c>
      <c r="AL17" s="29"/>
      <c r="AM17" s="29"/>
      <c r="AN17" s="35" t="s">
        <v>5</v>
      </c>
      <c r="AO17" s="29"/>
      <c r="AP17" s="29"/>
      <c r="AQ17" s="31"/>
      <c r="BE17" s="39"/>
      <c r="BS17" s="24" t="s">
        <v>41</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9</v>
      </c>
    </row>
    <row r="19" spans="2:71" ht="14.4" customHeight="1">
      <c r="B19" s="28"/>
      <c r="C19" s="29"/>
      <c r="D19" s="40" t="s">
        <v>42</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9</v>
      </c>
    </row>
    <row r="20" spans="2:71" ht="16.5" customHeight="1">
      <c r="B20" s="28"/>
      <c r="C20" s="29"/>
      <c r="D20" s="29"/>
      <c r="E20" s="45" t="s">
        <v>5</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29"/>
      <c r="AQ22" s="31"/>
      <c r="BE22" s="39"/>
    </row>
    <row r="23" spans="2:57" s="1" customFormat="1" ht="25.9" customHeight="1">
      <c r="B23" s="47"/>
      <c r="C23" s="48"/>
      <c r="D23" s="49" t="s">
        <v>43</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39"/>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39"/>
    </row>
    <row r="25" spans="2:57" s="1" customFormat="1" ht="13.5">
      <c r="B25" s="47"/>
      <c r="C25" s="48"/>
      <c r="D25" s="48"/>
      <c r="E25" s="48"/>
      <c r="F25" s="48"/>
      <c r="G25" s="48"/>
      <c r="H25" s="48"/>
      <c r="I25" s="48"/>
      <c r="J25" s="48"/>
      <c r="K25" s="48"/>
      <c r="L25" s="53" t="s">
        <v>44</v>
      </c>
      <c r="M25" s="53"/>
      <c r="N25" s="53"/>
      <c r="O25" s="53"/>
      <c r="P25" s="48"/>
      <c r="Q25" s="48"/>
      <c r="R25" s="48"/>
      <c r="S25" s="48"/>
      <c r="T25" s="48"/>
      <c r="U25" s="48"/>
      <c r="V25" s="48"/>
      <c r="W25" s="53" t="s">
        <v>45</v>
      </c>
      <c r="X25" s="53"/>
      <c r="Y25" s="53"/>
      <c r="Z25" s="53"/>
      <c r="AA25" s="53"/>
      <c r="AB25" s="53"/>
      <c r="AC25" s="53"/>
      <c r="AD25" s="53"/>
      <c r="AE25" s="53"/>
      <c r="AF25" s="48"/>
      <c r="AG25" s="48"/>
      <c r="AH25" s="48"/>
      <c r="AI25" s="48"/>
      <c r="AJ25" s="48"/>
      <c r="AK25" s="53" t="s">
        <v>46</v>
      </c>
      <c r="AL25" s="53"/>
      <c r="AM25" s="53"/>
      <c r="AN25" s="53"/>
      <c r="AO25" s="53"/>
      <c r="AP25" s="48"/>
      <c r="AQ25" s="52"/>
      <c r="BE25" s="39"/>
    </row>
    <row r="26" spans="2:57" s="2" customFormat="1" ht="14.4" customHeight="1">
      <c r="B26" s="54"/>
      <c r="C26" s="55"/>
      <c r="D26" s="56" t="s">
        <v>47</v>
      </c>
      <c r="E26" s="55"/>
      <c r="F26" s="56" t="s">
        <v>48</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39"/>
    </row>
    <row r="27" spans="2:57" s="2" customFormat="1" ht="14.4" customHeight="1">
      <c r="B27" s="54"/>
      <c r="C27" s="55"/>
      <c r="D27" s="55"/>
      <c r="E27" s="55"/>
      <c r="F27" s="56" t="s">
        <v>49</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39"/>
    </row>
    <row r="28" spans="2:57" s="2" customFormat="1" ht="14.4" customHeight="1" hidden="1">
      <c r="B28" s="54"/>
      <c r="C28" s="55"/>
      <c r="D28" s="55"/>
      <c r="E28" s="55"/>
      <c r="F28" s="56" t="s">
        <v>50</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39"/>
    </row>
    <row r="29" spans="2:57" s="2" customFormat="1" ht="14.4" customHeight="1" hidden="1">
      <c r="B29" s="54"/>
      <c r="C29" s="55"/>
      <c r="D29" s="55"/>
      <c r="E29" s="55"/>
      <c r="F29" s="56" t="s">
        <v>51</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39"/>
    </row>
    <row r="30" spans="2:57" s="2" customFormat="1" ht="14.4" customHeight="1" hidden="1">
      <c r="B30" s="54"/>
      <c r="C30" s="55"/>
      <c r="D30" s="55"/>
      <c r="E30" s="55"/>
      <c r="F30" s="56" t="s">
        <v>52</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39"/>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39"/>
    </row>
    <row r="32" spans="2:57" s="1" customFormat="1" ht="25.9" customHeight="1">
      <c r="B32" s="47"/>
      <c r="C32" s="60"/>
      <c r="D32" s="61" t="s">
        <v>53</v>
      </c>
      <c r="E32" s="62"/>
      <c r="F32" s="62"/>
      <c r="G32" s="62"/>
      <c r="H32" s="62"/>
      <c r="I32" s="62"/>
      <c r="J32" s="62"/>
      <c r="K32" s="62"/>
      <c r="L32" s="62"/>
      <c r="M32" s="62"/>
      <c r="N32" s="62"/>
      <c r="O32" s="62"/>
      <c r="P32" s="62"/>
      <c r="Q32" s="62"/>
      <c r="R32" s="62"/>
      <c r="S32" s="62"/>
      <c r="T32" s="63" t="s">
        <v>54</v>
      </c>
      <c r="U32" s="62"/>
      <c r="V32" s="62"/>
      <c r="W32" s="62"/>
      <c r="X32" s="64" t="s">
        <v>55</v>
      </c>
      <c r="Y32" s="62"/>
      <c r="Z32" s="62"/>
      <c r="AA32" s="62"/>
      <c r="AB32" s="62"/>
      <c r="AC32" s="62"/>
      <c r="AD32" s="62"/>
      <c r="AE32" s="62"/>
      <c r="AF32" s="62"/>
      <c r="AG32" s="62"/>
      <c r="AH32" s="62"/>
      <c r="AI32" s="62"/>
      <c r="AJ32" s="62"/>
      <c r="AK32" s="65">
        <f>SUM(AK23:AK30)</f>
        <v>0</v>
      </c>
      <c r="AL32" s="62"/>
      <c r="AM32" s="62"/>
      <c r="AN32" s="62"/>
      <c r="AO32" s="66"/>
      <c r="AP32" s="60"/>
      <c r="AQ32" s="67"/>
      <c r="BE32" s="39"/>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47"/>
    </row>
    <row r="39" spans="2:44" s="1" customFormat="1" ht="36.95" customHeight="1">
      <c r="B39" s="47"/>
      <c r="C39" s="73" t="s">
        <v>56</v>
      </c>
      <c r="AR39" s="47"/>
    </row>
    <row r="40" spans="2:44" s="1" customFormat="1" ht="6.95" customHeight="1">
      <c r="B40" s="47"/>
      <c r="AR40" s="47"/>
    </row>
    <row r="41" spans="2:44" s="3" customFormat="1" ht="14.4" customHeight="1">
      <c r="B41" s="74"/>
      <c r="C41" s="75" t="s">
        <v>16</v>
      </c>
      <c r="L41" s="3" t="str">
        <f>K5</f>
        <v>3375c</v>
      </c>
      <c r="AR41" s="74"/>
    </row>
    <row r="42" spans="2:44" s="4" customFormat="1" ht="36.95" customHeight="1">
      <c r="B42" s="76"/>
      <c r="C42" s="77" t="s">
        <v>19</v>
      </c>
      <c r="L42" s="78" t="str">
        <f>K6</f>
        <v>Výrobní areál fi.Hauser CZ s.r.o., Heřmanova Huť aktualizace 11.12.2018</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R42" s="76"/>
    </row>
    <row r="43" spans="2:44" s="1" customFormat="1" ht="6.95" customHeight="1">
      <c r="B43" s="47"/>
      <c r="AR43" s="47"/>
    </row>
    <row r="44" spans="2:44" s="1" customFormat="1" ht="13.5">
      <c r="B44" s="47"/>
      <c r="C44" s="75" t="s">
        <v>24</v>
      </c>
      <c r="L44" s="79" t="str">
        <f>IF(K8="","",K8)</f>
        <v xml:space="preserve"> </v>
      </c>
      <c r="AI44" s="75" t="s">
        <v>26</v>
      </c>
      <c r="AM44" s="80" t="str">
        <f>IF(AN8="","",AN8)</f>
        <v>17. 7. 2018</v>
      </c>
      <c r="AN44" s="80"/>
      <c r="AR44" s="47"/>
    </row>
    <row r="45" spans="2:44" s="1" customFormat="1" ht="6.95" customHeight="1">
      <c r="B45" s="47"/>
      <c r="AR45" s="47"/>
    </row>
    <row r="46" spans="2:56" s="1" customFormat="1" ht="13.5">
      <c r="B46" s="47"/>
      <c r="C46" s="75" t="s">
        <v>32</v>
      </c>
      <c r="L46" s="3" t="str">
        <f>IF(E11="","",E11)</f>
        <v>Hauser CZ s.r.o., Tlučenská 8, 33027 Vejprnice</v>
      </c>
      <c r="AI46" s="75" t="s">
        <v>38</v>
      </c>
      <c r="AM46" s="3" t="str">
        <f>IF(E17="","",E17)</f>
        <v>Rene Hartman, Trnová 350, 33015 Trnová</v>
      </c>
      <c r="AN46" s="3"/>
      <c r="AO46" s="3"/>
      <c r="AP46" s="3"/>
      <c r="AR46" s="47"/>
      <c r="AS46" s="81" t="s">
        <v>57</v>
      </c>
      <c r="AT46" s="82"/>
      <c r="AU46" s="83"/>
      <c r="AV46" s="83"/>
      <c r="AW46" s="83"/>
      <c r="AX46" s="83"/>
      <c r="AY46" s="83"/>
      <c r="AZ46" s="83"/>
      <c r="BA46" s="83"/>
      <c r="BB46" s="83"/>
      <c r="BC46" s="83"/>
      <c r="BD46" s="84"/>
    </row>
    <row r="47" spans="2:56" s="1" customFormat="1" ht="13.5">
      <c r="B47" s="47"/>
      <c r="C47" s="75" t="s">
        <v>36</v>
      </c>
      <c r="L47" s="3" t="str">
        <f>IF(E14="Vyplň údaj","",E14)</f>
        <v/>
      </c>
      <c r="AR47" s="47"/>
      <c r="AS47" s="85"/>
      <c r="AT47" s="56"/>
      <c r="AU47" s="48"/>
      <c r="AV47" s="48"/>
      <c r="AW47" s="48"/>
      <c r="AX47" s="48"/>
      <c r="AY47" s="48"/>
      <c r="AZ47" s="48"/>
      <c r="BA47" s="48"/>
      <c r="BB47" s="48"/>
      <c r="BC47" s="48"/>
      <c r="BD47" s="86"/>
    </row>
    <row r="48" spans="2:56" s="1" customFormat="1" ht="10.8" customHeight="1">
      <c r="B48" s="47"/>
      <c r="AR48" s="47"/>
      <c r="AS48" s="85"/>
      <c r="AT48" s="56"/>
      <c r="AU48" s="48"/>
      <c r="AV48" s="48"/>
      <c r="AW48" s="48"/>
      <c r="AX48" s="48"/>
      <c r="AY48" s="48"/>
      <c r="AZ48" s="48"/>
      <c r="BA48" s="48"/>
      <c r="BB48" s="48"/>
      <c r="BC48" s="48"/>
      <c r="BD48" s="86"/>
    </row>
    <row r="49" spans="2:56" s="1" customFormat="1" ht="29.25" customHeight="1">
      <c r="B49" s="47"/>
      <c r="C49" s="87" t="s">
        <v>58</v>
      </c>
      <c r="D49" s="88"/>
      <c r="E49" s="88"/>
      <c r="F49" s="88"/>
      <c r="G49" s="88"/>
      <c r="H49" s="89"/>
      <c r="I49" s="90" t="s">
        <v>59</v>
      </c>
      <c r="J49" s="88"/>
      <c r="K49" s="88"/>
      <c r="L49" s="88"/>
      <c r="M49" s="88"/>
      <c r="N49" s="88"/>
      <c r="O49" s="88"/>
      <c r="P49" s="88"/>
      <c r="Q49" s="88"/>
      <c r="R49" s="88"/>
      <c r="S49" s="88"/>
      <c r="T49" s="88"/>
      <c r="U49" s="88"/>
      <c r="V49" s="88"/>
      <c r="W49" s="88"/>
      <c r="X49" s="88"/>
      <c r="Y49" s="88"/>
      <c r="Z49" s="88"/>
      <c r="AA49" s="88"/>
      <c r="AB49" s="88"/>
      <c r="AC49" s="88"/>
      <c r="AD49" s="88"/>
      <c r="AE49" s="88"/>
      <c r="AF49" s="88"/>
      <c r="AG49" s="91" t="s">
        <v>60</v>
      </c>
      <c r="AH49" s="88"/>
      <c r="AI49" s="88"/>
      <c r="AJ49" s="88"/>
      <c r="AK49" s="88"/>
      <c r="AL49" s="88"/>
      <c r="AM49" s="88"/>
      <c r="AN49" s="90" t="s">
        <v>61</v>
      </c>
      <c r="AO49" s="88"/>
      <c r="AP49" s="88"/>
      <c r="AQ49" s="92" t="s">
        <v>62</v>
      </c>
      <c r="AR49" s="47"/>
      <c r="AS49" s="93" t="s">
        <v>63</v>
      </c>
      <c r="AT49" s="94" t="s">
        <v>64</v>
      </c>
      <c r="AU49" s="94" t="s">
        <v>65</v>
      </c>
      <c r="AV49" s="94" t="s">
        <v>66</v>
      </c>
      <c r="AW49" s="94" t="s">
        <v>67</v>
      </c>
      <c r="AX49" s="94" t="s">
        <v>68</v>
      </c>
      <c r="AY49" s="94" t="s">
        <v>69</v>
      </c>
      <c r="AZ49" s="94" t="s">
        <v>70</v>
      </c>
      <c r="BA49" s="94" t="s">
        <v>71</v>
      </c>
      <c r="BB49" s="94" t="s">
        <v>72</v>
      </c>
      <c r="BC49" s="94" t="s">
        <v>73</v>
      </c>
      <c r="BD49" s="95" t="s">
        <v>74</v>
      </c>
    </row>
    <row r="50" spans="2:56" s="1" customFormat="1" ht="10.8" customHeight="1">
      <c r="B50" s="47"/>
      <c r="AR50" s="47"/>
      <c r="AS50" s="96"/>
      <c r="AT50" s="83"/>
      <c r="AU50" s="83"/>
      <c r="AV50" s="83"/>
      <c r="AW50" s="83"/>
      <c r="AX50" s="83"/>
      <c r="AY50" s="83"/>
      <c r="AZ50" s="83"/>
      <c r="BA50" s="83"/>
      <c r="BB50" s="83"/>
      <c r="BC50" s="83"/>
      <c r="BD50" s="84"/>
    </row>
    <row r="51" spans="2:90" s="4" customFormat="1" ht="32.4" customHeight="1">
      <c r="B51" s="76"/>
      <c r="C51" s="97" t="s">
        <v>75</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9">
        <f>ROUND(SUM(AG52:AG73),2)</f>
        <v>0</v>
      </c>
      <c r="AH51" s="99"/>
      <c r="AI51" s="99"/>
      <c r="AJ51" s="99"/>
      <c r="AK51" s="99"/>
      <c r="AL51" s="99"/>
      <c r="AM51" s="99"/>
      <c r="AN51" s="100">
        <f>SUM(AG51,AT51)</f>
        <v>0</v>
      </c>
      <c r="AO51" s="100"/>
      <c r="AP51" s="100"/>
      <c r="AQ51" s="101" t="s">
        <v>5</v>
      </c>
      <c r="AR51" s="76"/>
      <c r="AS51" s="102">
        <f>ROUND(SUM(AS52:AS73),2)</f>
        <v>0</v>
      </c>
      <c r="AT51" s="103">
        <f>ROUND(SUM(AV51:AW51),2)</f>
        <v>0</v>
      </c>
      <c r="AU51" s="104">
        <f>ROUND(SUM(AU52:AU73),5)</f>
        <v>0</v>
      </c>
      <c r="AV51" s="103">
        <f>ROUND(AZ51*L26,2)</f>
        <v>0</v>
      </c>
      <c r="AW51" s="103">
        <f>ROUND(BA51*L27,2)</f>
        <v>0</v>
      </c>
      <c r="AX51" s="103">
        <f>ROUND(BB51*L26,2)</f>
        <v>0</v>
      </c>
      <c r="AY51" s="103">
        <f>ROUND(BC51*L27,2)</f>
        <v>0</v>
      </c>
      <c r="AZ51" s="103">
        <f>ROUND(SUM(AZ52:AZ73),2)</f>
        <v>0</v>
      </c>
      <c r="BA51" s="103">
        <f>ROUND(SUM(BA52:BA73),2)</f>
        <v>0</v>
      </c>
      <c r="BB51" s="103">
        <f>ROUND(SUM(BB52:BB73),2)</f>
        <v>0</v>
      </c>
      <c r="BC51" s="103">
        <f>ROUND(SUM(BC52:BC73),2)</f>
        <v>0</v>
      </c>
      <c r="BD51" s="105">
        <f>ROUND(SUM(BD52:BD73),2)</f>
        <v>0</v>
      </c>
      <c r="BS51" s="77" t="s">
        <v>76</v>
      </c>
      <c r="BT51" s="77" t="s">
        <v>77</v>
      </c>
      <c r="BU51" s="106" t="s">
        <v>78</v>
      </c>
      <c r="BV51" s="77" t="s">
        <v>79</v>
      </c>
      <c r="BW51" s="77" t="s">
        <v>7</v>
      </c>
      <c r="BX51" s="77" t="s">
        <v>80</v>
      </c>
      <c r="CL51" s="77" t="s">
        <v>22</v>
      </c>
    </row>
    <row r="52" spans="1:91" s="5" customFormat="1" ht="16.5" customHeight="1">
      <c r="A52" s="107" t="s">
        <v>81</v>
      </c>
      <c r="B52" s="108"/>
      <c r="C52" s="109"/>
      <c r="D52" s="110" t="s">
        <v>82</v>
      </c>
      <c r="E52" s="110"/>
      <c r="F52" s="110"/>
      <c r="G52" s="110"/>
      <c r="H52" s="110"/>
      <c r="I52" s="111"/>
      <c r="J52" s="110" t="s">
        <v>83</v>
      </c>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2">
        <f>'01 - SO 01 Hala'!J27</f>
        <v>0</v>
      </c>
      <c r="AH52" s="111"/>
      <c r="AI52" s="111"/>
      <c r="AJ52" s="111"/>
      <c r="AK52" s="111"/>
      <c r="AL52" s="111"/>
      <c r="AM52" s="111"/>
      <c r="AN52" s="112">
        <f>SUM(AG52,AT52)</f>
        <v>0</v>
      </c>
      <c r="AO52" s="111"/>
      <c r="AP52" s="111"/>
      <c r="AQ52" s="113" t="s">
        <v>84</v>
      </c>
      <c r="AR52" s="108"/>
      <c r="AS52" s="114">
        <v>0</v>
      </c>
      <c r="AT52" s="115">
        <f>ROUND(SUM(AV52:AW52),2)</f>
        <v>0</v>
      </c>
      <c r="AU52" s="116">
        <f>'01 - SO 01 Hala'!P96</f>
        <v>0</v>
      </c>
      <c r="AV52" s="115">
        <f>'01 - SO 01 Hala'!J30</f>
        <v>0</v>
      </c>
      <c r="AW52" s="115">
        <f>'01 - SO 01 Hala'!J31</f>
        <v>0</v>
      </c>
      <c r="AX52" s="115">
        <f>'01 - SO 01 Hala'!J32</f>
        <v>0</v>
      </c>
      <c r="AY52" s="115">
        <f>'01 - SO 01 Hala'!J33</f>
        <v>0</v>
      </c>
      <c r="AZ52" s="115">
        <f>'01 - SO 01 Hala'!F30</f>
        <v>0</v>
      </c>
      <c r="BA52" s="115">
        <f>'01 - SO 01 Hala'!F31</f>
        <v>0</v>
      </c>
      <c r="BB52" s="115">
        <f>'01 - SO 01 Hala'!F32</f>
        <v>0</v>
      </c>
      <c r="BC52" s="115">
        <f>'01 - SO 01 Hala'!F33</f>
        <v>0</v>
      </c>
      <c r="BD52" s="117">
        <f>'01 - SO 01 Hala'!F34</f>
        <v>0</v>
      </c>
      <c r="BT52" s="118" t="s">
        <v>85</v>
      </c>
      <c r="BV52" s="118" t="s">
        <v>79</v>
      </c>
      <c r="BW52" s="118" t="s">
        <v>86</v>
      </c>
      <c r="BX52" s="118" t="s">
        <v>7</v>
      </c>
      <c r="CL52" s="118" t="s">
        <v>5</v>
      </c>
      <c r="CM52" s="118" t="s">
        <v>87</v>
      </c>
    </row>
    <row r="53" spans="1:91" s="5" customFormat="1" ht="16.5" customHeight="1">
      <c r="A53" s="107" t="s">
        <v>81</v>
      </c>
      <c r="B53" s="108"/>
      <c r="C53" s="109"/>
      <c r="D53" s="110" t="s">
        <v>88</v>
      </c>
      <c r="E53" s="110"/>
      <c r="F53" s="110"/>
      <c r="G53" s="110"/>
      <c r="H53" s="110"/>
      <c r="I53" s="111"/>
      <c r="J53" s="110" t="s">
        <v>89</v>
      </c>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2">
        <f>'01.1 - SO 01 Vytápění hala'!J27</f>
        <v>0</v>
      </c>
      <c r="AH53" s="111"/>
      <c r="AI53" s="111"/>
      <c r="AJ53" s="111"/>
      <c r="AK53" s="111"/>
      <c r="AL53" s="111"/>
      <c r="AM53" s="111"/>
      <c r="AN53" s="112">
        <f>SUM(AG53,AT53)</f>
        <v>0</v>
      </c>
      <c r="AO53" s="111"/>
      <c r="AP53" s="111"/>
      <c r="AQ53" s="113" t="s">
        <v>84</v>
      </c>
      <c r="AR53" s="108"/>
      <c r="AS53" s="114">
        <v>0</v>
      </c>
      <c r="AT53" s="115">
        <f>ROUND(SUM(AV53:AW53),2)</f>
        <v>0</v>
      </c>
      <c r="AU53" s="116">
        <f>'01.1 - SO 01 Vytápění hala'!P84</f>
        <v>0</v>
      </c>
      <c r="AV53" s="115">
        <f>'01.1 - SO 01 Vytápění hala'!J30</f>
        <v>0</v>
      </c>
      <c r="AW53" s="115">
        <f>'01.1 - SO 01 Vytápění hala'!J31</f>
        <v>0</v>
      </c>
      <c r="AX53" s="115">
        <f>'01.1 - SO 01 Vytápění hala'!J32</f>
        <v>0</v>
      </c>
      <c r="AY53" s="115">
        <f>'01.1 - SO 01 Vytápění hala'!J33</f>
        <v>0</v>
      </c>
      <c r="AZ53" s="115">
        <f>'01.1 - SO 01 Vytápění hala'!F30</f>
        <v>0</v>
      </c>
      <c r="BA53" s="115">
        <f>'01.1 - SO 01 Vytápění hala'!F31</f>
        <v>0</v>
      </c>
      <c r="BB53" s="115">
        <f>'01.1 - SO 01 Vytápění hala'!F32</f>
        <v>0</v>
      </c>
      <c r="BC53" s="115">
        <f>'01.1 - SO 01 Vytápění hala'!F33</f>
        <v>0</v>
      </c>
      <c r="BD53" s="117">
        <f>'01.1 - SO 01 Vytápění hala'!F34</f>
        <v>0</v>
      </c>
      <c r="BT53" s="118" t="s">
        <v>85</v>
      </c>
      <c r="BV53" s="118" t="s">
        <v>79</v>
      </c>
      <c r="BW53" s="118" t="s">
        <v>90</v>
      </c>
      <c r="BX53" s="118" t="s">
        <v>7</v>
      </c>
      <c r="CL53" s="118" t="s">
        <v>5</v>
      </c>
      <c r="CM53" s="118" t="s">
        <v>87</v>
      </c>
    </row>
    <row r="54" spans="1:91" s="5" customFormat="1" ht="16.5" customHeight="1">
      <c r="A54" s="107" t="s">
        <v>81</v>
      </c>
      <c r="B54" s="108"/>
      <c r="C54" s="109"/>
      <c r="D54" s="110" t="s">
        <v>91</v>
      </c>
      <c r="E54" s="110"/>
      <c r="F54" s="110"/>
      <c r="G54" s="110"/>
      <c r="H54" s="110"/>
      <c r="I54" s="111"/>
      <c r="J54" s="110" t="s">
        <v>92</v>
      </c>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2">
        <f>'01.2 - SO 01 ZTI hala'!J27</f>
        <v>0</v>
      </c>
      <c r="AH54" s="111"/>
      <c r="AI54" s="111"/>
      <c r="AJ54" s="111"/>
      <c r="AK54" s="111"/>
      <c r="AL54" s="111"/>
      <c r="AM54" s="111"/>
      <c r="AN54" s="112">
        <f>SUM(AG54,AT54)</f>
        <v>0</v>
      </c>
      <c r="AO54" s="111"/>
      <c r="AP54" s="111"/>
      <c r="AQ54" s="113" t="s">
        <v>84</v>
      </c>
      <c r="AR54" s="108"/>
      <c r="AS54" s="114">
        <v>0</v>
      </c>
      <c r="AT54" s="115">
        <f>ROUND(SUM(AV54:AW54),2)</f>
        <v>0</v>
      </c>
      <c r="AU54" s="116">
        <f>'01.2 - SO 01 ZTI hala'!P84</f>
        <v>0</v>
      </c>
      <c r="AV54" s="115">
        <f>'01.2 - SO 01 ZTI hala'!J30</f>
        <v>0</v>
      </c>
      <c r="AW54" s="115">
        <f>'01.2 - SO 01 ZTI hala'!J31</f>
        <v>0</v>
      </c>
      <c r="AX54" s="115">
        <f>'01.2 - SO 01 ZTI hala'!J32</f>
        <v>0</v>
      </c>
      <c r="AY54" s="115">
        <f>'01.2 - SO 01 ZTI hala'!J33</f>
        <v>0</v>
      </c>
      <c r="AZ54" s="115">
        <f>'01.2 - SO 01 ZTI hala'!F30</f>
        <v>0</v>
      </c>
      <c r="BA54" s="115">
        <f>'01.2 - SO 01 ZTI hala'!F31</f>
        <v>0</v>
      </c>
      <c r="BB54" s="115">
        <f>'01.2 - SO 01 ZTI hala'!F32</f>
        <v>0</v>
      </c>
      <c r="BC54" s="115">
        <f>'01.2 - SO 01 ZTI hala'!F33</f>
        <v>0</v>
      </c>
      <c r="BD54" s="117">
        <f>'01.2 - SO 01 ZTI hala'!F34</f>
        <v>0</v>
      </c>
      <c r="BT54" s="118" t="s">
        <v>85</v>
      </c>
      <c r="BV54" s="118" t="s">
        <v>79</v>
      </c>
      <c r="BW54" s="118" t="s">
        <v>93</v>
      </c>
      <c r="BX54" s="118" t="s">
        <v>7</v>
      </c>
      <c r="CL54" s="118" t="s">
        <v>5</v>
      </c>
      <c r="CM54" s="118" t="s">
        <v>87</v>
      </c>
    </row>
    <row r="55" spans="1:91" s="5" customFormat="1" ht="16.5" customHeight="1">
      <c r="A55" s="107" t="s">
        <v>81</v>
      </c>
      <c r="B55" s="108"/>
      <c r="C55" s="109"/>
      <c r="D55" s="110" t="s">
        <v>94</v>
      </c>
      <c r="E55" s="110"/>
      <c r="F55" s="110"/>
      <c r="G55" s="110"/>
      <c r="H55" s="110"/>
      <c r="I55" s="111"/>
      <c r="J55" s="110" t="s">
        <v>95</v>
      </c>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2">
        <f>'01.3 - SO 01 Vzduchotechnika'!J27</f>
        <v>0</v>
      </c>
      <c r="AH55" s="111"/>
      <c r="AI55" s="111"/>
      <c r="AJ55" s="111"/>
      <c r="AK55" s="111"/>
      <c r="AL55" s="111"/>
      <c r="AM55" s="111"/>
      <c r="AN55" s="112">
        <f>SUM(AG55,AT55)</f>
        <v>0</v>
      </c>
      <c r="AO55" s="111"/>
      <c r="AP55" s="111"/>
      <c r="AQ55" s="113" t="s">
        <v>84</v>
      </c>
      <c r="AR55" s="108"/>
      <c r="AS55" s="114">
        <v>0</v>
      </c>
      <c r="AT55" s="115">
        <f>ROUND(SUM(AV55:AW55),2)</f>
        <v>0</v>
      </c>
      <c r="AU55" s="116">
        <f>'01.3 - SO 01 Vzduchotechnika'!P81</f>
        <v>0</v>
      </c>
      <c r="AV55" s="115">
        <f>'01.3 - SO 01 Vzduchotechnika'!J30</f>
        <v>0</v>
      </c>
      <c r="AW55" s="115">
        <f>'01.3 - SO 01 Vzduchotechnika'!J31</f>
        <v>0</v>
      </c>
      <c r="AX55" s="115">
        <f>'01.3 - SO 01 Vzduchotechnika'!J32</f>
        <v>0</v>
      </c>
      <c r="AY55" s="115">
        <f>'01.3 - SO 01 Vzduchotechnika'!J33</f>
        <v>0</v>
      </c>
      <c r="AZ55" s="115">
        <f>'01.3 - SO 01 Vzduchotechnika'!F30</f>
        <v>0</v>
      </c>
      <c r="BA55" s="115">
        <f>'01.3 - SO 01 Vzduchotechnika'!F31</f>
        <v>0</v>
      </c>
      <c r="BB55" s="115">
        <f>'01.3 - SO 01 Vzduchotechnika'!F32</f>
        <v>0</v>
      </c>
      <c r="BC55" s="115">
        <f>'01.3 - SO 01 Vzduchotechnika'!F33</f>
        <v>0</v>
      </c>
      <c r="BD55" s="117">
        <f>'01.3 - SO 01 Vzduchotechnika'!F34</f>
        <v>0</v>
      </c>
      <c r="BT55" s="118" t="s">
        <v>85</v>
      </c>
      <c r="BV55" s="118" t="s">
        <v>79</v>
      </c>
      <c r="BW55" s="118" t="s">
        <v>96</v>
      </c>
      <c r="BX55" s="118" t="s">
        <v>7</v>
      </c>
      <c r="CL55" s="118" t="s">
        <v>5</v>
      </c>
      <c r="CM55" s="118" t="s">
        <v>87</v>
      </c>
    </row>
    <row r="56" spans="1:91" s="5" customFormat="1" ht="16.5" customHeight="1">
      <c r="A56" s="107" t="s">
        <v>81</v>
      </c>
      <c r="B56" s="108"/>
      <c r="C56" s="109"/>
      <c r="D56" s="110" t="s">
        <v>97</v>
      </c>
      <c r="E56" s="110"/>
      <c r="F56" s="110"/>
      <c r="G56" s="110"/>
      <c r="H56" s="110"/>
      <c r="I56" s="111"/>
      <c r="J56" s="110" t="s">
        <v>98</v>
      </c>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2">
        <f>'01.4 - SO 01 Elektroinsta...'!J27</f>
        <v>0</v>
      </c>
      <c r="AH56" s="111"/>
      <c r="AI56" s="111"/>
      <c r="AJ56" s="111"/>
      <c r="AK56" s="111"/>
      <c r="AL56" s="111"/>
      <c r="AM56" s="111"/>
      <c r="AN56" s="112">
        <f>SUM(AG56,AT56)</f>
        <v>0</v>
      </c>
      <c r="AO56" s="111"/>
      <c r="AP56" s="111"/>
      <c r="AQ56" s="113" t="s">
        <v>84</v>
      </c>
      <c r="AR56" s="108"/>
      <c r="AS56" s="114">
        <v>0</v>
      </c>
      <c r="AT56" s="115">
        <f>ROUND(SUM(AV56:AW56),2)</f>
        <v>0</v>
      </c>
      <c r="AU56" s="116">
        <f>'01.4 - SO 01 Elektroinsta...'!P111</f>
        <v>0</v>
      </c>
      <c r="AV56" s="115">
        <f>'01.4 - SO 01 Elektroinsta...'!J30</f>
        <v>0</v>
      </c>
      <c r="AW56" s="115">
        <f>'01.4 - SO 01 Elektroinsta...'!J31</f>
        <v>0</v>
      </c>
      <c r="AX56" s="115">
        <f>'01.4 - SO 01 Elektroinsta...'!J32</f>
        <v>0</v>
      </c>
      <c r="AY56" s="115">
        <f>'01.4 - SO 01 Elektroinsta...'!J33</f>
        <v>0</v>
      </c>
      <c r="AZ56" s="115">
        <f>'01.4 - SO 01 Elektroinsta...'!F30</f>
        <v>0</v>
      </c>
      <c r="BA56" s="115">
        <f>'01.4 - SO 01 Elektroinsta...'!F31</f>
        <v>0</v>
      </c>
      <c r="BB56" s="115">
        <f>'01.4 - SO 01 Elektroinsta...'!F32</f>
        <v>0</v>
      </c>
      <c r="BC56" s="115">
        <f>'01.4 - SO 01 Elektroinsta...'!F33</f>
        <v>0</v>
      </c>
      <c r="BD56" s="117">
        <f>'01.4 - SO 01 Elektroinsta...'!F34</f>
        <v>0</v>
      </c>
      <c r="BT56" s="118" t="s">
        <v>85</v>
      </c>
      <c r="BV56" s="118" t="s">
        <v>79</v>
      </c>
      <c r="BW56" s="118" t="s">
        <v>99</v>
      </c>
      <c r="BX56" s="118" t="s">
        <v>7</v>
      </c>
      <c r="CL56" s="118" t="s">
        <v>5</v>
      </c>
      <c r="CM56" s="118" t="s">
        <v>87</v>
      </c>
    </row>
    <row r="57" spans="1:91" s="5" customFormat="1" ht="16.5" customHeight="1">
      <c r="A57" s="107" t="s">
        <v>81</v>
      </c>
      <c r="B57" s="108"/>
      <c r="C57" s="109"/>
      <c r="D57" s="110" t="s">
        <v>100</v>
      </c>
      <c r="E57" s="110"/>
      <c r="F57" s="110"/>
      <c r="G57" s="110"/>
      <c r="H57" s="110"/>
      <c r="I57" s="111"/>
      <c r="J57" s="110" t="s">
        <v>101</v>
      </c>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2">
        <f>'02 - SO 02 Administrativn...'!J27</f>
        <v>0</v>
      </c>
      <c r="AH57" s="111"/>
      <c r="AI57" s="111"/>
      <c r="AJ57" s="111"/>
      <c r="AK57" s="111"/>
      <c r="AL57" s="111"/>
      <c r="AM57" s="111"/>
      <c r="AN57" s="112">
        <f>SUM(AG57,AT57)</f>
        <v>0</v>
      </c>
      <c r="AO57" s="111"/>
      <c r="AP57" s="111"/>
      <c r="AQ57" s="113" t="s">
        <v>84</v>
      </c>
      <c r="AR57" s="108"/>
      <c r="AS57" s="114">
        <v>0</v>
      </c>
      <c r="AT57" s="115">
        <f>ROUND(SUM(AV57:AW57),2)</f>
        <v>0</v>
      </c>
      <c r="AU57" s="116">
        <f>'02 - SO 02 Administrativn...'!P96</f>
        <v>0</v>
      </c>
      <c r="AV57" s="115">
        <f>'02 - SO 02 Administrativn...'!J30</f>
        <v>0</v>
      </c>
      <c r="AW57" s="115">
        <f>'02 - SO 02 Administrativn...'!J31</f>
        <v>0</v>
      </c>
      <c r="AX57" s="115">
        <f>'02 - SO 02 Administrativn...'!J32</f>
        <v>0</v>
      </c>
      <c r="AY57" s="115">
        <f>'02 - SO 02 Administrativn...'!J33</f>
        <v>0</v>
      </c>
      <c r="AZ57" s="115">
        <f>'02 - SO 02 Administrativn...'!F30</f>
        <v>0</v>
      </c>
      <c r="BA57" s="115">
        <f>'02 - SO 02 Administrativn...'!F31</f>
        <v>0</v>
      </c>
      <c r="BB57" s="115">
        <f>'02 - SO 02 Administrativn...'!F32</f>
        <v>0</v>
      </c>
      <c r="BC57" s="115">
        <f>'02 - SO 02 Administrativn...'!F33</f>
        <v>0</v>
      </c>
      <c r="BD57" s="117">
        <f>'02 - SO 02 Administrativn...'!F34</f>
        <v>0</v>
      </c>
      <c r="BT57" s="118" t="s">
        <v>85</v>
      </c>
      <c r="BV57" s="118" t="s">
        <v>79</v>
      </c>
      <c r="BW57" s="118" t="s">
        <v>102</v>
      </c>
      <c r="BX57" s="118" t="s">
        <v>7</v>
      </c>
      <c r="CL57" s="118" t="s">
        <v>5</v>
      </c>
      <c r="CM57" s="118" t="s">
        <v>87</v>
      </c>
    </row>
    <row r="58" spans="1:91" s="5" customFormat="1" ht="16.5" customHeight="1">
      <c r="A58" s="107" t="s">
        <v>81</v>
      </c>
      <c r="B58" s="108"/>
      <c r="C58" s="109"/>
      <c r="D58" s="110" t="s">
        <v>103</v>
      </c>
      <c r="E58" s="110"/>
      <c r="F58" s="110"/>
      <c r="G58" s="110"/>
      <c r="H58" s="110"/>
      <c r="I58" s="111"/>
      <c r="J58" s="110" t="s">
        <v>104</v>
      </c>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2">
        <f>'02.1 - SO 02 Vytápění adm...'!J27</f>
        <v>0</v>
      </c>
      <c r="AH58" s="111"/>
      <c r="AI58" s="111"/>
      <c r="AJ58" s="111"/>
      <c r="AK58" s="111"/>
      <c r="AL58" s="111"/>
      <c r="AM58" s="111"/>
      <c r="AN58" s="112">
        <f>SUM(AG58,AT58)</f>
        <v>0</v>
      </c>
      <c r="AO58" s="111"/>
      <c r="AP58" s="111"/>
      <c r="AQ58" s="113" t="s">
        <v>84</v>
      </c>
      <c r="AR58" s="108"/>
      <c r="AS58" s="114">
        <v>0</v>
      </c>
      <c r="AT58" s="115">
        <f>ROUND(SUM(AV58:AW58),2)</f>
        <v>0</v>
      </c>
      <c r="AU58" s="116">
        <f>'02.1 - SO 02 Vytápění adm...'!P83</f>
        <v>0</v>
      </c>
      <c r="AV58" s="115">
        <f>'02.1 - SO 02 Vytápění adm...'!J30</f>
        <v>0</v>
      </c>
      <c r="AW58" s="115">
        <f>'02.1 - SO 02 Vytápění adm...'!J31</f>
        <v>0</v>
      </c>
      <c r="AX58" s="115">
        <f>'02.1 - SO 02 Vytápění adm...'!J32</f>
        <v>0</v>
      </c>
      <c r="AY58" s="115">
        <f>'02.1 - SO 02 Vytápění adm...'!J33</f>
        <v>0</v>
      </c>
      <c r="AZ58" s="115">
        <f>'02.1 - SO 02 Vytápění adm...'!F30</f>
        <v>0</v>
      </c>
      <c r="BA58" s="115">
        <f>'02.1 - SO 02 Vytápění adm...'!F31</f>
        <v>0</v>
      </c>
      <c r="BB58" s="115">
        <f>'02.1 - SO 02 Vytápění adm...'!F32</f>
        <v>0</v>
      </c>
      <c r="BC58" s="115">
        <f>'02.1 - SO 02 Vytápění adm...'!F33</f>
        <v>0</v>
      </c>
      <c r="BD58" s="117">
        <f>'02.1 - SO 02 Vytápění adm...'!F34</f>
        <v>0</v>
      </c>
      <c r="BT58" s="118" t="s">
        <v>85</v>
      </c>
      <c r="BV58" s="118" t="s">
        <v>79</v>
      </c>
      <c r="BW58" s="118" t="s">
        <v>105</v>
      </c>
      <c r="BX58" s="118" t="s">
        <v>7</v>
      </c>
      <c r="CL58" s="118" t="s">
        <v>5</v>
      </c>
      <c r="CM58" s="118" t="s">
        <v>87</v>
      </c>
    </row>
    <row r="59" spans="1:91" s="5" customFormat="1" ht="16.5" customHeight="1">
      <c r="A59" s="107" t="s">
        <v>81</v>
      </c>
      <c r="B59" s="108"/>
      <c r="C59" s="109"/>
      <c r="D59" s="110" t="s">
        <v>106</v>
      </c>
      <c r="E59" s="110"/>
      <c r="F59" s="110"/>
      <c r="G59" s="110"/>
      <c r="H59" s="110"/>
      <c r="I59" s="111"/>
      <c r="J59" s="110" t="s">
        <v>107</v>
      </c>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2">
        <f>'02.2 - SO 02 ZTI administ...'!J27</f>
        <v>0</v>
      </c>
      <c r="AH59" s="111"/>
      <c r="AI59" s="111"/>
      <c r="AJ59" s="111"/>
      <c r="AK59" s="111"/>
      <c r="AL59" s="111"/>
      <c r="AM59" s="111"/>
      <c r="AN59" s="112">
        <f>SUM(AG59,AT59)</f>
        <v>0</v>
      </c>
      <c r="AO59" s="111"/>
      <c r="AP59" s="111"/>
      <c r="AQ59" s="113" t="s">
        <v>84</v>
      </c>
      <c r="AR59" s="108"/>
      <c r="AS59" s="114">
        <v>0</v>
      </c>
      <c r="AT59" s="115">
        <f>ROUND(SUM(AV59:AW59),2)</f>
        <v>0</v>
      </c>
      <c r="AU59" s="116">
        <f>'02.2 - SO 02 ZTI administ...'!P84</f>
        <v>0</v>
      </c>
      <c r="AV59" s="115">
        <f>'02.2 - SO 02 ZTI administ...'!J30</f>
        <v>0</v>
      </c>
      <c r="AW59" s="115">
        <f>'02.2 - SO 02 ZTI administ...'!J31</f>
        <v>0</v>
      </c>
      <c r="AX59" s="115">
        <f>'02.2 - SO 02 ZTI administ...'!J32</f>
        <v>0</v>
      </c>
      <c r="AY59" s="115">
        <f>'02.2 - SO 02 ZTI administ...'!J33</f>
        <v>0</v>
      </c>
      <c r="AZ59" s="115">
        <f>'02.2 - SO 02 ZTI administ...'!F30</f>
        <v>0</v>
      </c>
      <c r="BA59" s="115">
        <f>'02.2 - SO 02 ZTI administ...'!F31</f>
        <v>0</v>
      </c>
      <c r="BB59" s="115">
        <f>'02.2 - SO 02 ZTI administ...'!F32</f>
        <v>0</v>
      </c>
      <c r="BC59" s="115">
        <f>'02.2 - SO 02 ZTI administ...'!F33</f>
        <v>0</v>
      </c>
      <c r="BD59" s="117">
        <f>'02.2 - SO 02 ZTI administ...'!F34</f>
        <v>0</v>
      </c>
      <c r="BT59" s="118" t="s">
        <v>85</v>
      </c>
      <c r="BV59" s="118" t="s">
        <v>79</v>
      </c>
      <c r="BW59" s="118" t="s">
        <v>108</v>
      </c>
      <c r="BX59" s="118" t="s">
        <v>7</v>
      </c>
      <c r="CL59" s="118" t="s">
        <v>5</v>
      </c>
      <c r="CM59" s="118" t="s">
        <v>87</v>
      </c>
    </row>
    <row r="60" spans="1:91" s="5" customFormat="1" ht="16.5" customHeight="1">
      <c r="A60" s="107" t="s">
        <v>81</v>
      </c>
      <c r="B60" s="108"/>
      <c r="C60" s="109"/>
      <c r="D60" s="110" t="s">
        <v>109</v>
      </c>
      <c r="E60" s="110"/>
      <c r="F60" s="110"/>
      <c r="G60" s="110"/>
      <c r="H60" s="110"/>
      <c r="I60" s="111"/>
      <c r="J60" s="110" t="s">
        <v>110</v>
      </c>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2">
        <f>'02.4 - SO 02 Elektroinsta...'!J27</f>
        <v>0</v>
      </c>
      <c r="AH60" s="111"/>
      <c r="AI60" s="111"/>
      <c r="AJ60" s="111"/>
      <c r="AK60" s="111"/>
      <c r="AL60" s="111"/>
      <c r="AM60" s="111"/>
      <c r="AN60" s="112">
        <f>SUM(AG60,AT60)</f>
        <v>0</v>
      </c>
      <c r="AO60" s="111"/>
      <c r="AP60" s="111"/>
      <c r="AQ60" s="113" t="s">
        <v>84</v>
      </c>
      <c r="AR60" s="108"/>
      <c r="AS60" s="114">
        <v>0</v>
      </c>
      <c r="AT60" s="115">
        <f>ROUND(SUM(AV60:AW60),2)</f>
        <v>0</v>
      </c>
      <c r="AU60" s="116">
        <f>'02.4 - SO 02 Elektroinsta...'!P112</f>
        <v>0</v>
      </c>
      <c r="AV60" s="115">
        <f>'02.4 - SO 02 Elektroinsta...'!J30</f>
        <v>0</v>
      </c>
      <c r="AW60" s="115">
        <f>'02.4 - SO 02 Elektroinsta...'!J31</f>
        <v>0</v>
      </c>
      <c r="AX60" s="115">
        <f>'02.4 - SO 02 Elektroinsta...'!J32</f>
        <v>0</v>
      </c>
      <c r="AY60" s="115">
        <f>'02.4 - SO 02 Elektroinsta...'!J33</f>
        <v>0</v>
      </c>
      <c r="AZ60" s="115">
        <f>'02.4 - SO 02 Elektroinsta...'!F30</f>
        <v>0</v>
      </c>
      <c r="BA60" s="115">
        <f>'02.4 - SO 02 Elektroinsta...'!F31</f>
        <v>0</v>
      </c>
      <c r="BB60" s="115">
        <f>'02.4 - SO 02 Elektroinsta...'!F32</f>
        <v>0</v>
      </c>
      <c r="BC60" s="115">
        <f>'02.4 - SO 02 Elektroinsta...'!F33</f>
        <v>0</v>
      </c>
      <c r="BD60" s="117">
        <f>'02.4 - SO 02 Elektroinsta...'!F34</f>
        <v>0</v>
      </c>
      <c r="BT60" s="118" t="s">
        <v>85</v>
      </c>
      <c r="BV60" s="118" t="s">
        <v>79</v>
      </c>
      <c r="BW60" s="118" t="s">
        <v>111</v>
      </c>
      <c r="BX60" s="118" t="s">
        <v>7</v>
      </c>
      <c r="CL60" s="118" t="s">
        <v>5</v>
      </c>
      <c r="CM60" s="118" t="s">
        <v>87</v>
      </c>
    </row>
    <row r="61" spans="1:91" s="5" customFormat="1" ht="16.5" customHeight="1">
      <c r="A61" s="107" t="s">
        <v>81</v>
      </c>
      <c r="B61" s="108"/>
      <c r="C61" s="109"/>
      <c r="D61" s="110" t="s">
        <v>112</v>
      </c>
      <c r="E61" s="110"/>
      <c r="F61" s="110"/>
      <c r="G61" s="110"/>
      <c r="H61" s="110"/>
      <c r="I61" s="111"/>
      <c r="J61" s="110" t="s">
        <v>113</v>
      </c>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2">
        <f>'02.5 - SO 02 Slaboproud'!J27</f>
        <v>0</v>
      </c>
      <c r="AH61" s="111"/>
      <c r="AI61" s="111"/>
      <c r="AJ61" s="111"/>
      <c r="AK61" s="111"/>
      <c r="AL61" s="111"/>
      <c r="AM61" s="111"/>
      <c r="AN61" s="112">
        <f>SUM(AG61,AT61)</f>
        <v>0</v>
      </c>
      <c r="AO61" s="111"/>
      <c r="AP61" s="111"/>
      <c r="AQ61" s="113" t="s">
        <v>84</v>
      </c>
      <c r="AR61" s="108"/>
      <c r="AS61" s="114">
        <v>0</v>
      </c>
      <c r="AT61" s="115">
        <f>ROUND(SUM(AV61:AW61),2)</f>
        <v>0</v>
      </c>
      <c r="AU61" s="116">
        <f>'02.5 - SO 02 Slaboproud'!P101</f>
        <v>0</v>
      </c>
      <c r="AV61" s="115">
        <f>'02.5 - SO 02 Slaboproud'!J30</f>
        <v>0</v>
      </c>
      <c r="AW61" s="115">
        <f>'02.5 - SO 02 Slaboproud'!J31</f>
        <v>0</v>
      </c>
      <c r="AX61" s="115">
        <f>'02.5 - SO 02 Slaboproud'!J32</f>
        <v>0</v>
      </c>
      <c r="AY61" s="115">
        <f>'02.5 - SO 02 Slaboproud'!J33</f>
        <v>0</v>
      </c>
      <c r="AZ61" s="115">
        <f>'02.5 - SO 02 Slaboproud'!F30</f>
        <v>0</v>
      </c>
      <c r="BA61" s="115">
        <f>'02.5 - SO 02 Slaboproud'!F31</f>
        <v>0</v>
      </c>
      <c r="BB61" s="115">
        <f>'02.5 - SO 02 Slaboproud'!F32</f>
        <v>0</v>
      </c>
      <c r="BC61" s="115">
        <f>'02.5 - SO 02 Slaboproud'!F33</f>
        <v>0</v>
      </c>
      <c r="BD61" s="117">
        <f>'02.5 - SO 02 Slaboproud'!F34</f>
        <v>0</v>
      </c>
      <c r="BT61" s="118" t="s">
        <v>85</v>
      </c>
      <c r="BV61" s="118" t="s">
        <v>79</v>
      </c>
      <c r="BW61" s="118" t="s">
        <v>114</v>
      </c>
      <c r="BX61" s="118" t="s">
        <v>7</v>
      </c>
      <c r="CL61" s="118" t="s">
        <v>5</v>
      </c>
      <c r="CM61" s="118" t="s">
        <v>87</v>
      </c>
    </row>
    <row r="62" spans="1:91" s="5" customFormat="1" ht="16.5" customHeight="1">
      <c r="A62" s="107" t="s">
        <v>81</v>
      </c>
      <c r="B62" s="108"/>
      <c r="C62" s="109"/>
      <c r="D62" s="110" t="s">
        <v>115</v>
      </c>
      <c r="E62" s="110"/>
      <c r="F62" s="110"/>
      <c r="G62" s="110"/>
      <c r="H62" s="110"/>
      <c r="I62" s="111"/>
      <c r="J62" s="110" t="s">
        <v>116</v>
      </c>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2">
        <f>'02.9 - SO 02 VZT'!J27</f>
        <v>0</v>
      </c>
      <c r="AH62" s="111"/>
      <c r="AI62" s="111"/>
      <c r="AJ62" s="111"/>
      <c r="AK62" s="111"/>
      <c r="AL62" s="111"/>
      <c r="AM62" s="111"/>
      <c r="AN62" s="112">
        <f>SUM(AG62,AT62)</f>
        <v>0</v>
      </c>
      <c r="AO62" s="111"/>
      <c r="AP62" s="111"/>
      <c r="AQ62" s="113" t="s">
        <v>84</v>
      </c>
      <c r="AR62" s="108"/>
      <c r="AS62" s="114">
        <v>0</v>
      </c>
      <c r="AT62" s="115">
        <f>ROUND(SUM(AV62:AW62),2)</f>
        <v>0</v>
      </c>
      <c r="AU62" s="116">
        <f>'02.9 - SO 02 VZT'!P82</f>
        <v>0</v>
      </c>
      <c r="AV62" s="115">
        <f>'02.9 - SO 02 VZT'!J30</f>
        <v>0</v>
      </c>
      <c r="AW62" s="115">
        <f>'02.9 - SO 02 VZT'!J31</f>
        <v>0</v>
      </c>
      <c r="AX62" s="115">
        <f>'02.9 - SO 02 VZT'!J32</f>
        <v>0</v>
      </c>
      <c r="AY62" s="115">
        <f>'02.9 - SO 02 VZT'!J33</f>
        <v>0</v>
      </c>
      <c r="AZ62" s="115">
        <f>'02.9 - SO 02 VZT'!F30</f>
        <v>0</v>
      </c>
      <c r="BA62" s="115">
        <f>'02.9 - SO 02 VZT'!F31</f>
        <v>0</v>
      </c>
      <c r="BB62" s="115">
        <f>'02.9 - SO 02 VZT'!F32</f>
        <v>0</v>
      </c>
      <c r="BC62" s="115">
        <f>'02.9 - SO 02 VZT'!F33</f>
        <v>0</v>
      </c>
      <c r="BD62" s="117">
        <f>'02.9 - SO 02 VZT'!F34</f>
        <v>0</v>
      </c>
      <c r="BT62" s="118" t="s">
        <v>85</v>
      </c>
      <c r="BV62" s="118" t="s">
        <v>79</v>
      </c>
      <c r="BW62" s="118" t="s">
        <v>117</v>
      </c>
      <c r="BX62" s="118" t="s">
        <v>7</v>
      </c>
      <c r="CL62" s="118" t="s">
        <v>5</v>
      </c>
      <c r="CM62" s="118" t="s">
        <v>87</v>
      </c>
    </row>
    <row r="63" spans="1:91" s="5" customFormat="1" ht="31.5" customHeight="1">
      <c r="A63" s="107" t="s">
        <v>81</v>
      </c>
      <c r="B63" s="108"/>
      <c r="C63" s="109"/>
      <c r="D63" s="110" t="s">
        <v>118</v>
      </c>
      <c r="E63" s="110"/>
      <c r="F63" s="110"/>
      <c r="G63" s="110"/>
      <c r="H63" s="110"/>
      <c r="I63" s="111"/>
      <c r="J63" s="110" t="s">
        <v>119</v>
      </c>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2">
        <f>'03 - SO 03 - Komunikace, ...'!J27</f>
        <v>0</v>
      </c>
      <c r="AH63" s="111"/>
      <c r="AI63" s="111"/>
      <c r="AJ63" s="111"/>
      <c r="AK63" s="111"/>
      <c r="AL63" s="111"/>
      <c r="AM63" s="111"/>
      <c r="AN63" s="112">
        <f>SUM(AG63,AT63)</f>
        <v>0</v>
      </c>
      <c r="AO63" s="111"/>
      <c r="AP63" s="111"/>
      <c r="AQ63" s="113" t="s">
        <v>84</v>
      </c>
      <c r="AR63" s="108"/>
      <c r="AS63" s="114">
        <v>0</v>
      </c>
      <c r="AT63" s="115">
        <f>ROUND(SUM(AV63:AW63),2)</f>
        <v>0</v>
      </c>
      <c r="AU63" s="116">
        <f>'03 - SO 03 - Komunikace, ...'!P84</f>
        <v>0</v>
      </c>
      <c r="AV63" s="115">
        <f>'03 - SO 03 - Komunikace, ...'!J30</f>
        <v>0</v>
      </c>
      <c r="AW63" s="115">
        <f>'03 - SO 03 - Komunikace, ...'!J31</f>
        <v>0</v>
      </c>
      <c r="AX63" s="115">
        <f>'03 - SO 03 - Komunikace, ...'!J32</f>
        <v>0</v>
      </c>
      <c r="AY63" s="115">
        <f>'03 - SO 03 - Komunikace, ...'!J33</f>
        <v>0</v>
      </c>
      <c r="AZ63" s="115">
        <f>'03 - SO 03 - Komunikace, ...'!F30</f>
        <v>0</v>
      </c>
      <c r="BA63" s="115">
        <f>'03 - SO 03 - Komunikace, ...'!F31</f>
        <v>0</v>
      </c>
      <c r="BB63" s="115">
        <f>'03 - SO 03 - Komunikace, ...'!F32</f>
        <v>0</v>
      </c>
      <c r="BC63" s="115">
        <f>'03 - SO 03 - Komunikace, ...'!F33</f>
        <v>0</v>
      </c>
      <c r="BD63" s="117">
        <f>'03 - SO 03 - Komunikace, ...'!F34</f>
        <v>0</v>
      </c>
      <c r="BT63" s="118" t="s">
        <v>85</v>
      </c>
      <c r="BV63" s="118" t="s">
        <v>79</v>
      </c>
      <c r="BW63" s="118" t="s">
        <v>120</v>
      </c>
      <c r="BX63" s="118" t="s">
        <v>7</v>
      </c>
      <c r="CL63" s="118" t="s">
        <v>5</v>
      </c>
      <c r="CM63" s="118" t="s">
        <v>87</v>
      </c>
    </row>
    <row r="64" spans="1:91" s="5" customFormat="1" ht="16.5" customHeight="1">
      <c r="A64" s="107" t="s">
        <v>81</v>
      </c>
      <c r="B64" s="108"/>
      <c r="C64" s="109"/>
      <c r="D64" s="110" t="s">
        <v>121</v>
      </c>
      <c r="E64" s="110"/>
      <c r="F64" s="110"/>
      <c r="G64" s="110"/>
      <c r="H64" s="110"/>
      <c r="I64" s="111"/>
      <c r="J64" s="110" t="s">
        <v>122</v>
      </c>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2">
        <f>'07 - SO 07 venkovní rozvo...'!J27</f>
        <v>0</v>
      </c>
      <c r="AH64" s="111"/>
      <c r="AI64" s="111"/>
      <c r="AJ64" s="111"/>
      <c r="AK64" s="111"/>
      <c r="AL64" s="111"/>
      <c r="AM64" s="111"/>
      <c r="AN64" s="112">
        <f>SUM(AG64,AT64)</f>
        <v>0</v>
      </c>
      <c r="AO64" s="111"/>
      <c r="AP64" s="111"/>
      <c r="AQ64" s="113" t="s">
        <v>84</v>
      </c>
      <c r="AR64" s="108"/>
      <c r="AS64" s="114">
        <v>0</v>
      </c>
      <c r="AT64" s="115">
        <f>ROUND(SUM(AV64:AW64),2)</f>
        <v>0</v>
      </c>
      <c r="AU64" s="116">
        <f>'07 - SO 07 venkovní rozvo...'!P98</f>
        <v>0</v>
      </c>
      <c r="AV64" s="115">
        <f>'07 - SO 07 venkovní rozvo...'!J30</f>
        <v>0</v>
      </c>
      <c r="AW64" s="115">
        <f>'07 - SO 07 venkovní rozvo...'!J31</f>
        <v>0</v>
      </c>
      <c r="AX64" s="115">
        <f>'07 - SO 07 venkovní rozvo...'!J32</f>
        <v>0</v>
      </c>
      <c r="AY64" s="115">
        <f>'07 - SO 07 venkovní rozvo...'!J33</f>
        <v>0</v>
      </c>
      <c r="AZ64" s="115">
        <f>'07 - SO 07 venkovní rozvo...'!F30</f>
        <v>0</v>
      </c>
      <c r="BA64" s="115">
        <f>'07 - SO 07 venkovní rozvo...'!F31</f>
        <v>0</v>
      </c>
      <c r="BB64" s="115">
        <f>'07 - SO 07 venkovní rozvo...'!F32</f>
        <v>0</v>
      </c>
      <c r="BC64" s="115">
        <f>'07 - SO 07 venkovní rozvo...'!F33</f>
        <v>0</v>
      </c>
      <c r="BD64" s="117">
        <f>'07 - SO 07 venkovní rozvo...'!F34</f>
        <v>0</v>
      </c>
      <c r="BT64" s="118" t="s">
        <v>85</v>
      </c>
      <c r="BV64" s="118" t="s">
        <v>79</v>
      </c>
      <c r="BW64" s="118" t="s">
        <v>123</v>
      </c>
      <c r="BX64" s="118" t="s">
        <v>7</v>
      </c>
      <c r="CL64" s="118" t="s">
        <v>5</v>
      </c>
      <c r="CM64" s="118" t="s">
        <v>87</v>
      </c>
    </row>
    <row r="65" spans="1:91" s="5" customFormat="1" ht="16.5" customHeight="1">
      <c r="A65" s="107" t="s">
        <v>81</v>
      </c>
      <c r="B65" s="108"/>
      <c r="C65" s="109"/>
      <c r="D65" s="110" t="s">
        <v>124</v>
      </c>
      <c r="E65" s="110"/>
      <c r="F65" s="110"/>
      <c r="G65" s="110"/>
      <c r="H65" s="110"/>
      <c r="I65" s="111"/>
      <c r="J65" s="110" t="s">
        <v>125</v>
      </c>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2">
        <f>'09 - SO 09 přeložky'!J27</f>
        <v>0</v>
      </c>
      <c r="AH65" s="111"/>
      <c r="AI65" s="111"/>
      <c r="AJ65" s="111"/>
      <c r="AK65" s="111"/>
      <c r="AL65" s="111"/>
      <c r="AM65" s="111"/>
      <c r="AN65" s="112">
        <f>SUM(AG65,AT65)</f>
        <v>0</v>
      </c>
      <c r="AO65" s="111"/>
      <c r="AP65" s="111"/>
      <c r="AQ65" s="113" t="s">
        <v>84</v>
      </c>
      <c r="AR65" s="108"/>
      <c r="AS65" s="114">
        <v>0</v>
      </c>
      <c r="AT65" s="115">
        <f>ROUND(SUM(AV65:AW65),2)</f>
        <v>0</v>
      </c>
      <c r="AU65" s="116">
        <f>'09 - SO 09 přeložky'!P88</f>
        <v>0</v>
      </c>
      <c r="AV65" s="115">
        <f>'09 - SO 09 přeložky'!J30</f>
        <v>0</v>
      </c>
      <c r="AW65" s="115">
        <f>'09 - SO 09 přeložky'!J31</f>
        <v>0</v>
      </c>
      <c r="AX65" s="115">
        <f>'09 - SO 09 přeložky'!J32</f>
        <v>0</v>
      </c>
      <c r="AY65" s="115">
        <f>'09 - SO 09 přeložky'!J33</f>
        <v>0</v>
      </c>
      <c r="AZ65" s="115">
        <f>'09 - SO 09 přeložky'!F30</f>
        <v>0</v>
      </c>
      <c r="BA65" s="115">
        <f>'09 - SO 09 přeložky'!F31</f>
        <v>0</v>
      </c>
      <c r="BB65" s="115">
        <f>'09 - SO 09 přeložky'!F32</f>
        <v>0</v>
      </c>
      <c r="BC65" s="115">
        <f>'09 - SO 09 přeložky'!F33</f>
        <v>0</v>
      </c>
      <c r="BD65" s="117">
        <f>'09 - SO 09 přeložky'!F34</f>
        <v>0</v>
      </c>
      <c r="BT65" s="118" t="s">
        <v>85</v>
      </c>
      <c r="BV65" s="118" t="s">
        <v>79</v>
      </c>
      <c r="BW65" s="118" t="s">
        <v>126</v>
      </c>
      <c r="BX65" s="118" t="s">
        <v>7</v>
      </c>
      <c r="CL65" s="118" t="s">
        <v>5</v>
      </c>
      <c r="CM65" s="118" t="s">
        <v>87</v>
      </c>
    </row>
    <row r="66" spans="1:91" s="5" customFormat="1" ht="16.5" customHeight="1">
      <c r="A66" s="107" t="s">
        <v>81</v>
      </c>
      <c r="B66" s="108"/>
      <c r="C66" s="109"/>
      <c r="D66" s="110" t="s">
        <v>127</v>
      </c>
      <c r="E66" s="110"/>
      <c r="F66" s="110"/>
      <c r="G66" s="110"/>
      <c r="H66" s="110"/>
      <c r="I66" s="111"/>
      <c r="J66" s="110" t="s">
        <v>128</v>
      </c>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2">
        <f>'10 - SO 10 Oplocení'!J27</f>
        <v>0</v>
      </c>
      <c r="AH66" s="111"/>
      <c r="AI66" s="111"/>
      <c r="AJ66" s="111"/>
      <c r="AK66" s="111"/>
      <c r="AL66" s="111"/>
      <c r="AM66" s="111"/>
      <c r="AN66" s="112">
        <f>SUM(AG66,AT66)</f>
        <v>0</v>
      </c>
      <c r="AO66" s="111"/>
      <c r="AP66" s="111"/>
      <c r="AQ66" s="113" t="s">
        <v>84</v>
      </c>
      <c r="AR66" s="108"/>
      <c r="AS66" s="114">
        <v>0</v>
      </c>
      <c r="AT66" s="115">
        <f>ROUND(SUM(AV66:AW66),2)</f>
        <v>0</v>
      </c>
      <c r="AU66" s="116">
        <f>'10 - SO 10 Oplocení'!P80</f>
        <v>0</v>
      </c>
      <c r="AV66" s="115">
        <f>'10 - SO 10 Oplocení'!J30</f>
        <v>0</v>
      </c>
      <c r="AW66" s="115">
        <f>'10 - SO 10 Oplocení'!J31</f>
        <v>0</v>
      </c>
      <c r="AX66" s="115">
        <f>'10 - SO 10 Oplocení'!J32</f>
        <v>0</v>
      </c>
      <c r="AY66" s="115">
        <f>'10 - SO 10 Oplocení'!J33</f>
        <v>0</v>
      </c>
      <c r="AZ66" s="115">
        <f>'10 - SO 10 Oplocení'!F30</f>
        <v>0</v>
      </c>
      <c r="BA66" s="115">
        <f>'10 - SO 10 Oplocení'!F31</f>
        <v>0</v>
      </c>
      <c r="BB66" s="115">
        <f>'10 - SO 10 Oplocení'!F32</f>
        <v>0</v>
      </c>
      <c r="BC66" s="115">
        <f>'10 - SO 10 Oplocení'!F33</f>
        <v>0</v>
      </c>
      <c r="BD66" s="117">
        <f>'10 - SO 10 Oplocení'!F34</f>
        <v>0</v>
      </c>
      <c r="BT66" s="118" t="s">
        <v>85</v>
      </c>
      <c r="BV66" s="118" t="s">
        <v>79</v>
      </c>
      <c r="BW66" s="118" t="s">
        <v>129</v>
      </c>
      <c r="BX66" s="118" t="s">
        <v>7</v>
      </c>
      <c r="CL66" s="118" t="s">
        <v>5</v>
      </c>
      <c r="CM66" s="118" t="s">
        <v>87</v>
      </c>
    </row>
    <row r="67" spans="1:91" s="5" customFormat="1" ht="16.5" customHeight="1">
      <c r="A67" s="107" t="s">
        <v>81</v>
      </c>
      <c r="B67" s="108"/>
      <c r="C67" s="109"/>
      <c r="D67" s="110" t="s">
        <v>130</v>
      </c>
      <c r="E67" s="110"/>
      <c r="F67" s="110"/>
      <c r="G67" s="110"/>
      <c r="H67" s="110"/>
      <c r="I67" s="111"/>
      <c r="J67" s="110" t="s">
        <v>131</v>
      </c>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2">
        <f>'11 - SO 11 Dešťová kanali...'!J27</f>
        <v>0</v>
      </c>
      <c r="AH67" s="111"/>
      <c r="AI67" s="111"/>
      <c r="AJ67" s="111"/>
      <c r="AK67" s="111"/>
      <c r="AL67" s="111"/>
      <c r="AM67" s="111"/>
      <c r="AN67" s="112">
        <f>SUM(AG67,AT67)</f>
        <v>0</v>
      </c>
      <c r="AO67" s="111"/>
      <c r="AP67" s="111"/>
      <c r="AQ67" s="113" t="s">
        <v>84</v>
      </c>
      <c r="AR67" s="108"/>
      <c r="AS67" s="114">
        <v>0</v>
      </c>
      <c r="AT67" s="115">
        <f>ROUND(SUM(AV67:AW67),2)</f>
        <v>0</v>
      </c>
      <c r="AU67" s="116">
        <f>'11 - SO 11 Dešťová kanali...'!P87</f>
        <v>0</v>
      </c>
      <c r="AV67" s="115">
        <f>'11 - SO 11 Dešťová kanali...'!J30</f>
        <v>0</v>
      </c>
      <c r="AW67" s="115">
        <f>'11 - SO 11 Dešťová kanali...'!J31</f>
        <v>0</v>
      </c>
      <c r="AX67" s="115">
        <f>'11 - SO 11 Dešťová kanali...'!J32</f>
        <v>0</v>
      </c>
      <c r="AY67" s="115">
        <f>'11 - SO 11 Dešťová kanali...'!J33</f>
        <v>0</v>
      </c>
      <c r="AZ67" s="115">
        <f>'11 - SO 11 Dešťová kanali...'!F30</f>
        <v>0</v>
      </c>
      <c r="BA67" s="115">
        <f>'11 - SO 11 Dešťová kanali...'!F31</f>
        <v>0</v>
      </c>
      <c r="BB67" s="115">
        <f>'11 - SO 11 Dešťová kanali...'!F32</f>
        <v>0</v>
      </c>
      <c r="BC67" s="115">
        <f>'11 - SO 11 Dešťová kanali...'!F33</f>
        <v>0</v>
      </c>
      <c r="BD67" s="117">
        <f>'11 - SO 11 Dešťová kanali...'!F34</f>
        <v>0</v>
      </c>
      <c r="BT67" s="118" t="s">
        <v>85</v>
      </c>
      <c r="BV67" s="118" t="s">
        <v>79</v>
      </c>
      <c r="BW67" s="118" t="s">
        <v>132</v>
      </c>
      <c r="BX67" s="118" t="s">
        <v>7</v>
      </c>
      <c r="CL67" s="118" t="s">
        <v>5</v>
      </c>
      <c r="CM67" s="118" t="s">
        <v>87</v>
      </c>
    </row>
    <row r="68" spans="1:91" s="5" customFormat="1" ht="16.5" customHeight="1">
      <c r="A68" s="107" t="s">
        <v>81</v>
      </c>
      <c r="B68" s="108"/>
      <c r="C68" s="109"/>
      <c r="D68" s="110" t="s">
        <v>133</v>
      </c>
      <c r="E68" s="110"/>
      <c r="F68" s="110"/>
      <c r="G68" s="110"/>
      <c r="H68" s="110"/>
      <c r="I68" s="111"/>
      <c r="J68" s="110" t="s">
        <v>134</v>
      </c>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2">
        <f>'12 - SO 12 Přípojka splaš...'!J27</f>
        <v>0</v>
      </c>
      <c r="AH68" s="111"/>
      <c r="AI68" s="111"/>
      <c r="AJ68" s="111"/>
      <c r="AK68" s="111"/>
      <c r="AL68" s="111"/>
      <c r="AM68" s="111"/>
      <c r="AN68" s="112">
        <f>SUM(AG68,AT68)</f>
        <v>0</v>
      </c>
      <c r="AO68" s="111"/>
      <c r="AP68" s="111"/>
      <c r="AQ68" s="113" t="s">
        <v>84</v>
      </c>
      <c r="AR68" s="108"/>
      <c r="AS68" s="114">
        <v>0</v>
      </c>
      <c r="AT68" s="115">
        <f>ROUND(SUM(AV68:AW68),2)</f>
        <v>0</v>
      </c>
      <c r="AU68" s="116">
        <f>'12 - SO 12 Přípojka splaš...'!P81</f>
        <v>0</v>
      </c>
      <c r="AV68" s="115">
        <f>'12 - SO 12 Přípojka splaš...'!J30</f>
        <v>0</v>
      </c>
      <c r="AW68" s="115">
        <f>'12 - SO 12 Přípojka splaš...'!J31</f>
        <v>0</v>
      </c>
      <c r="AX68" s="115">
        <f>'12 - SO 12 Přípojka splaš...'!J32</f>
        <v>0</v>
      </c>
      <c r="AY68" s="115">
        <f>'12 - SO 12 Přípojka splaš...'!J33</f>
        <v>0</v>
      </c>
      <c r="AZ68" s="115">
        <f>'12 - SO 12 Přípojka splaš...'!F30</f>
        <v>0</v>
      </c>
      <c r="BA68" s="115">
        <f>'12 - SO 12 Přípojka splaš...'!F31</f>
        <v>0</v>
      </c>
      <c r="BB68" s="115">
        <f>'12 - SO 12 Přípojka splaš...'!F32</f>
        <v>0</v>
      </c>
      <c r="BC68" s="115">
        <f>'12 - SO 12 Přípojka splaš...'!F33</f>
        <v>0</v>
      </c>
      <c r="BD68" s="117">
        <f>'12 - SO 12 Přípojka splaš...'!F34</f>
        <v>0</v>
      </c>
      <c r="BT68" s="118" t="s">
        <v>85</v>
      </c>
      <c r="BV68" s="118" t="s">
        <v>79</v>
      </c>
      <c r="BW68" s="118" t="s">
        <v>135</v>
      </c>
      <c r="BX68" s="118" t="s">
        <v>7</v>
      </c>
      <c r="CL68" s="118" t="s">
        <v>5</v>
      </c>
      <c r="CM68" s="118" t="s">
        <v>87</v>
      </c>
    </row>
    <row r="69" spans="1:91" s="5" customFormat="1" ht="16.5" customHeight="1">
      <c r="A69" s="107" t="s">
        <v>81</v>
      </c>
      <c r="B69" s="108"/>
      <c r="C69" s="109"/>
      <c r="D69" s="110" t="s">
        <v>136</v>
      </c>
      <c r="E69" s="110"/>
      <c r="F69" s="110"/>
      <c r="G69" s="110"/>
      <c r="H69" s="110"/>
      <c r="I69" s="111"/>
      <c r="J69" s="110" t="s">
        <v>137</v>
      </c>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2">
        <f>'13 - SO 13 Zásobování vodou'!J27</f>
        <v>0</v>
      </c>
      <c r="AH69" s="111"/>
      <c r="AI69" s="111"/>
      <c r="AJ69" s="111"/>
      <c r="AK69" s="111"/>
      <c r="AL69" s="111"/>
      <c r="AM69" s="111"/>
      <c r="AN69" s="112">
        <f>SUM(AG69,AT69)</f>
        <v>0</v>
      </c>
      <c r="AO69" s="111"/>
      <c r="AP69" s="111"/>
      <c r="AQ69" s="113" t="s">
        <v>84</v>
      </c>
      <c r="AR69" s="108"/>
      <c r="AS69" s="114">
        <v>0</v>
      </c>
      <c r="AT69" s="115">
        <f>ROUND(SUM(AV69:AW69),2)</f>
        <v>0</v>
      </c>
      <c r="AU69" s="116">
        <f>'13 - SO 13 Zásobování vodou'!P81</f>
        <v>0</v>
      </c>
      <c r="AV69" s="115">
        <f>'13 - SO 13 Zásobování vodou'!J30</f>
        <v>0</v>
      </c>
      <c r="AW69" s="115">
        <f>'13 - SO 13 Zásobování vodou'!J31</f>
        <v>0</v>
      </c>
      <c r="AX69" s="115">
        <f>'13 - SO 13 Zásobování vodou'!J32</f>
        <v>0</v>
      </c>
      <c r="AY69" s="115">
        <f>'13 - SO 13 Zásobování vodou'!J33</f>
        <v>0</v>
      </c>
      <c r="AZ69" s="115">
        <f>'13 - SO 13 Zásobování vodou'!F30</f>
        <v>0</v>
      </c>
      <c r="BA69" s="115">
        <f>'13 - SO 13 Zásobování vodou'!F31</f>
        <v>0</v>
      </c>
      <c r="BB69" s="115">
        <f>'13 - SO 13 Zásobování vodou'!F32</f>
        <v>0</v>
      </c>
      <c r="BC69" s="115">
        <f>'13 - SO 13 Zásobování vodou'!F33</f>
        <v>0</v>
      </c>
      <c r="BD69" s="117">
        <f>'13 - SO 13 Zásobování vodou'!F34</f>
        <v>0</v>
      </c>
      <c r="BT69" s="118" t="s">
        <v>85</v>
      </c>
      <c r="BV69" s="118" t="s">
        <v>79</v>
      </c>
      <c r="BW69" s="118" t="s">
        <v>138</v>
      </c>
      <c r="BX69" s="118" t="s">
        <v>7</v>
      </c>
      <c r="CL69" s="118" t="s">
        <v>5</v>
      </c>
      <c r="CM69" s="118" t="s">
        <v>87</v>
      </c>
    </row>
    <row r="70" spans="1:91" s="5" customFormat="1" ht="16.5" customHeight="1">
      <c r="A70" s="107" t="s">
        <v>81</v>
      </c>
      <c r="B70" s="108"/>
      <c r="C70" s="109"/>
      <c r="D70" s="110" t="s">
        <v>139</v>
      </c>
      <c r="E70" s="110"/>
      <c r="F70" s="110"/>
      <c r="G70" s="110"/>
      <c r="H70" s="110"/>
      <c r="I70" s="111"/>
      <c r="J70" s="110" t="s">
        <v>140</v>
      </c>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2">
        <f>'14 - SO 14 - Areálový ply...'!J27</f>
        <v>0</v>
      </c>
      <c r="AH70" s="111"/>
      <c r="AI70" s="111"/>
      <c r="AJ70" s="111"/>
      <c r="AK70" s="111"/>
      <c r="AL70" s="111"/>
      <c r="AM70" s="111"/>
      <c r="AN70" s="112">
        <f>SUM(AG70,AT70)</f>
        <v>0</v>
      </c>
      <c r="AO70" s="111"/>
      <c r="AP70" s="111"/>
      <c r="AQ70" s="113" t="s">
        <v>84</v>
      </c>
      <c r="AR70" s="108"/>
      <c r="AS70" s="114">
        <v>0</v>
      </c>
      <c r="AT70" s="115">
        <f>ROUND(SUM(AV70:AW70),2)</f>
        <v>0</v>
      </c>
      <c r="AU70" s="116">
        <f>'14 - SO 14 - Areálový ply...'!P94</f>
        <v>0</v>
      </c>
      <c r="AV70" s="115">
        <f>'14 - SO 14 - Areálový ply...'!J30</f>
        <v>0</v>
      </c>
      <c r="AW70" s="115">
        <f>'14 - SO 14 - Areálový ply...'!J31</f>
        <v>0</v>
      </c>
      <c r="AX70" s="115">
        <f>'14 - SO 14 - Areálový ply...'!J32</f>
        <v>0</v>
      </c>
      <c r="AY70" s="115">
        <f>'14 - SO 14 - Areálový ply...'!J33</f>
        <v>0</v>
      </c>
      <c r="AZ70" s="115">
        <f>'14 - SO 14 - Areálový ply...'!F30</f>
        <v>0</v>
      </c>
      <c r="BA70" s="115">
        <f>'14 - SO 14 - Areálový ply...'!F31</f>
        <v>0</v>
      </c>
      <c r="BB70" s="115">
        <f>'14 - SO 14 - Areálový ply...'!F32</f>
        <v>0</v>
      </c>
      <c r="BC70" s="115">
        <f>'14 - SO 14 - Areálový ply...'!F33</f>
        <v>0</v>
      </c>
      <c r="BD70" s="117">
        <f>'14 - SO 14 - Areálový ply...'!F34</f>
        <v>0</v>
      </c>
      <c r="BT70" s="118" t="s">
        <v>85</v>
      </c>
      <c r="BV70" s="118" t="s">
        <v>79</v>
      </c>
      <c r="BW70" s="118" t="s">
        <v>141</v>
      </c>
      <c r="BX70" s="118" t="s">
        <v>7</v>
      </c>
      <c r="CL70" s="118" t="s">
        <v>5</v>
      </c>
      <c r="CM70" s="118" t="s">
        <v>87</v>
      </c>
    </row>
    <row r="71" spans="1:91" s="5" customFormat="1" ht="16.5" customHeight="1">
      <c r="A71" s="107" t="s">
        <v>81</v>
      </c>
      <c r="B71" s="108"/>
      <c r="C71" s="109"/>
      <c r="D71" s="110" t="s">
        <v>11</v>
      </c>
      <c r="E71" s="110"/>
      <c r="F71" s="110"/>
      <c r="G71" s="110"/>
      <c r="H71" s="110"/>
      <c r="I71" s="111"/>
      <c r="J71" s="110" t="s">
        <v>142</v>
      </c>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2">
        <f>'15 - SO 15 Demoliční práce'!J27</f>
        <v>0</v>
      </c>
      <c r="AH71" s="111"/>
      <c r="AI71" s="111"/>
      <c r="AJ71" s="111"/>
      <c r="AK71" s="111"/>
      <c r="AL71" s="111"/>
      <c r="AM71" s="111"/>
      <c r="AN71" s="112">
        <f>SUM(AG71,AT71)</f>
        <v>0</v>
      </c>
      <c r="AO71" s="111"/>
      <c r="AP71" s="111"/>
      <c r="AQ71" s="113" t="s">
        <v>84</v>
      </c>
      <c r="AR71" s="108"/>
      <c r="AS71" s="114">
        <v>0</v>
      </c>
      <c r="AT71" s="115">
        <f>ROUND(SUM(AV71:AW71),2)</f>
        <v>0</v>
      </c>
      <c r="AU71" s="116">
        <f>'15 - SO 15 Demoliční práce'!P79</f>
        <v>0</v>
      </c>
      <c r="AV71" s="115">
        <f>'15 - SO 15 Demoliční práce'!J30</f>
        <v>0</v>
      </c>
      <c r="AW71" s="115">
        <f>'15 - SO 15 Demoliční práce'!J31</f>
        <v>0</v>
      </c>
      <c r="AX71" s="115">
        <f>'15 - SO 15 Demoliční práce'!J32</f>
        <v>0</v>
      </c>
      <c r="AY71" s="115">
        <f>'15 - SO 15 Demoliční práce'!J33</f>
        <v>0</v>
      </c>
      <c r="AZ71" s="115">
        <f>'15 - SO 15 Demoliční práce'!F30</f>
        <v>0</v>
      </c>
      <c r="BA71" s="115">
        <f>'15 - SO 15 Demoliční práce'!F31</f>
        <v>0</v>
      </c>
      <c r="BB71" s="115">
        <f>'15 - SO 15 Demoliční práce'!F32</f>
        <v>0</v>
      </c>
      <c r="BC71" s="115">
        <f>'15 - SO 15 Demoliční práce'!F33</f>
        <v>0</v>
      </c>
      <c r="BD71" s="117">
        <f>'15 - SO 15 Demoliční práce'!F34</f>
        <v>0</v>
      </c>
      <c r="BT71" s="118" t="s">
        <v>85</v>
      </c>
      <c r="BV71" s="118" t="s">
        <v>79</v>
      </c>
      <c r="BW71" s="118" t="s">
        <v>143</v>
      </c>
      <c r="BX71" s="118" t="s">
        <v>7</v>
      </c>
      <c r="CL71" s="118" t="s">
        <v>5</v>
      </c>
      <c r="CM71" s="118" t="s">
        <v>87</v>
      </c>
    </row>
    <row r="72" spans="1:91" s="5" customFormat="1" ht="16.5" customHeight="1">
      <c r="A72" s="107" t="s">
        <v>81</v>
      </c>
      <c r="B72" s="108"/>
      <c r="C72" s="109"/>
      <c r="D72" s="110" t="s">
        <v>144</v>
      </c>
      <c r="E72" s="110"/>
      <c r="F72" s="110"/>
      <c r="G72" s="110"/>
      <c r="H72" s="110"/>
      <c r="I72" s="111"/>
      <c r="J72" s="110" t="s">
        <v>145</v>
      </c>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2">
        <f>'30 - PS03 stlačený vzduch'!J27</f>
        <v>0</v>
      </c>
      <c r="AH72" s="111"/>
      <c r="AI72" s="111"/>
      <c r="AJ72" s="111"/>
      <c r="AK72" s="111"/>
      <c r="AL72" s="111"/>
      <c r="AM72" s="111"/>
      <c r="AN72" s="112">
        <f>SUM(AG72,AT72)</f>
        <v>0</v>
      </c>
      <c r="AO72" s="111"/>
      <c r="AP72" s="111"/>
      <c r="AQ72" s="113" t="s">
        <v>84</v>
      </c>
      <c r="AR72" s="108"/>
      <c r="AS72" s="114">
        <v>0</v>
      </c>
      <c r="AT72" s="115">
        <f>ROUND(SUM(AV72:AW72),2)</f>
        <v>0</v>
      </c>
      <c r="AU72" s="116">
        <f>'30 - PS03 stlačený vzduch'!P77</f>
        <v>0</v>
      </c>
      <c r="AV72" s="115">
        <f>'30 - PS03 stlačený vzduch'!J30</f>
        <v>0</v>
      </c>
      <c r="AW72" s="115">
        <f>'30 - PS03 stlačený vzduch'!J31</f>
        <v>0</v>
      </c>
      <c r="AX72" s="115">
        <f>'30 - PS03 stlačený vzduch'!J32</f>
        <v>0</v>
      </c>
      <c r="AY72" s="115">
        <f>'30 - PS03 stlačený vzduch'!J33</f>
        <v>0</v>
      </c>
      <c r="AZ72" s="115">
        <f>'30 - PS03 stlačený vzduch'!F30</f>
        <v>0</v>
      </c>
      <c r="BA72" s="115">
        <f>'30 - PS03 stlačený vzduch'!F31</f>
        <v>0</v>
      </c>
      <c r="BB72" s="115">
        <f>'30 - PS03 stlačený vzduch'!F32</f>
        <v>0</v>
      </c>
      <c r="BC72" s="115">
        <f>'30 - PS03 stlačený vzduch'!F33</f>
        <v>0</v>
      </c>
      <c r="BD72" s="117">
        <f>'30 - PS03 stlačený vzduch'!F34</f>
        <v>0</v>
      </c>
      <c r="BT72" s="118" t="s">
        <v>85</v>
      </c>
      <c r="BV72" s="118" t="s">
        <v>79</v>
      </c>
      <c r="BW72" s="118" t="s">
        <v>146</v>
      </c>
      <c r="BX72" s="118" t="s">
        <v>7</v>
      </c>
      <c r="CL72" s="118" t="s">
        <v>5</v>
      </c>
      <c r="CM72" s="118" t="s">
        <v>87</v>
      </c>
    </row>
    <row r="73" spans="1:91" s="5" customFormat="1" ht="16.5" customHeight="1">
      <c r="A73" s="107" t="s">
        <v>81</v>
      </c>
      <c r="B73" s="108"/>
      <c r="C73" s="109"/>
      <c r="D73" s="110" t="s">
        <v>147</v>
      </c>
      <c r="E73" s="110"/>
      <c r="F73" s="110"/>
      <c r="G73" s="110"/>
      <c r="H73" s="110"/>
      <c r="I73" s="111"/>
      <c r="J73" s="110" t="s">
        <v>148</v>
      </c>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2">
        <f>'40 - Vedlejší a ostatní n...'!J27</f>
        <v>0</v>
      </c>
      <c r="AH73" s="111"/>
      <c r="AI73" s="111"/>
      <c r="AJ73" s="111"/>
      <c r="AK73" s="111"/>
      <c r="AL73" s="111"/>
      <c r="AM73" s="111"/>
      <c r="AN73" s="112">
        <f>SUM(AG73,AT73)</f>
        <v>0</v>
      </c>
      <c r="AO73" s="111"/>
      <c r="AP73" s="111"/>
      <c r="AQ73" s="113" t="s">
        <v>149</v>
      </c>
      <c r="AR73" s="108"/>
      <c r="AS73" s="119">
        <v>0</v>
      </c>
      <c r="AT73" s="120">
        <f>ROUND(SUM(AV73:AW73),2)</f>
        <v>0</v>
      </c>
      <c r="AU73" s="121">
        <f>'40 - Vedlejší a ostatní n...'!P78</f>
        <v>0</v>
      </c>
      <c r="AV73" s="120">
        <f>'40 - Vedlejší a ostatní n...'!J30</f>
        <v>0</v>
      </c>
      <c r="AW73" s="120">
        <f>'40 - Vedlejší a ostatní n...'!J31</f>
        <v>0</v>
      </c>
      <c r="AX73" s="120">
        <f>'40 - Vedlejší a ostatní n...'!J32</f>
        <v>0</v>
      </c>
      <c r="AY73" s="120">
        <f>'40 - Vedlejší a ostatní n...'!J33</f>
        <v>0</v>
      </c>
      <c r="AZ73" s="120">
        <f>'40 - Vedlejší a ostatní n...'!F30</f>
        <v>0</v>
      </c>
      <c r="BA73" s="120">
        <f>'40 - Vedlejší a ostatní n...'!F31</f>
        <v>0</v>
      </c>
      <c r="BB73" s="120">
        <f>'40 - Vedlejší a ostatní n...'!F32</f>
        <v>0</v>
      </c>
      <c r="BC73" s="120">
        <f>'40 - Vedlejší a ostatní n...'!F33</f>
        <v>0</v>
      </c>
      <c r="BD73" s="122">
        <f>'40 - Vedlejší a ostatní n...'!F34</f>
        <v>0</v>
      </c>
      <c r="BT73" s="118" t="s">
        <v>85</v>
      </c>
      <c r="BV73" s="118" t="s">
        <v>79</v>
      </c>
      <c r="BW73" s="118" t="s">
        <v>150</v>
      </c>
      <c r="BX73" s="118" t="s">
        <v>7</v>
      </c>
      <c r="CL73" s="118" t="s">
        <v>151</v>
      </c>
      <c r="CM73" s="118" t="s">
        <v>87</v>
      </c>
    </row>
    <row r="74" spans="2:44" s="1" customFormat="1" ht="30" customHeight="1">
      <c r="B74" s="47"/>
      <c r="AR74" s="47"/>
    </row>
    <row r="75" spans="2:44" s="1" customFormat="1" ht="6.95" customHeight="1">
      <c r="B75" s="68"/>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47"/>
    </row>
  </sheetData>
  <mergeCells count="12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N64:AP64"/>
    <mergeCell ref="AG64:AM64"/>
    <mergeCell ref="D64:H64"/>
    <mergeCell ref="J64:AF64"/>
    <mergeCell ref="AN65:AP65"/>
    <mergeCell ref="AG65:AM65"/>
    <mergeCell ref="D65:H65"/>
    <mergeCell ref="J65:AF65"/>
    <mergeCell ref="AN66:AP66"/>
    <mergeCell ref="AG66:AM66"/>
    <mergeCell ref="D66:H66"/>
    <mergeCell ref="J66:AF66"/>
    <mergeCell ref="AN67:AP67"/>
    <mergeCell ref="AG67:AM67"/>
    <mergeCell ref="D67:H67"/>
    <mergeCell ref="J67:AF67"/>
    <mergeCell ref="AN68:AP68"/>
    <mergeCell ref="AG68:AM68"/>
    <mergeCell ref="D68:H68"/>
    <mergeCell ref="J68:AF68"/>
    <mergeCell ref="AN69:AP69"/>
    <mergeCell ref="AG69:AM69"/>
    <mergeCell ref="D69:H69"/>
    <mergeCell ref="J69:AF69"/>
    <mergeCell ref="AN70:AP70"/>
    <mergeCell ref="AG70:AM70"/>
    <mergeCell ref="D70:H70"/>
    <mergeCell ref="J70:AF70"/>
    <mergeCell ref="AN71:AP71"/>
    <mergeCell ref="AG71:AM71"/>
    <mergeCell ref="D71:H71"/>
    <mergeCell ref="J71:AF71"/>
    <mergeCell ref="AN72:AP72"/>
    <mergeCell ref="AG72:AM72"/>
    <mergeCell ref="D72:H72"/>
    <mergeCell ref="J72:AF72"/>
    <mergeCell ref="AN73:AP73"/>
    <mergeCell ref="AG73:AM73"/>
    <mergeCell ref="D73:H73"/>
    <mergeCell ref="J73:AF73"/>
    <mergeCell ref="AG51:AM51"/>
    <mergeCell ref="AN51:AP51"/>
    <mergeCell ref="AR2:BE2"/>
  </mergeCells>
  <hyperlinks>
    <hyperlink ref="K1:S1" location="C2" display="1) Rekapitulace stavby"/>
    <hyperlink ref="W1:AI1" location="C51" display="2) Rekapitulace objektů stavby a soupisů prací"/>
    <hyperlink ref="A52" location="'01 - SO 01 Hala'!C2" display="/"/>
    <hyperlink ref="A53" location="'01.1 - SO 01 Vytápění hala'!C2" display="/"/>
    <hyperlink ref="A54" location="'01.2 - SO 01 ZTI hala'!C2" display="/"/>
    <hyperlink ref="A55" location="'01.3 - SO 01 Vzduchotechnika'!C2" display="/"/>
    <hyperlink ref="A56" location="'01.4 - SO 01 Elektroinsta...'!C2" display="/"/>
    <hyperlink ref="A57" location="'02 - SO 02 Administrativn...'!C2" display="/"/>
    <hyperlink ref="A58" location="'02.1 - SO 02 Vytápění adm...'!C2" display="/"/>
    <hyperlink ref="A59" location="'02.2 - SO 02 ZTI administ...'!C2" display="/"/>
    <hyperlink ref="A60" location="'02.4 - SO 02 Elektroinsta...'!C2" display="/"/>
    <hyperlink ref="A61" location="'02.5 - SO 02 Slaboproud'!C2" display="/"/>
    <hyperlink ref="A62" location="'02.9 - SO 02 VZT'!C2" display="/"/>
    <hyperlink ref="A63" location="'03 - SO 03 - Komunikace, ...'!C2" display="/"/>
    <hyperlink ref="A64" location="'07 - SO 07 venkovní rozvo...'!C2" display="/"/>
    <hyperlink ref="A65" location="'09 - SO 09 přeložky'!C2" display="/"/>
    <hyperlink ref="A66" location="'10 - SO 10 Oplocení'!C2" display="/"/>
    <hyperlink ref="A67" location="'11 - SO 11 Dešťová kanali...'!C2" display="/"/>
    <hyperlink ref="A68" location="'12 - SO 12 Přípojka splaš...'!C2" display="/"/>
    <hyperlink ref="A69" location="'13 - SO 13 Zásobování vodou'!C2" display="/"/>
    <hyperlink ref="A70" location="'14 - SO 14 - Areálový ply...'!C2" display="/"/>
    <hyperlink ref="A71" location="'15 - SO 15 Demoliční práce'!C2" display="/"/>
    <hyperlink ref="A72" location="'30 - PS03 stlačený vzduch'!C2" display="/"/>
    <hyperlink ref="A73" location="'40 - Vedlejší a ostatní 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5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111</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2634</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ROUND(J112,2)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ROUND(SUM(BE112:BE591),2)</f>
        <v>0</v>
      </c>
      <c r="G30" s="48"/>
      <c r="H30" s="48"/>
      <c r="I30" s="145">
        <v>0.21</v>
      </c>
      <c r="J30" s="144">
        <f>ROUND(ROUND((SUM(BE112:BE591)),2)*I30,2)</f>
        <v>0</v>
      </c>
      <c r="K30" s="52"/>
    </row>
    <row r="31" spans="2:11" s="1" customFormat="1" ht="14.4" customHeight="1">
      <c r="B31" s="47"/>
      <c r="C31" s="48"/>
      <c r="D31" s="48"/>
      <c r="E31" s="56" t="s">
        <v>49</v>
      </c>
      <c r="F31" s="144">
        <f>ROUND(SUM(BF112:BF591),2)</f>
        <v>0</v>
      </c>
      <c r="G31" s="48"/>
      <c r="H31" s="48"/>
      <c r="I31" s="145">
        <v>0.15</v>
      </c>
      <c r="J31" s="144">
        <f>ROUND(ROUND((SUM(BF112:BF591)),2)*I31,2)</f>
        <v>0</v>
      </c>
      <c r="K31" s="52"/>
    </row>
    <row r="32" spans="2:11" s="1" customFormat="1" ht="14.4" customHeight="1" hidden="1">
      <c r="B32" s="47"/>
      <c r="C32" s="48"/>
      <c r="D32" s="48"/>
      <c r="E32" s="56" t="s">
        <v>50</v>
      </c>
      <c r="F32" s="144">
        <f>ROUND(SUM(BG112:BG591),2)</f>
        <v>0</v>
      </c>
      <c r="G32" s="48"/>
      <c r="H32" s="48"/>
      <c r="I32" s="145">
        <v>0.21</v>
      </c>
      <c r="J32" s="144">
        <v>0</v>
      </c>
      <c r="K32" s="52"/>
    </row>
    <row r="33" spans="2:11" s="1" customFormat="1" ht="14.4" customHeight="1" hidden="1">
      <c r="B33" s="47"/>
      <c r="C33" s="48"/>
      <c r="D33" s="48"/>
      <c r="E33" s="56" t="s">
        <v>51</v>
      </c>
      <c r="F33" s="144">
        <f>ROUND(SUM(BH112:BH591),2)</f>
        <v>0</v>
      </c>
      <c r="G33" s="48"/>
      <c r="H33" s="48"/>
      <c r="I33" s="145">
        <v>0.15</v>
      </c>
      <c r="J33" s="144">
        <v>0</v>
      </c>
      <c r="K33" s="52"/>
    </row>
    <row r="34" spans="2:11" s="1" customFormat="1" ht="14.4" customHeight="1" hidden="1">
      <c r="B34" s="47"/>
      <c r="C34" s="48"/>
      <c r="D34" s="48"/>
      <c r="E34" s="56" t="s">
        <v>52</v>
      </c>
      <c r="F34" s="144">
        <f>ROUND(SUM(BI112:BI591),2)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02.4 - SO 02 Elektroinstalace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J112</f>
        <v>0</v>
      </c>
      <c r="K56" s="52"/>
      <c r="AU56" s="24" t="s">
        <v>164</v>
      </c>
    </row>
    <row r="57" spans="2:11" s="7" customFormat="1" ht="24.95" customHeight="1">
      <c r="B57" s="162"/>
      <c r="C57" s="163"/>
      <c r="D57" s="164" t="s">
        <v>2635</v>
      </c>
      <c r="E57" s="165"/>
      <c r="F57" s="165"/>
      <c r="G57" s="165"/>
      <c r="H57" s="165"/>
      <c r="I57" s="166"/>
      <c r="J57" s="167">
        <f>J113</f>
        <v>0</v>
      </c>
      <c r="K57" s="168"/>
    </row>
    <row r="58" spans="2:11" s="8" customFormat="1" ht="19.9" customHeight="1">
      <c r="B58" s="169"/>
      <c r="C58" s="170"/>
      <c r="D58" s="171" t="s">
        <v>1300</v>
      </c>
      <c r="E58" s="172"/>
      <c r="F58" s="172"/>
      <c r="G58" s="172"/>
      <c r="H58" s="172"/>
      <c r="I58" s="173"/>
      <c r="J58" s="174">
        <f>J114</f>
        <v>0</v>
      </c>
      <c r="K58" s="175"/>
    </row>
    <row r="59" spans="2:11" s="8" customFormat="1" ht="19.9" customHeight="1">
      <c r="B59" s="169"/>
      <c r="C59" s="170"/>
      <c r="D59" s="171" t="s">
        <v>1301</v>
      </c>
      <c r="E59" s="172"/>
      <c r="F59" s="172"/>
      <c r="G59" s="172"/>
      <c r="H59" s="172"/>
      <c r="I59" s="173"/>
      <c r="J59" s="174">
        <f>J135</f>
        <v>0</v>
      </c>
      <c r="K59" s="175"/>
    </row>
    <row r="60" spans="2:11" s="8" customFormat="1" ht="19.9" customHeight="1">
      <c r="B60" s="169"/>
      <c r="C60" s="170"/>
      <c r="D60" s="171" t="s">
        <v>1302</v>
      </c>
      <c r="E60" s="172"/>
      <c r="F60" s="172"/>
      <c r="G60" s="172"/>
      <c r="H60" s="172"/>
      <c r="I60" s="173"/>
      <c r="J60" s="174">
        <f>J140</f>
        <v>0</v>
      </c>
      <c r="K60" s="175"/>
    </row>
    <row r="61" spans="2:11" s="8" customFormat="1" ht="19.9" customHeight="1">
      <c r="B61" s="169"/>
      <c r="C61" s="170"/>
      <c r="D61" s="171" t="s">
        <v>2636</v>
      </c>
      <c r="E61" s="172"/>
      <c r="F61" s="172"/>
      <c r="G61" s="172"/>
      <c r="H61" s="172"/>
      <c r="I61" s="173"/>
      <c r="J61" s="174">
        <f>J153</f>
        <v>0</v>
      </c>
      <c r="K61" s="175"/>
    </row>
    <row r="62" spans="2:11" s="8" customFormat="1" ht="19.9" customHeight="1">
      <c r="B62" s="169"/>
      <c r="C62" s="170"/>
      <c r="D62" s="171" t="s">
        <v>2637</v>
      </c>
      <c r="E62" s="172"/>
      <c r="F62" s="172"/>
      <c r="G62" s="172"/>
      <c r="H62" s="172"/>
      <c r="I62" s="173"/>
      <c r="J62" s="174">
        <f>J162</f>
        <v>0</v>
      </c>
      <c r="K62" s="175"/>
    </row>
    <row r="63" spans="2:11" s="8" customFormat="1" ht="19.9" customHeight="1">
      <c r="B63" s="169"/>
      <c r="C63" s="170"/>
      <c r="D63" s="171" t="s">
        <v>2638</v>
      </c>
      <c r="E63" s="172"/>
      <c r="F63" s="172"/>
      <c r="G63" s="172"/>
      <c r="H63" s="172"/>
      <c r="I63" s="173"/>
      <c r="J63" s="174">
        <f>J167</f>
        <v>0</v>
      </c>
      <c r="K63" s="175"/>
    </row>
    <row r="64" spans="2:11" s="8" customFormat="1" ht="19.9" customHeight="1">
      <c r="B64" s="169"/>
      <c r="C64" s="170"/>
      <c r="D64" s="171" t="s">
        <v>1306</v>
      </c>
      <c r="E64" s="172"/>
      <c r="F64" s="172"/>
      <c r="G64" s="172"/>
      <c r="H64" s="172"/>
      <c r="I64" s="173"/>
      <c r="J64" s="174">
        <f>J186</f>
        <v>0</v>
      </c>
      <c r="K64" s="175"/>
    </row>
    <row r="65" spans="2:11" s="8" customFormat="1" ht="19.9" customHeight="1">
      <c r="B65" s="169"/>
      <c r="C65" s="170"/>
      <c r="D65" s="171" t="s">
        <v>1307</v>
      </c>
      <c r="E65" s="172"/>
      <c r="F65" s="172"/>
      <c r="G65" s="172"/>
      <c r="H65" s="172"/>
      <c r="I65" s="173"/>
      <c r="J65" s="174">
        <f>J205</f>
        <v>0</v>
      </c>
      <c r="K65" s="175"/>
    </row>
    <row r="66" spans="2:11" s="8" customFormat="1" ht="19.9" customHeight="1">
      <c r="B66" s="169"/>
      <c r="C66" s="170"/>
      <c r="D66" s="171" t="s">
        <v>1308</v>
      </c>
      <c r="E66" s="172"/>
      <c r="F66" s="172"/>
      <c r="G66" s="172"/>
      <c r="H66" s="172"/>
      <c r="I66" s="173"/>
      <c r="J66" s="174">
        <f>J210</f>
        <v>0</v>
      </c>
      <c r="K66" s="175"/>
    </row>
    <row r="67" spans="2:11" s="8" customFormat="1" ht="19.9" customHeight="1">
      <c r="B67" s="169"/>
      <c r="C67" s="170"/>
      <c r="D67" s="171" t="s">
        <v>2639</v>
      </c>
      <c r="E67" s="172"/>
      <c r="F67" s="172"/>
      <c r="G67" s="172"/>
      <c r="H67" s="172"/>
      <c r="I67" s="173"/>
      <c r="J67" s="174">
        <f>J239</f>
        <v>0</v>
      </c>
      <c r="K67" s="175"/>
    </row>
    <row r="68" spans="2:11" s="8" customFormat="1" ht="19.9" customHeight="1">
      <c r="B68" s="169"/>
      <c r="C68" s="170"/>
      <c r="D68" s="171" t="s">
        <v>2640</v>
      </c>
      <c r="E68" s="172"/>
      <c r="F68" s="172"/>
      <c r="G68" s="172"/>
      <c r="H68" s="172"/>
      <c r="I68" s="173"/>
      <c r="J68" s="174">
        <f>J254</f>
        <v>0</v>
      </c>
      <c r="K68" s="175"/>
    </row>
    <row r="69" spans="2:11" s="8" customFormat="1" ht="19.9" customHeight="1">
      <c r="B69" s="169"/>
      <c r="C69" s="170"/>
      <c r="D69" s="171" t="s">
        <v>2641</v>
      </c>
      <c r="E69" s="172"/>
      <c r="F69" s="172"/>
      <c r="G69" s="172"/>
      <c r="H69" s="172"/>
      <c r="I69" s="173"/>
      <c r="J69" s="174">
        <f>J257</f>
        <v>0</v>
      </c>
      <c r="K69" s="175"/>
    </row>
    <row r="70" spans="2:11" s="8" customFormat="1" ht="19.9" customHeight="1">
      <c r="B70" s="169"/>
      <c r="C70" s="170"/>
      <c r="D70" s="171" t="s">
        <v>2642</v>
      </c>
      <c r="E70" s="172"/>
      <c r="F70" s="172"/>
      <c r="G70" s="172"/>
      <c r="H70" s="172"/>
      <c r="I70" s="173"/>
      <c r="J70" s="174">
        <f>J264</f>
        <v>0</v>
      </c>
      <c r="K70" s="175"/>
    </row>
    <row r="71" spans="2:11" s="8" customFormat="1" ht="19.9" customHeight="1">
      <c r="B71" s="169"/>
      <c r="C71" s="170"/>
      <c r="D71" s="171" t="s">
        <v>1313</v>
      </c>
      <c r="E71" s="172"/>
      <c r="F71" s="172"/>
      <c r="G71" s="172"/>
      <c r="H71" s="172"/>
      <c r="I71" s="173"/>
      <c r="J71" s="174">
        <f>J269</f>
        <v>0</v>
      </c>
      <c r="K71" s="175"/>
    </row>
    <row r="72" spans="2:11" s="8" customFormat="1" ht="19.9" customHeight="1">
      <c r="B72" s="169"/>
      <c r="C72" s="170"/>
      <c r="D72" s="171" t="s">
        <v>1314</v>
      </c>
      <c r="E72" s="172"/>
      <c r="F72" s="172"/>
      <c r="G72" s="172"/>
      <c r="H72" s="172"/>
      <c r="I72" s="173"/>
      <c r="J72" s="174">
        <f>J281</f>
        <v>0</v>
      </c>
      <c r="K72" s="175"/>
    </row>
    <row r="73" spans="2:11" s="8" customFormat="1" ht="19.9" customHeight="1">
      <c r="B73" s="169"/>
      <c r="C73" s="170"/>
      <c r="D73" s="171" t="s">
        <v>1315</v>
      </c>
      <c r="E73" s="172"/>
      <c r="F73" s="172"/>
      <c r="G73" s="172"/>
      <c r="H73" s="172"/>
      <c r="I73" s="173"/>
      <c r="J73" s="174">
        <f>J326</f>
        <v>0</v>
      </c>
      <c r="K73" s="175"/>
    </row>
    <row r="74" spans="2:11" s="8" customFormat="1" ht="19.9" customHeight="1">
      <c r="B74" s="169"/>
      <c r="C74" s="170"/>
      <c r="D74" s="171" t="s">
        <v>1316</v>
      </c>
      <c r="E74" s="172"/>
      <c r="F74" s="172"/>
      <c r="G74" s="172"/>
      <c r="H74" s="172"/>
      <c r="I74" s="173"/>
      <c r="J74" s="174">
        <f>J351</f>
        <v>0</v>
      </c>
      <c r="K74" s="175"/>
    </row>
    <row r="75" spans="2:11" s="7" customFormat="1" ht="24.95" customHeight="1">
      <c r="B75" s="162"/>
      <c r="C75" s="163"/>
      <c r="D75" s="164" t="s">
        <v>2643</v>
      </c>
      <c r="E75" s="165"/>
      <c r="F75" s="165"/>
      <c r="G75" s="165"/>
      <c r="H75" s="165"/>
      <c r="I75" s="166"/>
      <c r="J75" s="167">
        <f>J360</f>
        <v>0</v>
      </c>
      <c r="K75" s="168"/>
    </row>
    <row r="76" spans="2:11" s="8" customFormat="1" ht="19.9" customHeight="1">
      <c r="B76" s="169"/>
      <c r="C76" s="170"/>
      <c r="D76" s="171" t="s">
        <v>1300</v>
      </c>
      <c r="E76" s="172"/>
      <c r="F76" s="172"/>
      <c r="G76" s="172"/>
      <c r="H76" s="172"/>
      <c r="I76" s="173"/>
      <c r="J76" s="174">
        <f>J361</f>
        <v>0</v>
      </c>
      <c r="K76" s="175"/>
    </row>
    <row r="77" spans="2:11" s="8" customFormat="1" ht="19.9" customHeight="1">
      <c r="B77" s="169"/>
      <c r="C77" s="170"/>
      <c r="D77" s="171" t="s">
        <v>1301</v>
      </c>
      <c r="E77" s="172"/>
      <c r="F77" s="172"/>
      <c r="G77" s="172"/>
      <c r="H77" s="172"/>
      <c r="I77" s="173"/>
      <c r="J77" s="174">
        <f>J382</f>
        <v>0</v>
      </c>
      <c r="K77" s="175"/>
    </row>
    <row r="78" spans="2:11" s="8" customFormat="1" ht="19.9" customHeight="1">
      <c r="B78" s="169"/>
      <c r="C78" s="170"/>
      <c r="D78" s="171" t="s">
        <v>1302</v>
      </c>
      <c r="E78" s="172"/>
      <c r="F78" s="172"/>
      <c r="G78" s="172"/>
      <c r="H78" s="172"/>
      <c r="I78" s="173"/>
      <c r="J78" s="174">
        <f>J387</f>
        <v>0</v>
      </c>
      <c r="K78" s="175"/>
    </row>
    <row r="79" spans="2:11" s="8" customFormat="1" ht="19.9" customHeight="1">
      <c r="B79" s="169"/>
      <c r="C79" s="170"/>
      <c r="D79" s="171" t="s">
        <v>2644</v>
      </c>
      <c r="E79" s="172"/>
      <c r="F79" s="172"/>
      <c r="G79" s="172"/>
      <c r="H79" s="172"/>
      <c r="I79" s="173"/>
      <c r="J79" s="174">
        <f>J400</f>
        <v>0</v>
      </c>
      <c r="K79" s="175"/>
    </row>
    <row r="80" spans="2:11" s="8" customFormat="1" ht="19.9" customHeight="1">
      <c r="B80" s="169"/>
      <c r="C80" s="170"/>
      <c r="D80" s="171" t="s">
        <v>2637</v>
      </c>
      <c r="E80" s="172"/>
      <c r="F80" s="172"/>
      <c r="G80" s="172"/>
      <c r="H80" s="172"/>
      <c r="I80" s="173"/>
      <c r="J80" s="174">
        <f>J411</f>
        <v>0</v>
      </c>
      <c r="K80" s="175"/>
    </row>
    <row r="81" spans="2:11" s="8" customFormat="1" ht="19.9" customHeight="1">
      <c r="B81" s="169"/>
      <c r="C81" s="170"/>
      <c r="D81" s="171" t="s">
        <v>2638</v>
      </c>
      <c r="E81" s="172"/>
      <c r="F81" s="172"/>
      <c r="G81" s="172"/>
      <c r="H81" s="172"/>
      <c r="I81" s="173"/>
      <c r="J81" s="174">
        <f>J416</f>
        <v>0</v>
      </c>
      <c r="K81" s="175"/>
    </row>
    <row r="82" spans="2:11" s="8" customFormat="1" ht="19.9" customHeight="1">
      <c r="B82" s="169"/>
      <c r="C82" s="170"/>
      <c r="D82" s="171" t="s">
        <v>1306</v>
      </c>
      <c r="E82" s="172"/>
      <c r="F82" s="172"/>
      <c r="G82" s="172"/>
      <c r="H82" s="172"/>
      <c r="I82" s="173"/>
      <c r="J82" s="174">
        <f>J429</f>
        <v>0</v>
      </c>
      <c r="K82" s="175"/>
    </row>
    <row r="83" spans="2:11" s="8" customFormat="1" ht="19.9" customHeight="1">
      <c r="B83" s="169"/>
      <c r="C83" s="170"/>
      <c r="D83" s="171" t="s">
        <v>1307</v>
      </c>
      <c r="E83" s="172"/>
      <c r="F83" s="172"/>
      <c r="G83" s="172"/>
      <c r="H83" s="172"/>
      <c r="I83" s="173"/>
      <c r="J83" s="174">
        <f>J448</f>
        <v>0</v>
      </c>
      <c r="K83" s="175"/>
    </row>
    <row r="84" spans="2:11" s="8" customFormat="1" ht="19.9" customHeight="1">
      <c r="B84" s="169"/>
      <c r="C84" s="170"/>
      <c r="D84" s="171" t="s">
        <v>1308</v>
      </c>
      <c r="E84" s="172"/>
      <c r="F84" s="172"/>
      <c r="G84" s="172"/>
      <c r="H84" s="172"/>
      <c r="I84" s="173"/>
      <c r="J84" s="174">
        <f>J453</f>
        <v>0</v>
      </c>
      <c r="K84" s="175"/>
    </row>
    <row r="85" spans="2:11" s="8" customFormat="1" ht="19.9" customHeight="1">
      <c r="B85" s="169"/>
      <c r="C85" s="170"/>
      <c r="D85" s="171" t="s">
        <v>2639</v>
      </c>
      <c r="E85" s="172"/>
      <c r="F85" s="172"/>
      <c r="G85" s="172"/>
      <c r="H85" s="172"/>
      <c r="I85" s="173"/>
      <c r="J85" s="174">
        <f>J468</f>
        <v>0</v>
      </c>
      <c r="K85" s="175"/>
    </row>
    <row r="86" spans="2:11" s="8" customFormat="1" ht="19.9" customHeight="1">
      <c r="B86" s="169"/>
      <c r="C86" s="170"/>
      <c r="D86" s="171" t="s">
        <v>2640</v>
      </c>
      <c r="E86" s="172"/>
      <c r="F86" s="172"/>
      <c r="G86" s="172"/>
      <c r="H86" s="172"/>
      <c r="I86" s="173"/>
      <c r="J86" s="174">
        <f>J479</f>
        <v>0</v>
      </c>
      <c r="K86" s="175"/>
    </row>
    <row r="87" spans="2:11" s="8" customFormat="1" ht="19.9" customHeight="1">
      <c r="B87" s="169"/>
      <c r="C87" s="170"/>
      <c r="D87" s="171" t="s">
        <v>2641</v>
      </c>
      <c r="E87" s="172"/>
      <c r="F87" s="172"/>
      <c r="G87" s="172"/>
      <c r="H87" s="172"/>
      <c r="I87" s="173"/>
      <c r="J87" s="174">
        <f>J482</f>
        <v>0</v>
      </c>
      <c r="K87" s="175"/>
    </row>
    <row r="88" spans="2:11" s="8" customFormat="1" ht="19.9" customHeight="1">
      <c r="B88" s="169"/>
      <c r="C88" s="170"/>
      <c r="D88" s="171" t="s">
        <v>2642</v>
      </c>
      <c r="E88" s="172"/>
      <c r="F88" s="172"/>
      <c r="G88" s="172"/>
      <c r="H88" s="172"/>
      <c r="I88" s="173"/>
      <c r="J88" s="174">
        <f>J489</f>
        <v>0</v>
      </c>
      <c r="K88" s="175"/>
    </row>
    <row r="89" spans="2:11" s="8" customFormat="1" ht="19.9" customHeight="1">
      <c r="B89" s="169"/>
      <c r="C89" s="170"/>
      <c r="D89" s="171" t="s">
        <v>1313</v>
      </c>
      <c r="E89" s="172"/>
      <c r="F89" s="172"/>
      <c r="G89" s="172"/>
      <c r="H89" s="172"/>
      <c r="I89" s="173"/>
      <c r="J89" s="174">
        <f>J494</f>
        <v>0</v>
      </c>
      <c r="K89" s="175"/>
    </row>
    <row r="90" spans="2:11" s="8" customFormat="1" ht="19.9" customHeight="1">
      <c r="B90" s="169"/>
      <c r="C90" s="170"/>
      <c r="D90" s="171" t="s">
        <v>1314</v>
      </c>
      <c r="E90" s="172"/>
      <c r="F90" s="172"/>
      <c r="G90" s="172"/>
      <c r="H90" s="172"/>
      <c r="I90" s="173"/>
      <c r="J90" s="174">
        <f>J503</f>
        <v>0</v>
      </c>
      <c r="K90" s="175"/>
    </row>
    <row r="91" spans="2:11" s="8" customFormat="1" ht="19.9" customHeight="1">
      <c r="B91" s="169"/>
      <c r="C91" s="170"/>
      <c r="D91" s="171" t="s">
        <v>1315</v>
      </c>
      <c r="E91" s="172"/>
      <c r="F91" s="172"/>
      <c r="G91" s="172"/>
      <c r="H91" s="172"/>
      <c r="I91" s="173"/>
      <c r="J91" s="174">
        <f>J544</f>
        <v>0</v>
      </c>
      <c r="K91" s="175"/>
    </row>
    <row r="92" spans="2:11" s="8" customFormat="1" ht="19.9" customHeight="1">
      <c r="B92" s="169"/>
      <c r="C92" s="170"/>
      <c r="D92" s="171" t="s">
        <v>1316</v>
      </c>
      <c r="E92" s="172"/>
      <c r="F92" s="172"/>
      <c r="G92" s="172"/>
      <c r="H92" s="172"/>
      <c r="I92" s="173"/>
      <c r="J92" s="174">
        <f>J567</f>
        <v>0</v>
      </c>
      <c r="K92" s="175"/>
    </row>
    <row r="93" spans="2:11" s="1" customFormat="1" ht="21.8" customHeight="1">
      <c r="B93" s="47"/>
      <c r="C93" s="48"/>
      <c r="D93" s="48"/>
      <c r="E93" s="48"/>
      <c r="F93" s="48"/>
      <c r="G93" s="48"/>
      <c r="H93" s="48"/>
      <c r="I93" s="131"/>
      <c r="J93" s="48"/>
      <c r="K93" s="52"/>
    </row>
    <row r="94" spans="2:11" s="1" customFormat="1" ht="6.95" customHeight="1">
      <c r="B94" s="68"/>
      <c r="C94" s="69"/>
      <c r="D94" s="69"/>
      <c r="E94" s="69"/>
      <c r="F94" s="69"/>
      <c r="G94" s="69"/>
      <c r="H94" s="69"/>
      <c r="I94" s="153"/>
      <c r="J94" s="69"/>
      <c r="K94" s="70"/>
    </row>
    <row r="98" spans="2:12" s="1" customFormat="1" ht="6.95" customHeight="1">
      <c r="B98" s="71"/>
      <c r="C98" s="72"/>
      <c r="D98" s="72"/>
      <c r="E98" s="72"/>
      <c r="F98" s="72"/>
      <c r="G98" s="72"/>
      <c r="H98" s="72"/>
      <c r="I98" s="154"/>
      <c r="J98" s="72"/>
      <c r="K98" s="72"/>
      <c r="L98" s="47"/>
    </row>
    <row r="99" spans="2:12" s="1" customFormat="1" ht="36.95" customHeight="1">
      <c r="B99" s="47"/>
      <c r="C99" s="73" t="s">
        <v>185</v>
      </c>
      <c r="L99" s="47"/>
    </row>
    <row r="100" spans="2:12" s="1" customFormat="1" ht="6.95" customHeight="1">
      <c r="B100" s="47"/>
      <c r="L100" s="47"/>
    </row>
    <row r="101" spans="2:12" s="1" customFormat="1" ht="14.4" customHeight="1">
      <c r="B101" s="47"/>
      <c r="C101" s="75" t="s">
        <v>19</v>
      </c>
      <c r="L101" s="47"/>
    </row>
    <row r="102" spans="2:12" s="1" customFormat="1" ht="16.5" customHeight="1">
      <c r="B102" s="47"/>
      <c r="E102" s="176" t="str">
        <f>E7</f>
        <v>Výrobní areál fi.Hauser CZ s.r.o., Heřmanova Huť aktualizace 11.12.2018</v>
      </c>
      <c r="F102" s="75"/>
      <c r="G102" s="75"/>
      <c r="H102" s="75"/>
      <c r="L102" s="47"/>
    </row>
    <row r="103" spans="2:12" s="1" customFormat="1" ht="14.4" customHeight="1">
      <c r="B103" s="47"/>
      <c r="C103" s="75" t="s">
        <v>158</v>
      </c>
      <c r="L103" s="47"/>
    </row>
    <row r="104" spans="2:12" s="1" customFormat="1" ht="17.25" customHeight="1">
      <c r="B104" s="47"/>
      <c r="E104" s="78" t="str">
        <f>E9</f>
        <v>02.4 - SO 02 Elektroinstalace</v>
      </c>
      <c r="F104" s="1"/>
      <c r="G104" s="1"/>
      <c r="H104" s="1"/>
      <c r="L104" s="47"/>
    </row>
    <row r="105" spans="2:12" s="1" customFormat="1" ht="6.95" customHeight="1">
      <c r="B105" s="47"/>
      <c r="L105" s="47"/>
    </row>
    <row r="106" spans="2:12" s="1" customFormat="1" ht="18" customHeight="1">
      <c r="B106" s="47"/>
      <c r="C106" s="75" t="s">
        <v>24</v>
      </c>
      <c r="F106" s="177" t="str">
        <f>F12</f>
        <v xml:space="preserve"> </v>
      </c>
      <c r="I106" s="178" t="s">
        <v>26</v>
      </c>
      <c r="J106" s="80" t="str">
        <f>IF(J12="","",J12)</f>
        <v>17. 7. 2018</v>
      </c>
      <c r="L106" s="47"/>
    </row>
    <row r="107" spans="2:12" s="1" customFormat="1" ht="6.95" customHeight="1">
      <c r="B107" s="47"/>
      <c r="L107" s="47"/>
    </row>
    <row r="108" spans="2:12" s="1" customFormat="1" ht="13.5">
      <c r="B108" s="47"/>
      <c r="C108" s="75" t="s">
        <v>32</v>
      </c>
      <c r="F108" s="177" t="str">
        <f>E15</f>
        <v>Hauser CZ s.r.o., Tlučenská 8, 33027 Vejprnice</v>
      </c>
      <c r="I108" s="178" t="s">
        <v>38</v>
      </c>
      <c r="J108" s="177" t="str">
        <f>E21</f>
        <v>Rene Hartman, Trnová 350, 33015 Trnová</v>
      </c>
      <c r="L108" s="47"/>
    </row>
    <row r="109" spans="2:12" s="1" customFormat="1" ht="14.4" customHeight="1">
      <c r="B109" s="47"/>
      <c r="C109" s="75" t="s">
        <v>36</v>
      </c>
      <c r="F109" s="177" t="str">
        <f>IF(E18="","",E18)</f>
        <v/>
      </c>
      <c r="L109" s="47"/>
    </row>
    <row r="110" spans="2:12" s="1" customFormat="1" ht="10.3" customHeight="1">
      <c r="B110" s="47"/>
      <c r="L110" s="47"/>
    </row>
    <row r="111" spans="2:20" s="9" customFormat="1" ht="29.25" customHeight="1">
      <c r="B111" s="179"/>
      <c r="C111" s="180" t="s">
        <v>186</v>
      </c>
      <c r="D111" s="181" t="s">
        <v>62</v>
      </c>
      <c r="E111" s="181" t="s">
        <v>58</v>
      </c>
      <c r="F111" s="181" t="s">
        <v>187</v>
      </c>
      <c r="G111" s="181" t="s">
        <v>188</v>
      </c>
      <c r="H111" s="181" t="s">
        <v>189</v>
      </c>
      <c r="I111" s="182" t="s">
        <v>190</v>
      </c>
      <c r="J111" s="181" t="s">
        <v>162</v>
      </c>
      <c r="K111" s="183" t="s">
        <v>191</v>
      </c>
      <c r="L111" s="179"/>
      <c r="M111" s="93" t="s">
        <v>192</v>
      </c>
      <c r="N111" s="94" t="s">
        <v>47</v>
      </c>
      <c r="O111" s="94" t="s">
        <v>193</v>
      </c>
      <c r="P111" s="94" t="s">
        <v>194</v>
      </c>
      <c r="Q111" s="94" t="s">
        <v>195</v>
      </c>
      <c r="R111" s="94" t="s">
        <v>196</v>
      </c>
      <c r="S111" s="94" t="s">
        <v>197</v>
      </c>
      <c r="T111" s="95" t="s">
        <v>198</v>
      </c>
    </row>
    <row r="112" spans="2:63" s="1" customFormat="1" ht="29.25" customHeight="1">
      <c r="B112" s="47"/>
      <c r="C112" s="97" t="s">
        <v>163</v>
      </c>
      <c r="J112" s="184">
        <f>BK112</f>
        <v>0</v>
      </c>
      <c r="L112" s="47"/>
      <c r="M112" s="96"/>
      <c r="N112" s="83"/>
      <c r="O112" s="83"/>
      <c r="P112" s="185">
        <f>P113+P360</f>
        <v>0</v>
      </c>
      <c r="Q112" s="83"/>
      <c r="R112" s="185">
        <f>R113+R360</f>
        <v>0</v>
      </c>
      <c r="S112" s="83"/>
      <c r="T112" s="186">
        <f>T113+T360</f>
        <v>0</v>
      </c>
      <c r="AT112" s="24" t="s">
        <v>76</v>
      </c>
      <c r="AU112" s="24" t="s">
        <v>164</v>
      </c>
      <c r="BK112" s="187">
        <f>BK113+BK360</f>
        <v>0</v>
      </c>
    </row>
    <row r="113" spans="2:63" s="10" customFormat="1" ht="37.4" customHeight="1">
      <c r="B113" s="188"/>
      <c r="D113" s="189" t="s">
        <v>76</v>
      </c>
      <c r="E113" s="190" t="s">
        <v>1188</v>
      </c>
      <c r="F113" s="190" t="s">
        <v>2645</v>
      </c>
      <c r="I113" s="191"/>
      <c r="J113" s="192">
        <f>BK113</f>
        <v>0</v>
      </c>
      <c r="L113" s="188"/>
      <c r="M113" s="193"/>
      <c r="N113" s="194"/>
      <c r="O113" s="194"/>
      <c r="P113" s="195">
        <f>P114+P135+P140+P153+P162+P167+P186+P205+P210+P239+P254+P257+P264+P269+P281+P326+P351</f>
        <v>0</v>
      </c>
      <c r="Q113" s="194"/>
      <c r="R113" s="195">
        <f>R114+R135+R140+R153+R162+R167+R186+R205+R210+R239+R254+R257+R264+R269+R281+R326+R351</f>
        <v>0</v>
      </c>
      <c r="S113" s="194"/>
      <c r="T113" s="196">
        <f>T114+T135+T140+T153+T162+T167+T186+T205+T210+T239+T254+T257+T264+T269+T281+T326+T351</f>
        <v>0</v>
      </c>
      <c r="AR113" s="189" t="s">
        <v>85</v>
      </c>
      <c r="AT113" s="197" t="s">
        <v>76</v>
      </c>
      <c r="AU113" s="197" t="s">
        <v>77</v>
      </c>
      <c r="AY113" s="189" t="s">
        <v>201</v>
      </c>
      <c r="BK113" s="198">
        <f>BK114+BK135+BK140+BK153+BK162+BK167+BK186+BK205+BK210+BK239+BK254+BK257+BK264+BK269+BK281+BK326+BK351</f>
        <v>0</v>
      </c>
    </row>
    <row r="114" spans="2:63" s="10" customFormat="1" ht="19.9" customHeight="1">
      <c r="B114" s="188"/>
      <c r="D114" s="189" t="s">
        <v>76</v>
      </c>
      <c r="E114" s="199" t="s">
        <v>1219</v>
      </c>
      <c r="F114" s="199" t="s">
        <v>1319</v>
      </c>
      <c r="I114" s="191"/>
      <c r="J114" s="200">
        <f>BK114</f>
        <v>0</v>
      </c>
      <c r="L114" s="188"/>
      <c r="M114" s="193"/>
      <c r="N114" s="194"/>
      <c r="O114" s="194"/>
      <c r="P114" s="195">
        <f>SUM(P115:P134)</f>
        <v>0</v>
      </c>
      <c r="Q114" s="194"/>
      <c r="R114" s="195">
        <f>SUM(R115:R134)</f>
        <v>0</v>
      </c>
      <c r="S114" s="194"/>
      <c r="T114" s="196">
        <f>SUM(T115:T134)</f>
        <v>0</v>
      </c>
      <c r="AR114" s="189" t="s">
        <v>85</v>
      </c>
      <c r="AT114" s="197" t="s">
        <v>76</v>
      </c>
      <c r="AU114" s="197" t="s">
        <v>85</v>
      </c>
      <c r="AY114" s="189" t="s">
        <v>201</v>
      </c>
      <c r="BK114" s="198">
        <f>SUM(BK115:BK134)</f>
        <v>0</v>
      </c>
    </row>
    <row r="115" spans="2:65" s="1" customFormat="1" ht="16.5" customHeight="1">
      <c r="B115" s="201"/>
      <c r="C115" s="202" t="s">
        <v>85</v>
      </c>
      <c r="D115" s="202" t="s">
        <v>203</v>
      </c>
      <c r="E115" s="203" t="s">
        <v>1320</v>
      </c>
      <c r="F115" s="204" t="s">
        <v>1321</v>
      </c>
      <c r="G115" s="205" t="s">
        <v>330</v>
      </c>
      <c r="H115" s="206">
        <v>430</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87</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87</v>
      </c>
    </row>
    <row r="116" spans="2:47" s="1" customFormat="1" ht="13.5">
      <c r="B116" s="47"/>
      <c r="D116" s="214" t="s">
        <v>210</v>
      </c>
      <c r="F116" s="215" t="s">
        <v>1321</v>
      </c>
      <c r="I116" s="216"/>
      <c r="L116" s="47"/>
      <c r="M116" s="217"/>
      <c r="N116" s="48"/>
      <c r="O116" s="48"/>
      <c r="P116" s="48"/>
      <c r="Q116" s="48"/>
      <c r="R116" s="48"/>
      <c r="S116" s="48"/>
      <c r="T116" s="86"/>
      <c r="AT116" s="24" t="s">
        <v>210</v>
      </c>
      <c r="AU116" s="24" t="s">
        <v>87</v>
      </c>
    </row>
    <row r="117" spans="2:65" s="1" customFormat="1" ht="16.5" customHeight="1">
      <c r="B117" s="201"/>
      <c r="C117" s="202" t="s">
        <v>87</v>
      </c>
      <c r="D117" s="202" t="s">
        <v>203</v>
      </c>
      <c r="E117" s="203" t="s">
        <v>1322</v>
      </c>
      <c r="F117" s="204" t="s">
        <v>1323</v>
      </c>
      <c r="G117" s="205" t="s">
        <v>330</v>
      </c>
      <c r="H117" s="206">
        <v>100</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208</v>
      </c>
    </row>
    <row r="118" spans="2:47" s="1" customFormat="1" ht="13.5">
      <c r="B118" s="47"/>
      <c r="D118" s="214" t="s">
        <v>210</v>
      </c>
      <c r="F118" s="215" t="s">
        <v>1323</v>
      </c>
      <c r="I118" s="216"/>
      <c r="L118" s="47"/>
      <c r="M118" s="217"/>
      <c r="N118" s="48"/>
      <c r="O118" s="48"/>
      <c r="P118" s="48"/>
      <c r="Q118" s="48"/>
      <c r="R118" s="48"/>
      <c r="S118" s="48"/>
      <c r="T118" s="86"/>
      <c r="AT118" s="24" t="s">
        <v>210</v>
      </c>
      <c r="AU118" s="24" t="s">
        <v>87</v>
      </c>
    </row>
    <row r="119" spans="2:65" s="1" customFormat="1" ht="16.5" customHeight="1">
      <c r="B119" s="201"/>
      <c r="C119" s="202" t="s">
        <v>219</v>
      </c>
      <c r="D119" s="202" t="s">
        <v>203</v>
      </c>
      <c r="E119" s="203" t="s">
        <v>1324</v>
      </c>
      <c r="F119" s="204" t="s">
        <v>1325</v>
      </c>
      <c r="G119" s="205" t="s">
        <v>330</v>
      </c>
      <c r="H119" s="206">
        <v>80</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87</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238</v>
      </c>
    </row>
    <row r="120" spans="2:47" s="1" customFormat="1" ht="13.5">
      <c r="B120" s="47"/>
      <c r="D120" s="214" t="s">
        <v>210</v>
      </c>
      <c r="F120" s="215" t="s">
        <v>1325</v>
      </c>
      <c r="I120" s="216"/>
      <c r="L120" s="47"/>
      <c r="M120" s="217"/>
      <c r="N120" s="48"/>
      <c r="O120" s="48"/>
      <c r="P120" s="48"/>
      <c r="Q120" s="48"/>
      <c r="R120" s="48"/>
      <c r="S120" s="48"/>
      <c r="T120" s="86"/>
      <c r="AT120" s="24" t="s">
        <v>210</v>
      </c>
      <c r="AU120" s="24" t="s">
        <v>87</v>
      </c>
    </row>
    <row r="121" spans="2:65" s="1" customFormat="1" ht="16.5" customHeight="1">
      <c r="B121" s="201"/>
      <c r="C121" s="202" t="s">
        <v>208</v>
      </c>
      <c r="D121" s="202" t="s">
        <v>203</v>
      </c>
      <c r="E121" s="203" t="s">
        <v>1326</v>
      </c>
      <c r="F121" s="204" t="s">
        <v>1327</v>
      </c>
      <c r="G121" s="205" t="s">
        <v>330</v>
      </c>
      <c r="H121" s="206">
        <v>70</v>
      </c>
      <c r="I121" s="207"/>
      <c r="J121" s="208">
        <f>ROUND(I121*H121,2)</f>
        <v>0</v>
      </c>
      <c r="K121" s="204" t="s">
        <v>5</v>
      </c>
      <c r="L121" s="47"/>
      <c r="M121" s="209" t="s">
        <v>5</v>
      </c>
      <c r="N121" s="210" t="s">
        <v>48</v>
      </c>
      <c r="O121" s="48"/>
      <c r="P121" s="211">
        <f>O121*H121</f>
        <v>0</v>
      </c>
      <c r="Q121" s="211">
        <v>0</v>
      </c>
      <c r="R121" s="211">
        <f>Q121*H121</f>
        <v>0</v>
      </c>
      <c r="S121" s="211">
        <v>0</v>
      </c>
      <c r="T121" s="212">
        <f>S121*H121</f>
        <v>0</v>
      </c>
      <c r="AR121" s="24" t="s">
        <v>208</v>
      </c>
      <c r="AT121" s="24" t="s">
        <v>203</v>
      </c>
      <c r="AU121" s="24" t="s">
        <v>87</v>
      </c>
      <c r="AY121" s="24" t="s">
        <v>201</v>
      </c>
      <c r="BE121" s="213">
        <f>IF(N121="základní",J121,0)</f>
        <v>0</v>
      </c>
      <c r="BF121" s="213">
        <f>IF(N121="snížená",J121,0)</f>
        <v>0</v>
      </c>
      <c r="BG121" s="213">
        <f>IF(N121="zákl. přenesená",J121,0)</f>
        <v>0</v>
      </c>
      <c r="BH121" s="213">
        <f>IF(N121="sníž. přenesená",J121,0)</f>
        <v>0</v>
      </c>
      <c r="BI121" s="213">
        <f>IF(N121="nulová",J121,0)</f>
        <v>0</v>
      </c>
      <c r="BJ121" s="24" t="s">
        <v>85</v>
      </c>
      <c r="BK121" s="213">
        <f>ROUND(I121*H121,2)</f>
        <v>0</v>
      </c>
      <c r="BL121" s="24" t="s">
        <v>208</v>
      </c>
      <c r="BM121" s="24" t="s">
        <v>250</v>
      </c>
    </row>
    <row r="122" spans="2:47" s="1" customFormat="1" ht="13.5">
      <c r="B122" s="47"/>
      <c r="D122" s="214" t="s">
        <v>210</v>
      </c>
      <c r="F122" s="215" t="s">
        <v>1327</v>
      </c>
      <c r="I122" s="216"/>
      <c r="L122" s="47"/>
      <c r="M122" s="217"/>
      <c r="N122" s="48"/>
      <c r="O122" s="48"/>
      <c r="P122" s="48"/>
      <c r="Q122" s="48"/>
      <c r="R122" s="48"/>
      <c r="S122" s="48"/>
      <c r="T122" s="86"/>
      <c r="AT122" s="24" t="s">
        <v>210</v>
      </c>
      <c r="AU122" s="24" t="s">
        <v>87</v>
      </c>
    </row>
    <row r="123" spans="2:65" s="1" customFormat="1" ht="16.5" customHeight="1">
      <c r="B123" s="201"/>
      <c r="C123" s="202" t="s">
        <v>232</v>
      </c>
      <c r="D123" s="202" t="s">
        <v>203</v>
      </c>
      <c r="E123" s="203" t="s">
        <v>1328</v>
      </c>
      <c r="F123" s="204" t="s">
        <v>1329</v>
      </c>
      <c r="G123" s="205" t="s">
        <v>330</v>
      </c>
      <c r="H123" s="206">
        <v>80</v>
      </c>
      <c r="I123" s="207"/>
      <c r="J123" s="208">
        <f>ROUND(I123*H123,2)</f>
        <v>0</v>
      </c>
      <c r="K123" s="204" t="s">
        <v>5</v>
      </c>
      <c r="L123" s="47"/>
      <c r="M123" s="209" t="s">
        <v>5</v>
      </c>
      <c r="N123" s="210" t="s">
        <v>48</v>
      </c>
      <c r="O123" s="48"/>
      <c r="P123" s="211">
        <f>O123*H123</f>
        <v>0</v>
      </c>
      <c r="Q123" s="211">
        <v>0</v>
      </c>
      <c r="R123" s="211">
        <f>Q123*H123</f>
        <v>0</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127</v>
      </c>
    </row>
    <row r="124" spans="2:47" s="1" customFormat="1" ht="13.5">
      <c r="B124" s="47"/>
      <c r="D124" s="214" t="s">
        <v>210</v>
      </c>
      <c r="F124" s="215" t="s">
        <v>1329</v>
      </c>
      <c r="I124" s="216"/>
      <c r="L124" s="47"/>
      <c r="M124" s="217"/>
      <c r="N124" s="48"/>
      <c r="O124" s="48"/>
      <c r="P124" s="48"/>
      <c r="Q124" s="48"/>
      <c r="R124" s="48"/>
      <c r="S124" s="48"/>
      <c r="T124" s="86"/>
      <c r="AT124" s="24" t="s">
        <v>210</v>
      </c>
      <c r="AU124" s="24" t="s">
        <v>87</v>
      </c>
    </row>
    <row r="125" spans="2:65" s="1" customFormat="1" ht="16.5" customHeight="1">
      <c r="B125" s="201"/>
      <c r="C125" s="202" t="s">
        <v>238</v>
      </c>
      <c r="D125" s="202" t="s">
        <v>203</v>
      </c>
      <c r="E125" s="203" t="s">
        <v>1330</v>
      </c>
      <c r="F125" s="204" t="s">
        <v>1331</v>
      </c>
      <c r="G125" s="205" t="s">
        <v>330</v>
      </c>
      <c r="H125" s="206">
        <v>540</v>
      </c>
      <c r="I125" s="207"/>
      <c r="J125" s="208">
        <f>ROUND(I125*H125,2)</f>
        <v>0</v>
      </c>
      <c r="K125" s="204" t="s">
        <v>5</v>
      </c>
      <c r="L125" s="47"/>
      <c r="M125" s="209" t="s">
        <v>5</v>
      </c>
      <c r="N125" s="210" t="s">
        <v>48</v>
      </c>
      <c r="O125" s="48"/>
      <c r="P125" s="211">
        <f>O125*H125</f>
        <v>0</v>
      </c>
      <c r="Q125" s="211">
        <v>0</v>
      </c>
      <c r="R125" s="211">
        <f>Q125*H125</f>
        <v>0</v>
      </c>
      <c r="S125" s="211">
        <v>0</v>
      </c>
      <c r="T125" s="212">
        <f>S125*H125</f>
        <v>0</v>
      </c>
      <c r="AR125" s="24" t="s">
        <v>208</v>
      </c>
      <c r="AT125" s="24" t="s">
        <v>203</v>
      </c>
      <c r="AU125" s="24" t="s">
        <v>87</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133</v>
      </c>
    </row>
    <row r="126" spans="2:47" s="1" customFormat="1" ht="13.5">
      <c r="B126" s="47"/>
      <c r="D126" s="214" t="s">
        <v>210</v>
      </c>
      <c r="F126" s="215" t="s">
        <v>1331</v>
      </c>
      <c r="I126" s="216"/>
      <c r="L126" s="47"/>
      <c r="M126" s="217"/>
      <c r="N126" s="48"/>
      <c r="O126" s="48"/>
      <c r="P126" s="48"/>
      <c r="Q126" s="48"/>
      <c r="R126" s="48"/>
      <c r="S126" s="48"/>
      <c r="T126" s="86"/>
      <c r="AT126" s="24" t="s">
        <v>210</v>
      </c>
      <c r="AU126" s="24" t="s">
        <v>87</v>
      </c>
    </row>
    <row r="127" spans="2:65" s="1" customFormat="1" ht="25.5" customHeight="1">
      <c r="B127" s="201"/>
      <c r="C127" s="202" t="s">
        <v>244</v>
      </c>
      <c r="D127" s="202" t="s">
        <v>203</v>
      </c>
      <c r="E127" s="203" t="s">
        <v>1332</v>
      </c>
      <c r="F127" s="204" t="s">
        <v>1333</v>
      </c>
      <c r="G127" s="205" t="s">
        <v>330</v>
      </c>
      <c r="H127" s="206">
        <v>120</v>
      </c>
      <c r="I127" s="207"/>
      <c r="J127" s="208">
        <f>ROUND(I127*H127,2)</f>
        <v>0</v>
      </c>
      <c r="K127" s="204" t="s">
        <v>5</v>
      </c>
      <c r="L127" s="47"/>
      <c r="M127" s="209" t="s">
        <v>5</v>
      </c>
      <c r="N127" s="210" t="s">
        <v>48</v>
      </c>
      <c r="O127" s="48"/>
      <c r="P127" s="211">
        <f>O127*H127</f>
        <v>0</v>
      </c>
      <c r="Q127" s="211">
        <v>0</v>
      </c>
      <c r="R127" s="211">
        <f>Q127*H127</f>
        <v>0</v>
      </c>
      <c r="S127" s="211">
        <v>0</v>
      </c>
      <c r="T127" s="212">
        <f>S127*H127</f>
        <v>0</v>
      </c>
      <c r="AR127" s="24" t="s">
        <v>208</v>
      </c>
      <c r="AT127" s="24" t="s">
        <v>203</v>
      </c>
      <c r="AU127" s="24" t="s">
        <v>87</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139</v>
      </c>
    </row>
    <row r="128" spans="2:47" s="1" customFormat="1" ht="13.5">
      <c r="B128" s="47"/>
      <c r="D128" s="214" t="s">
        <v>210</v>
      </c>
      <c r="F128" s="215" t="s">
        <v>1333</v>
      </c>
      <c r="I128" s="216"/>
      <c r="L128" s="47"/>
      <c r="M128" s="217"/>
      <c r="N128" s="48"/>
      <c r="O128" s="48"/>
      <c r="P128" s="48"/>
      <c r="Q128" s="48"/>
      <c r="R128" s="48"/>
      <c r="S128" s="48"/>
      <c r="T128" s="86"/>
      <c r="AT128" s="24" t="s">
        <v>210</v>
      </c>
      <c r="AU128" s="24" t="s">
        <v>87</v>
      </c>
    </row>
    <row r="129" spans="2:65" s="1" customFormat="1" ht="25.5" customHeight="1">
      <c r="B129" s="201"/>
      <c r="C129" s="202" t="s">
        <v>250</v>
      </c>
      <c r="D129" s="202" t="s">
        <v>203</v>
      </c>
      <c r="E129" s="203" t="s">
        <v>1334</v>
      </c>
      <c r="F129" s="204" t="s">
        <v>1335</v>
      </c>
      <c r="G129" s="205" t="s">
        <v>330</v>
      </c>
      <c r="H129" s="206">
        <v>180</v>
      </c>
      <c r="I129" s="207"/>
      <c r="J129" s="208">
        <f>ROUND(I129*H129,2)</f>
        <v>0</v>
      </c>
      <c r="K129" s="204" t="s">
        <v>5</v>
      </c>
      <c r="L129" s="47"/>
      <c r="M129" s="209" t="s">
        <v>5</v>
      </c>
      <c r="N129" s="210" t="s">
        <v>48</v>
      </c>
      <c r="O129" s="48"/>
      <c r="P129" s="211">
        <f>O129*H129</f>
        <v>0</v>
      </c>
      <c r="Q129" s="211">
        <v>0</v>
      </c>
      <c r="R129" s="211">
        <f>Q129*H129</f>
        <v>0</v>
      </c>
      <c r="S129" s="211">
        <v>0</v>
      </c>
      <c r="T129" s="212">
        <f>S129*H129</f>
        <v>0</v>
      </c>
      <c r="AR129" s="24" t="s">
        <v>208</v>
      </c>
      <c r="AT129" s="24" t="s">
        <v>203</v>
      </c>
      <c r="AU129" s="24" t="s">
        <v>87</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296</v>
      </c>
    </row>
    <row r="130" spans="2:47" s="1" customFormat="1" ht="13.5">
      <c r="B130" s="47"/>
      <c r="D130" s="214" t="s">
        <v>210</v>
      </c>
      <c r="F130" s="215" t="s">
        <v>1335</v>
      </c>
      <c r="I130" s="216"/>
      <c r="L130" s="47"/>
      <c r="M130" s="217"/>
      <c r="N130" s="48"/>
      <c r="O130" s="48"/>
      <c r="P130" s="48"/>
      <c r="Q130" s="48"/>
      <c r="R130" s="48"/>
      <c r="S130" s="48"/>
      <c r="T130" s="86"/>
      <c r="AT130" s="24" t="s">
        <v>210</v>
      </c>
      <c r="AU130" s="24" t="s">
        <v>87</v>
      </c>
    </row>
    <row r="131" spans="2:65" s="1" customFormat="1" ht="16.5" customHeight="1">
      <c r="B131" s="201"/>
      <c r="C131" s="202" t="s">
        <v>256</v>
      </c>
      <c r="D131" s="202" t="s">
        <v>203</v>
      </c>
      <c r="E131" s="203" t="s">
        <v>1336</v>
      </c>
      <c r="F131" s="204" t="s">
        <v>1337</v>
      </c>
      <c r="G131" s="205" t="s">
        <v>330</v>
      </c>
      <c r="H131" s="206">
        <v>70</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308</v>
      </c>
    </row>
    <row r="132" spans="2:47" s="1" customFormat="1" ht="13.5">
      <c r="B132" s="47"/>
      <c r="D132" s="214" t="s">
        <v>210</v>
      </c>
      <c r="F132" s="215" t="s">
        <v>1337</v>
      </c>
      <c r="I132" s="216"/>
      <c r="L132" s="47"/>
      <c r="M132" s="217"/>
      <c r="N132" s="48"/>
      <c r="O132" s="48"/>
      <c r="P132" s="48"/>
      <c r="Q132" s="48"/>
      <c r="R132" s="48"/>
      <c r="S132" s="48"/>
      <c r="T132" s="86"/>
      <c r="AT132" s="24" t="s">
        <v>210</v>
      </c>
      <c r="AU132" s="24" t="s">
        <v>87</v>
      </c>
    </row>
    <row r="133" spans="2:65" s="1" customFormat="1" ht="16.5" customHeight="1">
      <c r="B133" s="201"/>
      <c r="C133" s="202" t="s">
        <v>127</v>
      </c>
      <c r="D133" s="202" t="s">
        <v>203</v>
      </c>
      <c r="E133" s="203" t="s">
        <v>1338</v>
      </c>
      <c r="F133" s="204" t="s">
        <v>1339</v>
      </c>
      <c r="G133" s="205" t="s">
        <v>330</v>
      </c>
      <c r="H133" s="206">
        <v>50</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318</v>
      </c>
    </row>
    <row r="134" spans="2:47" s="1" customFormat="1" ht="13.5">
      <c r="B134" s="47"/>
      <c r="D134" s="214" t="s">
        <v>210</v>
      </c>
      <c r="F134" s="215" t="s">
        <v>1339</v>
      </c>
      <c r="I134" s="216"/>
      <c r="L134" s="47"/>
      <c r="M134" s="217"/>
      <c r="N134" s="48"/>
      <c r="O134" s="48"/>
      <c r="P134" s="48"/>
      <c r="Q134" s="48"/>
      <c r="R134" s="48"/>
      <c r="S134" s="48"/>
      <c r="T134" s="86"/>
      <c r="AT134" s="24" t="s">
        <v>210</v>
      </c>
      <c r="AU134" s="24" t="s">
        <v>87</v>
      </c>
    </row>
    <row r="135" spans="2:63" s="10" customFormat="1" ht="29.85" customHeight="1">
      <c r="B135" s="188"/>
      <c r="D135" s="189" t="s">
        <v>76</v>
      </c>
      <c r="E135" s="199" t="s">
        <v>1237</v>
      </c>
      <c r="F135" s="199" t="s">
        <v>1340</v>
      </c>
      <c r="I135" s="191"/>
      <c r="J135" s="200">
        <f>BK135</f>
        <v>0</v>
      </c>
      <c r="L135" s="188"/>
      <c r="M135" s="193"/>
      <c r="N135" s="194"/>
      <c r="O135" s="194"/>
      <c r="P135" s="195">
        <f>SUM(P136:P139)</f>
        <v>0</v>
      </c>
      <c r="Q135" s="194"/>
      <c r="R135" s="195">
        <f>SUM(R136:R139)</f>
        <v>0</v>
      </c>
      <c r="S135" s="194"/>
      <c r="T135" s="196">
        <f>SUM(T136:T139)</f>
        <v>0</v>
      </c>
      <c r="AR135" s="189" t="s">
        <v>85</v>
      </c>
      <c r="AT135" s="197" t="s">
        <v>76</v>
      </c>
      <c r="AU135" s="197" t="s">
        <v>85</v>
      </c>
      <c r="AY135" s="189" t="s">
        <v>201</v>
      </c>
      <c r="BK135" s="198">
        <f>SUM(BK136:BK139)</f>
        <v>0</v>
      </c>
    </row>
    <row r="136" spans="2:65" s="1" customFormat="1" ht="16.5" customHeight="1">
      <c r="B136" s="201"/>
      <c r="C136" s="202" t="s">
        <v>130</v>
      </c>
      <c r="D136" s="202" t="s">
        <v>203</v>
      </c>
      <c r="E136" s="203" t="s">
        <v>1341</v>
      </c>
      <c r="F136" s="204" t="s">
        <v>1342</v>
      </c>
      <c r="G136" s="205" t="s">
        <v>330</v>
      </c>
      <c r="H136" s="206">
        <v>240</v>
      </c>
      <c r="I136" s="207"/>
      <c r="J136" s="208">
        <f>ROUND(I136*H136,2)</f>
        <v>0</v>
      </c>
      <c r="K136" s="204" t="s">
        <v>5</v>
      </c>
      <c r="L136" s="47"/>
      <c r="M136" s="209" t="s">
        <v>5</v>
      </c>
      <c r="N136" s="210" t="s">
        <v>48</v>
      </c>
      <c r="O136" s="48"/>
      <c r="P136" s="211">
        <f>O136*H136</f>
        <v>0</v>
      </c>
      <c r="Q136" s="211">
        <v>0</v>
      </c>
      <c r="R136" s="211">
        <f>Q136*H136</f>
        <v>0</v>
      </c>
      <c r="S136" s="211">
        <v>0</v>
      </c>
      <c r="T136" s="212">
        <f>S136*H136</f>
        <v>0</v>
      </c>
      <c r="AR136" s="24" t="s">
        <v>208</v>
      </c>
      <c r="AT136" s="24" t="s">
        <v>203</v>
      </c>
      <c r="AU136" s="24" t="s">
        <v>87</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327</v>
      </c>
    </row>
    <row r="137" spans="2:47" s="1" customFormat="1" ht="13.5">
      <c r="B137" s="47"/>
      <c r="D137" s="214" t="s">
        <v>210</v>
      </c>
      <c r="F137" s="215" t="s">
        <v>1342</v>
      </c>
      <c r="I137" s="216"/>
      <c r="L137" s="47"/>
      <c r="M137" s="217"/>
      <c r="N137" s="48"/>
      <c r="O137" s="48"/>
      <c r="P137" s="48"/>
      <c r="Q137" s="48"/>
      <c r="R137" s="48"/>
      <c r="S137" s="48"/>
      <c r="T137" s="86"/>
      <c r="AT137" s="24" t="s">
        <v>210</v>
      </c>
      <c r="AU137" s="24" t="s">
        <v>87</v>
      </c>
    </row>
    <row r="138" spans="2:65" s="1" customFormat="1" ht="25.5" customHeight="1">
      <c r="B138" s="201"/>
      <c r="C138" s="202" t="s">
        <v>133</v>
      </c>
      <c r="D138" s="202" t="s">
        <v>203</v>
      </c>
      <c r="E138" s="203" t="s">
        <v>1345</v>
      </c>
      <c r="F138" s="204" t="s">
        <v>1346</v>
      </c>
      <c r="G138" s="205" t="s">
        <v>330</v>
      </c>
      <c r="H138" s="206">
        <v>120</v>
      </c>
      <c r="I138" s="207"/>
      <c r="J138" s="208">
        <f>ROUND(I138*H138,2)</f>
        <v>0</v>
      </c>
      <c r="K138" s="204" t="s">
        <v>5</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341</v>
      </c>
    </row>
    <row r="139" spans="2:47" s="1" customFormat="1" ht="13.5">
      <c r="B139" s="47"/>
      <c r="D139" s="214" t="s">
        <v>210</v>
      </c>
      <c r="F139" s="215" t="s">
        <v>1346</v>
      </c>
      <c r="I139" s="216"/>
      <c r="L139" s="47"/>
      <c r="M139" s="217"/>
      <c r="N139" s="48"/>
      <c r="O139" s="48"/>
      <c r="P139" s="48"/>
      <c r="Q139" s="48"/>
      <c r="R139" s="48"/>
      <c r="S139" s="48"/>
      <c r="T139" s="86"/>
      <c r="AT139" s="24" t="s">
        <v>210</v>
      </c>
      <c r="AU139" s="24" t="s">
        <v>87</v>
      </c>
    </row>
    <row r="140" spans="2:63" s="10" customFormat="1" ht="29.85" customHeight="1">
      <c r="B140" s="188"/>
      <c r="D140" s="189" t="s">
        <v>76</v>
      </c>
      <c r="E140" s="199" t="s">
        <v>1257</v>
      </c>
      <c r="F140" s="199" t="s">
        <v>1351</v>
      </c>
      <c r="I140" s="191"/>
      <c r="J140" s="200">
        <f>BK140</f>
        <v>0</v>
      </c>
      <c r="L140" s="188"/>
      <c r="M140" s="193"/>
      <c r="N140" s="194"/>
      <c r="O140" s="194"/>
      <c r="P140" s="195">
        <f>SUM(P141:P152)</f>
        <v>0</v>
      </c>
      <c r="Q140" s="194"/>
      <c r="R140" s="195">
        <f>SUM(R141:R152)</f>
        <v>0</v>
      </c>
      <c r="S140" s="194"/>
      <c r="T140" s="196">
        <f>SUM(T141:T152)</f>
        <v>0</v>
      </c>
      <c r="AR140" s="189" t="s">
        <v>85</v>
      </c>
      <c r="AT140" s="197" t="s">
        <v>76</v>
      </c>
      <c r="AU140" s="197" t="s">
        <v>85</v>
      </c>
      <c r="AY140" s="189" t="s">
        <v>201</v>
      </c>
      <c r="BK140" s="198">
        <f>SUM(BK141:BK152)</f>
        <v>0</v>
      </c>
    </row>
    <row r="141" spans="2:65" s="1" customFormat="1" ht="16.5" customHeight="1">
      <c r="B141" s="201"/>
      <c r="C141" s="202" t="s">
        <v>136</v>
      </c>
      <c r="D141" s="202" t="s">
        <v>203</v>
      </c>
      <c r="E141" s="203" t="s">
        <v>1330</v>
      </c>
      <c r="F141" s="204" t="s">
        <v>1331</v>
      </c>
      <c r="G141" s="205" t="s">
        <v>330</v>
      </c>
      <c r="H141" s="206">
        <v>40</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352</v>
      </c>
    </row>
    <row r="142" spans="2:47" s="1" customFormat="1" ht="13.5">
      <c r="B142" s="47"/>
      <c r="D142" s="214" t="s">
        <v>210</v>
      </c>
      <c r="F142" s="215" t="s">
        <v>1331</v>
      </c>
      <c r="I142" s="216"/>
      <c r="L142" s="47"/>
      <c r="M142" s="217"/>
      <c r="N142" s="48"/>
      <c r="O142" s="48"/>
      <c r="P142" s="48"/>
      <c r="Q142" s="48"/>
      <c r="R142" s="48"/>
      <c r="S142" s="48"/>
      <c r="T142" s="86"/>
      <c r="AT142" s="24" t="s">
        <v>210</v>
      </c>
      <c r="AU142" s="24" t="s">
        <v>87</v>
      </c>
    </row>
    <row r="143" spans="2:65" s="1" customFormat="1" ht="25.5" customHeight="1">
      <c r="B143" s="201"/>
      <c r="C143" s="202" t="s">
        <v>139</v>
      </c>
      <c r="D143" s="202" t="s">
        <v>203</v>
      </c>
      <c r="E143" s="203" t="s">
        <v>1332</v>
      </c>
      <c r="F143" s="204" t="s">
        <v>1333</v>
      </c>
      <c r="G143" s="205" t="s">
        <v>330</v>
      </c>
      <c r="H143" s="206">
        <v>20</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368</v>
      </c>
    </row>
    <row r="144" spans="2:47" s="1" customFormat="1" ht="13.5">
      <c r="B144" s="47"/>
      <c r="D144" s="214" t="s">
        <v>210</v>
      </c>
      <c r="F144" s="215" t="s">
        <v>1333</v>
      </c>
      <c r="I144" s="216"/>
      <c r="L144" s="47"/>
      <c r="M144" s="217"/>
      <c r="N144" s="48"/>
      <c r="O144" s="48"/>
      <c r="P144" s="48"/>
      <c r="Q144" s="48"/>
      <c r="R144" s="48"/>
      <c r="S144" s="48"/>
      <c r="T144" s="86"/>
      <c r="AT144" s="24" t="s">
        <v>210</v>
      </c>
      <c r="AU144" s="24" t="s">
        <v>87</v>
      </c>
    </row>
    <row r="145" spans="2:65" s="1" customFormat="1" ht="25.5" customHeight="1">
      <c r="B145" s="201"/>
      <c r="C145" s="202" t="s">
        <v>11</v>
      </c>
      <c r="D145" s="202" t="s">
        <v>203</v>
      </c>
      <c r="E145" s="203" t="s">
        <v>1352</v>
      </c>
      <c r="F145" s="204" t="s">
        <v>1353</v>
      </c>
      <c r="G145" s="205" t="s">
        <v>330</v>
      </c>
      <c r="H145" s="206">
        <v>20</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144</v>
      </c>
    </row>
    <row r="146" spans="2:47" s="1" customFormat="1" ht="13.5">
      <c r="B146" s="47"/>
      <c r="D146" s="214" t="s">
        <v>210</v>
      </c>
      <c r="F146" s="215" t="s">
        <v>1353</v>
      </c>
      <c r="I146" s="216"/>
      <c r="L146" s="47"/>
      <c r="M146" s="217"/>
      <c r="N146" s="48"/>
      <c r="O146" s="48"/>
      <c r="P146" s="48"/>
      <c r="Q146" s="48"/>
      <c r="R146" s="48"/>
      <c r="S146" s="48"/>
      <c r="T146" s="86"/>
      <c r="AT146" s="24" t="s">
        <v>210</v>
      </c>
      <c r="AU146" s="24" t="s">
        <v>87</v>
      </c>
    </row>
    <row r="147" spans="2:65" s="1" customFormat="1" ht="25.5" customHeight="1">
      <c r="B147" s="201"/>
      <c r="C147" s="202" t="s">
        <v>296</v>
      </c>
      <c r="D147" s="202" t="s">
        <v>203</v>
      </c>
      <c r="E147" s="203" t="s">
        <v>1354</v>
      </c>
      <c r="F147" s="204" t="s">
        <v>1355</v>
      </c>
      <c r="G147" s="205" t="s">
        <v>330</v>
      </c>
      <c r="H147" s="206">
        <v>20</v>
      </c>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391</v>
      </c>
    </row>
    <row r="148" spans="2:47" s="1" customFormat="1" ht="13.5">
      <c r="B148" s="47"/>
      <c r="D148" s="214" t="s">
        <v>210</v>
      </c>
      <c r="F148" s="215" t="s">
        <v>1355</v>
      </c>
      <c r="I148" s="216"/>
      <c r="L148" s="47"/>
      <c r="M148" s="217"/>
      <c r="N148" s="48"/>
      <c r="O148" s="48"/>
      <c r="P148" s="48"/>
      <c r="Q148" s="48"/>
      <c r="R148" s="48"/>
      <c r="S148" s="48"/>
      <c r="T148" s="86"/>
      <c r="AT148" s="24" t="s">
        <v>210</v>
      </c>
      <c r="AU148" s="24" t="s">
        <v>87</v>
      </c>
    </row>
    <row r="149" spans="2:65" s="1" customFormat="1" ht="25.5" customHeight="1">
      <c r="B149" s="201"/>
      <c r="C149" s="202" t="s">
        <v>302</v>
      </c>
      <c r="D149" s="202" t="s">
        <v>203</v>
      </c>
      <c r="E149" s="203" t="s">
        <v>1356</v>
      </c>
      <c r="F149" s="204" t="s">
        <v>1357</v>
      </c>
      <c r="G149" s="205" t="s">
        <v>330</v>
      </c>
      <c r="H149" s="206">
        <v>40</v>
      </c>
      <c r="I149" s="207"/>
      <c r="J149" s="208">
        <f>ROUND(I149*H149,2)</f>
        <v>0</v>
      </c>
      <c r="K149" s="204" t="s">
        <v>5</v>
      </c>
      <c r="L149" s="47"/>
      <c r="M149" s="209" t="s">
        <v>5</v>
      </c>
      <c r="N149" s="210" t="s">
        <v>48</v>
      </c>
      <c r="O149" s="48"/>
      <c r="P149" s="211">
        <f>O149*H149</f>
        <v>0</v>
      </c>
      <c r="Q149" s="211">
        <v>0</v>
      </c>
      <c r="R149" s="211">
        <f>Q149*H149</f>
        <v>0</v>
      </c>
      <c r="S149" s="211">
        <v>0</v>
      </c>
      <c r="T149" s="212">
        <f>S149*H149</f>
        <v>0</v>
      </c>
      <c r="AR149" s="24" t="s">
        <v>208</v>
      </c>
      <c r="AT149" s="24" t="s">
        <v>203</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407</v>
      </c>
    </row>
    <row r="150" spans="2:47" s="1" customFormat="1" ht="13.5">
      <c r="B150" s="47"/>
      <c r="D150" s="214" t="s">
        <v>210</v>
      </c>
      <c r="F150" s="215" t="s">
        <v>1357</v>
      </c>
      <c r="I150" s="216"/>
      <c r="L150" s="47"/>
      <c r="M150" s="217"/>
      <c r="N150" s="48"/>
      <c r="O150" s="48"/>
      <c r="P150" s="48"/>
      <c r="Q150" s="48"/>
      <c r="R150" s="48"/>
      <c r="S150" s="48"/>
      <c r="T150" s="86"/>
      <c r="AT150" s="24" t="s">
        <v>210</v>
      </c>
      <c r="AU150" s="24" t="s">
        <v>87</v>
      </c>
    </row>
    <row r="151" spans="2:65" s="1" customFormat="1" ht="25.5" customHeight="1">
      <c r="B151" s="201"/>
      <c r="C151" s="202" t="s">
        <v>308</v>
      </c>
      <c r="D151" s="202" t="s">
        <v>203</v>
      </c>
      <c r="E151" s="203" t="s">
        <v>1358</v>
      </c>
      <c r="F151" s="204" t="s">
        <v>1359</v>
      </c>
      <c r="G151" s="205" t="s">
        <v>330</v>
      </c>
      <c r="H151" s="206">
        <v>20</v>
      </c>
      <c r="I151" s="207"/>
      <c r="J151" s="208">
        <f>ROUND(I151*H151,2)</f>
        <v>0</v>
      </c>
      <c r="K151" s="204" t="s">
        <v>5</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417</v>
      </c>
    </row>
    <row r="152" spans="2:47" s="1" customFormat="1" ht="13.5">
      <c r="B152" s="47"/>
      <c r="D152" s="214" t="s">
        <v>210</v>
      </c>
      <c r="F152" s="215" t="s">
        <v>1359</v>
      </c>
      <c r="I152" s="216"/>
      <c r="L152" s="47"/>
      <c r="M152" s="217"/>
      <c r="N152" s="48"/>
      <c r="O152" s="48"/>
      <c r="P152" s="48"/>
      <c r="Q152" s="48"/>
      <c r="R152" s="48"/>
      <c r="S152" s="48"/>
      <c r="T152" s="86"/>
      <c r="AT152" s="24" t="s">
        <v>210</v>
      </c>
      <c r="AU152" s="24" t="s">
        <v>87</v>
      </c>
    </row>
    <row r="153" spans="2:63" s="10" customFormat="1" ht="29.85" customHeight="1">
      <c r="B153" s="188"/>
      <c r="D153" s="189" t="s">
        <v>76</v>
      </c>
      <c r="E153" s="199" t="s">
        <v>1286</v>
      </c>
      <c r="F153" s="199" t="s">
        <v>1364</v>
      </c>
      <c r="I153" s="191"/>
      <c r="J153" s="200">
        <f>BK153</f>
        <v>0</v>
      </c>
      <c r="L153" s="188"/>
      <c r="M153" s="193"/>
      <c r="N153" s="194"/>
      <c r="O153" s="194"/>
      <c r="P153" s="195">
        <f>SUM(P154:P161)</f>
        <v>0</v>
      </c>
      <c r="Q153" s="194"/>
      <c r="R153" s="195">
        <f>SUM(R154:R161)</f>
        <v>0</v>
      </c>
      <c r="S153" s="194"/>
      <c r="T153" s="196">
        <f>SUM(T154:T161)</f>
        <v>0</v>
      </c>
      <c r="AR153" s="189" t="s">
        <v>85</v>
      </c>
      <c r="AT153" s="197" t="s">
        <v>76</v>
      </c>
      <c r="AU153" s="197" t="s">
        <v>85</v>
      </c>
      <c r="AY153" s="189" t="s">
        <v>201</v>
      </c>
      <c r="BK153" s="198">
        <f>SUM(BK154:BK161)</f>
        <v>0</v>
      </c>
    </row>
    <row r="154" spans="2:65" s="1" customFormat="1" ht="16.5" customHeight="1">
      <c r="B154" s="201"/>
      <c r="C154" s="202" t="s">
        <v>313</v>
      </c>
      <c r="D154" s="202" t="s">
        <v>203</v>
      </c>
      <c r="E154" s="203" t="s">
        <v>1365</v>
      </c>
      <c r="F154" s="204" t="s">
        <v>1366</v>
      </c>
      <c r="G154" s="205" t="s">
        <v>330</v>
      </c>
      <c r="H154" s="206">
        <v>15</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430</v>
      </c>
    </row>
    <row r="155" spans="2:47" s="1" customFormat="1" ht="13.5">
      <c r="B155" s="47"/>
      <c r="D155" s="214" t="s">
        <v>210</v>
      </c>
      <c r="F155" s="215" t="s">
        <v>1366</v>
      </c>
      <c r="I155" s="216"/>
      <c r="L155" s="47"/>
      <c r="M155" s="217"/>
      <c r="N155" s="48"/>
      <c r="O155" s="48"/>
      <c r="P155" s="48"/>
      <c r="Q155" s="48"/>
      <c r="R155" s="48"/>
      <c r="S155" s="48"/>
      <c r="T155" s="86"/>
      <c r="AT155" s="24" t="s">
        <v>210</v>
      </c>
      <c r="AU155" s="24" t="s">
        <v>87</v>
      </c>
    </row>
    <row r="156" spans="2:65" s="1" customFormat="1" ht="16.5" customHeight="1">
      <c r="B156" s="201"/>
      <c r="C156" s="202" t="s">
        <v>318</v>
      </c>
      <c r="D156" s="202" t="s">
        <v>203</v>
      </c>
      <c r="E156" s="203" t="s">
        <v>1367</v>
      </c>
      <c r="F156" s="204" t="s">
        <v>1368</v>
      </c>
      <c r="G156" s="205" t="s">
        <v>330</v>
      </c>
      <c r="H156" s="206">
        <v>80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147</v>
      </c>
    </row>
    <row r="157" spans="2:47" s="1" customFormat="1" ht="13.5">
      <c r="B157" s="47"/>
      <c r="D157" s="214" t="s">
        <v>210</v>
      </c>
      <c r="F157" s="215" t="s">
        <v>1368</v>
      </c>
      <c r="I157" s="216"/>
      <c r="L157" s="47"/>
      <c r="M157" s="217"/>
      <c r="N157" s="48"/>
      <c r="O157" s="48"/>
      <c r="P157" s="48"/>
      <c r="Q157" s="48"/>
      <c r="R157" s="48"/>
      <c r="S157" s="48"/>
      <c r="T157" s="86"/>
      <c r="AT157" s="24" t="s">
        <v>210</v>
      </c>
      <c r="AU157" s="24" t="s">
        <v>87</v>
      </c>
    </row>
    <row r="158" spans="2:65" s="1" customFormat="1" ht="16.5" customHeight="1">
      <c r="B158" s="201"/>
      <c r="C158" s="202" t="s">
        <v>10</v>
      </c>
      <c r="D158" s="202" t="s">
        <v>203</v>
      </c>
      <c r="E158" s="203" t="s">
        <v>1369</v>
      </c>
      <c r="F158" s="204" t="s">
        <v>1370</v>
      </c>
      <c r="G158" s="205" t="s">
        <v>330</v>
      </c>
      <c r="H158" s="206">
        <v>10</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456</v>
      </c>
    </row>
    <row r="159" spans="2:47" s="1" customFormat="1" ht="13.5">
      <c r="B159" s="47"/>
      <c r="D159" s="214" t="s">
        <v>210</v>
      </c>
      <c r="F159" s="215" t="s">
        <v>1370</v>
      </c>
      <c r="I159" s="216"/>
      <c r="L159" s="47"/>
      <c r="M159" s="217"/>
      <c r="N159" s="48"/>
      <c r="O159" s="48"/>
      <c r="P159" s="48"/>
      <c r="Q159" s="48"/>
      <c r="R159" s="48"/>
      <c r="S159" s="48"/>
      <c r="T159" s="86"/>
      <c r="AT159" s="24" t="s">
        <v>210</v>
      </c>
      <c r="AU159" s="24" t="s">
        <v>87</v>
      </c>
    </row>
    <row r="160" spans="2:65" s="1" customFormat="1" ht="16.5" customHeight="1">
      <c r="B160" s="201"/>
      <c r="C160" s="202" t="s">
        <v>327</v>
      </c>
      <c r="D160" s="202" t="s">
        <v>203</v>
      </c>
      <c r="E160" s="203" t="s">
        <v>1371</v>
      </c>
      <c r="F160" s="204" t="s">
        <v>1372</v>
      </c>
      <c r="G160" s="205" t="s">
        <v>330</v>
      </c>
      <c r="H160" s="206">
        <v>10</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87</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468</v>
      </c>
    </row>
    <row r="161" spans="2:47" s="1" customFormat="1" ht="13.5">
      <c r="B161" s="47"/>
      <c r="D161" s="214" t="s">
        <v>210</v>
      </c>
      <c r="F161" s="215" t="s">
        <v>1372</v>
      </c>
      <c r="I161" s="216"/>
      <c r="L161" s="47"/>
      <c r="M161" s="217"/>
      <c r="N161" s="48"/>
      <c r="O161" s="48"/>
      <c r="P161" s="48"/>
      <c r="Q161" s="48"/>
      <c r="R161" s="48"/>
      <c r="S161" s="48"/>
      <c r="T161" s="86"/>
      <c r="AT161" s="24" t="s">
        <v>210</v>
      </c>
      <c r="AU161" s="24" t="s">
        <v>87</v>
      </c>
    </row>
    <row r="162" spans="2:63" s="10" customFormat="1" ht="29.85" customHeight="1">
      <c r="B162" s="188"/>
      <c r="D162" s="189" t="s">
        <v>76</v>
      </c>
      <c r="E162" s="199" t="s">
        <v>1363</v>
      </c>
      <c r="F162" s="199" t="s">
        <v>1376</v>
      </c>
      <c r="I162" s="191"/>
      <c r="J162" s="200">
        <f>BK162</f>
        <v>0</v>
      </c>
      <c r="L162" s="188"/>
      <c r="M162" s="193"/>
      <c r="N162" s="194"/>
      <c r="O162" s="194"/>
      <c r="P162" s="195">
        <f>SUM(P163:P166)</f>
        <v>0</v>
      </c>
      <c r="Q162" s="194"/>
      <c r="R162" s="195">
        <f>SUM(R163:R166)</f>
        <v>0</v>
      </c>
      <c r="S162" s="194"/>
      <c r="T162" s="196">
        <f>SUM(T163:T166)</f>
        <v>0</v>
      </c>
      <c r="AR162" s="189" t="s">
        <v>85</v>
      </c>
      <c r="AT162" s="197" t="s">
        <v>76</v>
      </c>
      <c r="AU162" s="197" t="s">
        <v>85</v>
      </c>
      <c r="AY162" s="189" t="s">
        <v>201</v>
      </c>
      <c r="BK162" s="198">
        <f>SUM(BK163:BK166)</f>
        <v>0</v>
      </c>
    </row>
    <row r="163" spans="2:65" s="1" customFormat="1" ht="16.5" customHeight="1">
      <c r="B163" s="201"/>
      <c r="C163" s="202" t="s">
        <v>334</v>
      </c>
      <c r="D163" s="202" t="s">
        <v>203</v>
      </c>
      <c r="E163" s="203" t="s">
        <v>1377</v>
      </c>
      <c r="F163" s="204" t="s">
        <v>1378</v>
      </c>
      <c r="G163" s="205" t="s">
        <v>330</v>
      </c>
      <c r="H163" s="206">
        <v>10</v>
      </c>
      <c r="I163" s="207"/>
      <c r="J163" s="208">
        <f>ROUND(I163*H163,2)</f>
        <v>0</v>
      </c>
      <c r="K163" s="204" t="s">
        <v>5</v>
      </c>
      <c r="L163" s="47"/>
      <c r="M163" s="209" t="s">
        <v>5</v>
      </c>
      <c r="N163" s="210" t="s">
        <v>48</v>
      </c>
      <c r="O163" s="48"/>
      <c r="P163" s="211">
        <f>O163*H163</f>
        <v>0</v>
      </c>
      <c r="Q163" s="211">
        <v>0</v>
      </c>
      <c r="R163" s="211">
        <f>Q163*H163</f>
        <v>0</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480</v>
      </c>
    </row>
    <row r="164" spans="2:47" s="1" customFormat="1" ht="13.5">
      <c r="B164" s="47"/>
      <c r="D164" s="214" t="s">
        <v>210</v>
      </c>
      <c r="F164" s="215" t="s">
        <v>1378</v>
      </c>
      <c r="I164" s="216"/>
      <c r="L164" s="47"/>
      <c r="M164" s="217"/>
      <c r="N164" s="48"/>
      <c r="O164" s="48"/>
      <c r="P164" s="48"/>
      <c r="Q164" s="48"/>
      <c r="R164" s="48"/>
      <c r="S164" s="48"/>
      <c r="T164" s="86"/>
      <c r="AT164" s="24" t="s">
        <v>210</v>
      </c>
      <c r="AU164" s="24" t="s">
        <v>87</v>
      </c>
    </row>
    <row r="165" spans="2:65" s="1" customFormat="1" ht="16.5" customHeight="1">
      <c r="B165" s="201"/>
      <c r="C165" s="202" t="s">
        <v>341</v>
      </c>
      <c r="D165" s="202" t="s">
        <v>203</v>
      </c>
      <c r="E165" s="203" t="s">
        <v>1379</v>
      </c>
      <c r="F165" s="204" t="s">
        <v>1380</v>
      </c>
      <c r="G165" s="205" t="s">
        <v>1192</v>
      </c>
      <c r="H165" s="206">
        <v>10</v>
      </c>
      <c r="I165" s="207"/>
      <c r="J165" s="208">
        <f>ROUND(I165*H165,2)</f>
        <v>0</v>
      </c>
      <c r="K165" s="204" t="s">
        <v>5</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496</v>
      </c>
    </row>
    <row r="166" spans="2:47" s="1" customFormat="1" ht="13.5">
      <c r="B166" s="47"/>
      <c r="D166" s="214" t="s">
        <v>210</v>
      </c>
      <c r="F166" s="215" t="s">
        <v>1380</v>
      </c>
      <c r="I166" s="216"/>
      <c r="L166" s="47"/>
      <c r="M166" s="217"/>
      <c r="N166" s="48"/>
      <c r="O166" s="48"/>
      <c r="P166" s="48"/>
      <c r="Q166" s="48"/>
      <c r="R166" s="48"/>
      <c r="S166" s="48"/>
      <c r="T166" s="86"/>
      <c r="AT166" s="24" t="s">
        <v>210</v>
      </c>
      <c r="AU166" s="24" t="s">
        <v>87</v>
      </c>
    </row>
    <row r="167" spans="2:63" s="10" customFormat="1" ht="29.85" customHeight="1">
      <c r="B167" s="188"/>
      <c r="D167" s="189" t="s">
        <v>76</v>
      </c>
      <c r="E167" s="199" t="s">
        <v>1375</v>
      </c>
      <c r="F167" s="199" t="s">
        <v>2646</v>
      </c>
      <c r="I167" s="191"/>
      <c r="J167" s="200">
        <f>BK167</f>
        <v>0</v>
      </c>
      <c r="L167" s="188"/>
      <c r="M167" s="193"/>
      <c r="N167" s="194"/>
      <c r="O167" s="194"/>
      <c r="P167" s="195">
        <f>SUM(P168:P185)</f>
        <v>0</v>
      </c>
      <c r="Q167" s="194"/>
      <c r="R167" s="195">
        <f>SUM(R168:R185)</f>
        <v>0</v>
      </c>
      <c r="S167" s="194"/>
      <c r="T167" s="196">
        <f>SUM(T168:T185)</f>
        <v>0</v>
      </c>
      <c r="AR167" s="189" t="s">
        <v>85</v>
      </c>
      <c r="AT167" s="197" t="s">
        <v>76</v>
      </c>
      <c r="AU167" s="197" t="s">
        <v>85</v>
      </c>
      <c r="AY167" s="189" t="s">
        <v>201</v>
      </c>
      <c r="BK167" s="198">
        <f>SUM(BK168:BK185)</f>
        <v>0</v>
      </c>
    </row>
    <row r="168" spans="2:65" s="1" customFormat="1" ht="16.5" customHeight="1">
      <c r="B168" s="201"/>
      <c r="C168" s="202" t="s">
        <v>347</v>
      </c>
      <c r="D168" s="202" t="s">
        <v>203</v>
      </c>
      <c r="E168" s="203" t="s">
        <v>1385</v>
      </c>
      <c r="F168" s="204" t="s">
        <v>1386</v>
      </c>
      <c r="G168" s="205" t="s">
        <v>330</v>
      </c>
      <c r="H168" s="206">
        <v>30</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509</v>
      </c>
    </row>
    <row r="169" spans="2:47" s="1" customFormat="1" ht="13.5">
      <c r="B169" s="47"/>
      <c r="D169" s="214" t="s">
        <v>210</v>
      </c>
      <c r="F169" s="215" t="s">
        <v>1386</v>
      </c>
      <c r="I169" s="216"/>
      <c r="L169" s="47"/>
      <c r="M169" s="217"/>
      <c r="N169" s="48"/>
      <c r="O169" s="48"/>
      <c r="P169" s="48"/>
      <c r="Q169" s="48"/>
      <c r="R169" s="48"/>
      <c r="S169" s="48"/>
      <c r="T169" s="86"/>
      <c r="AT169" s="24" t="s">
        <v>210</v>
      </c>
      <c r="AU169" s="24" t="s">
        <v>87</v>
      </c>
    </row>
    <row r="170" spans="2:65" s="1" customFormat="1" ht="16.5" customHeight="1">
      <c r="B170" s="201"/>
      <c r="C170" s="202" t="s">
        <v>352</v>
      </c>
      <c r="D170" s="202" t="s">
        <v>203</v>
      </c>
      <c r="E170" s="203" t="s">
        <v>1387</v>
      </c>
      <c r="F170" s="204" t="s">
        <v>1388</v>
      </c>
      <c r="G170" s="205" t="s">
        <v>1192</v>
      </c>
      <c r="H170" s="206">
        <v>60</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87</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518</v>
      </c>
    </row>
    <row r="171" spans="2:47" s="1" customFormat="1" ht="13.5">
      <c r="B171" s="47"/>
      <c r="D171" s="214" t="s">
        <v>210</v>
      </c>
      <c r="F171" s="215" t="s">
        <v>1388</v>
      </c>
      <c r="I171" s="216"/>
      <c r="L171" s="47"/>
      <c r="M171" s="217"/>
      <c r="N171" s="48"/>
      <c r="O171" s="48"/>
      <c r="P171" s="48"/>
      <c r="Q171" s="48"/>
      <c r="R171" s="48"/>
      <c r="S171" s="48"/>
      <c r="T171" s="86"/>
      <c r="AT171" s="24" t="s">
        <v>210</v>
      </c>
      <c r="AU171" s="24" t="s">
        <v>87</v>
      </c>
    </row>
    <row r="172" spans="2:65" s="1" customFormat="1" ht="16.5" customHeight="1">
      <c r="B172" s="201"/>
      <c r="C172" s="202" t="s">
        <v>357</v>
      </c>
      <c r="D172" s="202" t="s">
        <v>203</v>
      </c>
      <c r="E172" s="203" t="s">
        <v>1389</v>
      </c>
      <c r="F172" s="204" t="s">
        <v>1390</v>
      </c>
      <c r="G172" s="205" t="s">
        <v>330</v>
      </c>
      <c r="H172" s="206">
        <v>60</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528</v>
      </c>
    </row>
    <row r="173" spans="2:47" s="1" customFormat="1" ht="13.5">
      <c r="B173" s="47"/>
      <c r="D173" s="214" t="s">
        <v>210</v>
      </c>
      <c r="F173" s="215" t="s">
        <v>1390</v>
      </c>
      <c r="I173" s="216"/>
      <c r="L173" s="47"/>
      <c r="M173" s="217"/>
      <c r="N173" s="48"/>
      <c r="O173" s="48"/>
      <c r="P173" s="48"/>
      <c r="Q173" s="48"/>
      <c r="R173" s="48"/>
      <c r="S173" s="48"/>
      <c r="T173" s="86"/>
      <c r="AT173" s="24" t="s">
        <v>210</v>
      </c>
      <c r="AU173" s="24" t="s">
        <v>87</v>
      </c>
    </row>
    <row r="174" spans="2:65" s="1" customFormat="1" ht="16.5" customHeight="1">
      <c r="B174" s="201"/>
      <c r="C174" s="202" t="s">
        <v>368</v>
      </c>
      <c r="D174" s="202" t="s">
        <v>203</v>
      </c>
      <c r="E174" s="203" t="s">
        <v>1391</v>
      </c>
      <c r="F174" s="204" t="s">
        <v>1392</v>
      </c>
      <c r="G174" s="205" t="s">
        <v>1192</v>
      </c>
      <c r="H174" s="206">
        <v>120</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541</v>
      </c>
    </row>
    <row r="175" spans="2:47" s="1" customFormat="1" ht="13.5">
      <c r="B175" s="47"/>
      <c r="D175" s="214" t="s">
        <v>210</v>
      </c>
      <c r="F175" s="215" t="s">
        <v>1392</v>
      </c>
      <c r="I175" s="216"/>
      <c r="L175" s="47"/>
      <c r="M175" s="217"/>
      <c r="N175" s="48"/>
      <c r="O175" s="48"/>
      <c r="P175" s="48"/>
      <c r="Q175" s="48"/>
      <c r="R175" s="48"/>
      <c r="S175" s="48"/>
      <c r="T175" s="86"/>
      <c r="AT175" s="24" t="s">
        <v>210</v>
      </c>
      <c r="AU175" s="24" t="s">
        <v>87</v>
      </c>
    </row>
    <row r="176" spans="2:65" s="1" customFormat="1" ht="16.5" customHeight="1">
      <c r="B176" s="201"/>
      <c r="C176" s="202" t="s">
        <v>374</v>
      </c>
      <c r="D176" s="202" t="s">
        <v>203</v>
      </c>
      <c r="E176" s="203" t="s">
        <v>1393</v>
      </c>
      <c r="F176" s="204" t="s">
        <v>1394</v>
      </c>
      <c r="G176" s="205" t="s">
        <v>330</v>
      </c>
      <c r="H176" s="206">
        <v>60</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550</v>
      </c>
    </row>
    <row r="177" spans="2:47" s="1" customFormat="1" ht="13.5">
      <c r="B177" s="47"/>
      <c r="D177" s="214" t="s">
        <v>210</v>
      </c>
      <c r="F177" s="215" t="s">
        <v>1394</v>
      </c>
      <c r="I177" s="216"/>
      <c r="L177" s="47"/>
      <c r="M177" s="217"/>
      <c r="N177" s="48"/>
      <c r="O177" s="48"/>
      <c r="P177" s="48"/>
      <c r="Q177" s="48"/>
      <c r="R177" s="48"/>
      <c r="S177" s="48"/>
      <c r="T177" s="86"/>
      <c r="AT177" s="24" t="s">
        <v>210</v>
      </c>
      <c r="AU177" s="24" t="s">
        <v>87</v>
      </c>
    </row>
    <row r="178" spans="2:65" s="1" customFormat="1" ht="16.5" customHeight="1">
      <c r="B178" s="201"/>
      <c r="C178" s="202" t="s">
        <v>144</v>
      </c>
      <c r="D178" s="202" t="s">
        <v>203</v>
      </c>
      <c r="E178" s="203" t="s">
        <v>1395</v>
      </c>
      <c r="F178" s="204" t="s">
        <v>1396</v>
      </c>
      <c r="G178" s="205" t="s">
        <v>1192</v>
      </c>
      <c r="H178" s="206">
        <v>60</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562</v>
      </c>
    </row>
    <row r="179" spans="2:47" s="1" customFormat="1" ht="13.5">
      <c r="B179" s="47"/>
      <c r="D179" s="214" t="s">
        <v>210</v>
      </c>
      <c r="F179" s="215" t="s">
        <v>1396</v>
      </c>
      <c r="I179" s="216"/>
      <c r="L179" s="47"/>
      <c r="M179" s="217"/>
      <c r="N179" s="48"/>
      <c r="O179" s="48"/>
      <c r="P179" s="48"/>
      <c r="Q179" s="48"/>
      <c r="R179" s="48"/>
      <c r="S179" s="48"/>
      <c r="T179" s="86"/>
      <c r="AT179" s="24" t="s">
        <v>210</v>
      </c>
      <c r="AU179" s="24" t="s">
        <v>87</v>
      </c>
    </row>
    <row r="180" spans="2:65" s="1" customFormat="1" ht="16.5" customHeight="1">
      <c r="B180" s="201"/>
      <c r="C180" s="202" t="s">
        <v>385</v>
      </c>
      <c r="D180" s="202" t="s">
        <v>203</v>
      </c>
      <c r="E180" s="203" t="s">
        <v>1397</v>
      </c>
      <c r="F180" s="204" t="s">
        <v>1398</v>
      </c>
      <c r="G180" s="205" t="s">
        <v>1192</v>
      </c>
      <c r="H180" s="206">
        <v>1</v>
      </c>
      <c r="I180" s="207"/>
      <c r="J180" s="208">
        <f>ROUND(I180*H180,2)</f>
        <v>0</v>
      </c>
      <c r="K180" s="204" t="s">
        <v>5</v>
      </c>
      <c r="L180" s="47"/>
      <c r="M180" s="209" t="s">
        <v>5</v>
      </c>
      <c r="N180" s="210" t="s">
        <v>48</v>
      </c>
      <c r="O180" s="48"/>
      <c r="P180" s="211">
        <f>O180*H180</f>
        <v>0</v>
      </c>
      <c r="Q180" s="211">
        <v>0</v>
      </c>
      <c r="R180" s="211">
        <f>Q180*H180</f>
        <v>0</v>
      </c>
      <c r="S180" s="211">
        <v>0</v>
      </c>
      <c r="T180" s="212">
        <f>S180*H180</f>
        <v>0</v>
      </c>
      <c r="AR180" s="24" t="s">
        <v>208</v>
      </c>
      <c r="AT180" s="24" t="s">
        <v>203</v>
      </c>
      <c r="AU180" s="24" t="s">
        <v>87</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574</v>
      </c>
    </row>
    <row r="181" spans="2:47" s="1" customFormat="1" ht="13.5">
      <c r="B181" s="47"/>
      <c r="D181" s="214" t="s">
        <v>210</v>
      </c>
      <c r="F181" s="215" t="s">
        <v>1398</v>
      </c>
      <c r="I181" s="216"/>
      <c r="L181" s="47"/>
      <c r="M181" s="217"/>
      <c r="N181" s="48"/>
      <c r="O181" s="48"/>
      <c r="P181" s="48"/>
      <c r="Q181" s="48"/>
      <c r="R181" s="48"/>
      <c r="S181" s="48"/>
      <c r="T181" s="86"/>
      <c r="AT181" s="24" t="s">
        <v>210</v>
      </c>
      <c r="AU181" s="24" t="s">
        <v>87</v>
      </c>
    </row>
    <row r="182" spans="2:65" s="1" customFormat="1" ht="16.5" customHeight="1">
      <c r="B182" s="201"/>
      <c r="C182" s="202" t="s">
        <v>391</v>
      </c>
      <c r="D182" s="202" t="s">
        <v>203</v>
      </c>
      <c r="E182" s="203" t="s">
        <v>1399</v>
      </c>
      <c r="F182" s="204" t="s">
        <v>1400</v>
      </c>
      <c r="G182" s="205" t="s">
        <v>1192</v>
      </c>
      <c r="H182" s="206">
        <v>3</v>
      </c>
      <c r="I182" s="207"/>
      <c r="J182" s="208">
        <f>ROUND(I182*H182,2)</f>
        <v>0</v>
      </c>
      <c r="K182" s="204" t="s">
        <v>5</v>
      </c>
      <c r="L182" s="47"/>
      <c r="M182" s="209" t="s">
        <v>5</v>
      </c>
      <c r="N182" s="210" t="s">
        <v>48</v>
      </c>
      <c r="O182" s="48"/>
      <c r="P182" s="211">
        <f>O182*H182</f>
        <v>0</v>
      </c>
      <c r="Q182" s="211">
        <v>0</v>
      </c>
      <c r="R182" s="211">
        <f>Q182*H182</f>
        <v>0</v>
      </c>
      <c r="S182" s="211">
        <v>0</v>
      </c>
      <c r="T182" s="212">
        <f>S182*H182</f>
        <v>0</v>
      </c>
      <c r="AR182" s="24" t="s">
        <v>208</v>
      </c>
      <c r="AT182" s="24" t="s">
        <v>203</v>
      </c>
      <c r="AU182" s="24" t="s">
        <v>87</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584</v>
      </c>
    </row>
    <row r="183" spans="2:47" s="1" customFormat="1" ht="13.5">
      <c r="B183" s="47"/>
      <c r="D183" s="214" t="s">
        <v>210</v>
      </c>
      <c r="F183" s="215" t="s">
        <v>1400</v>
      </c>
      <c r="I183" s="216"/>
      <c r="L183" s="47"/>
      <c r="M183" s="217"/>
      <c r="N183" s="48"/>
      <c r="O183" s="48"/>
      <c r="P183" s="48"/>
      <c r="Q183" s="48"/>
      <c r="R183" s="48"/>
      <c r="S183" s="48"/>
      <c r="T183" s="86"/>
      <c r="AT183" s="24" t="s">
        <v>210</v>
      </c>
      <c r="AU183" s="24" t="s">
        <v>87</v>
      </c>
    </row>
    <row r="184" spans="2:65" s="1" customFormat="1" ht="16.5" customHeight="1">
      <c r="B184" s="201"/>
      <c r="C184" s="202" t="s">
        <v>403</v>
      </c>
      <c r="D184" s="202" t="s">
        <v>203</v>
      </c>
      <c r="E184" s="203" t="s">
        <v>1405</v>
      </c>
      <c r="F184" s="204" t="s">
        <v>1406</v>
      </c>
      <c r="G184" s="205" t="s">
        <v>1022</v>
      </c>
      <c r="H184" s="206">
        <v>60</v>
      </c>
      <c r="I184" s="207"/>
      <c r="J184" s="208">
        <f>ROUND(I184*H184,2)</f>
        <v>0</v>
      </c>
      <c r="K184" s="204" t="s">
        <v>5</v>
      </c>
      <c r="L184" s="47"/>
      <c r="M184" s="209" t="s">
        <v>5</v>
      </c>
      <c r="N184" s="210" t="s">
        <v>48</v>
      </c>
      <c r="O184" s="48"/>
      <c r="P184" s="211">
        <f>O184*H184</f>
        <v>0</v>
      </c>
      <c r="Q184" s="211">
        <v>0</v>
      </c>
      <c r="R184" s="211">
        <f>Q184*H184</f>
        <v>0</v>
      </c>
      <c r="S184" s="211">
        <v>0</v>
      </c>
      <c r="T184" s="212">
        <f>S184*H184</f>
        <v>0</v>
      </c>
      <c r="AR184" s="24" t="s">
        <v>208</v>
      </c>
      <c r="AT184" s="24" t="s">
        <v>203</v>
      </c>
      <c r="AU184" s="24" t="s">
        <v>87</v>
      </c>
      <c r="AY184" s="24" t="s">
        <v>201</v>
      </c>
      <c r="BE184" s="213">
        <f>IF(N184="základní",J184,0)</f>
        <v>0</v>
      </c>
      <c r="BF184" s="213">
        <f>IF(N184="snížená",J184,0)</f>
        <v>0</v>
      </c>
      <c r="BG184" s="213">
        <f>IF(N184="zákl. přenesená",J184,0)</f>
        <v>0</v>
      </c>
      <c r="BH184" s="213">
        <f>IF(N184="sníž. přenesená",J184,0)</f>
        <v>0</v>
      </c>
      <c r="BI184" s="213">
        <f>IF(N184="nulová",J184,0)</f>
        <v>0</v>
      </c>
      <c r="BJ184" s="24" t="s">
        <v>85</v>
      </c>
      <c r="BK184" s="213">
        <f>ROUND(I184*H184,2)</f>
        <v>0</v>
      </c>
      <c r="BL184" s="24" t="s">
        <v>208</v>
      </c>
      <c r="BM184" s="24" t="s">
        <v>596</v>
      </c>
    </row>
    <row r="185" spans="2:47" s="1" customFormat="1" ht="13.5">
      <c r="B185" s="47"/>
      <c r="D185" s="214" t="s">
        <v>210</v>
      </c>
      <c r="F185" s="215" t="s">
        <v>1406</v>
      </c>
      <c r="I185" s="216"/>
      <c r="L185" s="47"/>
      <c r="M185" s="217"/>
      <c r="N185" s="48"/>
      <c r="O185" s="48"/>
      <c r="P185" s="48"/>
      <c r="Q185" s="48"/>
      <c r="R185" s="48"/>
      <c r="S185" s="48"/>
      <c r="T185" s="86"/>
      <c r="AT185" s="24" t="s">
        <v>210</v>
      </c>
      <c r="AU185" s="24" t="s">
        <v>87</v>
      </c>
    </row>
    <row r="186" spans="2:63" s="10" customFormat="1" ht="29.85" customHeight="1">
      <c r="B186" s="188"/>
      <c r="D186" s="189" t="s">
        <v>76</v>
      </c>
      <c r="E186" s="199" t="s">
        <v>1407</v>
      </c>
      <c r="F186" s="199" t="s">
        <v>1408</v>
      </c>
      <c r="I186" s="191"/>
      <c r="J186" s="200">
        <f>BK186</f>
        <v>0</v>
      </c>
      <c r="L186" s="188"/>
      <c r="M186" s="193"/>
      <c r="N186" s="194"/>
      <c r="O186" s="194"/>
      <c r="P186" s="195">
        <f>SUM(P187:P204)</f>
        <v>0</v>
      </c>
      <c r="Q186" s="194"/>
      <c r="R186" s="195">
        <f>SUM(R187:R204)</f>
        <v>0</v>
      </c>
      <c r="S186" s="194"/>
      <c r="T186" s="196">
        <f>SUM(T187:T204)</f>
        <v>0</v>
      </c>
      <c r="AR186" s="189" t="s">
        <v>85</v>
      </c>
      <c r="AT186" s="197" t="s">
        <v>76</v>
      </c>
      <c r="AU186" s="197" t="s">
        <v>85</v>
      </c>
      <c r="AY186" s="189" t="s">
        <v>201</v>
      </c>
      <c r="BK186" s="198">
        <f>SUM(BK187:BK204)</f>
        <v>0</v>
      </c>
    </row>
    <row r="187" spans="2:65" s="1" customFormat="1" ht="16.5" customHeight="1">
      <c r="B187" s="201"/>
      <c r="C187" s="202" t="s">
        <v>407</v>
      </c>
      <c r="D187" s="202" t="s">
        <v>203</v>
      </c>
      <c r="E187" s="203" t="s">
        <v>1409</v>
      </c>
      <c r="F187" s="204" t="s">
        <v>1410</v>
      </c>
      <c r="G187" s="205" t="s">
        <v>330</v>
      </c>
      <c r="H187" s="206">
        <v>50</v>
      </c>
      <c r="I187" s="207"/>
      <c r="J187" s="208">
        <f>ROUND(I187*H187,2)</f>
        <v>0</v>
      </c>
      <c r="K187" s="204" t="s">
        <v>5</v>
      </c>
      <c r="L187" s="47"/>
      <c r="M187" s="209" t="s">
        <v>5</v>
      </c>
      <c r="N187" s="210" t="s">
        <v>48</v>
      </c>
      <c r="O187" s="48"/>
      <c r="P187" s="211">
        <f>O187*H187</f>
        <v>0</v>
      </c>
      <c r="Q187" s="211">
        <v>0</v>
      </c>
      <c r="R187" s="211">
        <f>Q187*H187</f>
        <v>0</v>
      </c>
      <c r="S187" s="211">
        <v>0</v>
      </c>
      <c r="T187" s="212">
        <f>S187*H187</f>
        <v>0</v>
      </c>
      <c r="AR187" s="24" t="s">
        <v>208</v>
      </c>
      <c r="AT187" s="24" t="s">
        <v>203</v>
      </c>
      <c r="AU187" s="24" t="s">
        <v>87</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609</v>
      </c>
    </row>
    <row r="188" spans="2:47" s="1" customFormat="1" ht="13.5">
      <c r="B188" s="47"/>
      <c r="D188" s="214" t="s">
        <v>210</v>
      </c>
      <c r="F188" s="215" t="s">
        <v>1410</v>
      </c>
      <c r="I188" s="216"/>
      <c r="L188" s="47"/>
      <c r="M188" s="217"/>
      <c r="N188" s="48"/>
      <c r="O188" s="48"/>
      <c r="P188" s="48"/>
      <c r="Q188" s="48"/>
      <c r="R188" s="48"/>
      <c r="S188" s="48"/>
      <c r="T188" s="86"/>
      <c r="AT188" s="24" t="s">
        <v>210</v>
      </c>
      <c r="AU188" s="24" t="s">
        <v>87</v>
      </c>
    </row>
    <row r="189" spans="2:65" s="1" customFormat="1" ht="16.5" customHeight="1">
      <c r="B189" s="201"/>
      <c r="C189" s="202" t="s">
        <v>411</v>
      </c>
      <c r="D189" s="202" t="s">
        <v>203</v>
      </c>
      <c r="E189" s="203" t="s">
        <v>1411</v>
      </c>
      <c r="F189" s="204" t="s">
        <v>1412</v>
      </c>
      <c r="G189" s="205" t="s">
        <v>1192</v>
      </c>
      <c r="H189" s="206">
        <v>100</v>
      </c>
      <c r="I189" s="207"/>
      <c r="J189" s="208">
        <f>ROUND(I189*H189,2)</f>
        <v>0</v>
      </c>
      <c r="K189" s="204" t="s">
        <v>5</v>
      </c>
      <c r="L189" s="47"/>
      <c r="M189" s="209" t="s">
        <v>5</v>
      </c>
      <c r="N189" s="210" t="s">
        <v>48</v>
      </c>
      <c r="O189" s="48"/>
      <c r="P189" s="211">
        <f>O189*H189</f>
        <v>0</v>
      </c>
      <c r="Q189" s="211">
        <v>0</v>
      </c>
      <c r="R189" s="211">
        <f>Q189*H189</f>
        <v>0</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622</v>
      </c>
    </row>
    <row r="190" spans="2:47" s="1" customFormat="1" ht="13.5">
      <c r="B190" s="47"/>
      <c r="D190" s="214" t="s">
        <v>210</v>
      </c>
      <c r="F190" s="215" t="s">
        <v>1412</v>
      </c>
      <c r="I190" s="216"/>
      <c r="L190" s="47"/>
      <c r="M190" s="217"/>
      <c r="N190" s="48"/>
      <c r="O190" s="48"/>
      <c r="P190" s="48"/>
      <c r="Q190" s="48"/>
      <c r="R190" s="48"/>
      <c r="S190" s="48"/>
      <c r="T190" s="86"/>
      <c r="AT190" s="24" t="s">
        <v>210</v>
      </c>
      <c r="AU190" s="24" t="s">
        <v>87</v>
      </c>
    </row>
    <row r="191" spans="2:65" s="1" customFormat="1" ht="16.5" customHeight="1">
      <c r="B191" s="201"/>
      <c r="C191" s="202" t="s">
        <v>417</v>
      </c>
      <c r="D191" s="202" t="s">
        <v>203</v>
      </c>
      <c r="E191" s="203" t="s">
        <v>1413</v>
      </c>
      <c r="F191" s="204" t="s">
        <v>1414</v>
      </c>
      <c r="G191" s="205" t="s">
        <v>330</v>
      </c>
      <c r="H191" s="206">
        <v>10</v>
      </c>
      <c r="I191" s="207"/>
      <c r="J191" s="208">
        <f>ROUND(I191*H191,2)</f>
        <v>0</v>
      </c>
      <c r="K191" s="204" t="s">
        <v>5</v>
      </c>
      <c r="L191" s="47"/>
      <c r="M191" s="209" t="s">
        <v>5</v>
      </c>
      <c r="N191" s="210" t="s">
        <v>48</v>
      </c>
      <c r="O191" s="48"/>
      <c r="P191" s="211">
        <f>O191*H191</f>
        <v>0</v>
      </c>
      <c r="Q191" s="211">
        <v>0</v>
      </c>
      <c r="R191" s="211">
        <f>Q191*H191</f>
        <v>0</v>
      </c>
      <c r="S191" s="211">
        <v>0</v>
      </c>
      <c r="T191" s="212">
        <f>S191*H191</f>
        <v>0</v>
      </c>
      <c r="AR191" s="24" t="s">
        <v>208</v>
      </c>
      <c r="AT191" s="24" t="s">
        <v>203</v>
      </c>
      <c r="AU191" s="24" t="s">
        <v>87</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630</v>
      </c>
    </row>
    <row r="192" spans="2:47" s="1" customFormat="1" ht="13.5">
      <c r="B192" s="47"/>
      <c r="D192" s="214" t="s">
        <v>210</v>
      </c>
      <c r="F192" s="215" t="s">
        <v>1414</v>
      </c>
      <c r="I192" s="216"/>
      <c r="L192" s="47"/>
      <c r="M192" s="217"/>
      <c r="N192" s="48"/>
      <c r="O192" s="48"/>
      <c r="P192" s="48"/>
      <c r="Q192" s="48"/>
      <c r="R192" s="48"/>
      <c r="S192" s="48"/>
      <c r="T192" s="86"/>
      <c r="AT192" s="24" t="s">
        <v>210</v>
      </c>
      <c r="AU192" s="24" t="s">
        <v>87</v>
      </c>
    </row>
    <row r="193" spans="2:65" s="1" customFormat="1" ht="16.5" customHeight="1">
      <c r="B193" s="201"/>
      <c r="C193" s="202" t="s">
        <v>423</v>
      </c>
      <c r="D193" s="202" t="s">
        <v>203</v>
      </c>
      <c r="E193" s="203" t="s">
        <v>1415</v>
      </c>
      <c r="F193" s="204" t="s">
        <v>1416</v>
      </c>
      <c r="G193" s="205" t="s">
        <v>330</v>
      </c>
      <c r="H193" s="206">
        <v>20</v>
      </c>
      <c r="I193" s="207"/>
      <c r="J193" s="208">
        <f>ROUND(I193*H193,2)</f>
        <v>0</v>
      </c>
      <c r="K193" s="204" t="s">
        <v>5</v>
      </c>
      <c r="L193" s="47"/>
      <c r="M193" s="209" t="s">
        <v>5</v>
      </c>
      <c r="N193" s="210" t="s">
        <v>48</v>
      </c>
      <c r="O193" s="48"/>
      <c r="P193" s="211">
        <f>O193*H193</f>
        <v>0</v>
      </c>
      <c r="Q193" s="211">
        <v>0</v>
      </c>
      <c r="R193" s="211">
        <f>Q193*H193</f>
        <v>0</v>
      </c>
      <c r="S193" s="211">
        <v>0</v>
      </c>
      <c r="T193" s="212">
        <f>S193*H193</f>
        <v>0</v>
      </c>
      <c r="AR193" s="24" t="s">
        <v>208</v>
      </c>
      <c r="AT193" s="24" t="s">
        <v>203</v>
      </c>
      <c r="AU193" s="24" t="s">
        <v>87</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638</v>
      </c>
    </row>
    <row r="194" spans="2:47" s="1" customFormat="1" ht="13.5">
      <c r="B194" s="47"/>
      <c r="D194" s="214" t="s">
        <v>210</v>
      </c>
      <c r="F194" s="215" t="s">
        <v>1416</v>
      </c>
      <c r="I194" s="216"/>
      <c r="L194" s="47"/>
      <c r="M194" s="217"/>
      <c r="N194" s="48"/>
      <c r="O194" s="48"/>
      <c r="P194" s="48"/>
      <c r="Q194" s="48"/>
      <c r="R194" s="48"/>
      <c r="S194" s="48"/>
      <c r="T194" s="86"/>
      <c r="AT194" s="24" t="s">
        <v>210</v>
      </c>
      <c r="AU194" s="24" t="s">
        <v>87</v>
      </c>
    </row>
    <row r="195" spans="2:65" s="1" customFormat="1" ht="16.5" customHeight="1">
      <c r="B195" s="201"/>
      <c r="C195" s="202" t="s">
        <v>430</v>
      </c>
      <c r="D195" s="202" t="s">
        <v>203</v>
      </c>
      <c r="E195" s="203" t="s">
        <v>1417</v>
      </c>
      <c r="F195" s="204" t="s">
        <v>1418</v>
      </c>
      <c r="G195" s="205" t="s">
        <v>330</v>
      </c>
      <c r="H195" s="206">
        <v>10</v>
      </c>
      <c r="I195" s="207"/>
      <c r="J195" s="208">
        <f>ROUND(I195*H195,2)</f>
        <v>0</v>
      </c>
      <c r="K195" s="204" t="s">
        <v>5</v>
      </c>
      <c r="L195" s="47"/>
      <c r="M195" s="209" t="s">
        <v>5</v>
      </c>
      <c r="N195" s="210" t="s">
        <v>48</v>
      </c>
      <c r="O195" s="48"/>
      <c r="P195" s="211">
        <f>O195*H195</f>
        <v>0</v>
      </c>
      <c r="Q195" s="211">
        <v>0</v>
      </c>
      <c r="R195" s="211">
        <f>Q195*H195</f>
        <v>0</v>
      </c>
      <c r="S195" s="211">
        <v>0</v>
      </c>
      <c r="T195" s="212">
        <f>S195*H195</f>
        <v>0</v>
      </c>
      <c r="AR195" s="24" t="s">
        <v>208</v>
      </c>
      <c r="AT195" s="24" t="s">
        <v>203</v>
      </c>
      <c r="AU195" s="24" t="s">
        <v>87</v>
      </c>
      <c r="AY195" s="24" t="s">
        <v>201</v>
      </c>
      <c r="BE195" s="213">
        <f>IF(N195="základní",J195,0)</f>
        <v>0</v>
      </c>
      <c r="BF195" s="213">
        <f>IF(N195="snížená",J195,0)</f>
        <v>0</v>
      </c>
      <c r="BG195" s="213">
        <f>IF(N195="zákl. přenesená",J195,0)</f>
        <v>0</v>
      </c>
      <c r="BH195" s="213">
        <f>IF(N195="sníž. přenesená",J195,0)</f>
        <v>0</v>
      </c>
      <c r="BI195" s="213">
        <f>IF(N195="nulová",J195,0)</f>
        <v>0</v>
      </c>
      <c r="BJ195" s="24" t="s">
        <v>85</v>
      </c>
      <c r="BK195" s="213">
        <f>ROUND(I195*H195,2)</f>
        <v>0</v>
      </c>
      <c r="BL195" s="24" t="s">
        <v>208</v>
      </c>
      <c r="BM195" s="24" t="s">
        <v>646</v>
      </c>
    </row>
    <row r="196" spans="2:47" s="1" customFormat="1" ht="13.5">
      <c r="B196" s="47"/>
      <c r="D196" s="214" t="s">
        <v>210</v>
      </c>
      <c r="F196" s="215" t="s">
        <v>1418</v>
      </c>
      <c r="I196" s="216"/>
      <c r="L196" s="47"/>
      <c r="M196" s="217"/>
      <c r="N196" s="48"/>
      <c r="O196" s="48"/>
      <c r="P196" s="48"/>
      <c r="Q196" s="48"/>
      <c r="R196" s="48"/>
      <c r="S196" s="48"/>
      <c r="T196" s="86"/>
      <c r="AT196" s="24" t="s">
        <v>210</v>
      </c>
      <c r="AU196" s="24" t="s">
        <v>87</v>
      </c>
    </row>
    <row r="197" spans="2:65" s="1" customFormat="1" ht="16.5" customHeight="1">
      <c r="B197" s="201"/>
      <c r="C197" s="202" t="s">
        <v>436</v>
      </c>
      <c r="D197" s="202" t="s">
        <v>203</v>
      </c>
      <c r="E197" s="203" t="s">
        <v>1419</v>
      </c>
      <c r="F197" s="204" t="s">
        <v>1420</v>
      </c>
      <c r="G197" s="205" t="s">
        <v>330</v>
      </c>
      <c r="H197" s="206">
        <v>10</v>
      </c>
      <c r="I197" s="207"/>
      <c r="J197" s="208">
        <f>ROUND(I197*H197,2)</f>
        <v>0</v>
      </c>
      <c r="K197" s="204" t="s">
        <v>5</v>
      </c>
      <c r="L197" s="47"/>
      <c r="M197" s="209" t="s">
        <v>5</v>
      </c>
      <c r="N197" s="210" t="s">
        <v>48</v>
      </c>
      <c r="O197" s="48"/>
      <c r="P197" s="211">
        <f>O197*H197</f>
        <v>0</v>
      </c>
      <c r="Q197" s="211">
        <v>0</v>
      </c>
      <c r="R197" s="211">
        <f>Q197*H197</f>
        <v>0</v>
      </c>
      <c r="S197" s="211">
        <v>0</v>
      </c>
      <c r="T197" s="212">
        <f>S197*H197</f>
        <v>0</v>
      </c>
      <c r="AR197" s="24" t="s">
        <v>208</v>
      </c>
      <c r="AT197" s="24" t="s">
        <v>203</v>
      </c>
      <c r="AU197" s="24" t="s">
        <v>87</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654</v>
      </c>
    </row>
    <row r="198" spans="2:47" s="1" customFormat="1" ht="13.5">
      <c r="B198" s="47"/>
      <c r="D198" s="214" t="s">
        <v>210</v>
      </c>
      <c r="F198" s="215" t="s">
        <v>1420</v>
      </c>
      <c r="I198" s="216"/>
      <c r="L198" s="47"/>
      <c r="M198" s="217"/>
      <c r="N198" s="48"/>
      <c r="O198" s="48"/>
      <c r="P198" s="48"/>
      <c r="Q198" s="48"/>
      <c r="R198" s="48"/>
      <c r="S198" s="48"/>
      <c r="T198" s="86"/>
      <c r="AT198" s="24" t="s">
        <v>210</v>
      </c>
      <c r="AU198" s="24" t="s">
        <v>87</v>
      </c>
    </row>
    <row r="199" spans="2:65" s="1" customFormat="1" ht="16.5" customHeight="1">
      <c r="B199" s="201"/>
      <c r="C199" s="202" t="s">
        <v>147</v>
      </c>
      <c r="D199" s="202" t="s">
        <v>203</v>
      </c>
      <c r="E199" s="203" t="s">
        <v>1421</v>
      </c>
      <c r="F199" s="204" t="s">
        <v>1422</v>
      </c>
      <c r="G199" s="205" t="s">
        <v>330</v>
      </c>
      <c r="H199" s="206">
        <v>15</v>
      </c>
      <c r="I199" s="207"/>
      <c r="J199" s="208">
        <f>ROUND(I199*H199,2)</f>
        <v>0</v>
      </c>
      <c r="K199" s="204" t="s">
        <v>5</v>
      </c>
      <c r="L199" s="47"/>
      <c r="M199" s="209" t="s">
        <v>5</v>
      </c>
      <c r="N199" s="210" t="s">
        <v>48</v>
      </c>
      <c r="O199" s="48"/>
      <c r="P199" s="211">
        <f>O199*H199</f>
        <v>0</v>
      </c>
      <c r="Q199" s="211">
        <v>0</v>
      </c>
      <c r="R199" s="211">
        <f>Q199*H199</f>
        <v>0</v>
      </c>
      <c r="S199" s="211">
        <v>0</v>
      </c>
      <c r="T199" s="212">
        <f>S199*H199</f>
        <v>0</v>
      </c>
      <c r="AR199" s="24" t="s">
        <v>208</v>
      </c>
      <c r="AT199" s="24" t="s">
        <v>203</v>
      </c>
      <c r="AU199" s="24" t="s">
        <v>87</v>
      </c>
      <c r="AY199" s="24" t="s">
        <v>201</v>
      </c>
      <c r="BE199" s="213">
        <f>IF(N199="základní",J199,0)</f>
        <v>0</v>
      </c>
      <c r="BF199" s="213">
        <f>IF(N199="snížená",J199,0)</f>
        <v>0</v>
      </c>
      <c r="BG199" s="213">
        <f>IF(N199="zákl. přenesená",J199,0)</f>
        <v>0</v>
      </c>
      <c r="BH199" s="213">
        <f>IF(N199="sníž. přenesená",J199,0)</f>
        <v>0</v>
      </c>
      <c r="BI199" s="213">
        <f>IF(N199="nulová",J199,0)</f>
        <v>0</v>
      </c>
      <c r="BJ199" s="24" t="s">
        <v>85</v>
      </c>
      <c r="BK199" s="213">
        <f>ROUND(I199*H199,2)</f>
        <v>0</v>
      </c>
      <c r="BL199" s="24" t="s">
        <v>208</v>
      </c>
      <c r="BM199" s="24" t="s">
        <v>662</v>
      </c>
    </row>
    <row r="200" spans="2:47" s="1" customFormat="1" ht="13.5">
      <c r="B200" s="47"/>
      <c r="D200" s="214" t="s">
        <v>210</v>
      </c>
      <c r="F200" s="215" t="s">
        <v>1422</v>
      </c>
      <c r="I200" s="216"/>
      <c r="L200" s="47"/>
      <c r="M200" s="217"/>
      <c r="N200" s="48"/>
      <c r="O200" s="48"/>
      <c r="P200" s="48"/>
      <c r="Q200" s="48"/>
      <c r="R200" s="48"/>
      <c r="S200" s="48"/>
      <c r="T200" s="86"/>
      <c r="AT200" s="24" t="s">
        <v>210</v>
      </c>
      <c r="AU200" s="24" t="s">
        <v>87</v>
      </c>
    </row>
    <row r="201" spans="2:65" s="1" customFormat="1" ht="16.5" customHeight="1">
      <c r="B201" s="201"/>
      <c r="C201" s="202" t="s">
        <v>451</v>
      </c>
      <c r="D201" s="202" t="s">
        <v>203</v>
      </c>
      <c r="E201" s="203" t="s">
        <v>1423</v>
      </c>
      <c r="F201" s="204" t="s">
        <v>1424</v>
      </c>
      <c r="G201" s="205" t="s">
        <v>330</v>
      </c>
      <c r="H201" s="206">
        <v>30</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675</v>
      </c>
    </row>
    <row r="202" spans="2:47" s="1" customFormat="1" ht="13.5">
      <c r="B202" s="47"/>
      <c r="D202" s="214" t="s">
        <v>210</v>
      </c>
      <c r="F202" s="215" t="s">
        <v>1424</v>
      </c>
      <c r="I202" s="216"/>
      <c r="L202" s="47"/>
      <c r="M202" s="217"/>
      <c r="N202" s="48"/>
      <c r="O202" s="48"/>
      <c r="P202" s="48"/>
      <c r="Q202" s="48"/>
      <c r="R202" s="48"/>
      <c r="S202" s="48"/>
      <c r="T202" s="86"/>
      <c r="AT202" s="24" t="s">
        <v>210</v>
      </c>
      <c r="AU202" s="24" t="s">
        <v>87</v>
      </c>
    </row>
    <row r="203" spans="2:65" s="1" customFormat="1" ht="16.5" customHeight="1">
      <c r="B203" s="201"/>
      <c r="C203" s="202" t="s">
        <v>456</v>
      </c>
      <c r="D203" s="202" t="s">
        <v>203</v>
      </c>
      <c r="E203" s="203" t="s">
        <v>1425</v>
      </c>
      <c r="F203" s="204" t="s">
        <v>1426</v>
      </c>
      <c r="G203" s="205" t="s">
        <v>330</v>
      </c>
      <c r="H203" s="206">
        <v>10</v>
      </c>
      <c r="I203" s="207"/>
      <c r="J203" s="208">
        <f>ROUND(I203*H203,2)</f>
        <v>0</v>
      </c>
      <c r="K203" s="204" t="s">
        <v>5</v>
      </c>
      <c r="L203" s="47"/>
      <c r="M203" s="209" t="s">
        <v>5</v>
      </c>
      <c r="N203" s="210" t="s">
        <v>48</v>
      </c>
      <c r="O203" s="48"/>
      <c r="P203" s="211">
        <f>O203*H203</f>
        <v>0</v>
      </c>
      <c r="Q203" s="211">
        <v>0</v>
      </c>
      <c r="R203" s="211">
        <f>Q203*H203</f>
        <v>0</v>
      </c>
      <c r="S203" s="211">
        <v>0</v>
      </c>
      <c r="T203" s="212">
        <f>S203*H203</f>
        <v>0</v>
      </c>
      <c r="AR203" s="24" t="s">
        <v>208</v>
      </c>
      <c r="AT203" s="24" t="s">
        <v>203</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687</v>
      </c>
    </row>
    <row r="204" spans="2:47" s="1" customFormat="1" ht="13.5">
      <c r="B204" s="47"/>
      <c r="D204" s="214" t="s">
        <v>210</v>
      </c>
      <c r="F204" s="215" t="s">
        <v>1426</v>
      </c>
      <c r="I204" s="216"/>
      <c r="L204" s="47"/>
      <c r="M204" s="217"/>
      <c r="N204" s="48"/>
      <c r="O204" s="48"/>
      <c r="P204" s="48"/>
      <c r="Q204" s="48"/>
      <c r="R204" s="48"/>
      <c r="S204" s="48"/>
      <c r="T204" s="86"/>
      <c r="AT204" s="24" t="s">
        <v>210</v>
      </c>
      <c r="AU204" s="24" t="s">
        <v>87</v>
      </c>
    </row>
    <row r="205" spans="2:63" s="10" customFormat="1" ht="29.85" customHeight="1">
      <c r="B205" s="188"/>
      <c r="D205" s="189" t="s">
        <v>76</v>
      </c>
      <c r="E205" s="199" t="s">
        <v>1427</v>
      </c>
      <c r="F205" s="199" t="s">
        <v>1428</v>
      </c>
      <c r="I205" s="191"/>
      <c r="J205" s="200">
        <f>BK205</f>
        <v>0</v>
      </c>
      <c r="L205" s="188"/>
      <c r="M205" s="193"/>
      <c r="N205" s="194"/>
      <c r="O205" s="194"/>
      <c r="P205" s="195">
        <f>SUM(P206:P209)</f>
        <v>0</v>
      </c>
      <c r="Q205" s="194"/>
      <c r="R205" s="195">
        <f>SUM(R206:R209)</f>
        <v>0</v>
      </c>
      <c r="S205" s="194"/>
      <c r="T205" s="196">
        <f>SUM(T206:T209)</f>
        <v>0</v>
      </c>
      <c r="AR205" s="189" t="s">
        <v>85</v>
      </c>
      <c r="AT205" s="197" t="s">
        <v>76</v>
      </c>
      <c r="AU205" s="197" t="s">
        <v>85</v>
      </c>
      <c r="AY205" s="189" t="s">
        <v>201</v>
      </c>
      <c r="BK205" s="198">
        <f>SUM(BK206:BK209)</f>
        <v>0</v>
      </c>
    </row>
    <row r="206" spans="2:65" s="1" customFormat="1" ht="16.5" customHeight="1">
      <c r="B206" s="201"/>
      <c r="C206" s="202" t="s">
        <v>463</v>
      </c>
      <c r="D206" s="202" t="s">
        <v>203</v>
      </c>
      <c r="E206" s="203" t="s">
        <v>1435</v>
      </c>
      <c r="F206" s="204" t="s">
        <v>1436</v>
      </c>
      <c r="G206" s="205" t="s">
        <v>1192</v>
      </c>
      <c r="H206" s="206">
        <v>2</v>
      </c>
      <c r="I206" s="207"/>
      <c r="J206" s="208">
        <f>ROUND(I206*H206,2)</f>
        <v>0</v>
      </c>
      <c r="K206" s="204" t="s">
        <v>5</v>
      </c>
      <c r="L206" s="47"/>
      <c r="M206" s="209" t="s">
        <v>5</v>
      </c>
      <c r="N206" s="210" t="s">
        <v>48</v>
      </c>
      <c r="O206" s="48"/>
      <c r="P206" s="211">
        <f>O206*H206</f>
        <v>0</v>
      </c>
      <c r="Q206" s="211">
        <v>0</v>
      </c>
      <c r="R206" s="211">
        <f>Q206*H206</f>
        <v>0</v>
      </c>
      <c r="S206" s="211">
        <v>0</v>
      </c>
      <c r="T206" s="212">
        <f>S206*H206</f>
        <v>0</v>
      </c>
      <c r="AR206" s="24" t="s">
        <v>208</v>
      </c>
      <c r="AT206" s="24" t="s">
        <v>203</v>
      </c>
      <c r="AU206" s="24" t="s">
        <v>87</v>
      </c>
      <c r="AY206" s="24" t="s">
        <v>201</v>
      </c>
      <c r="BE206" s="213">
        <f>IF(N206="základní",J206,0)</f>
        <v>0</v>
      </c>
      <c r="BF206" s="213">
        <f>IF(N206="snížená",J206,0)</f>
        <v>0</v>
      </c>
      <c r="BG206" s="213">
        <f>IF(N206="zákl. přenesená",J206,0)</f>
        <v>0</v>
      </c>
      <c r="BH206" s="213">
        <f>IF(N206="sníž. přenesená",J206,0)</f>
        <v>0</v>
      </c>
      <c r="BI206" s="213">
        <f>IF(N206="nulová",J206,0)</f>
        <v>0</v>
      </c>
      <c r="BJ206" s="24" t="s">
        <v>85</v>
      </c>
      <c r="BK206" s="213">
        <f>ROUND(I206*H206,2)</f>
        <v>0</v>
      </c>
      <c r="BL206" s="24" t="s">
        <v>208</v>
      </c>
      <c r="BM206" s="24" t="s">
        <v>695</v>
      </c>
    </row>
    <row r="207" spans="2:47" s="1" customFormat="1" ht="13.5">
      <c r="B207" s="47"/>
      <c r="D207" s="214" t="s">
        <v>210</v>
      </c>
      <c r="F207" s="215" t="s">
        <v>1436</v>
      </c>
      <c r="I207" s="216"/>
      <c r="L207" s="47"/>
      <c r="M207" s="217"/>
      <c r="N207" s="48"/>
      <c r="O207" s="48"/>
      <c r="P207" s="48"/>
      <c r="Q207" s="48"/>
      <c r="R207" s="48"/>
      <c r="S207" s="48"/>
      <c r="T207" s="86"/>
      <c r="AT207" s="24" t="s">
        <v>210</v>
      </c>
      <c r="AU207" s="24" t="s">
        <v>87</v>
      </c>
    </row>
    <row r="208" spans="2:65" s="1" customFormat="1" ht="16.5" customHeight="1">
      <c r="B208" s="201"/>
      <c r="C208" s="202" t="s">
        <v>468</v>
      </c>
      <c r="D208" s="202" t="s">
        <v>203</v>
      </c>
      <c r="E208" s="203" t="s">
        <v>1439</v>
      </c>
      <c r="F208" s="204" t="s">
        <v>1440</v>
      </c>
      <c r="G208" s="205" t="s">
        <v>1192</v>
      </c>
      <c r="H208" s="206">
        <v>5</v>
      </c>
      <c r="I208" s="207"/>
      <c r="J208" s="208">
        <f>ROUND(I208*H208,2)</f>
        <v>0</v>
      </c>
      <c r="K208" s="204" t="s">
        <v>5</v>
      </c>
      <c r="L208" s="47"/>
      <c r="M208" s="209" t="s">
        <v>5</v>
      </c>
      <c r="N208" s="210" t="s">
        <v>48</v>
      </c>
      <c r="O208" s="48"/>
      <c r="P208" s="211">
        <f>O208*H208</f>
        <v>0</v>
      </c>
      <c r="Q208" s="211">
        <v>0</v>
      </c>
      <c r="R208" s="211">
        <f>Q208*H208</f>
        <v>0</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704</v>
      </c>
    </row>
    <row r="209" spans="2:47" s="1" customFormat="1" ht="13.5">
      <c r="B209" s="47"/>
      <c r="D209" s="214" t="s">
        <v>210</v>
      </c>
      <c r="F209" s="215" t="s">
        <v>1440</v>
      </c>
      <c r="I209" s="216"/>
      <c r="L209" s="47"/>
      <c r="M209" s="217"/>
      <c r="N209" s="48"/>
      <c r="O209" s="48"/>
      <c r="P209" s="48"/>
      <c r="Q209" s="48"/>
      <c r="R209" s="48"/>
      <c r="S209" s="48"/>
      <c r="T209" s="86"/>
      <c r="AT209" s="24" t="s">
        <v>210</v>
      </c>
      <c r="AU209" s="24" t="s">
        <v>87</v>
      </c>
    </row>
    <row r="210" spans="2:63" s="10" customFormat="1" ht="29.85" customHeight="1">
      <c r="B210" s="188"/>
      <c r="D210" s="189" t="s">
        <v>76</v>
      </c>
      <c r="E210" s="199" t="s">
        <v>1441</v>
      </c>
      <c r="F210" s="199" t="s">
        <v>1442</v>
      </c>
      <c r="I210" s="191"/>
      <c r="J210" s="200">
        <f>BK210</f>
        <v>0</v>
      </c>
      <c r="L210" s="188"/>
      <c r="M210" s="193"/>
      <c r="N210" s="194"/>
      <c r="O210" s="194"/>
      <c r="P210" s="195">
        <f>SUM(P211:P238)</f>
        <v>0</v>
      </c>
      <c r="Q210" s="194"/>
      <c r="R210" s="195">
        <f>SUM(R211:R238)</f>
        <v>0</v>
      </c>
      <c r="S210" s="194"/>
      <c r="T210" s="196">
        <f>SUM(T211:T238)</f>
        <v>0</v>
      </c>
      <c r="AR210" s="189" t="s">
        <v>85</v>
      </c>
      <c r="AT210" s="197" t="s">
        <v>76</v>
      </c>
      <c r="AU210" s="197" t="s">
        <v>85</v>
      </c>
      <c r="AY210" s="189" t="s">
        <v>201</v>
      </c>
      <c r="BK210" s="198">
        <f>SUM(BK211:BK238)</f>
        <v>0</v>
      </c>
    </row>
    <row r="211" spans="2:65" s="1" customFormat="1" ht="16.5" customHeight="1">
      <c r="B211" s="201"/>
      <c r="C211" s="202" t="s">
        <v>474</v>
      </c>
      <c r="D211" s="202" t="s">
        <v>203</v>
      </c>
      <c r="E211" s="203" t="s">
        <v>1443</v>
      </c>
      <c r="F211" s="204" t="s">
        <v>1444</v>
      </c>
      <c r="G211" s="205" t="s">
        <v>1192</v>
      </c>
      <c r="H211" s="206">
        <v>16</v>
      </c>
      <c r="I211" s="207"/>
      <c r="J211" s="208">
        <f>ROUND(I211*H211,2)</f>
        <v>0</v>
      </c>
      <c r="K211" s="204" t="s">
        <v>5</v>
      </c>
      <c r="L211" s="47"/>
      <c r="M211" s="209" t="s">
        <v>5</v>
      </c>
      <c r="N211" s="210" t="s">
        <v>48</v>
      </c>
      <c r="O211" s="48"/>
      <c r="P211" s="211">
        <f>O211*H211</f>
        <v>0</v>
      </c>
      <c r="Q211" s="211">
        <v>0</v>
      </c>
      <c r="R211" s="211">
        <f>Q211*H211</f>
        <v>0</v>
      </c>
      <c r="S211" s="211">
        <v>0</v>
      </c>
      <c r="T211" s="212">
        <f>S211*H211</f>
        <v>0</v>
      </c>
      <c r="AR211" s="24" t="s">
        <v>208</v>
      </c>
      <c r="AT211" s="24" t="s">
        <v>203</v>
      </c>
      <c r="AU211" s="24" t="s">
        <v>87</v>
      </c>
      <c r="AY211" s="24" t="s">
        <v>201</v>
      </c>
      <c r="BE211" s="213">
        <f>IF(N211="základní",J211,0)</f>
        <v>0</v>
      </c>
      <c r="BF211" s="213">
        <f>IF(N211="snížená",J211,0)</f>
        <v>0</v>
      </c>
      <c r="BG211" s="213">
        <f>IF(N211="zákl. přenesená",J211,0)</f>
        <v>0</v>
      </c>
      <c r="BH211" s="213">
        <f>IF(N211="sníž. přenesená",J211,0)</f>
        <v>0</v>
      </c>
      <c r="BI211" s="213">
        <f>IF(N211="nulová",J211,0)</f>
        <v>0</v>
      </c>
      <c r="BJ211" s="24" t="s">
        <v>85</v>
      </c>
      <c r="BK211" s="213">
        <f>ROUND(I211*H211,2)</f>
        <v>0</v>
      </c>
      <c r="BL211" s="24" t="s">
        <v>208</v>
      </c>
      <c r="BM211" s="24" t="s">
        <v>713</v>
      </c>
    </row>
    <row r="212" spans="2:47" s="1" customFormat="1" ht="13.5">
      <c r="B212" s="47"/>
      <c r="D212" s="214" t="s">
        <v>210</v>
      </c>
      <c r="F212" s="215" t="s">
        <v>1444</v>
      </c>
      <c r="I212" s="216"/>
      <c r="L212" s="47"/>
      <c r="M212" s="217"/>
      <c r="N212" s="48"/>
      <c r="O212" s="48"/>
      <c r="P212" s="48"/>
      <c r="Q212" s="48"/>
      <c r="R212" s="48"/>
      <c r="S212" s="48"/>
      <c r="T212" s="86"/>
      <c r="AT212" s="24" t="s">
        <v>210</v>
      </c>
      <c r="AU212" s="24" t="s">
        <v>87</v>
      </c>
    </row>
    <row r="213" spans="2:65" s="1" customFormat="1" ht="16.5" customHeight="1">
      <c r="B213" s="201"/>
      <c r="C213" s="202" t="s">
        <v>480</v>
      </c>
      <c r="D213" s="202" t="s">
        <v>203</v>
      </c>
      <c r="E213" s="203" t="s">
        <v>1445</v>
      </c>
      <c r="F213" s="204" t="s">
        <v>1446</v>
      </c>
      <c r="G213" s="205" t="s">
        <v>1192</v>
      </c>
      <c r="H213" s="206">
        <v>16</v>
      </c>
      <c r="I213" s="207"/>
      <c r="J213" s="208">
        <f>ROUND(I213*H213,2)</f>
        <v>0</v>
      </c>
      <c r="K213" s="204" t="s">
        <v>5</v>
      </c>
      <c r="L213" s="47"/>
      <c r="M213" s="209" t="s">
        <v>5</v>
      </c>
      <c r="N213" s="210" t="s">
        <v>48</v>
      </c>
      <c r="O213" s="48"/>
      <c r="P213" s="211">
        <f>O213*H213</f>
        <v>0</v>
      </c>
      <c r="Q213" s="211">
        <v>0</v>
      </c>
      <c r="R213" s="211">
        <f>Q213*H213</f>
        <v>0</v>
      </c>
      <c r="S213" s="211">
        <v>0</v>
      </c>
      <c r="T213" s="212">
        <f>S213*H213</f>
        <v>0</v>
      </c>
      <c r="AR213" s="24" t="s">
        <v>208</v>
      </c>
      <c r="AT213" s="24" t="s">
        <v>203</v>
      </c>
      <c r="AU213" s="24" t="s">
        <v>87</v>
      </c>
      <c r="AY213" s="24" t="s">
        <v>201</v>
      </c>
      <c r="BE213" s="213">
        <f>IF(N213="základní",J213,0)</f>
        <v>0</v>
      </c>
      <c r="BF213" s="213">
        <f>IF(N213="snížená",J213,0)</f>
        <v>0</v>
      </c>
      <c r="BG213" s="213">
        <f>IF(N213="zákl. přenesená",J213,0)</f>
        <v>0</v>
      </c>
      <c r="BH213" s="213">
        <f>IF(N213="sníž. přenesená",J213,0)</f>
        <v>0</v>
      </c>
      <c r="BI213" s="213">
        <f>IF(N213="nulová",J213,0)</f>
        <v>0</v>
      </c>
      <c r="BJ213" s="24" t="s">
        <v>85</v>
      </c>
      <c r="BK213" s="213">
        <f>ROUND(I213*H213,2)</f>
        <v>0</v>
      </c>
      <c r="BL213" s="24" t="s">
        <v>208</v>
      </c>
      <c r="BM213" s="24" t="s">
        <v>722</v>
      </c>
    </row>
    <row r="214" spans="2:47" s="1" customFormat="1" ht="13.5">
      <c r="B214" s="47"/>
      <c r="D214" s="214" t="s">
        <v>210</v>
      </c>
      <c r="F214" s="215" t="s">
        <v>1446</v>
      </c>
      <c r="I214" s="216"/>
      <c r="L214" s="47"/>
      <c r="M214" s="217"/>
      <c r="N214" s="48"/>
      <c r="O214" s="48"/>
      <c r="P214" s="48"/>
      <c r="Q214" s="48"/>
      <c r="R214" s="48"/>
      <c r="S214" s="48"/>
      <c r="T214" s="86"/>
      <c r="AT214" s="24" t="s">
        <v>210</v>
      </c>
      <c r="AU214" s="24" t="s">
        <v>87</v>
      </c>
    </row>
    <row r="215" spans="2:65" s="1" customFormat="1" ht="16.5" customHeight="1">
      <c r="B215" s="201"/>
      <c r="C215" s="202" t="s">
        <v>487</v>
      </c>
      <c r="D215" s="202" t="s">
        <v>203</v>
      </c>
      <c r="E215" s="203" t="s">
        <v>1447</v>
      </c>
      <c r="F215" s="204" t="s">
        <v>1448</v>
      </c>
      <c r="G215" s="205" t="s">
        <v>1192</v>
      </c>
      <c r="H215" s="206">
        <v>16</v>
      </c>
      <c r="I215" s="207"/>
      <c r="J215" s="208">
        <f>ROUND(I215*H215,2)</f>
        <v>0</v>
      </c>
      <c r="K215" s="204" t="s">
        <v>5</v>
      </c>
      <c r="L215" s="47"/>
      <c r="M215" s="209" t="s">
        <v>5</v>
      </c>
      <c r="N215" s="210" t="s">
        <v>48</v>
      </c>
      <c r="O215" s="48"/>
      <c r="P215" s="211">
        <f>O215*H215</f>
        <v>0</v>
      </c>
      <c r="Q215" s="211">
        <v>0</v>
      </c>
      <c r="R215" s="211">
        <f>Q215*H215</f>
        <v>0</v>
      </c>
      <c r="S215" s="211">
        <v>0</v>
      </c>
      <c r="T215" s="212">
        <f>S215*H215</f>
        <v>0</v>
      </c>
      <c r="AR215" s="24" t="s">
        <v>208</v>
      </c>
      <c r="AT215" s="24" t="s">
        <v>203</v>
      </c>
      <c r="AU215" s="24" t="s">
        <v>87</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730</v>
      </c>
    </row>
    <row r="216" spans="2:47" s="1" customFormat="1" ht="13.5">
      <c r="B216" s="47"/>
      <c r="D216" s="214" t="s">
        <v>210</v>
      </c>
      <c r="F216" s="215" t="s">
        <v>1448</v>
      </c>
      <c r="I216" s="216"/>
      <c r="L216" s="47"/>
      <c r="M216" s="217"/>
      <c r="N216" s="48"/>
      <c r="O216" s="48"/>
      <c r="P216" s="48"/>
      <c r="Q216" s="48"/>
      <c r="R216" s="48"/>
      <c r="S216" s="48"/>
      <c r="T216" s="86"/>
      <c r="AT216" s="24" t="s">
        <v>210</v>
      </c>
      <c r="AU216" s="24" t="s">
        <v>87</v>
      </c>
    </row>
    <row r="217" spans="2:65" s="1" customFormat="1" ht="16.5" customHeight="1">
      <c r="B217" s="201"/>
      <c r="C217" s="202" t="s">
        <v>496</v>
      </c>
      <c r="D217" s="202" t="s">
        <v>203</v>
      </c>
      <c r="E217" s="203" t="s">
        <v>1449</v>
      </c>
      <c r="F217" s="204" t="s">
        <v>1450</v>
      </c>
      <c r="G217" s="205" t="s">
        <v>1192</v>
      </c>
      <c r="H217" s="206">
        <v>5</v>
      </c>
      <c r="I217" s="207"/>
      <c r="J217" s="208">
        <f>ROUND(I217*H217,2)</f>
        <v>0</v>
      </c>
      <c r="K217" s="204" t="s">
        <v>5</v>
      </c>
      <c r="L217" s="47"/>
      <c r="M217" s="209" t="s">
        <v>5</v>
      </c>
      <c r="N217" s="210" t="s">
        <v>48</v>
      </c>
      <c r="O217" s="48"/>
      <c r="P217" s="211">
        <f>O217*H217</f>
        <v>0</v>
      </c>
      <c r="Q217" s="211">
        <v>0</v>
      </c>
      <c r="R217" s="211">
        <f>Q217*H217</f>
        <v>0</v>
      </c>
      <c r="S217" s="211">
        <v>0</v>
      </c>
      <c r="T217" s="212">
        <f>S217*H217</f>
        <v>0</v>
      </c>
      <c r="AR217" s="24" t="s">
        <v>208</v>
      </c>
      <c r="AT217" s="24" t="s">
        <v>203</v>
      </c>
      <c r="AU217" s="24" t="s">
        <v>87</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738</v>
      </c>
    </row>
    <row r="218" spans="2:47" s="1" customFormat="1" ht="13.5">
      <c r="B218" s="47"/>
      <c r="D218" s="214" t="s">
        <v>210</v>
      </c>
      <c r="F218" s="215" t="s">
        <v>1450</v>
      </c>
      <c r="I218" s="216"/>
      <c r="L218" s="47"/>
      <c r="M218" s="217"/>
      <c r="N218" s="48"/>
      <c r="O218" s="48"/>
      <c r="P218" s="48"/>
      <c r="Q218" s="48"/>
      <c r="R218" s="48"/>
      <c r="S218" s="48"/>
      <c r="T218" s="86"/>
      <c r="AT218" s="24" t="s">
        <v>210</v>
      </c>
      <c r="AU218" s="24" t="s">
        <v>87</v>
      </c>
    </row>
    <row r="219" spans="2:65" s="1" customFormat="1" ht="16.5" customHeight="1">
      <c r="B219" s="201"/>
      <c r="C219" s="202" t="s">
        <v>503</v>
      </c>
      <c r="D219" s="202" t="s">
        <v>203</v>
      </c>
      <c r="E219" s="203" t="s">
        <v>1451</v>
      </c>
      <c r="F219" s="204" t="s">
        <v>1446</v>
      </c>
      <c r="G219" s="205" t="s">
        <v>1192</v>
      </c>
      <c r="H219" s="206">
        <v>5</v>
      </c>
      <c r="I219" s="207"/>
      <c r="J219" s="208">
        <f>ROUND(I219*H219,2)</f>
        <v>0</v>
      </c>
      <c r="K219" s="204" t="s">
        <v>5</v>
      </c>
      <c r="L219" s="47"/>
      <c r="M219" s="209" t="s">
        <v>5</v>
      </c>
      <c r="N219" s="210" t="s">
        <v>48</v>
      </c>
      <c r="O219" s="48"/>
      <c r="P219" s="211">
        <f>O219*H219</f>
        <v>0</v>
      </c>
      <c r="Q219" s="211">
        <v>0</v>
      </c>
      <c r="R219" s="211">
        <f>Q219*H219</f>
        <v>0</v>
      </c>
      <c r="S219" s="211">
        <v>0</v>
      </c>
      <c r="T219" s="212">
        <f>S219*H219</f>
        <v>0</v>
      </c>
      <c r="AR219" s="24" t="s">
        <v>208</v>
      </c>
      <c r="AT219" s="24" t="s">
        <v>203</v>
      </c>
      <c r="AU219" s="24" t="s">
        <v>87</v>
      </c>
      <c r="AY219" s="24" t="s">
        <v>201</v>
      </c>
      <c r="BE219" s="213">
        <f>IF(N219="základní",J219,0)</f>
        <v>0</v>
      </c>
      <c r="BF219" s="213">
        <f>IF(N219="snížená",J219,0)</f>
        <v>0</v>
      </c>
      <c r="BG219" s="213">
        <f>IF(N219="zákl. přenesená",J219,0)</f>
        <v>0</v>
      </c>
      <c r="BH219" s="213">
        <f>IF(N219="sníž. přenesená",J219,0)</f>
        <v>0</v>
      </c>
      <c r="BI219" s="213">
        <f>IF(N219="nulová",J219,0)</f>
        <v>0</v>
      </c>
      <c r="BJ219" s="24" t="s">
        <v>85</v>
      </c>
      <c r="BK219" s="213">
        <f>ROUND(I219*H219,2)</f>
        <v>0</v>
      </c>
      <c r="BL219" s="24" t="s">
        <v>208</v>
      </c>
      <c r="BM219" s="24" t="s">
        <v>749</v>
      </c>
    </row>
    <row r="220" spans="2:47" s="1" customFormat="1" ht="13.5">
      <c r="B220" s="47"/>
      <c r="D220" s="214" t="s">
        <v>210</v>
      </c>
      <c r="F220" s="215" t="s">
        <v>1446</v>
      </c>
      <c r="I220" s="216"/>
      <c r="L220" s="47"/>
      <c r="M220" s="217"/>
      <c r="N220" s="48"/>
      <c r="O220" s="48"/>
      <c r="P220" s="48"/>
      <c r="Q220" s="48"/>
      <c r="R220" s="48"/>
      <c r="S220" s="48"/>
      <c r="T220" s="86"/>
      <c r="AT220" s="24" t="s">
        <v>210</v>
      </c>
      <c r="AU220" s="24" t="s">
        <v>87</v>
      </c>
    </row>
    <row r="221" spans="2:65" s="1" customFormat="1" ht="16.5" customHeight="1">
      <c r="B221" s="201"/>
      <c r="C221" s="202" t="s">
        <v>509</v>
      </c>
      <c r="D221" s="202" t="s">
        <v>203</v>
      </c>
      <c r="E221" s="203" t="s">
        <v>1447</v>
      </c>
      <c r="F221" s="204" t="s">
        <v>1448</v>
      </c>
      <c r="G221" s="205" t="s">
        <v>1192</v>
      </c>
      <c r="H221" s="206">
        <v>5</v>
      </c>
      <c r="I221" s="207"/>
      <c r="J221" s="208">
        <f>ROUND(I221*H221,2)</f>
        <v>0</v>
      </c>
      <c r="K221" s="204" t="s">
        <v>5</v>
      </c>
      <c r="L221" s="47"/>
      <c r="M221" s="209" t="s">
        <v>5</v>
      </c>
      <c r="N221" s="210" t="s">
        <v>48</v>
      </c>
      <c r="O221" s="48"/>
      <c r="P221" s="211">
        <f>O221*H221</f>
        <v>0</v>
      </c>
      <c r="Q221" s="211">
        <v>0</v>
      </c>
      <c r="R221" s="211">
        <f>Q221*H221</f>
        <v>0</v>
      </c>
      <c r="S221" s="211">
        <v>0</v>
      </c>
      <c r="T221" s="212">
        <f>S221*H221</f>
        <v>0</v>
      </c>
      <c r="AR221" s="24" t="s">
        <v>208</v>
      </c>
      <c r="AT221" s="24" t="s">
        <v>203</v>
      </c>
      <c r="AU221" s="24" t="s">
        <v>87</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759</v>
      </c>
    </row>
    <row r="222" spans="2:47" s="1" customFormat="1" ht="13.5">
      <c r="B222" s="47"/>
      <c r="D222" s="214" t="s">
        <v>210</v>
      </c>
      <c r="F222" s="215" t="s">
        <v>1448</v>
      </c>
      <c r="I222" s="216"/>
      <c r="L222" s="47"/>
      <c r="M222" s="217"/>
      <c r="N222" s="48"/>
      <c r="O222" s="48"/>
      <c r="P222" s="48"/>
      <c r="Q222" s="48"/>
      <c r="R222" s="48"/>
      <c r="S222" s="48"/>
      <c r="T222" s="86"/>
      <c r="AT222" s="24" t="s">
        <v>210</v>
      </c>
      <c r="AU222" s="24" t="s">
        <v>87</v>
      </c>
    </row>
    <row r="223" spans="2:65" s="1" customFormat="1" ht="16.5" customHeight="1">
      <c r="B223" s="201"/>
      <c r="C223" s="202" t="s">
        <v>515</v>
      </c>
      <c r="D223" s="202" t="s">
        <v>203</v>
      </c>
      <c r="E223" s="203" t="s">
        <v>2647</v>
      </c>
      <c r="F223" s="204" t="s">
        <v>2648</v>
      </c>
      <c r="G223" s="205" t="s">
        <v>1192</v>
      </c>
      <c r="H223" s="206">
        <v>4</v>
      </c>
      <c r="I223" s="207"/>
      <c r="J223" s="208">
        <f>ROUND(I223*H223,2)</f>
        <v>0</v>
      </c>
      <c r="K223" s="204" t="s">
        <v>5</v>
      </c>
      <c r="L223" s="47"/>
      <c r="M223" s="209" t="s">
        <v>5</v>
      </c>
      <c r="N223" s="210" t="s">
        <v>48</v>
      </c>
      <c r="O223" s="48"/>
      <c r="P223" s="211">
        <f>O223*H223</f>
        <v>0</v>
      </c>
      <c r="Q223" s="211">
        <v>0</v>
      </c>
      <c r="R223" s="211">
        <f>Q223*H223</f>
        <v>0</v>
      </c>
      <c r="S223" s="211">
        <v>0</v>
      </c>
      <c r="T223" s="212">
        <f>S223*H223</f>
        <v>0</v>
      </c>
      <c r="AR223" s="24" t="s">
        <v>208</v>
      </c>
      <c r="AT223" s="24" t="s">
        <v>203</v>
      </c>
      <c r="AU223" s="24" t="s">
        <v>87</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208</v>
      </c>
      <c r="BM223" s="24" t="s">
        <v>769</v>
      </c>
    </row>
    <row r="224" spans="2:47" s="1" customFormat="1" ht="13.5">
      <c r="B224" s="47"/>
      <c r="D224" s="214" t="s">
        <v>210</v>
      </c>
      <c r="F224" s="215" t="s">
        <v>2648</v>
      </c>
      <c r="I224" s="216"/>
      <c r="L224" s="47"/>
      <c r="M224" s="217"/>
      <c r="N224" s="48"/>
      <c r="O224" s="48"/>
      <c r="P224" s="48"/>
      <c r="Q224" s="48"/>
      <c r="R224" s="48"/>
      <c r="S224" s="48"/>
      <c r="T224" s="86"/>
      <c r="AT224" s="24" t="s">
        <v>210</v>
      </c>
      <c r="AU224" s="24" t="s">
        <v>87</v>
      </c>
    </row>
    <row r="225" spans="2:65" s="1" customFormat="1" ht="16.5" customHeight="1">
      <c r="B225" s="201"/>
      <c r="C225" s="202" t="s">
        <v>518</v>
      </c>
      <c r="D225" s="202" t="s">
        <v>203</v>
      </c>
      <c r="E225" s="203" t="s">
        <v>2649</v>
      </c>
      <c r="F225" s="204" t="s">
        <v>1446</v>
      </c>
      <c r="G225" s="205" t="s">
        <v>1192</v>
      </c>
      <c r="H225" s="206">
        <v>4</v>
      </c>
      <c r="I225" s="207"/>
      <c r="J225" s="208">
        <f>ROUND(I225*H225,2)</f>
        <v>0</v>
      </c>
      <c r="K225" s="204" t="s">
        <v>5</v>
      </c>
      <c r="L225" s="47"/>
      <c r="M225" s="209" t="s">
        <v>5</v>
      </c>
      <c r="N225" s="210" t="s">
        <v>48</v>
      </c>
      <c r="O225" s="48"/>
      <c r="P225" s="211">
        <f>O225*H225</f>
        <v>0</v>
      </c>
      <c r="Q225" s="211">
        <v>0</v>
      </c>
      <c r="R225" s="211">
        <f>Q225*H225</f>
        <v>0</v>
      </c>
      <c r="S225" s="211">
        <v>0</v>
      </c>
      <c r="T225" s="212">
        <f>S225*H225</f>
        <v>0</v>
      </c>
      <c r="AR225" s="24" t="s">
        <v>208</v>
      </c>
      <c r="AT225" s="24" t="s">
        <v>203</v>
      </c>
      <c r="AU225" s="24" t="s">
        <v>87</v>
      </c>
      <c r="AY225" s="24" t="s">
        <v>201</v>
      </c>
      <c r="BE225" s="213">
        <f>IF(N225="základní",J225,0)</f>
        <v>0</v>
      </c>
      <c r="BF225" s="213">
        <f>IF(N225="snížená",J225,0)</f>
        <v>0</v>
      </c>
      <c r="BG225" s="213">
        <f>IF(N225="zákl. přenesená",J225,0)</f>
        <v>0</v>
      </c>
      <c r="BH225" s="213">
        <f>IF(N225="sníž. přenesená",J225,0)</f>
        <v>0</v>
      </c>
      <c r="BI225" s="213">
        <f>IF(N225="nulová",J225,0)</f>
        <v>0</v>
      </c>
      <c r="BJ225" s="24" t="s">
        <v>85</v>
      </c>
      <c r="BK225" s="213">
        <f>ROUND(I225*H225,2)</f>
        <v>0</v>
      </c>
      <c r="BL225" s="24" t="s">
        <v>208</v>
      </c>
      <c r="BM225" s="24" t="s">
        <v>780</v>
      </c>
    </row>
    <row r="226" spans="2:47" s="1" customFormat="1" ht="13.5">
      <c r="B226" s="47"/>
      <c r="D226" s="214" t="s">
        <v>210</v>
      </c>
      <c r="F226" s="215" t="s">
        <v>1446</v>
      </c>
      <c r="I226" s="216"/>
      <c r="L226" s="47"/>
      <c r="M226" s="217"/>
      <c r="N226" s="48"/>
      <c r="O226" s="48"/>
      <c r="P226" s="48"/>
      <c r="Q226" s="48"/>
      <c r="R226" s="48"/>
      <c r="S226" s="48"/>
      <c r="T226" s="86"/>
      <c r="AT226" s="24" t="s">
        <v>210</v>
      </c>
      <c r="AU226" s="24" t="s">
        <v>87</v>
      </c>
    </row>
    <row r="227" spans="2:65" s="1" customFormat="1" ht="16.5" customHeight="1">
      <c r="B227" s="201"/>
      <c r="C227" s="202" t="s">
        <v>523</v>
      </c>
      <c r="D227" s="202" t="s">
        <v>203</v>
      </c>
      <c r="E227" s="203" t="s">
        <v>1447</v>
      </c>
      <c r="F227" s="204" t="s">
        <v>1448</v>
      </c>
      <c r="G227" s="205" t="s">
        <v>1192</v>
      </c>
      <c r="H227" s="206">
        <v>4</v>
      </c>
      <c r="I227" s="207"/>
      <c r="J227" s="208">
        <f>ROUND(I227*H227,2)</f>
        <v>0</v>
      </c>
      <c r="K227" s="204" t="s">
        <v>5</v>
      </c>
      <c r="L227" s="47"/>
      <c r="M227" s="209" t="s">
        <v>5</v>
      </c>
      <c r="N227" s="210" t="s">
        <v>48</v>
      </c>
      <c r="O227" s="48"/>
      <c r="P227" s="211">
        <f>O227*H227</f>
        <v>0</v>
      </c>
      <c r="Q227" s="211">
        <v>0</v>
      </c>
      <c r="R227" s="211">
        <f>Q227*H227</f>
        <v>0</v>
      </c>
      <c r="S227" s="211">
        <v>0</v>
      </c>
      <c r="T227" s="212">
        <f>S227*H227</f>
        <v>0</v>
      </c>
      <c r="AR227" s="24" t="s">
        <v>208</v>
      </c>
      <c r="AT227" s="24" t="s">
        <v>203</v>
      </c>
      <c r="AU227" s="24" t="s">
        <v>87</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792</v>
      </c>
    </row>
    <row r="228" spans="2:47" s="1" customFormat="1" ht="13.5">
      <c r="B228" s="47"/>
      <c r="D228" s="214" t="s">
        <v>210</v>
      </c>
      <c r="F228" s="215" t="s">
        <v>1448</v>
      </c>
      <c r="I228" s="216"/>
      <c r="L228" s="47"/>
      <c r="M228" s="217"/>
      <c r="N228" s="48"/>
      <c r="O228" s="48"/>
      <c r="P228" s="48"/>
      <c r="Q228" s="48"/>
      <c r="R228" s="48"/>
      <c r="S228" s="48"/>
      <c r="T228" s="86"/>
      <c r="AT228" s="24" t="s">
        <v>210</v>
      </c>
      <c r="AU228" s="24" t="s">
        <v>87</v>
      </c>
    </row>
    <row r="229" spans="2:65" s="1" customFormat="1" ht="16.5" customHeight="1">
      <c r="B229" s="201"/>
      <c r="C229" s="202" t="s">
        <v>528</v>
      </c>
      <c r="D229" s="202" t="s">
        <v>203</v>
      </c>
      <c r="E229" s="203" t="s">
        <v>1452</v>
      </c>
      <c r="F229" s="204" t="s">
        <v>1453</v>
      </c>
      <c r="G229" s="205" t="s">
        <v>1192</v>
      </c>
      <c r="H229" s="206">
        <v>17</v>
      </c>
      <c r="I229" s="207"/>
      <c r="J229" s="208">
        <f>ROUND(I229*H229,2)</f>
        <v>0</v>
      </c>
      <c r="K229" s="204" t="s">
        <v>5</v>
      </c>
      <c r="L229" s="47"/>
      <c r="M229" s="209" t="s">
        <v>5</v>
      </c>
      <c r="N229" s="210" t="s">
        <v>48</v>
      </c>
      <c r="O229" s="48"/>
      <c r="P229" s="211">
        <f>O229*H229</f>
        <v>0</v>
      </c>
      <c r="Q229" s="211">
        <v>0</v>
      </c>
      <c r="R229" s="211">
        <f>Q229*H229</f>
        <v>0</v>
      </c>
      <c r="S229" s="211">
        <v>0</v>
      </c>
      <c r="T229" s="212">
        <f>S229*H229</f>
        <v>0</v>
      </c>
      <c r="AR229" s="24" t="s">
        <v>208</v>
      </c>
      <c r="AT229" s="24" t="s">
        <v>203</v>
      </c>
      <c r="AU229" s="24" t="s">
        <v>87</v>
      </c>
      <c r="AY229" s="24" t="s">
        <v>201</v>
      </c>
      <c r="BE229" s="213">
        <f>IF(N229="základní",J229,0)</f>
        <v>0</v>
      </c>
      <c r="BF229" s="213">
        <f>IF(N229="snížená",J229,0)</f>
        <v>0</v>
      </c>
      <c r="BG229" s="213">
        <f>IF(N229="zákl. přenesená",J229,0)</f>
        <v>0</v>
      </c>
      <c r="BH229" s="213">
        <f>IF(N229="sníž. přenesená",J229,0)</f>
        <v>0</v>
      </c>
      <c r="BI229" s="213">
        <f>IF(N229="nulová",J229,0)</f>
        <v>0</v>
      </c>
      <c r="BJ229" s="24" t="s">
        <v>85</v>
      </c>
      <c r="BK229" s="213">
        <f>ROUND(I229*H229,2)</f>
        <v>0</v>
      </c>
      <c r="BL229" s="24" t="s">
        <v>208</v>
      </c>
      <c r="BM229" s="24" t="s">
        <v>803</v>
      </c>
    </row>
    <row r="230" spans="2:47" s="1" customFormat="1" ht="13.5">
      <c r="B230" s="47"/>
      <c r="D230" s="214" t="s">
        <v>210</v>
      </c>
      <c r="F230" s="215" t="s">
        <v>1453</v>
      </c>
      <c r="I230" s="216"/>
      <c r="L230" s="47"/>
      <c r="M230" s="217"/>
      <c r="N230" s="48"/>
      <c r="O230" s="48"/>
      <c r="P230" s="48"/>
      <c r="Q230" s="48"/>
      <c r="R230" s="48"/>
      <c r="S230" s="48"/>
      <c r="T230" s="86"/>
      <c r="AT230" s="24" t="s">
        <v>210</v>
      </c>
      <c r="AU230" s="24" t="s">
        <v>87</v>
      </c>
    </row>
    <row r="231" spans="2:65" s="1" customFormat="1" ht="16.5" customHeight="1">
      <c r="B231" s="201"/>
      <c r="C231" s="202" t="s">
        <v>536</v>
      </c>
      <c r="D231" s="202" t="s">
        <v>203</v>
      </c>
      <c r="E231" s="203" t="s">
        <v>1447</v>
      </c>
      <c r="F231" s="204" t="s">
        <v>1448</v>
      </c>
      <c r="G231" s="205" t="s">
        <v>1192</v>
      </c>
      <c r="H231" s="206">
        <v>17</v>
      </c>
      <c r="I231" s="207"/>
      <c r="J231" s="208">
        <f>ROUND(I231*H231,2)</f>
        <v>0</v>
      </c>
      <c r="K231" s="204" t="s">
        <v>5</v>
      </c>
      <c r="L231" s="47"/>
      <c r="M231" s="209" t="s">
        <v>5</v>
      </c>
      <c r="N231" s="210" t="s">
        <v>48</v>
      </c>
      <c r="O231" s="48"/>
      <c r="P231" s="211">
        <f>O231*H231</f>
        <v>0</v>
      </c>
      <c r="Q231" s="211">
        <v>0</v>
      </c>
      <c r="R231" s="211">
        <f>Q231*H231</f>
        <v>0</v>
      </c>
      <c r="S231" s="211">
        <v>0</v>
      </c>
      <c r="T231" s="212">
        <f>S231*H231</f>
        <v>0</v>
      </c>
      <c r="AR231" s="24" t="s">
        <v>208</v>
      </c>
      <c r="AT231" s="24" t="s">
        <v>203</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815</v>
      </c>
    </row>
    <row r="232" spans="2:47" s="1" customFormat="1" ht="13.5">
      <c r="B232" s="47"/>
      <c r="D232" s="214" t="s">
        <v>210</v>
      </c>
      <c r="F232" s="215" t="s">
        <v>1448</v>
      </c>
      <c r="I232" s="216"/>
      <c r="L232" s="47"/>
      <c r="M232" s="217"/>
      <c r="N232" s="48"/>
      <c r="O232" s="48"/>
      <c r="P232" s="48"/>
      <c r="Q232" s="48"/>
      <c r="R232" s="48"/>
      <c r="S232" s="48"/>
      <c r="T232" s="86"/>
      <c r="AT232" s="24" t="s">
        <v>210</v>
      </c>
      <c r="AU232" s="24" t="s">
        <v>87</v>
      </c>
    </row>
    <row r="233" spans="2:65" s="1" customFormat="1" ht="16.5" customHeight="1">
      <c r="B233" s="201"/>
      <c r="C233" s="202" t="s">
        <v>541</v>
      </c>
      <c r="D233" s="202" t="s">
        <v>203</v>
      </c>
      <c r="E233" s="203" t="s">
        <v>1454</v>
      </c>
      <c r="F233" s="204" t="s">
        <v>1455</v>
      </c>
      <c r="G233" s="205" t="s">
        <v>1192</v>
      </c>
      <c r="H233" s="206">
        <v>42</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208</v>
      </c>
      <c r="AT233" s="24" t="s">
        <v>203</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826</v>
      </c>
    </row>
    <row r="234" spans="2:47" s="1" customFormat="1" ht="13.5">
      <c r="B234" s="47"/>
      <c r="D234" s="214" t="s">
        <v>210</v>
      </c>
      <c r="F234" s="215" t="s">
        <v>1455</v>
      </c>
      <c r="I234" s="216"/>
      <c r="L234" s="47"/>
      <c r="M234" s="217"/>
      <c r="N234" s="48"/>
      <c r="O234" s="48"/>
      <c r="P234" s="48"/>
      <c r="Q234" s="48"/>
      <c r="R234" s="48"/>
      <c r="S234" s="48"/>
      <c r="T234" s="86"/>
      <c r="AT234" s="24" t="s">
        <v>210</v>
      </c>
      <c r="AU234" s="24" t="s">
        <v>87</v>
      </c>
    </row>
    <row r="235" spans="2:65" s="1" customFormat="1" ht="16.5" customHeight="1">
      <c r="B235" s="201"/>
      <c r="C235" s="202" t="s">
        <v>402</v>
      </c>
      <c r="D235" s="202" t="s">
        <v>203</v>
      </c>
      <c r="E235" s="203" t="s">
        <v>1457</v>
      </c>
      <c r="F235" s="204" t="s">
        <v>1458</v>
      </c>
      <c r="G235" s="205" t="s">
        <v>1192</v>
      </c>
      <c r="H235" s="206">
        <v>23</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208</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836</v>
      </c>
    </row>
    <row r="236" spans="2:47" s="1" customFormat="1" ht="13.5">
      <c r="B236" s="47"/>
      <c r="D236" s="214" t="s">
        <v>210</v>
      </c>
      <c r="F236" s="215" t="s">
        <v>1458</v>
      </c>
      <c r="I236" s="216"/>
      <c r="L236" s="47"/>
      <c r="M236" s="217"/>
      <c r="N236" s="48"/>
      <c r="O236" s="48"/>
      <c r="P236" s="48"/>
      <c r="Q236" s="48"/>
      <c r="R236" s="48"/>
      <c r="S236" s="48"/>
      <c r="T236" s="86"/>
      <c r="AT236" s="24" t="s">
        <v>210</v>
      </c>
      <c r="AU236" s="24" t="s">
        <v>87</v>
      </c>
    </row>
    <row r="237" spans="2:65" s="1" customFormat="1" ht="16.5" customHeight="1">
      <c r="B237" s="201"/>
      <c r="C237" s="202" t="s">
        <v>550</v>
      </c>
      <c r="D237" s="202" t="s">
        <v>203</v>
      </c>
      <c r="E237" s="203" t="s">
        <v>1460</v>
      </c>
      <c r="F237" s="204" t="s">
        <v>1461</v>
      </c>
      <c r="G237" s="205" t="s">
        <v>1192</v>
      </c>
      <c r="H237" s="206">
        <v>15</v>
      </c>
      <c r="I237" s="207"/>
      <c r="J237" s="208">
        <f>ROUND(I237*H237,2)</f>
        <v>0</v>
      </c>
      <c r="K237" s="204" t="s">
        <v>5</v>
      </c>
      <c r="L237" s="47"/>
      <c r="M237" s="209" t="s">
        <v>5</v>
      </c>
      <c r="N237" s="210" t="s">
        <v>48</v>
      </c>
      <c r="O237" s="48"/>
      <c r="P237" s="211">
        <f>O237*H237</f>
        <v>0</v>
      </c>
      <c r="Q237" s="211">
        <v>0</v>
      </c>
      <c r="R237" s="211">
        <f>Q237*H237</f>
        <v>0</v>
      </c>
      <c r="S237" s="211">
        <v>0</v>
      </c>
      <c r="T237" s="212">
        <f>S237*H237</f>
        <v>0</v>
      </c>
      <c r="AR237" s="24" t="s">
        <v>208</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847</v>
      </c>
    </row>
    <row r="238" spans="2:47" s="1" customFormat="1" ht="13.5">
      <c r="B238" s="47"/>
      <c r="D238" s="214" t="s">
        <v>210</v>
      </c>
      <c r="F238" s="215" t="s">
        <v>1461</v>
      </c>
      <c r="I238" s="216"/>
      <c r="L238" s="47"/>
      <c r="M238" s="217"/>
      <c r="N238" s="48"/>
      <c r="O238" s="48"/>
      <c r="P238" s="48"/>
      <c r="Q238" s="48"/>
      <c r="R238" s="48"/>
      <c r="S238" s="48"/>
      <c r="T238" s="86"/>
      <c r="AT238" s="24" t="s">
        <v>210</v>
      </c>
      <c r="AU238" s="24" t="s">
        <v>87</v>
      </c>
    </row>
    <row r="239" spans="2:63" s="10" customFormat="1" ht="29.85" customHeight="1">
      <c r="B239" s="188"/>
      <c r="D239" s="189" t="s">
        <v>76</v>
      </c>
      <c r="E239" s="199" t="s">
        <v>1463</v>
      </c>
      <c r="F239" s="199" t="s">
        <v>1475</v>
      </c>
      <c r="I239" s="191"/>
      <c r="J239" s="200">
        <f>BK239</f>
        <v>0</v>
      </c>
      <c r="L239" s="188"/>
      <c r="M239" s="193"/>
      <c r="N239" s="194"/>
      <c r="O239" s="194"/>
      <c r="P239" s="195">
        <f>SUM(P240:P253)</f>
        <v>0</v>
      </c>
      <c r="Q239" s="194"/>
      <c r="R239" s="195">
        <f>SUM(R240:R253)</f>
        <v>0</v>
      </c>
      <c r="S239" s="194"/>
      <c r="T239" s="196">
        <f>SUM(T240:T253)</f>
        <v>0</v>
      </c>
      <c r="AR239" s="189" t="s">
        <v>85</v>
      </c>
      <c r="AT239" s="197" t="s">
        <v>76</v>
      </c>
      <c r="AU239" s="197" t="s">
        <v>85</v>
      </c>
      <c r="AY239" s="189" t="s">
        <v>201</v>
      </c>
      <c r="BK239" s="198">
        <f>SUM(BK240:BK253)</f>
        <v>0</v>
      </c>
    </row>
    <row r="240" spans="2:65" s="1" customFormat="1" ht="25.5" customHeight="1">
      <c r="B240" s="201"/>
      <c r="C240" s="202" t="s">
        <v>557</v>
      </c>
      <c r="D240" s="202" t="s">
        <v>203</v>
      </c>
      <c r="E240" s="203" t="s">
        <v>1476</v>
      </c>
      <c r="F240" s="204" t="s">
        <v>1477</v>
      </c>
      <c r="G240" s="205" t="s">
        <v>330</v>
      </c>
      <c r="H240" s="206">
        <v>40</v>
      </c>
      <c r="I240" s="207"/>
      <c r="J240" s="208">
        <f>ROUND(I240*H240,2)</f>
        <v>0</v>
      </c>
      <c r="K240" s="204" t="s">
        <v>5</v>
      </c>
      <c r="L240" s="47"/>
      <c r="M240" s="209" t="s">
        <v>5</v>
      </c>
      <c r="N240" s="210" t="s">
        <v>48</v>
      </c>
      <c r="O240" s="48"/>
      <c r="P240" s="211">
        <f>O240*H240</f>
        <v>0</v>
      </c>
      <c r="Q240" s="211">
        <v>0</v>
      </c>
      <c r="R240" s="211">
        <f>Q240*H240</f>
        <v>0</v>
      </c>
      <c r="S240" s="211">
        <v>0</v>
      </c>
      <c r="T240" s="212">
        <f>S240*H240</f>
        <v>0</v>
      </c>
      <c r="AR240" s="24" t="s">
        <v>208</v>
      </c>
      <c r="AT240" s="24" t="s">
        <v>203</v>
      </c>
      <c r="AU240" s="24" t="s">
        <v>87</v>
      </c>
      <c r="AY240" s="24" t="s">
        <v>201</v>
      </c>
      <c r="BE240" s="213">
        <f>IF(N240="základní",J240,0)</f>
        <v>0</v>
      </c>
      <c r="BF240" s="213">
        <f>IF(N240="snížená",J240,0)</f>
        <v>0</v>
      </c>
      <c r="BG240" s="213">
        <f>IF(N240="zákl. přenesená",J240,0)</f>
        <v>0</v>
      </c>
      <c r="BH240" s="213">
        <f>IF(N240="sníž. přenesená",J240,0)</f>
        <v>0</v>
      </c>
      <c r="BI240" s="213">
        <f>IF(N240="nulová",J240,0)</f>
        <v>0</v>
      </c>
      <c r="BJ240" s="24" t="s">
        <v>85</v>
      </c>
      <c r="BK240" s="213">
        <f>ROUND(I240*H240,2)</f>
        <v>0</v>
      </c>
      <c r="BL240" s="24" t="s">
        <v>208</v>
      </c>
      <c r="BM240" s="24" t="s">
        <v>859</v>
      </c>
    </row>
    <row r="241" spans="2:47" s="1" customFormat="1" ht="13.5">
      <c r="B241" s="47"/>
      <c r="D241" s="214" t="s">
        <v>210</v>
      </c>
      <c r="F241" s="215" t="s">
        <v>1477</v>
      </c>
      <c r="I241" s="216"/>
      <c r="L241" s="47"/>
      <c r="M241" s="217"/>
      <c r="N241" s="48"/>
      <c r="O241" s="48"/>
      <c r="P241" s="48"/>
      <c r="Q241" s="48"/>
      <c r="R241" s="48"/>
      <c r="S241" s="48"/>
      <c r="T241" s="86"/>
      <c r="AT241" s="24" t="s">
        <v>210</v>
      </c>
      <c r="AU241" s="24" t="s">
        <v>87</v>
      </c>
    </row>
    <row r="242" spans="2:65" s="1" customFormat="1" ht="16.5" customHeight="1">
      <c r="B242" s="201"/>
      <c r="C242" s="202" t="s">
        <v>562</v>
      </c>
      <c r="D242" s="202" t="s">
        <v>203</v>
      </c>
      <c r="E242" s="203" t="s">
        <v>1479</v>
      </c>
      <c r="F242" s="204" t="s">
        <v>1480</v>
      </c>
      <c r="G242" s="205" t="s">
        <v>330</v>
      </c>
      <c r="H242" s="206">
        <v>40</v>
      </c>
      <c r="I242" s="207"/>
      <c r="J242" s="208">
        <f>ROUND(I242*H242,2)</f>
        <v>0</v>
      </c>
      <c r="K242" s="204" t="s">
        <v>5</v>
      </c>
      <c r="L242" s="47"/>
      <c r="M242" s="209" t="s">
        <v>5</v>
      </c>
      <c r="N242" s="210" t="s">
        <v>48</v>
      </c>
      <c r="O242" s="48"/>
      <c r="P242" s="211">
        <f>O242*H242</f>
        <v>0</v>
      </c>
      <c r="Q242" s="211">
        <v>0</v>
      </c>
      <c r="R242" s="211">
        <f>Q242*H242</f>
        <v>0</v>
      </c>
      <c r="S242" s="211">
        <v>0</v>
      </c>
      <c r="T242" s="212">
        <f>S242*H242</f>
        <v>0</v>
      </c>
      <c r="AR242" s="24" t="s">
        <v>208</v>
      </c>
      <c r="AT242" s="24" t="s">
        <v>203</v>
      </c>
      <c r="AU242" s="24" t="s">
        <v>87</v>
      </c>
      <c r="AY242" s="24" t="s">
        <v>201</v>
      </c>
      <c r="BE242" s="213">
        <f>IF(N242="základní",J242,0)</f>
        <v>0</v>
      </c>
      <c r="BF242" s="213">
        <f>IF(N242="snížená",J242,0)</f>
        <v>0</v>
      </c>
      <c r="BG242" s="213">
        <f>IF(N242="zákl. přenesená",J242,0)</f>
        <v>0</v>
      </c>
      <c r="BH242" s="213">
        <f>IF(N242="sníž. přenesená",J242,0)</f>
        <v>0</v>
      </c>
      <c r="BI242" s="213">
        <f>IF(N242="nulová",J242,0)</f>
        <v>0</v>
      </c>
      <c r="BJ242" s="24" t="s">
        <v>85</v>
      </c>
      <c r="BK242" s="213">
        <f>ROUND(I242*H242,2)</f>
        <v>0</v>
      </c>
      <c r="BL242" s="24" t="s">
        <v>208</v>
      </c>
      <c r="BM242" s="24" t="s">
        <v>881</v>
      </c>
    </row>
    <row r="243" spans="2:47" s="1" customFormat="1" ht="13.5">
      <c r="B243" s="47"/>
      <c r="D243" s="214" t="s">
        <v>210</v>
      </c>
      <c r="F243" s="215" t="s">
        <v>1480</v>
      </c>
      <c r="I243" s="216"/>
      <c r="L243" s="47"/>
      <c r="M243" s="217"/>
      <c r="N243" s="48"/>
      <c r="O243" s="48"/>
      <c r="P243" s="48"/>
      <c r="Q243" s="48"/>
      <c r="R243" s="48"/>
      <c r="S243" s="48"/>
      <c r="T243" s="86"/>
      <c r="AT243" s="24" t="s">
        <v>210</v>
      </c>
      <c r="AU243" s="24" t="s">
        <v>87</v>
      </c>
    </row>
    <row r="244" spans="2:65" s="1" customFormat="1" ht="16.5" customHeight="1">
      <c r="B244" s="201"/>
      <c r="C244" s="202" t="s">
        <v>567</v>
      </c>
      <c r="D244" s="202" t="s">
        <v>203</v>
      </c>
      <c r="E244" s="203" t="s">
        <v>1482</v>
      </c>
      <c r="F244" s="204" t="s">
        <v>1483</v>
      </c>
      <c r="G244" s="205" t="s">
        <v>1192</v>
      </c>
      <c r="H244" s="206">
        <v>46</v>
      </c>
      <c r="I244" s="207"/>
      <c r="J244" s="208">
        <f>ROUND(I244*H244,2)</f>
        <v>0</v>
      </c>
      <c r="K244" s="204" t="s">
        <v>5</v>
      </c>
      <c r="L244" s="47"/>
      <c r="M244" s="209" t="s">
        <v>5</v>
      </c>
      <c r="N244" s="210" t="s">
        <v>48</v>
      </c>
      <c r="O244" s="48"/>
      <c r="P244" s="211">
        <f>O244*H244</f>
        <v>0</v>
      </c>
      <c r="Q244" s="211">
        <v>0</v>
      </c>
      <c r="R244" s="211">
        <f>Q244*H244</f>
        <v>0</v>
      </c>
      <c r="S244" s="211">
        <v>0</v>
      </c>
      <c r="T244" s="212">
        <f>S244*H244</f>
        <v>0</v>
      </c>
      <c r="AR244" s="24" t="s">
        <v>208</v>
      </c>
      <c r="AT244" s="24" t="s">
        <v>203</v>
      </c>
      <c r="AU244" s="24" t="s">
        <v>87</v>
      </c>
      <c r="AY244" s="24" t="s">
        <v>201</v>
      </c>
      <c r="BE244" s="213">
        <f>IF(N244="základní",J244,0)</f>
        <v>0</v>
      </c>
      <c r="BF244" s="213">
        <f>IF(N244="snížená",J244,0)</f>
        <v>0</v>
      </c>
      <c r="BG244" s="213">
        <f>IF(N244="zákl. přenesená",J244,0)</f>
        <v>0</v>
      </c>
      <c r="BH244" s="213">
        <f>IF(N244="sníž. přenesená",J244,0)</f>
        <v>0</v>
      </c>
      <c r="BI244" s="213">
        <f>IF(N244="nulová",J244,0)</f>
        <v>0</v>
      </c>
      <c r="BJ244" s="24" t="s">
        <v>85</v>
      </c>
      <c r="BK244" s="213">
        <f>ROUND(I244*H244,2)</f>
        <v>0</v>
      </c>
      <c r="BL244" s="24" t="s">
        <v>208</v>
      </c>
      <c r="BM244" s="24" t="s">
        <v>363</v>
      </c>
    </row>
    <row r="245" spans="2:47" s="1" customFormat="1" ht="13.5">
      <c r="B245" s="47"/>
      <c r="D245" s="214" t="s">
        <v>210</v>
      </c>
      <c r="F245" s="215" t="s">
        <v>1483</v>
      </c>
      <c r="I245" s="216"/>
      <c r="L245" s="47"/>
      <c r="M245" s="217"/>
      <c r="N245" s="48"/>
      <c r="O245" s="48"/>
      <c r="P245" s="48"/>
      <c r="Q245" s="48"/>
      <c r="R245" s="48"/>
      <c r="S245" s="48"/>
      <c r="T245" s="86"/>
      <c r="AT245" s="24" t="s">
        <v>210</v>
      </c>
      <c r="AU245" s="24" t="s">
        <v>87</v>
      </c>
    </row>
    <row r="246" spans="2:65" s="1" customFormat="1" ht="16.5" customHeight="1">
      <c r="B246" s="201"/>
      <c r="C246" s="202" t="s">
        <v>574</v>
      </c>
      <c r="D246" s="202" t="s">
        <v>203</v>
      </c>
      <c r="E246" s="203" t="s">
        <v>1485</v>
      </c>
      <c r="F246" s="204" t="s">
        <v>1486</v>
      </c>
      <c r="G246" s="205" t="s">
        <v>1192</v>
      </c>
      <c r="H246" s="206">
        <v>25</v>
      </c>
      <c r="I246" s="207"/>
      <c r="J246" s="208">
        <f>ROUND(I246*H246,2)</f>
        <v>0</v>
      </c>
      <c r="K246" s="204" t="s">
        <v>5</v>
      </c>
      <c r="L246" s="47"/>
      <c r="M246" s="209" t="s">
        <v>5</v>
      </c>
      <c r="N246" s="210" t="s">
        <v>48</v>
      </c>
      <c r="O246" s="48"/>
      <c r="P246" s="211">
        <f>O246*H246</f>
        <v>0</v>
      </c>
      <c r="Q246" s="211">
        <v>0</v>
      </c>
      <c r="R246" s="211">
        <f>Q246*H246</f>
        <v>0</v>
      </c>
      <c r="S246" s="211">
        <v>0</v>
      </c>
      <c r="T246" s="212">
        <f>S246*H246</f>
        <v>0</v>
      </c>
      <c r="AR246" s="24" t="s">
        <v>208</v>
      </c>
      <c r="AT246" s="24" t="s">
        <v>203</v>
      </c>
      <c r="AU246" s="24" t="s">
        <v>87</v>
      </c>
      <c r="AY246" s="24" t="s">
        <v>201</v>
      </c>
      <c r="BE246" s="213">
        <f>IF(N246="základní",J246,0)</f>
        <v>0</v>
      </c>
      <c r="BF246" s="213">
        <f>IF(N246="snížená",J246,0)</f>
        <v>0</v>
      </c>
      <c r="BG246" s="213">
        <f>IF(N246="zákl. přenesená",J246,0)</f>
        <v>0</v>
      </c>
      <c r="BH246" s="213">
        <f>IF(N246="sníž. přenesená",J246,0)</f>
        <v>0</v>
      </c>
      <c r="BI246" s="213">
        <f>IF(N246="nulová",J246,0)</f>
        <v>0</v>
      </c>
      <c r="BJ246" s="24" t="s">
        <v>85</v>
      </c>
      <c r="BK246" s="213">
        <f>ROUND(I246*H246,2)</f>
        <v>0</v>
      </c>
      <c r="BL246" s="24" t="s">
        <v>208</v>
      </c>
      <c r="BM246" s="24" t="s">
        <v>670</v>
      </c>
    </row>
    <row r="247" spans="2:47" s="1" customFormat="1" ht="13.5">
      <c r="B247" s="47"/>
      <c r="D247" s="214" t="s">
        <v>210</v>
      </c>
      <c r="F247" s="215" t="s">
        <v>1486</v>
      </c>
      <c r="I247" s="216"/>
      <c r="L247" s="47"/>
      <c r="M247" s="217"/>
      <c r="N247" s="48"/>
      <c r="O247" s="48"/>
      <c r="P247" s="48"/>
      <c r="Q247" s="48"/>
      <c r="R247" s="48"/>
      <c r="S247" s="48"/>
      <c r="T247" s="86"/>
      <c r="AT247" s="24" t="s">
        <v>210</v>
      </c>
      <c r="AU247" s="24" t="s">
        <v>87</v>
      </c>
    </row>
    <row r="248" spans="2:65" s="1" customFormat="1" ht="16.5" customHeight="1">
      <c r="B248" s="201"/>
      <c r="C248" s="202" t="s">
        <v>579</v>
      </c>
      <c r="D248" s="202" t="s">
        <v>203</v>
      </c>
      <c r="E248" s="203" t="s">
        <v>1488</v>
      </c>
      <c r="F248" s="204" t="s">
        <v>1489</v>
      </c>
      <c r="G248" s="205" t="s">
        <v>1192</v>
      </c>
      <c r="H248" s="206">
        <v>25</v>
      </c>
      <c r="I248" s="207"/>
      <c r="J248" s="208">
        <f>ROUND(I248*H248,2)</f>
        <v>0</v>
      </c>
      <c r="K248" s="204" t="s">
        <v>5</v>
      </c>
      <c r="L248" s="47"/>
      <c r="M248" s="209" t="s">
        <v>5</v>
      </c>
      <c r="N248" s="210" t="s">
        <v>48</v>
      </c>
      <c r="O248" s="48"/>
      <c r="P248" s="211">
        <f>O248*H248</f>
        <v>0</v>
      </c>
      <c r="Q248" s="211">
        <v>0</v>
      </c>
      <c r="R248" s="211">
        <f>Q248*H248</f>
        <v>0</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1166</v>
      </c>
    </row>
    <row r="249" spans="2:47" s="1" customFormat="1" ht="13.5">
      <c r="B249" s="47"/>
      <c r="D249" s="214" t="s">
        <v>210</v>
      </c>
      <c r="F249" s="215" t="s">
        <v>1489</v>
      </c>
      <c r="I249" s="216"/>
      <c r="L249" s="47"/>
      <c r="M249" s="217"/>
      <c r="N249" s="48"/>
      <c r="O249" s="48"/>
      <c r="P249" s="48"/>
      <c r="Q249" s="48"/>
      <c r="R249" s="48"/>
      <c r="S249" s="48"/>
      <c r="T249" s="86"/>
      <c r="AT249" s="24" t="s">
        <v>210</v>
      </c>
      <c r="AU249" s="24" t="s">
        <v>87</v>
      </c>
    </row>
    <row r="250" spans="2:65" s="1" customFormat="1" ht="16.5" customHeight="1">
      <c r="B250" s="201"/>
      <c r="C250" s="202" t="s">
        <v>584</v>
      </c>
      <c r="D250" s="202" t="s">
        <v>203</v>
      </c>
      <c r="E250" s="203" t="s">
        <v>1485</v>
      </c>
      <c r="F250" s="204" t="s">
        <v>1486</v>
      </c>
      <c r="G250" s="205" t="s">
        <v>1192</v>
      </c>
      <c r="H250" s="206">
        <v>15</v>
      </c>
      <c r="I250" s="207"/>
      <c r="J250" s="208">
        <f>ROUND(I250*H250,2)</f>
        <v>0</v>
      </c>
      <c r="K250" s="204" t="s">
        <v>5</v>
      </c>
      <c r="L250" s="47"/>
      <c r="M250" s="209" t="s">
        <v>5</v>
      </c>
      <c r="N250" s="210" t="s">
        <v>48</v>
      </c>
      <c r="O250" s="48"/>
      <c r="P250" s="211">
        <f>O250*H250</f>
        <v>0</v>
      </c>
      <c r="Q250" s="211">
        <v>0</v>
      </c>
      <c r="R250" s="211">
        <f>Q250*H250</f>
        <v>0</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1169</v>
      </c>
    </row>
    <row r="251" spans="2:47" s="1" customFormat="1" ht="13.5">
      <c r="B251" s="47"/>
      <c r="D251" s="214" t="s">
        <v>210</v>
      </c>
      <c r="F251" s="215" t="s">
        <v>1486</v>
      </c>
      <c r="I251" s="216"/>
      <c r="L251" s="47"/>
      <c r="M251" s="217"/>
      <c r="N251" s="48"/>
      <c r="O251" s="48"/>
      <c r="P251" s="48"/>
      <c r="Q251" s="48"/>
      <c r="R251" s="48"/>
      <c r="S251" s="48"/>
      <c r="T251" s="86"/>
      <c r="AT251" s="24" t="s">
        <v>210</v>
      </c>
      <c r="AU251" s="24" t="s">
        <v>87</v>
      </c>
    </row>
    <row r="252" spans="2:65" s="1" customFormat="1" ht="16.5" customHeight="1">
      <c r="B252" s="201"/>
      <c r="C252" s="202" t="s">
        <v>589</v>
      </c>
      <c r="D252" s="202" t="s">
        <v>203</v>
      </c>
      <c r="E252" s="203" t="s">
        <v>1492</v>
      </c>
      <c r="F252" s="204" t="s">
        <v>1493</v>
      </c>
      <c r="G252" s="205" t="s">
        <v>1192</v>
      </c>
      <c r="H252" s="206">
        <v>71</v>
      </c>
      <c r="I252" s="207"/>
      <c r="J252" s="208">
        <f>ROUND(I252*H252,2)</f>
        <v>0</v>
      </c>
      <c r="K252" s="204" t="s">
        <v>5</v>
      </c>
      <c r="L252" s="47"/>
      <c r="M252" s="209" t="s">
        <v>5</v>
      </c>
      <c r="N252" s="210" t="s">
        <v>48</v>
      </c>
      <c r="O252" s="48"/>
      <c r="P252" s="211">
        <f>O252*H252</f>
        <v>0</v>
      </c>
      <c r="Q252" s="211">
        <v>0</v>
      </c>
      <c r="R252" s="211">
        <f>Q252*H252</f>
        <v>0</v>
      </c>
      <c r="S252" s="211">
        <v>0</v>
      </c>
      <c r="T252" s="212">
        <f>S252*H252</f>
        <v>0</v>
      </c>
      <c r="AR252" s="24" t="s">
        <v>208</v>
      </c>
      <c r="AT252" s="24" t="s">
        <v>203</v>
      </c>
      <c r="AU252" s="24" t="s">
        <v>87</v>
      </c>
      <c r="AY252" s="24" t="s">
        <v>201</v>
      </c>
      <c r="BE252" s="213">
        <f>IF(N252="základní",J252,0)</f>
        <v>0</v>
      </c>
      <c r="BF252" s="213">
        <f>IF(N252="snížená",J252,0)</f>
        <v>0</v>
      </c>
      <c r="BG252" s="213">
        <f>IF(N252="zákl. přenesená",J252,0)</f>
        <v>0</v>
      </c>
      <c r="BH252" s="213">
        <f>IF(N252="sníž. přenesená",J252,0)</f>
        <v>0</v>
      </c>
      <c r="BI252" s="213">
        <f>IF(N252="nulová",J252,0)</f>
        <v>0</v>
      </c>
      <c r="BJ252" s="24" t="s">
        <v>85</v>
      </c>
      <c r="BK252" s="213">
        <f>ROUND(I252*H252,2)</f>
        <v>0</v>
      </c>
      <c r="BL252" s="24" t="s">
        <v>208</v>
      </c>
      <c r="BM252" s="24" t="s">
        <v>1172</v>
      </c>
    </row>
    <row r="253" spans="2:47" s="1" customFormat="1" ht="13.5">
      <c r="B253" s="47"/>
      <c r="D253" s="214" t="s">
        <v>210</v>
      </c>
      <c r="F253" s="215" t="s">
        <v>1493</v>
      </c>
      <c r="I253" s="216"/>
      <c r="L253" s="47"/>
      <c r="M253" s="217"/>
      <c r="N253" s="48"/>
      <c r="O253" s="48"/>
      <c r="P253" s="48"/>
      <c r="Q253" s="48"/>
      <c r="R253" s="48"/>
      <c r="S253" s="48"/>
      <c r="T253" s="86"/>
      <c r="AT253" s="24" t="s">
        <v>210</v>
      </c>
      <c r="AU253" s="24" t="s">
        <v>87</v>
      </c>
    </row>
    <row r="254" spans="2:63" s="10" customFormat="1" ht="29.85" customHeight="1">
      <c r="B254" s="188"/>
      <c r="D254" s="189" t="s">
        <v>76</v>
      </c>
      <c r="E254" s="199" t="s">
        <v>1474</v>
      </c>
      <c r="F254" s="199" t="s">
        <v>1496</v>
      </c>
      <c r="I254" s="191"/>
      <c r="J254" s="200">
        <f>BK254</f>
        <v>0</v>
      </c>
      <c r="L254" s="188"/>
      <c r="M254" s="193"/>
      <c r="N254" s="194"/>
      <c r="O254" s="194"/>
      <c r="P254" s="195">
        <f>SUM(P255:P256)</f>
        <v>0</v>
      </c>
      <c r="Q254" s="194"/>
      <c r="R254" s="195">
        <f>SUM(R255:R256)</f>
        <v>0</v>
      </c>
      <c r="S254" s="194"/>
      <c r="T254" s="196">
        <f>SUM(T255:T256)</f>
        <v>0</v>
      </c>
      <c r="AR254" s="189" t="s">
        <v>85</v>
      </c>
      <c r="AT254" s="197" t="s">
        <v>76</v>
      </c>
      <c r="AU254" s="197" t="s">
        <v>85</v>
      </c>
      <c r="AY254" s="189" t="s">
        <v>201</v>
      </c>
      <c r="BK254" s="198">
        <f>SUM(BK255:BK256)</f>
        <v>0</v>
      </c>
    </row>
    <row r="255" spans="2:65" s="1" customFormat="1" ht="16.5" customHeight="1">
      <c r="B255" s="201"/>
      <c r="C255" s="202" t="s">
        <v>596</v>
      </c>
      <c r="D255" s="202" t="s">
        <v>203</v>
      </c>
      <c r="E255" s="203" t="s">
        <v>1497</v>
      </c>
      <c r="F255" s="204" t="s">
        <v>1498</v>
      </c>
      <c r="G255" s="205" t="s">
        <v>330</v>
      </c>
      <c r="H255" s="206">
        <v>30</v>
      </c>
      <c r="I255" s="207"/>
      <c r="J255" s="208">
        <f>ROUND(I255*H255,2)</f>
        <v>0</v>
      </c>
      <c r="K255" s="204" t="s">
        <v>5</v>
      </c>
      <c r="L255" s="47"/>
      <c r="M255" s="209" t="s">
        <v>5</v>
      </c>
      <c r="N255" s="210" t="s">
        <v>48</v>
      </c>
      <c r="O255" s="48"/>
      <c r="P255" s="211">
        <f>O255*H255</f>
        <v>0</v>
      </c>
      <c r="Q255" s="211">
        <v>0</v>
      </c>
      <c r="R255" s="211">
        <f>Q255*H255</f>
        <v>0</v>
      </c>
      <c r="S255" s="211">
        <v>0</v>
      </c>
      <c r="T255" s="212">
        <f>S255*H255</f>
        <v>0</v>
      </c>
      <c r="AR255" s="24" t="s">
        <v>208</v>
      </c>
      <c r="AT255" s="24" t="s">
        <v>203</v>
      </c>
      <c r="AU255" s="24" t="s">
        <v>87</v>
      </c>
      <c r="AY255" s="24" t="s">
        <v>201</v>
      </c>
      <c r="BE255" s="213">
        <f>IF(N255="základní",J255,0)</f>
        <v>0</v>
      </c>
      <c r="BF255" s="213">
        <f>IF(N255="snížená",J255,0)</f>
        <v>0</v>
      </c>
      <c r="BG255" s="213">
        <f>IF(N255="zákl. přenesená",J255,0)</f>
        <v>0</v>
      </c>
      <c r="BH255" s="213">
        <f>IF(N255="sníž. přenesená",J255,0)</f>
        <v>0</v>
      </c>
      <c r="BI255" s="213">
        <f>IF(N255="nulová",J255,0)</f>
        <v>0</v>
      </c>
      <c r="BJ255" s="24" t="s">
        <v>85</v>
      </c>
      <c r="BK255" s="213">
        <f>ROUND(I255*H255,2)</f>
        <v>0</v>
      </c>
      <c r="BL255" s="24" t="s">
        <v>208</v>
      </c>
      <c r="BM255" s="24" t="s">
        <v>1175</v>
      </c>
    </row>
    <row r="256" spans="2:47" s="1" customFormat="1" ht="13.5">
      <c r="B256" s="47"/>
      <c r="D256" s="214" t="s">
        <v>210</v>
      </c>
      <c r="F256" s="215" t="s">
        <v>1498</v>
      </c>
      <c r="I256" s="216"/>
      <c r="L256" s="47"/>
      <c r="M256" s="217"/>
      <c r="N256" s="48"/>
      <c r="O256" s="48"/>
      <c r="P256" s="48"/>
      <c r="Q256" s="48"/>
      <c r="R256" s="48"/>
      <c r="S256" s="48"/>
      <c r="T256" s="86"/>
      <c r="AT256" s="24" t="s">
        <v>210</v>
      </c>
      <c r="AU256" s="24" t="s">
        <v>87</v>
      </c>
    </row>
    <row r="257" spans="2:63" s="10" customFormat="1" ht="29.85" customHeight="1">
      <c r="B257" s="188"/>
      <c r="D257" s="189" t="s">
        <v>76</v>
      </c>
      <c r="E257" s="199" t="s">
        <v>1495</v>
      </c>
      <c r="F257" s="199" t="s">
        <v>1501</v>
      </c>
      <c r="I257" s="191"/>
      <c r="J257" s="200">
        <f>BK257</f>
        <v>0</v>
      </c>
      <c r="L257" s="188"/>
      <c r="M257" s="193"/>
      <c r="N257" s="194"/>
      <c r="O257" s="194"/>
      <c r="P257" s="195">
        <f>SUM(P258:P263)</f>
        <v>0</v>
      </c>
      <c r="Q257" s="194"/>
      <c r="R257" s="195">
        <f>SUM(R258:R263)</f>
        <v>0</v>
      </c>
      <c r="S257" s="194"/>
      <c r="T257" s="196">
        <f>SUM(T258:T263)</f>
        <v>0</v>
      </c>
      <c r="AR257" s="189" t="s">
        <v>85</v>
      </c>
      <c r="AT257" s="197" t="s">
        <v>76</v>
      </c>
      <c r="AU257" s="197" t="s">
        <v>85</v>
      </c>
      <c r="AY257" s="189" t="s">
        <v>201</v>
      </c>
      <c r="BK257" s="198">
        <f>SUM(BK258:BK263)</f>
        <v>0</v>
      </c>
    </row>
    <row r="258" spans="2:65" s="1" customFormat="1" ht="16.5" customHeight="1">
      <c r="B258" s="201"/>
      <c r="C258" s="202" t="s">
        <v>603</v>
      </c>
      <c r="D258" s="202" t="s">
        <v>203</v>
      </c>
      <c r="E258" s="203" t="s">
        <v>1502</v>
      </c>
      <c r="F258" s="204" t="s">
        <v>1503</v>
      </c>
      <c r="G258" s="205" t="s">
        <v>330</v>
      </c>
      <c r="H258" s="206">
        <v>30</v>
      </c>
      <c r="I258" s="207"/>
      <c r="J258" s="208">
        <f>ROUND(I258*H258,2)</f>
        <v>0</v>
      </c>
      <c r="K258" s="204" t="s">
        <v>5</v>
      </c>
      <c r="L258" s="47"/>
      <c r="M258" s="209" t="s">
        <v>5</v>
      </c>
      <c r="N258" s="210" t="s">
        <v>48</v>
      </c>
      <c r="O258" s="48"/>
      <c r="P258" s="211">
        <f>O258*H258</f>
        <v>0</v>
      </c>
      <c r="Q258" s="211">
        <v>0</v>
      </c>
      <c r="R258" s="211">
        <f>Q258*H258</f>
        <v>0</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1178</v>
      </c>
    </row>
    <row r="259" spans="2:47" s="1" customFormat="1" ht="13.5">
      <c r="B259" s="47"/>
      <c r="D259" s="214" t="s">
        <v>210</v>
      </c>
      <c r="F259" s="215" t="s">
        <v>1503</v>
      </c>
      <c r="I259" s="216"/>
      <c r="L259" s="47"/>
      <c r="M259" s="217"/>
      <c r="N259" s="48"/>
      <c r="O259" s="48"/>
      <c r="P259" s="48"/>
      <c r="Q259" s="48"/>
      <c r="R259" s="48"/>
      <c r="S259" s="48"/>
      <c r="T259" s="86"/>
      <c r="AT259" s="24" t="s">
        <v>210</v>
      </c>
      <c r="AU259" s="24" t="s">
        <v>87</v>
      </c>
    </row>
    <row r="260" spans="2:65" s="1" customFormat="1" ht="16.5" customHeight="1">
      <c r="B260" s="201"/>
      <c r="C260" s="202" t="s">
        <v>609</v>
      </c>
      <c r="D260" s="202" t="s">
        <v>203</v>
      </c>
      <c r="E260" s="203" t="s">
        <v>1505</v>
      </c>
      <c r="F260" s="204" t="s">
        <v>1506</v>
      </c>
      <c r="G260" s="205" t="s">
        <v>1192</v>
      </c>
      <c r="H260" s="206">
        <v>120</v>
      </c>
      <c r="I260" s="207"/>
      <c r="J260" s="208">
        <f>ROUND(I260*H260,2)</f>
        <v>0</v>
      </c>
      <c r="K260" s="204" t="s">
        <v>5</v>
      </c>
      <c r="L260" s="47"/>
      <c r="M260" s="209" t="s">
        <v>5</v>
      </c>
      <c r="N260" s="210" t="s">
        <v>48</v>
      </c>
      <c r="O260" s="48"/>
      <c r="P260" s="211">
        <f>O260*H260</f>
        <v>0</v>
      </c>
      <c r="Q260" s="211">
        <v>0</v>
      </c>
      <c r="R260" s="211">
        <f>Q260*H260</f>
        <v>0</v>
      </c>
      <c r="S260" s="211">
        <v>0</v>
      </c>
      <c r="T260" s="212">
        <f>S260*H260</f>
        <v>0</v>
      </c>
      <c r="AR260" s="24" t="s">
        <v>208</v>
      </c>
      <c r="AT260" s="24" t="s">
        <v>203</v>
      </c>
      <c r="AU260" s="24" t="s">
        <v>87</v>
      </c>
      <c r="AY260" s="24" t="s">
        <v>201</v>
      </c>
      <c r="BE260" s="213">
        <f>IF(N260="základní",J260,0)</f>
        <v>0</v>
      </c>
      <c r="BF260" s="213">
        <f>IF(N260="snížená",J260,0)</f>
        <v>0</v>
      </c>
      <c r="BG260" s="213">
        <f>IF(N260="zákl. přenesená",J260,0)</f>
        <v>0</v>
      </c>
      <c r="BH260" s="213">
        <f>IF(N260="sníž. přenesená",J260,0)</f>
        <v>0</v>
      </c>
      <c r="BI260" s="213">
        <f>IF(N260="nulová",J260,0)</f>
        <v>0</v>
      </c>
      <c r="BJ260" s="24" t="s">
        <v>85</v>
      </c>
      <c r="BK260" s="213">
        <f>ROUND(I260*H260,2)</f>
        <v>0</v>
      </c>
      <c r="BL260" s="24" t="s">
        <v>208</v>
      </c>
      <c r="BM260" s="24" t="s">
        <v>1181</v>
      </c>
    </row>
    <row r="261" spans="2:47" s="1" customFormat="1" ht="13.5">
      <c r="B261" s="47"/>
      <c r="D261" s="214" t="s">
        <v>210</v>
      </c>
      <c r="F261" s="215" t="s">
        <v>1506</v>
      </c>
      <c r="I261" s="216"/>
      <c r="L261" s="47"/>
      <c r="M261" s="217"/>
      <c r="N261" s="48"/>
      <c r="O261" s="48"/>
      <c r="P261" s="48"/>
      <c r="Q261" s="48"/>
      <c r="R261" s="48"/>
      <c r="S261" s="48"/>
      <c r="T261" s="86"/>
      <c r="AT261" s="24" t="s">
        <v>210</v>
      </c>
      <c r="AU261" s="24" t="s">
        <v>87</v>
      </c>
    </row>
    <row r="262" spans="2:65" s="1" customFormat="1" ht="16.5" customHeight="1">
      <c r="B262" s="201"/>
      <c r="C262" s="202" t="s">
        <v>615</v>
      </c>
      <c r="D262" s="202" t="s">
        <v>203</v>
      </c>
      <c r="E262" s="203" t="s">
        <v>2650</v>
      </c>
      <c r="F262" s="204" t="s">
        <v>2651</v>
      </c>
      <c r="G262" s="205" t="s">
        <v>1192</v>
      </c>
      <c r="H262" s="206">
        <v>1</v>
      </c>
      <c r="I262" s="207"/>
      <c r="J262" s="208">
        <f>ROUND(I262*H262,2)</f>
        <v>0</v>
      </c>
      <c r="K262" s="204" t="s">
        <v>5</v>
      </c>
      <c r="L262" s="47"/>
      <c r="M262" s="209" t="s">
        <v>5</v>
      </c>
      <c r="N262" s="210" t="s">
        <v>48</v>
      </c>
      <c r="O262" s="48"/>
      <c r="P262" s="211">
        <f>O262*H262</f>
        <v>0</v>
      </c>
      <c r="Q262" s="211">
        <v>0</v>
      </c>
      <c r="R262" s="211">
        <f>Q262*H262</f>
        <v>0</v>
      </c>
      <c r="S262" s="211">
        <v>0</v>
      </c>
      <c r="T262" s="212">
        <f>S262*H262</f>
        <v>0</v>
      </c>
      <c r="AR262" s="24" t="s">
        <v>208</v>
      </c>
      <c r="AT262" s="24" t="s">
        <v>203</v>
      </c>
      <c r="AU262" s="24" t="s">
        <v>87</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1456</v>
      </c>
    </row>
    <row r="263" spans="2:47" s="1" customFormat="1" ht="13.5">
      <c r="B263" s="47"/>
      <c r="D263" s="214" t="s">
        <v>210</v>
      </c>
      <c r="F263" s="215" t="s">
        <v>2651</v>
      </c>
      <c r="I263" s="216"/>
      <c r="L263" s="47"/>
      <c r="M263" s="217"/>
      <c r="N263" s="48"/>
      <c r="O263" s="48"/>
      <c r="P263" s="48"/>
      <c r="Q263" s="48"/>
      <c r="R263" s="48"/>
      <c r="S263" s="48"/>
      <c r="T263" s="86"/>
      <c r="AT263" s="24" t="s">
        <v>210</v>
      </c>
      <c r="AU263" s="24" t="s">
        <v>87</v>
      </c>
    </row>
    <row r="264" spans="2:63" s="10" customFormat="1" ht="29.85" customHeight="1">
      <c r="B264" s="188"/>
      <c r="D264" s="189" t="s">
        <v>76</v>
      </c>
      <c r="E264" s="199" t="s">
        <v>1500</v>
      </c>
      <c r="F264" s="199" t="s">
        <v>2652</v>
      </c>
      <c r="I264" s="191"/>
      <c r="J264" s="200">
        <f>BK264</f>
        <v>0</v>
      </c>
      <c r="L264" s="188"/>
      <c r="M264" s="193"/>
      <c r="N264" s="194"/>
      <c r="O264" s="194"/>
      <c r="P264" s="195">
        <f>SUM(P265:P268)</f>
        <v>0</v>
      </c>
      <c r="Q264" s="194"/>
      <c r="R264" s="195">
        <f>SUM(R265:R268)</f>
        <v>0</v>
      </c>
      <c r="S264" s="194"/>
      <c r="T264" s="196">
        <f>SUM(T265:T268)</f>
        <v>0</v>
      </c>
      <c r="AR264" s="189" t="s">
        <v>85</v>
      </c>
      <c r="AT264" s="197" t="s">
        <v>76</v>
      </c>
      <c r="AU264" s="197" t="s">
        <v>85</v>
      </c>
      <c r="AY264" s="189" t="s">
        <v>201</v>
      </c>
      <c r="BK264" s="198">
        <f>SUM(BK265:BK268)</f>
        <v>0</v>
      </c>
    </row>
    <row r="265" spans="2:65" s="1" customFormat="1" ht="16.5" customHeight="1">
      <c r="B265" s="201"/>
      <c r="C265" s="202" t="s">
        <v>622</v>
      </c>
      <c r="D265" s="202" t="s">
        <v>203</v>
      </c>
      <c r="E265" s="203" t="s">
        <v>1508</v>
      </c>
      <c r="F265" s="204" t="s">
        <v>1509</v>
      </c>
      <c r="G265" s="205" t="s">
        <v>270</v>
      </c>
      <c r="H265" s="206">
        <v>0.2</v>
      </c>
      <c r="I265" s="207"/>
      <c r="J265" s="208">
        <f>ROUND(I265*H265,2)</f>
        <v>0</v>
      </c>
      <c r="K265" s="204" t="s">
        <v>5</v>
      </c>
      <c r="L265" s="47"/>
      <c r="M265" s="209" t="s">
        <v>5</v>
      </c>
      <c r="N265" s="210" t="s">
        <v>48</v>
      </c>
      <c r="O265" s="48"/>
      <c r="P265" s="211">
        <f>O265*H265</f>
        <v>0</v>
      </c>
      <c r="Q265" s="211">
        <v>0</v>
      </c>
      <c r="R265" s="211">
        <f>Q265*H265</f>
        <v>0</v>
      </c>
      <c r="S265" s="211">
        <v>0</v>
      </c>
      <c r="T265" s="212">
        <f>S265*H265</f>
        <v>0</v>
      </c>
      <c r="AR265" s="24" t="s">
        <v>208</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1459</v>
      </c>
    </row>
    <row r="266" spans="2:47" s="1" customFormat="1" ht="13.5">
      <c r="B266" s="47"/>
      <c r="D266" s="214" t="s">
        <v>210</v>
      </c>
      <c r="F266" s="215" t="s">
        <v>1509</v>
      </c>
      <c r="I266" s="216"/>
      <c r="L266" s="47"/>
      <c r="M266" s="217"/>
      <c r="N266" s="48"/>
      <c r="O266" s="48"/>
      <c r="P266" s="48"/>
      <c r="Q266" s="48"/>
      <c r="R266" s="48"/>
      <c r="S266" s="48"/>
      <c r="T266" s="86"/>
      <c r="AT266" s="24" t="s">
        <v>210</v>
      </c>
      <c r="AU266" s="24" t="s">
        <v>87</v>
      </c>
    </row>
    <row r="267" spans="2:65" s="1" customFormat="1" ht="16.5" customHeight="1">
      <c r="B267" s="201"/>
      <c r="C267" s="202" t="s">
        <v>626</v>
      </c>
      <c r="D267" s="202" t="s">
        <v>203</v>
      </c>
      <c r="E267" s="203" t="s">
        <v>1511</v>
      </c>
      <c r="F267" s="204" t="s">
        <v>1512</v>
      </c>
      <c r="G267" s="205" t="s">
        <v>270</v>
      </c>
      <c r="H267" s="206">
        <v>0.05</v>
      </c>
      <c r="I267" s="207"/>
      <c r="J267" s="208">
        <f>ROUND(I267*H267,2)</f>
        <v>0</v>
      </c>
      <c r="K267" s="204" t="s">
        <v>5</v>
      </c>
      <c r="L267" s="47"/>
      <c r="M267" s="209" t="s">
        <v>5</v>
      </c>
      <c r="N267" s="210" t="s">
        <v>48</v>
      </c>
      <c r="O267" s="48"/>
      <c r="P267" s="211">
        <f>O267*H267</f>
        <v>0</v>
      </c>
      <c r="Q267" s="211">
        <v>0</v>
      </c>
      <c r="R267" s="211">
        <f>Q267*H267</f>
        <v>0</v>
      </c>
      <c r="S267" s="211">
        <v>0</v>
      </c>
      <c r="T267" s="212">
        <f>S267*H267</f>
        <v>0</v>
      </c>
      <c r="AR267" s="24" t="s">
        <v>208</v>
      </c>
      <c r="AT267" s="24" t="s">
        <v>203</v>
      </c>
      <c r="AU267" s="24" t="s">
        <v>87</v>
      </c>
      <c r="AY267" s="24" t="s">
        <v>201</v>
      </c>
      <c r="BE267" s="213">
        <f>IF(N267="základní",J267,0)</f>
        <v>0</v>
      </c>
      <c r="BF267" s="213">
        <f>IF(N267="snížená",J267,0)</f>
        <v>0</v>
      </c>
      <c r="BG267" s="213">
        <f>IF(N267="zákl. přenesená",J267,0)</f>
        <v>0</v>
      </c>
      <c r="BH267" s="213">
        <f>IF(N267="sníž. přenesená",J267,0)</f>
        <v>0</v>
      </c>
      <c r="BI267" s="213">
        <f>IF(N267="nulová",J267,0)</f>
        <v>0</v>
      </c>
      <c r="BJ267" s="24" t="s">
        <v>85</v>
      </c>
      <c r="BK267" s="213">
        <f>ROUND(I267*H267,2)</f>
        <v>0</v>
      </c>
      <c r="BL267" s="24" t="s">
        <v>208</v>
      </c>
      <c r="BM267" s="24" t="s">
        <v>1462</v>
      </c>
    </row>
    <row r="268" spans="2:47" s="1" customFormat="1" ht="13.5">
      <c r="B268" s="47"/>
      <c r="D268" s="214" t="s">
        <v>210</v>
      </c>
      <c r="F268" s="215" t="s">
        <v>1512</v>
      </c>
      <c r="I268" s="216"/>
      <c r="L268" s="47"/>
      <c r="M268" s="217"/>
      <c r="N268" s="48"/>
      <c r="O268" s="48"/>
      <c r="P268" s="48"/>
      <c r="Q268" s="48"/>
      <c r="R268" s="48"/>
      <c r="S268" s="48"/>
      <c r="T268" s="86"/>
      <c r="AT268" s="24" t="s">
        <v>210</v>
      </c>
      <c r="AU268" s="24" t="s">
        <v>87</v>
      </c>
    </row>
    <row r="269" spans="2:63" s="10" customFormat="1" ht="29.85" customHeight="1">
      <c r="B269" s="188"/>
      <c r="D269" s="189" t="s">
        <v>76</v>
      </c>
      <c r="E269" s="199" t="s">
        <v>1514</v>
      </c>
      <c r="F269" s="199" t="s">
        <v>1515</v>
      </c>
      <c r="I269" s="191"/>
      <c r="J269" s="200">
        <f>BK269</f>
        <v>0</v>
      </c>
      <c r="L269" s="188"/>
      <c r="M269" s="193"/>
      <c r="N269" s="194"/>
      <c r="O269" s="194"/>
      <c r="P269" s="195">
        <f>SUM(P270:P280)</f>
        <v>0</v>
      </c>
      <c r="Q269" s="194"/>
      <c r="R269" s="195">
        <f>SUM(R270:R280)</f>
        <v>0</v>
      </c>
      <c r="S269" s="194"/>
      <c r="T269" s="196">
        <f>SUM(T270:T280)</f>
        <v>0</v>
      </c>
      <c r="AR269" s="189" t="s">
        <v>85</v>
      </c>
      <c r="AT269" s="197" t="s">
        <v>76</v>
      </c>
      <c r="AU269" s="197" t="s">
        <v>85</v>
      </c>
      <c r="AY269" s="189" t="s">
        <v>201</v>
      </c>
      <c r="BK269" s="198">
        <f>SUM(BK270:BK280)</f>
        <v>0</v>
      </c>
    </row>
    <row r="270" spans="2:65" s="1" customFormat="1" ht="16.5" customHeight="1">
      <c r="B270" s="201"/>
      <c r="C270" s="202" t="s">
        <v>630</v>
      </c>
      <c r="D270" s="202" t="s">
        <v>203</v>
      </c>
      <c r="E270" s="203" t="s">
        <v>1520</v>
      </c>
      <c r="F270" s="204" t="s">
        <v>2653</v>
      </c>
      <c r="G270" s="205" t="s">
        <v>1192</v>
      </c>
      <c r="H270" s="206">
        <v>1</v>
      </c>
      <c r="I270" s="207"/>
      <c r="J270" s="208">
        <f>ROUND(I270*H270,2)</f>
        <v>0</v>
      </c>
      <c r="K270" s="204" t="s">
        <v>5</v>
      </c>
      <c r="L270" s="47"/>
      <c r="M270" s="209" t="s">
        <v>5</v>
      </c>
      <c r="N270" s="210" t="s">
        <v>48</v>
      </c>
      <c r="O270" s="48"/>
      <c r="P270" s="211">
        <f>O270*H270</f>
        <v>0</v>
      </c>
      <c r="Q270" s="211">
        <v>0</v>
      </c>
      <c r="R270" s="211">
        <f>Q270*H270</f>
        <v>0</v>
      </c>
      <c r="S270" s="211">
        <v>0</v>
      </c>
      <c r="T270" s="212">
        <f>S270*H270</f>
        <v>0</v>
      </c>
      <c r="AR270" s="24" t="s">
        <v>208</v>
      </c>
      <c r="AT270" s="24" t="s">
        <v>203</v>
      </c>
      <c r="AU270" s="24" t="s">
        <v>87</v>
      </c>
      <c r="AY270" s="24" t="s">
        <v>201</v>
      </c>
      <c r="BE270" s="213">
        <f>IF(N270="základní",J270,0)</f>
        <v>0</v>
      </c>
      <c r="BF270" s="213">
        <f>IF(N270="snížená",J270,0)</f>
        <v>0</v>
      </c>
      <c r="BG270" s="213">
        <f>IF(N270="zákl. přenesená",J270,0)</f>
        <v>0</v>
      </c>
      <c r="BH270" s="213">
        <f>IF(N270="sníž. přenesená",J270,0)</f>
        <v>0</v>
      </c>
      <c r="BI270" s="213">
        <f>IF(N270="nulová",J270,0)</f>
        <v>0</v>
      </c>
      <c r="BJ270" s="24" t="s">
        <v>85</v>
      </c>
      <c r="BK270" s="213">
        <f>ROUND(I270*H270,2)</f>
        <v>0</v>
      </c>
      <c r="BL270" s="24" t="s">
        <v>208</v>
      </c>
      <c r="BM270" s="24" t="s">
        <v>1467</v>
      </c>
    </row>
    <row r="271" spans="2:47" s="1" customFormat="1" ht="13.5">
      <c r="B271" s="47"/>
      <c r="D271" s="214" t="s">
        <v>210</v>
      </c>
      <c r="F271" s="215" t="s">
        <v>2653</v>
      </c>
      <c r="I271" s="216"/>
      <c r="L271" s="47"/>
      <c r="M271" s="217"/>
      <c r="N271" s="48"/>
      <c r="O271" s="48"/>
      <c r="P271" s="48"/>
      <c r="Q271" s="48"/>
      <c r="R271" s="48"/>
      <c r="S271" s="48"/>
      <c r="T271" s="86"/>
      <c r="AT271" s="24" t="s">
        <v>210</v>
      </c>
      <c r="AU271" s="24" t="s">
        <v>87</v>
      </c>
    </row>
    <row r="272" spans="2:47" s="1" customFormat="1" ht="13.5">
      <c r="B272" s="47"/>
      <c r="D272" s="214" t="s">
        <v>322</v>
      </c>
      <c r="F272" s="234" t="s">
        <v>1523</v>
      </c>
      <c r="I272" s="216"/>
      <c r="L272" s="47"/>
      <c r="M272" s="217"/>
      <c r="N272" s="48"/>
      <c r="O272" s="48"/>
      <c r="P272" s="48"/>
      <c r="Q272" s="48"/>
      <c r="R272" s="48"/>
      <c r="S272" s="48"/>
      <c r="T272" s="86"/>
      <c r="AT272" s="24" t="s">
        <v>322</v>
      </c>
      <c r="AU272" s="24" t="s">
        <v>87</v>
      </c>
    </row>
    <row r="273" spans="2:65" s="1" customFormat="1" ht="16.5" customHeight="1">
      <c r="B273" s="201"/>
      <c r="C273" s="202" t="s">
        <v>634</v>
      </c>
      <c r="D273" s="202" t="s">
        <v>203</v>
      </c>
      <c r="E273" s="203" t="s">
        <v>2654</v>
      </c>
      <c r="F273" s="204" t="s">
        <v>2655</v>
      </c>
      <c r="G273" s="205" t="s">
        <v>1192</v>
      </c>
      <c r="H273" s="206">
        <v>1</v>
      </c>
      <c r="I273" s="207"/>
      <c r="J273" s="208">
        <f>ROUND(I273*H273,2)</f>
        <v>0</v>
      </c>
      <c r="K273" s="204" t="s">
        <v>5</v>
      </c>
      <c r="L273" s="47"/>
      <c r="M273" s="209" t="s">
        <v>5</v>
      </c>
      <c r="N273" s="210" t="s">
        <v>48</v>
      </c>
      <c r="O273" s="48"/>
      <c r="P273" s="211">
        <f>O273*H273</f>
        <v>0</v>
      </c>
      <c r="Q273" s="211">
        <v>0</v>
      </c>
      <c r="R273" s="211">
        <f>Q273*H273</f>
        <v>0</v>
      </c>
      <c r="S273" s="211">
        <v>0</v>
      </c>
      <c r="T273" s="212">
        <f>S273*H273</f>
        <v>0</v>
      </c>
      <c r="AR273" s="24" t="s">
        <v>208</v>
      </c>
      <c r="AT273" s="24" t="s">
        <v>203</v>
      </c>
      <c r="AU273" s="24" t="s">
        <v>87</v>
      </c>
      <c r="AY273" s="24" t="s">
        <v>201</v>
      </c>
      <c r="BE273" s="213">
        <f>IF(N273="základní",J273,0)</f>
        <v>0</v>
      </c>
      <c r="BF273" s="213">
        <f>IF(N273="snížená",J273,0)</f>
        <v>0</v>
      </c>
      <c r="BG273" s="213">
        <f>IF(N273="zákl. přenesená",J273,0)</f>
        <v>0</v>
      </c>
      <c r="BH273" s="213">
        <f>IF(N273="sníž. přenesená",J273,0)</f>
        <v>0</v>
      </c>
      <c r="BI273" s="213">
        <f>IF(N273="nulová",J273,0)</f>
        <v>0</v>
      </c>
      <c r="BJ273" s="24" t="s">
        <v>85</v>
      </c>
      <c r="BK273" s="213">
        <f>ROUND(I273*H273,2)</f>
        <v>0</v>
      </c>
      <c r="BL273" s="24" t="s">
        <v>208</v>
      </c>
      <c r="BM273" s="24" t="s">
        <v>1470</v>
      </c>
    </row>
    <row r="274" spans="2:47" s="1" customFormat="1" ht="13.5">
      <c r="B274" s="47"/>
      <c r="D274" s="214" t="s">
        <v>210</v>
      </c>
      <c r="F274" s="215" t="s">
        <v>2655</v>
      </c>
      <c r="I274" s="216"/>
      <c r="L274" s="47"/>
      <c r="M274" s="217"/>
      <c r="N274" s="48"/>
      <c r="O274" s="48"/>
      <c r="P274" s="48"/>
      <c r="Q274" s="48"/>
      <c r="R274" s="48"/>
      <c r="S274" s="48"/>
      <c r="T274" s="86"/>
      <c r="AT274" s="24" t="s">
        <v>210</v>
      </c>
      <c r="AU274" s="24" t="s">
        <v>87</v>
      </c>
    </row>
    <row r="275" spans="2:47" s="1" customFormat="1" ht="13.5">
      <c r="B275" s="47"/>
      <c r="D275" s="214" t="s">
        <v>322</v>
      </c>
      <c r="F275" s="234" t="s">
        <v>2656</v>
      </c>
      <c r="I275" s="216"/>
      <c r="L275" s="47"/>
      <c r="M275" s="217"/>
      <c r="N275" s="48"/>
      <c r="O275" s="48"/>
      <c r="P275" s="48"/>
      <c r="Q275" s="48"/>
      <c r="R275" s="48"/>
      <c r="S275" s="48"/>
      <c r="T275" s="86"/>
      <c r="AT275" s="24" t="s">
        <v>322</v>
      </c>
      <c r="AU275" s="24" t="s">
        <v>87</v>
      </c>
    </row>
    <row r="276" spans="2:65" s="1" customFormat="1" ht="16.5" customHeight="1">
      <c r="B276" s="201"/>
      <c r="C276" s="202" t="s">
        <v>638</v>
      </c>
      <c r="D276" s="202" t="s">
        <v>203</v>
      </c>
      <c r="E276" s="203" t="s">
        <v>1528</v>
      </c>
      <c r="F276" s="204" t="s">
        <v>1529</v>
      </c>
      <c r="G276" s="205" t="s">
        <v>1192</v>
      </c>
      <c r="H276" s="206">
        <v>1</v>
      </c>
      <c r="I276" s="207"/>
      <c r="J276" s="208">
        <f>ROUND(I276*H276,2)</f>
        <v>0</v>
      </c>
      <c r="K276" s="204" t="s">
        <v>5</v>
      </c>
      <c r="L276" s="47"/>
      <c r="M276" s="209" t="s">
        <v>5</v>
      </c>
      <c r="N276" s="210" t="s">
        <v>48</v>
      </c>
      <c r="O276" s="48"/>
      <c r="P276" s="211">
        <f>O276*H276</f>
        <v>0</v>
      </c>
      <c r="Q276" s="211">
        <v>0</v>
      </c>
      <c r="R276" s="211">
        <f>Q276*H276</f>
        <v>0</v>
      </c>
      <c r="S276" s="211">
        <v>0</v>
      </c>
      <c r="T276" s="212">
        <f>S276*H276</f>
        <v>0</v>
      </c>
      <c r="AR276" s="24" t="s">
        <v>208</v>
      </c>
      <c r="AT276" s="24" t="s">
        <v>203</v>
      </c>
      <c r="AU276" s="24" t="s">
        <v>87</v>
      </c>
      <c r="AY276" s="24" t="s">
        <v>201</v>
      </c>
      <c r="BE276" s="213">
        <f>IF(N276="základní",J276,0)</f>
        <v>0</v>
      </c>
      <c r="BF276" s="213">
        <f>IF(N276="snížená",J276,0)</f>
        <v>0</v>
      </c>
      <c r="BG276" s="213">
        <f>IF(N276="zákl. přenesená",J276,0)</f>
        <v>0</v>
      </c>
      <c r="BH276" s="213">
        <f>IF(N276="sníž. přenesená",J276,0)</f>
        <v>0</v>
      </c>
      <c r="BI276" s="213">
        <f>IF(N276="nulová",J276,0)</f>
        <v>0</v>
      </c>
      <c r="BJ276" s="24" t="s">
        <v>85</v>
      </c>
      <c r="BK276" s="213">
        <f>ROUND(I276*H276,2)</f>
        <v>0</v>
      </c>
      <c r="BL276" s="24" t="s">
        <v>208</v>
      </c>
      <c r="BM276" s="24" t="s">
        <v>1473</v>
      </c>
    </row>
    <row r="277" spans="2:47" s="1" customFormat="1" ht="13.5">
      <c r="B277" s="47"/>
      <c r="D277" s="214" t="s">
        <v>210</v>
      </c>
      <c r="F277" s="215" t="s">
        <v>1529</v>
      </c>
      <c r="I277" s="216"/>
      <c r="L277" s="47"/>
      <c r="M277" s="217"/>
      <c r="N277" s="48"/>
      <c r="O277" s="48"/>
      <c r="P277" s="48"/>
      <c r="Q277" s="48"/>
      <c r="R277" s="48"/>
      <c r="S277" s="48"/>
      <c r="T277" s="86"/>
      <c r="AT277" s="24" t="s">
        <v>210</v>
      </c>
      <c r="AU277" s="24" t="s">
        <v>87</v>
      </c>
    </row>
    <row r="278" spans="2:47" s="1" customFormat="1" ht="13.5">
      <c r="B278" s="47"/>
      <c r="D278" s="214" t="s">
        <v>322</v>
      </c>
      <c r="F278" s="234" t="s">
        <v>1531</v>
      </c>
      <c r="I278" s="216"/>
      <c r="L278" s="47"/>
      <c r="M278" s="217"/>
      <c r="N278" s="48"/>
      <c r="O278" s="48"/>
      <c r="P278" s="48"/>
      <c r="Q278" s="48"/>
      <c r="R278" s="48"/>
      <c r="S278" s="48"/>
      <c r="T278" s="86"/>
      <c r="AT278" s="24" t="s">
        <v>322</v>
      </c>
      <c r="AU278" s="24" t="s">
        <v>87</v>
      </c>
    </row>
    <row r="279" spans="2:65" s="1" customFormat="1" ht="25.5" customHeight="1">
      <c r="B279" s="201"/>
      <c r="C279" s="202" t="s">
        <v>642</v>
      </c>
      <c r="D279" s="202" t="s">
        <v>203</v>
      </c>
      <c r="E279" s="203" t="s">
        <v>1532</v>
      </c>
      <c r="F279" s="204" t="s">
        <v>1533</v>
      </c>
      <c r="G279" s="205" t="s">
        <v>1192</v>
      </c>
      <c r="H279" s="206">
        <v>5</v>
      </c>
      <c r="I279" s="207"/>
      <c r="J279" s="208">
        <f>ROUND(I279*H279,2)</f>
        <v>0</v>
      </c>
      <c r="K279" s="204" t="s">
        <v>5</v>
      </c>
      <c r="L279" s="47"/>
      <c r="M279" s="209" t="s">
        <v>5</v>
      </c>
      <c r="N279" s="210" t="s">
        <v>48</v>
      </c>
      <c r="O279" s="48"/>
      <c r="P279" s="211">
        <f>O279*H279</f>
        <v>0</v>
      </c>
      <c r="Q279" s="211">
        <v>0</v>
      </c>
      <c r="R279" s="211">
        <f>Q279*H279</f>
        <v>0</v>
      </c>
      <c r="S279" s="211">
        <v>0</v>
      </c>
      <c r="T279" s="212">
        <f>S279*H279</f>
        <v>0</v>
      </c>
      <c r="AR279" s="24" t="s">
        <v>208</v>
      </c>
      <c r="AT279" s="24" t="s">
        <v>203</v>
      </c>
      <c r="AU279" s="24" t="s">
        <v>87</v>
      </c>
      <c r="AY279" s="24" t="s">
        <v>201</v>
      </c>
      <c r="BE279" s="213">
        <f>IF(N279="základní",J279,0)</f>
        <v>0</v>
      </c>
      <c r="BF279" s="213">
        <f>IF(N279="snížená",J279,0)</f>
        <v>0</v>
      </c>
      <c r="BG279" s="213">
        <f>IF(N279="zákl. přenesená",J279,0)</f>
        <v>0</v>
      </c>
      <c r="BH279" s="213">
        <f>IF(N279="sníž. přenesená",J279,0)</f>
        <v>0</v>
      </c>
      <c r="BI279" s="213">
        <f>IF(N279="nulová",J279,0)</f>
        <v>0</v>
      </c>
      <c r="BJ279" s="24" t="s">
        <v>85</v>
      </c>
      <c r="BK279" s="213">
        <f>ROUND(I279*H279,2)</f>
        <v>0</v>
      </c>
      <c r="BL279" s="24" t="s">
        <v>208</v>
      </c>
      <c r="BM279" s="24" t="s">
        <v>1478</v>
      </c>
    </row>
    <row r="280" spans="2:47" s="1" customFormat="1" ht="13.5">
      <c r="B280" s="47"/>
      <c r="D280" s="214" t="s">
        <v>210</v>
      </c>
      <c r="F280" s="215" t="s">
        <v>1533</v>
      </c>
      <c r="I280" s="216"/>
      <c r="L280" s="47"/>
      <c r="M280" s="217"/>
      <c r="N280" s="48"/>
      <c r="O280" s="48"/>
      <c r="P280" s="48"/>
      <c r="Q280" s="48"/>
      <c r="R280" s="48"/>
      <c r="S280" s="48"/>
      <c r="T280" s="86"/>
      <c r="AT280" s="24" t="s">
        <v>210</v>
      </c>
      <c r="AU280" s="24" t="s">
        <v>87</v>
      </c>
    </row>
    <row r="281" spans="2:63" s="10" customFormat="1" ht="29.85" customHeight="1">
      <c r="B281" s="188"/>
      <c r="D281" s="189" t="s">
        <v>76</v>
      </c>
      <c r="E281" s="199" t="s">
        <v>1535</v>
      </c>
      <c r="F281" s="199" t="s">
        <v>1536</v>
      </c>
      <c r="I281" s="191"/>
      <c r="J281" s="200">
        <f>BK281</f>
        <v>0</v>
      </c>
      <c r="L281" s="188"/>
      <c r="M281" s="193"/>
      <c r="N281" s="194"/>
      <c r="O281" s="194"/>
      <c r="P281" s="195">
        <f>SUM(P282:P325)</f>
        <v>0</v>
      </c>
      <c r="Q281" s="194"/>
      <c r="R281" s="195">
        <f>SUM(R282:R325)</f>
        <v>0</v>
      </c>
      <c r="S281" s="194"/>
      <c r="T281" s="196">
        <f>SUM(T282:T325)</f>
        <v>0</v>
      </c>
      <c r="AR281" s="189" t="s">
        <v>85</v>
      </c>
      <c r="AT281" s="197" t="s">
        <v>76</v>
      </c>
      <c r="AU281" s="197" t="s">
        <v>85</v>
      </c>
      <c r="AY281" s="189" t="s">
        <v>201</v>
      </c>
      <c r="BK281" s="198">
        <f>SUM(BK282:BK325)</f>
        <v>0</v>
      </c>
    </row>
    <row r="282" spans="2:65" s="1" customFormat="1" ht="16.5" customHeight="1">
      <c r="B282" s="201"/>
      <c r="C282" s="202" t="s">
        <v>646</v>
      </c>
      <c r="D282" s="202" t="s">
        <v>203</v>
      </c>
      <c r="E282" s="203" t="s">
        <v>1537</v>
      </c>
      <c r="F282" s="204" t="s">
        <v>1538</v>
      </c>
      <c r="G282" s="205" t="s">
        <v>330</v>
      </c>
      <c r="H282" s="206">
        <v>150</v>
      </c>
      <c r="I282" s="207"/>
      <c r="J282" s="208">
        <f>ROUND(I282*H282,2)</f>
        <v>0</v>
      </c>
      <c r="K282" s="204" t="s">
        <v>5</v>
      </c>
      <c r="L282" s="47"/>
      <c r="M282" s="209" t="s">
        <v>5</v>
      </c>
      <c r="N282" s="210" t="s">
        <v>48</v>
      </c>
      <c r="O282" s="48"/>
      <c r="P282" s="211">
        <f>O282*H282</f>
        <v>0</v>
      </c>
      <c r="Q282" s="211">
        <v>0</v>
      </c>
      <c r="R282" s="211">
        <f>Q282*H282</f>
        <v>0</v>
      </c>
      <c r="S282" s="211">
        <v>0</v>
      </c>
      <c r="T282" s="212">
        <f>S282*H282</f>
        <v>0</v>
      </c>
      <c r="AR282" s="24" t="s">
        <v>208</v>
      </c>
      <c r="AT282" s="24" t="s">
        <v>203</v>
      </c>
      <c r="AU282" s="24" t="s">
        <v>87</v>
      </c>
      <c r="AY282" s="24" t="s">
        <v>201</v>
      </c>
      <c r="BE282" s="213">
        <f>IF(N282="základní",J282,0)</f>
        <v>0</v>
      </c>
      <c r="BF282" s="213">
        <f>IF(N282="snížená",J282,0)</f>
        <v>0</v>
      </c>
      <c r="BG282" s="213">
        <f>IF(N282="zákl. přenesená",J282,0)</f>
        <v>0</v>
      </c>
      <c r="BH282" s="213">
        <f>IF(N282="sníž. přenesená",J282,0)</f>
        <v>0</v>
      </c>
      <c r="BI282" s="213">
        <f>IF(N282="nulová",J282,0)</f>
        <v>0</v>
      </c>
      <c r="BJ282" s="24" t="s">
        <v>85</v>
      </c>
      <c r="BK282" s="213">
        <f>ROUND(I282*H282,2)</f>
        <v>0</v>
      </c>
      <c r="BL282" s="24" t="s">
        <v>208</v>
      </c>
      <c r="BM282" s="24" t="s">
        <v>1481</v>
      </c>
    </row>
    <row r="283" spans="2:47" s="1" customFormat="1" ht="13.5">
      <c r="B283" s="47"/>
      <c r="D283" s="214" t="s">
        <v>210</v>
      </c>
      <c r="F283" s="215" t="s">
        <v>1538</v>
      </c>
      <c r="I283" s="216"/>
      <c r="L283" s="47"/>
      <c r="M283" s="217"/>
      <c r="N283" s="48"/>
      <c r="O283" s="48"/>
      <c r="P283" s="48"/>
      <c r="Q283" s="48"/>
      <c r="R283" s="48"/>
      <c r="S283" s="48"/>
      <c r="T283" s="86"/>
      <c r="AT283" s="24" t="s">
        <v>210</v>
      </c>
      <c r="AU283" s="24" t="s">
        <v>87</v>
      </c>
    </row>
    <row r="284" spans="2:65" s="1" customFormat="1" ht="16.5" customHeight="1">
      <c r="B284" s="201"/>
      <c r="C284" s="202" t="s">
        <v>650</v>
      </c>
      <c r="D284" s="202" t="s">
        <v>203</v>
      </c>
      <c r="E284" s="203" t="s">
        <v>1540</v>
      </c>
      <c r="F284" s="204" t="s">
        <v>1541</v>
      </c>
      <c r="G284" s="205" t="s">
        <v>330</v>
      </c>
      <c r="H284" s="206">
        <v>30</v>
      </c>
      <c r="I284" s="207"/>
      <c r="J284" s="208">
        <f>ROUND(I284*H284,2)</f>
        <v>0</v>
      </c>
      <c r="K284" s="204" t="s">
        <v>5</v>
      </c>
      <c r="L284" s="47"/>
      <c r="M284" s="209" t="s">
        <v>5</v>
      </c>
      <c r="N284" s="210" t="s">
        <v>48</v>
      </c>
      <c r="O284" s="48"/>
      <c r="P284" s="211">
        <f>O284*H284</f>
        <v>0</v>
      </c>
      <c r="Q284" s="211">
        <v>0</v>
      </c>
      <c r="R284" s="211">
        <f>Q284*H284</f>
        <v>0</v>
      </c>
      <c r="S284" s="211">
        <v>0</v>
      </c>
      <c r="T284" s="212">
        <f>S284*H284</f>
        <v>0</v>
      </c>
      <c r="AR284" s="24" t="s">
        <v>208</v>
      </c>
      <c r="AT284" s="24" t="s">
        <v>203</v>
      </c>
      <c r="AU284" s="24" t="s">
        <v>87</v>
      </c>
      <c r="AY284" s="24" t="s">
        <v>201</v>
      </c>
      <c r="BE284" s="213">
        <f>IF(N284="základní",J284,0)</f>
        <v>0</v>
      </c>
      <c r="BF284" s="213">
        <f>IF(N284="snížená",J284,0)</f>
        <v>0</v>
      </c>
      <c r="BG284" s="213">
        <f>IF(N284="zákl. přenesená",J284,0)</f>
        <v>0</v>
      </c>
      <c r="BH284" s="213">
        <f>IF(N284="sníž. přenesená",J284,0)</f>
        <v>0</v>
      </c>
      <c r="BI284" s="213">
        <f>IF(N284="nulová",J284,0)</f>
        <v>0</v>
      </c>
      <c r="BJ284" s="24" t="s">
        <v>85</v>
      </c>
      <c r="BK284" s="213">
        <f>ROUND(I284*H284,2)</f>
        <v>0</v>
      </c>
      <c r="BL284" s="24" t="s">
        <v>208</v>
      </c>
      <c r="BM284" s="24" t="s">
        <v>1484</v>
      </c>
    </row>
    <row r="285" spans="2:47" s="1" customFormat="1" ht="13.5">
      <c r="B285" s="47"/>
      <c r="D285" s="214" t="s">
        <v>210</v>
      </c>
      <c r="F285" s="215" t="s">
        <v>1541</v>
      </c>
      <c r="I285" s="216"/>
      <c r="L285" s="47"/>
      <c r="M285" s="217"/>
      <c r="N285" s="48"/>
      <c r="O285" s="48"/>
      <c r="P285" s="48"/>
      <c r="Q285" s="48"/>
      <c r="R285" s="48"/>
      <c r="S285" s="48"/>
      <c r="T285" s="86"/>
      <c r="AT285" s="24" t="s">
        <v>210</v>
      </c>
      <c r="AU285" s="24" t="s">
        <v>87</v>
      </c>
    </row>
    <row r="286" spans="2:65" s="1" customFormat="1" ht="16.5" customHeight="1">
      <c r="B286" s="201"/>
      <c r="C286" s="202" t="s">
        <v>654</v>
      </c>
      <c r="D286" s="202" t="s">
        <v>203</v>
      </c>
      <c r="E286" s="203" t="s">
        <v>1543</v>
      </c>
      <c r="F286" s="204" t="s">
        <v>1544</v>
      </c>
      <c r="G286" s="205" t="s">
        <v>330</v>
      </c>
      <c r="H286" s="206">
        <v>180</v>
      </c>
      <c r="I286" s="207"/>
      <c r="J286" s="208">
        <f>ROUND(I286*H286,2)</f>
        <v>0</v>
      </c>
      <c r="K286" s="204" t="s">
        <v>5</v>
      </c>
      <c r="L286" s="47"/>
      <c r="M286" s="209" t="s">
        <v>5</v>
      </c>
      <c r="N286" s="210" t="s">
        <v>48</v>
      </c>
      <c r="O286" s="48"/>
      <c r="P286" s="211">
        <f>O286*H286</f>
        <v>0</v>
      </c>
      <c r="Q286" s="211">
        <v>0</v>
      </c>
      <c r="R286" s="211">
        <f>Q286*H286</f>
        <v>0</v>
      </c>
      <c r="S286" s="211">
        <v>0</v>
      </c>
      <c r="T286" s="212">
        <f>S286*H286</f>
        <v>0</v>
      </c>
      <c r="AR286" s="24" t="s">
        <v>208</v>
      </c>
      <c r="AT286" s="24" t="s">
        <v>203</v>
      </c>
      <c r="AU286" s="24" t="s">
        <v>87</v>
      </c>
      <c r="AY286" s="24" t="s">
        <v>201</v>
      </c>
      <c r="BE286" s="213">
        <f>IF(N286="základní",J286,0)</f>
        <v>0</v>
      </c>
      <c r="BF286" s="213">
        <f>IF(N286="snížená",J286,0)</f>
        <v>0</v>
      </c>
      <c r="BG286" s="213">
        <f>IF(N286="zákl. přenesená",J286,0)</f>
        <v>0</v>
      </c>
      <c r="BH286" s="213">
        <f>IF(N286="sníž. přenesená",J286,0)</f>
        <v>0</v>
      </c>
      <c r="BI286" s="213">
        <f>IF(N286="nulová",J286,0)</f>
        <v>0</v>
      </c>
      <c r="BJ286" s="24" t="s">
        <v>85</v>
      </c>
      <c r="BK286" s="213">
        <f>ROUND(I286*H286,2)</f>
        <v>0</v>
      </c>
      <c r="BL286" s="24" t="s">
        <v>208</v>
      </c>
      <c r="BM286" s="24" t="s">
        <v>1487</v>
      </c>
    </row>
    <row r="287" spans="2:47" s="1" customFormat="1" ht="13.5">
      <c r="B287" s="47"/>
      <c r="D287" s="214" t="s">
        <v>210</v>
      </c>
      <c r="F287" s="215" t="s">
        <v>1544</v>
      </c>
      <c r="I287" s="216"/>
      <c r="L287" s="47"/>
      <c r="M287" s="217"/>
      <c r="N287" s="48"/>
      <c r="O287" s="48"/>
      <c r="P287" s="48"/>
      <c r="Q287" s="48"/>
      <c r="R287" s="48"/>
      <c r="S287" s="48"/>
      <c r="T287" s="86"/>
      <c r="AT287" s="24" t="s">
        <v>210</v>
      </c>
      <c r="AU287" s="24" t="s">
        <v>87</v>
      </c>
    </row>
    <row r="288" spans="2:65" s="1" customFormat="1" ht="16.5" customHeight="1">
      <c r="B288" s="201"/>
      <c r="C288" s="202" t="s">
        <v>658</v>
      </c>
      <c r="D288" s="202" t="s">
        <v>203</v>
      </c>
      <c r="E288" s="203" t="s">
        <v>1546</v>
      </c>
      <c r="F288" s="204" t="s">
        <v>1547</v>
      </c>
      <c r="G288" s="205" t="s">
        <v>1192</v>
      </c>
      <c r="H288" s="206">
        <v>8</v>
      </c>
      <c r="I288" s="207"/>
      <c r="J288" s="208">
        <f>ROUND(I288*H288,2)</f>
        <v>0</v>
      </c>
      <c r="K288" s="204" t="s">
        <v>5</v>
      </c>
      <c r="L288" s="47"/>
      <c r="M288" s="209" t="s">
        <v>5</v>
      </c>
      <c r="N288" s="210" t="s">
        <v>48</v>
      </c>
      <c r="O288" s="48"/>
      <c r="P288" s="211">
        <f>O288*H288</f>
        <v>0</v>
      </c>
      <c r="Q288" s="211">
        <v>0</v>
      </c>
      <c r="R288" s="211">
        <f>Q288*H288</f>
        <v>0</v>
      </c>
      <c r="S288" s="211">
        <v>0</v>
      </c>
      <c r="T288" s="212">
        <f>S288*H288</f>
        <v>0</v>
      </c>
      <c r="AR288" s="24" t="s">
        <v>208</v>
      </c>
      <c r="AT288" s="24" t="s">
        <v>203</v>
      </c>
      <c r="AU288" s="24" t="s">
        <v>87</v>
      </c>
      <c r="AY288" s="24" t="s">
        <v>201</v>
      </c>
      <c r="BE288" s="213">
        <f>IF(N288="základní",J288,0)</f>
        <v>0</v>
      </c>
      <c r="BF288" s="213">
        <f>IF(N288="snížená",J288,0)</f>
        <v>0</v>
      </c>
      <c r="BG288" s="213">
        <f>IF(N288="zákl. přenesená",J288,0)</f>
        <v>0</v>
      </c>
      <c r="BH288" s="213">
        <f>IF(N288="sníž. přenesená",J288,0)</f>
        <v>0</v>
      </c>
      <c r="BI288" s="213">
        <f>IF(N288="nulová",J288,0)</f>
        <v>0</v>
      </c>
      <c r="BJ288" s="24" t="s">
        <v>85</v>
      </c>
      <c r="BK288" s="213">
        <f>ROUND(I288*H288,2)</f>
        <v>0</v>
      </c>
      <c r="BL288" s="24" t="s">
        <v>208</v>
      </c>
      <c r="BM288" s="24" t="s">
        <v>1490</v>
      </c>
    </row>
    <row r="289" spans="2:47" s="1" customFormat="1" ht="13.5">
      <c r="B289" s="47"/>
      <c r="D289" s="214" t="s">
        <v>210</v>
      </c>
      <c r="F289" s="215" t="s">
        <v>1547</v>
      </c>
      <c r="I289" s="216"/>
      <c r="L289" s="47"/>
      <c r="M289" s="217"/>
      <c r="N289" s="48"/>
      <c r="O289" s="48"/>
      <c r="P289" s="48"/>
      <c r="Q289" s="48"/>
      <c r="R289" s="48"/>
      <c r="S289" s="48"/>
      <c r="T289" s="86"/>
      <c r="AT289" s="24" t="s">
        <v>210</v>
      </c>
      <c r="AU289" s="24" t="s">
        <v>87</v>
      </c>
    </row>
    <row r="290" spans="2:65" s="1" customFormat="1" ht="16.5" customHeight="1">
      <c r="B290" s="201"/>
      <c r="C290" s="202" t="s">
        <v>662</v>
      </c>
      <c r="D290" s="202" t="s">
        <v>203</v>
      </c>
      <c r="E290" s="203" t="s">
        <v>1549</v>
      </c>
      <c r="F290" s="204" t="s">
        <v>1550</v>
      </c>
      <c r="G290" s="205" t="s">
        <v>1192</v>
      </c>
      <c r="H290" s="206">
        <v>30</v>
      </c>
      <c r="I290" s="207"/>
      <c r="J290" s="208">
        <f>ROUND(I290*H290,2)</f>
        <v>0</v>
      </c>
      <c r="K290" s="204" t="s">
        <v>5</v>
      </c>
      <c r="L290" s="47"/>
      <c r="M290" s="209" t="s">
        <v>5</v>
      </c>
      <c r="N290" s="210" t="s">
        <v>48</v>
      </c>
      <c r="O290" s="48"/>
      <c r="P290" s="211">
        <f>O290*H290</f>
        <v>0</v>
      </c>
      <c r="Q290" s="211">
        <v>0</v>
      </c>
      <c r="R290" s="211">
        <f>Q290*H290</f>
        <v>0</v>
      </c>
      <c r="S290" s="211">
        <v>0</v>
      </c>
      <c r="T290" s="212">
        <f>S290*H290</f>
        <v>0</v>
      </c>
      <c r="AR290" s="24" t="s">
        <v>208</v>
      </c>
      <c r="AT290" s="24" t="s">
        <v>203</v>
      </c>
      <c r="AU290" s="24" t="s">
        <v>87</v>
      </c>
      <c r="AY290" s="24" t="s">
        <v>201</v>
      </c>
      <c r="BE290" s="213">
        <f>IF(N290="základní",J290,0)</f>
        <v>0</v>
      </c>
      <c r="BF290" s="213">
        <f>IF(N290="snížená",J290,0)</f>
        <v>0</v>
      </c>
      <c r="BG290" s="213">
        <f>IF(N290="zákl. přenesená",J290,0)</f>
        <v>0</v>
      </c>
      <c r="BH290" s="213">
        <f>IF(N290="sníž. přenesená",J290,0)</f>
        <v>0</v>
      </c>
      <c r="BI290" s="213">
        <f>IF(N290="nulová",J290,0)</f>
        <v>0</v>
      </c>
      <c r="BJ290" s="24" t="s">
        <v>85</v>
      </c>
      <c r="BK290" s="213">
        <f>ROUND(I290*H290,2)</f>
        <v>0</v>
      </c>
      <c r="BL290" s="24" t="s">
        <v>208</v>
      </c>
      <c r="BM290" s="24" t="s">
        <v>1491</v>
      </c>
    </row>
    <row r="291" spans="2:47" s="1" customFormat="1" ht="13.5">
      <c r="B291" s="47"/>
      <c r="D291" s="214" t="s">
        <v>210</v>
      </c>
      <c r="F291" s="215" t="s">
        <v>1550</v>
      </c>
      <c r="I291" s="216"/>
      <c r="L291" s="47"/>
      <c r="M291" s="217"/>
      <c r="N291" s="48"/>
      <c r="O291" s="48"/>
      <c r="P291" s="48"/>
      <c r="Q291" s="48"/>
      <c r="R291" s="48"/>
      <c r="S291" s="48"/>
      <c r="T291" s="86"/>
      <c r="AT291" s="24" t="s">
        <v>210</v>
      </c>
      <c r="AU291" s="24" t="s">
        <v>87</v>
      </c>
    </row>
    <row r="292" spans="2:65" s="1" customFormat="1" ht="16.5" customHeight="1">
      <c r="B292" s="201"/>
      <c r="C292" s="202" t="s">
        <v>666</v>
      </c>
      <c r="D292" s="202" t="s">
        <v>203</v>
      </c>
      <c r="E292" s="203" t="s">
        <v>1552</v>
      </c>
      <c r="F292" s="204" t="s">
        <v>1553</v>
      </c>
      <c r="G292" s="205" t="s">
        <v>1192</v>
      </c>
      <c r="H292" s="206">
        <v>33</v>
      </c>
      <c r="I292" s="207"/>
      <c r="J292" s="208">
        <f>ROUND(I292*H292,2)</f>
        <v>0</v>
      </c>
      <c r="K292" s="204" t="s">
        <v>5</v>
      </c>
      <c r="L292" s="47"/>
      <c r="M292" s="209" t="s">
        <v>5</v>
      </c>
      <c r="N292" s="210" t="s">
        <v>48</v>
      </c>
      <c r="O292" s="48"/>
      <c r="P292" s="211">
        <f>O292*H292</f>
        <v>0</v>
      </c>
      <c r="Q292" s="211">
        <v>0</v>
      </c>
      <c r="R292" s="211">
        <f>Q292*H292</f>
        <v>0</v>
      </c>
      <c r="S292" s="211">
        <v>0</v>
      </c>
      <c r="T292" s="212">
        <f>S292*H292</f>
        <v>0</v>
      </c>
      <c r="AR292" s="24" t="s">
        <v>208</v>
      </c>
      <c r="AT292" s="24" t="s">
        <v>203</v>
      </c>
      <c r="AU292" s="24" t="s">
        <v>87</v>
      </c>
      <c r="AY292" s="24" t="s">
        <v>201</v>
      </c>
      <c r="BE292" s="213">
        <f>IF(N292="základní",J292,0)</f>
        <v>0</v>
      </c>
      <c r="BF292" s="213">
        <f>IF(N292="snížená",J292,0)</f>
        <v>0</v>
      </c>
      <c r="BG292" s="213">
        <f>IF(N292="zákl. přenesená",J292,0)</f>
        <v>0</v>
      </c>
      <c r="BH292" s="213">
        <f>IF(N292="sníž. přenesená",J292,0)</f>
        <v>0</v>
      </c>
      <c r="BI292" s="213">
        <f>IF(N292="nulová",J292,0)</f>
        <v>0</v>
      </c>
      <c r="BJ292" s="24" t="s">
        <v>85</v>
      </c>
      <c r="BK292" s="213">
        <f>ROUND(I292*H292,2)</f>
        <v>0</v>
      </c>
      <c r="BL292" s="24" t="s">
        <v>208</v>
      </c>
      <c r="BM292" s="24" t="s">
        <v>1494</v>
      </c>
    </row>
    <row r="293" spans="2:47" s="1" customFormat="1" ht="13.5">
      <c r="B293" s="47"/>
      <c r="D293" s="214" t="s">
        <v>210</v>
      </c>
      <c r="F293" s="215" t="s">
        <v>1553</v>
      </c>
      <c r="I293" s="216"/>
      <c r="L293" s="47"/>
      <c r="M293" s="217"/>
      <c r="N293" s="48"/>
      <c r="O293" s="48"/>
      <c r="P293" s="48"/>
      <c r="Q293" s="48"/>
      <c r="R293" s="48"/>
      <c r="S293" s="48"/>
      <c r="T293" s="86"/>
      <c r="AT293" s="24" t="s">
        <v>210</v>
      </c>
      <c r="AU293" s="24" t="s">
        <v>87</v>
      </c>
    </row>
    <row r="294" spans="2:65" s="1" customFormat="1" ht="16.5" customHeight="1">
      <c r="B294" s="201"/>
      <c r="C294" s="202" t="s">
        <v>675</v>
      </c>
      <c r="D294" s="202" t="s">
        <v>203</v>
      </c>
      <c r="E294" s="203" t="s">
        <v>1555</v>
      </c>
      <c r="F294" s="204" t="s">
        <v>1556</v>
      </c>
      <c r="G294" s="205" t="s">
        <v>1192</v>
      </c>
      <c r="H294" s="206">
        <v>50</v>
      </c>
      <c r="I294" s="207"/>
      <c r="J294" s="208">
        <f>ROUND(I294*H294,2)</f>
        <v>0</v>
      </c>
      <c r="K294" s="204" t="s">
        <v>5</v>
      </c>
      <c r="L294" s="47"/>
      <c r="M294" s="209" t="s">
        <v>5</v>
      </c>
      <c r="N294" s="210" t="s">
        <v>48</v>
      </c>
      <c r="O294" s="48"/>
      <c r="P294" s="211">
        <f>O294*H294</f>
        <v>0</v>
      </c>
      <c r="Q294" s="211">
        <v>0</v>
      </c>
      <c r="R294" s="211">
        <f>Q294*H294</f>
        <v>0</v>
      </c>
      <c r="S294" s="211">
        <v>0</v>
      </c>
      <c r="T294" s="212">
        <f>S294*H294</f>
        <v>0</v>
      </c>
      <c r="AR294" s="24" t="s">
        <v>208</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208</v>
      </c>
      <c r="BM294" s="24" t="s">
        <v>1499</v>
      </c>
    </row>
    <row r="295" spans="2:47" s="1" customFormat="1" ht="13.5">
      <c r="B295" s="47"/>
      <c r="D295" s="214" t="s">
        <v>210</v>
      </c>
      <c r="F295" s="215" t="s">
        <v>1556</v>
      </c>
      <c r="I295" s="216"/>
      <c r="L295" s="47"/>
      <c r="M295" s="217"/>
      <c r="N295" s="48"/>
      <c r="O295" s="48"/>
      <c r="P295" s="48"/>
      <c r="Q295" s="48"/>
      <c r="R295" s="48"/>
      <c r="S295" s="48"/>
      <c r="T295" s="86"/>
      <c r="AT295" s="24" t="s">
        <v>210</v>
      </c>
      <c r="AU295" s="24" t="s">
        <v>87</v>
      </c>
    </row>
    <row r="296" spans="2:65" s="1" customFormat="1" ht="16.5" customHeight="1">
      <c r="B296" s="201"/>
      <c r="C296" s="202" t="s">
        <v>682</v>
      </c>
      <c r="D296" s="202" t="s">
        <v>203</v>
      </c>
      <c r="E296" s="203" t="s">
        <v>1558</v>
      </c>
      <c r="F296" s="204" t="s">
        <v>1559</v>
      </c>
      <c r="G296" s="205" t="s">
        <v>1192</v>
      </c>
      <c r="H296" s="206">
        <v>28</v>
      </c>
      <c r="I296" s="207"/>
      <c r="J296" s="208">
        <f>ROUND(I296*H296,2)</f>
        <v>0</v>
      </c>
      <c r="K296" s="204" t="s">
        <v>5</v>
      </c>
      <c r="L296" s="47"/>
      <c r="M296" s="209" t="s">
        <v>5</v>
      </c>
      <c r="N296" s="210" t="s">
        <v>48</v>
      </c>
      <c r="O296" s="48"/>
      <c r="P296" s="211">
        <f>O296*H296</f>
        <v>0</v>
      </c>
      <c r="Q296" s="211">
        <v>0</v>
      </c>
      <c r="R296" s="211">
        <f>Q296*H296</f>
        <v>0</v>
      </c>
      <c r="S296" s="211">
        <v>0</v>
      </c>
      <c r="T296" s="212">
        <f>S296*H296</f>
        <v>0</v>
      </c>
      <c r="AR296" s="24" t="s">
        <v>208</v>
      </c>
      <c r="AT296" s="24" t="s">
        <v>203</v>
      </c>
      <c r="AU296" s="24" t="s">
        <v>87</v>
      </c>
      <c r="AY296" s="24" t="s">
        <v>201</v>
      </c>
      <c r="BE296" s="213">
        <f>IF(N296="základní",J296,0)</f>
        <v>0</v>
      </c>
      <c r="BF296" s="213">
        <f>IF(N296="snížená",J296,0)</f>
        <v>0</v>
      </c>
      <c r="BG296" s="213">
        <f>IF(N296="zákl. přenesená",J296,0)</f>
        <v>0</v>
      </c>
      <c r="BH296" s="213">
        <f>IF(N296="sníž. přenesená",J296,0)</f>
        <v>0</v>
      </c>
      <c r="BI296" s="213">
        <f>IF(N296="nulová",J296,0)</f>
        <v>0</v>
      </c>
      <c r="BJ296" s="24" t="s">
        <v>85</v>
      </c>
      <c r="BK296" s="213">
        <f>ROUND(I296*H296,2)</f>
        <v>0</v>
      </c>
      <c r="BL296" s="24" t="s">
        <v>208</v>
      </c>
      <c r="BM296" s="24" t="s">
        <v>1504</v>
      </c>
    </row>
    <row r="297" spans="2:47" s="1" customFormat="1" ht="13.5">
      <c r="B297" s="47"/>
      <c r="D297" s="214" t="s">
        <v>210</v>
      </c>
      <c r="F297" s="215" t="s">
        <v>1559</v>
      </c>
      <c r="I297" s="216"/>
      <c r="L297" s="47"/>
      <c r="M297" s="217"/>
      <c r="N297" s="48"/>
      <c r="O297" s="48"/>
      <c r="P297" s="48"/>
      <c r="Q297" s="48"/>
      <c r="R297" s="48"/>
      <c r="S297" s="48"/>
      <c r="T297" s="86"/>
      <c r="AT297" s="24" t="s">
        <v>210</v>
      </c>
      <c r="AU297" s="24" t="s">
        <v>87</v>
      </c>
    </row>
    <row r="298" spans="2:65" s="1" customFormat="1" ht="16.5" customHeight="1">
      <c r="B298" s="201"/>
      <c r="C298" s="202" t="s">
        <v>687</v>
      </c>
      <c r="D298" s="202" t="s">
        <v>203</v>
      </c>
      <c r="E298" s="203" t="s">
        <v>1561</v>
      </c>
      <c r="F298" s="204" t="s">
        <v>1562</v>
      </c>
      <c r="G298" s="205" t="s">
        <v>1192</v>
      </c>
      <c r="H298" s="206">
        <v>10</v>
      </c>
      <c r="I298" s="207"/>
      <c r="J298" s="208">
        <f>ROUND(I298*H298,2)</f>
        <v>0</v>
      </c>
      <c r="K298" s="204" t="s">
        <v>5</v>
      </c>
      <c r="L298" s="47"/>
      <c r="M298" s="209" t="s">
        <v>5</v>
      </c>
      <c r="N298" s="210" t="s">
        <v>48</v>
      </c>
      <c r="O298" s="48"/>
      <c r="P298" s="211">
        <f>O298*H298</f>
        <v>0</v>
      </c>
      <c r="Q298" s="211">
        <v>0</v>
      </c>
      <c r="R298" s="211">
        <f>Q298*H298</f>
        <v>0</v>
      </c>
      <c r="S298" s="211">
        <v>0</v>
      </c>
      <c r="T298" s="212">
        <f>S298*H298</f>
        <v>0</v>
      </c>
      <c r="AR298" s="24" t="s">
        <v>208</v>
      </c>
      <c r="AT298" s="24" t="s">
        <v>203</v>
      </c>
      <c r="AU298" s="24" t="s">
        <v>87</v>
      </c>
      <c r="AY298" s="24" t="s">
        <v>201</v>
      </c>
      <c r="BE298" s="213">
        <f>IF(N298="základní",J298,0)</f>
        <v>0</v>
      </c>
      <c r="BF298" s="213">
        <f>IF(N298="snížená",J298,0)</f>
        <v>0</v>
      </c>
      <c r="BG298" s="213">
        <f>IF(N298="zákl. přenesená",J298,0)</f>
        <v>0</v>
      </c>
      <c r="BH298" s="213">
        <f>IF(N298="sníž. přenesená",J298,0)</f>
        <v>0</v>
      </c>
      <c r="BI298" s="213">
        <f>IF(N298="nulová",J298,0)</f>
        <v>0</v>
      </c>
      <c r="BJ298" s="24" t="s">
        <v>85</v>
      </c>
      <c r="BK298" s="213">
        <f>ROUND(I298*H298,2)</f>
        <v>0</v>
      </c>
      <c r="BL298" s="24" t="s">
        <v>208</v>
      </c>
      <c r="BM298" s="24" t="s">
        <v>1507</v>
      </c>
    </row>
    <row r="299" spans="2:47" s="1" customFormat="1" ht="13.5">
      <c r="B299" s="47"/>
      <c r="D299" s="214" t="s">
        <v>210</v>
      </c>
      <c r="F299" s="215" t="s">
        <v>1562</v>
      </c>
      <c r="I299" s="216"/>
      <c r="L299" s="47"/>
      <c r="M299" s="217"/>
      <c r="N299" s="48"/>
      <c r="O299" s="48"/>
      <c r="P299" s="48"/>
      <c r="Q299" s="48"/>
      <c r="R299" s="48"/>
      <c r="S299" s="48"/>
      <c r="T299" s="86"/>
      <c r="AT299" s="24" t="s">
        <v>210</v>
      </c>
      <c r="AU299" s="24" t="s">
        <v>87</v>
      </c>
    </row>
    <row r="300" spans="2:65" s="1" customFormat="1" ht="16.5" customHeight="1">
      <c r="B300" s="201"/>
      <c r="C300" s="202" t="s">
        <v>691</v>
      </c>
      <c r="D300" s="202" t="s">
        <v>203</v>
      </c>
      <c r="E300" s="203" t="s">
        <v>1564</v>
      </c>
      <c r="F300" s="204" t="s">
        <v>1565</v>
      </c>
      <c r="G300" s="205" t="s">
        <v>1192</v>
      </c>
      <c r="H300" s="206">
        <v>6</v>
      </c>
      <c r="I300" s="207"/>
      <c r="J300" s="208">
        <f>ROUND(I300*H300,2)</f>
        <v>0</v>
      </c>
      <c r="K300" s="204" t="s">
        <v>5</v>
      </c>
      <c r="L300" s="47"/>
      <c r="M300" s="209" t="s">
        <v>5</v>
      </c>
      <c r="N300" s="210" t="s">
        <v>48</v>
      </c>
      <c r="O300" s="48"/>
      <c r="P300" s="211">
        <f>O300*H300</f>
        <v>0</v>
      </c>
      <c r="Q300" s="211">
        <v>0</v>
      </c>
      <c r="R300" s="211">
        <f>Q300*H300</f>
        <v>0</v>
      </c>
      <c r="S300" s="211">
        <v>0</v>
      </c>
      <c r="T300" s="212">
        <f>S300*H300</f>
        <v>0</v>
      </c>
      <c r="AR300" s="24" t="s">
        <v>208</v>
      </c>
      <c r="AT300" s="24" t="s">
        <v>203</v>
      </c>
      <c r="AU300" s="24" t="s">
        <v>87</v>
      </c>
      <c r="AY300" s="24" t="s">
        <v>201</v>
      </c>
      <c r="BE300" s="213">
        <f>IF(N300="základní",J300,0)</f>
        <v>0</v>
      </c>
      <c r="BF300" s="213">
        <f>IF(N300="snížená",J300,0)</f>
        <v>0</v>
      </c>
      <c r="BG300" s="213">
        <f>IF(N300="zákl. přenesená",J300,0)</f>
        <v>0</v>
      </c>
      <c r="BH300" s="213">
        <f>IF(N300="sníž. přenesená",J300,0)</f>
        <v>0</v>
      </c>
      <c r="BI300" s="213">
        <f>IF(N300="nulová",J300,0)</f>
        <v>0</v>
      </c>
      <c r="BJ300" s="24" t="s">
        <v>85</v>
      </c>
      <c r="BK300" s="213">
        <f>ROUND(I300*H300,2)</f>
        <v>0</v>
      </c>
      <c r="BL300" s="24" t="s">
        <v>208</v>
      </c>
      <c r="BM300" s="24" t="s">
        <v>1510</v>
      </c>
    </row>
    <row r="301" spans="2:47" s="1" customFormat="1" ht="13.5">
      <c r="B301" s="47"/>
      <c r="D301" s="214" t="s">
        <v>210</v>
      </c>
      <c r="F301" s="215" t="s">
        <v>1565</v>
      </c>
      <c r="I301" s="216"/>
      <c r="L301" s="47"/>
      <c r="M301" s="217"/>
      <c r="N301" s="48"/>
      <c r="O301" s="48"/>
      <c r="P301" s="48"/>
      <c r="Q301" s="48"/>
      <c r="R301" s="48"/>
      <c r="S301" s="48"/>
      <c r="T301" s="86"/>
      <c r="AT301" s="24" t="s">
        <v>210</v>
      </c>
      <c r="AU301" s="24" t="s">
        <v>87</v>
      </c>
    </row>
    <row r="302" spans="2:65" s="1" customFormat="1" ht="16.5" customHeight="1">
      <c r="B302" s="201"/>
      <c r="C302" s="202" t="s">
        <v>695</v>
      </c>
      <c r="D302" s="202" t="s">
        <v>203</v>
      </c>
      <c r="E302" s="203" t="s">
        <v>1567</v>
      </c>
      <c r="F302" s="204" t="s">
        <v>1568</v>
      </c>
      <c r="G302" s="205" t="s">
        <v>1192</v>
      </c>
      <c r="H302" s="206">
        <v>5</v>
      </c>
      <c r="I302" s="207"/>
      <c r="J302" s="208">
        <f>ROUND(I302*H302,2)</f>
        <v>0</v>
      </c>
      <c r="K302" s="204" t="s">
        <v>5</v>
      </c>
      <c r="L302" s="47"/>
      <c r="M302" s="209" t="s">
        <v>5</v>
      </c>
      <c r="N302" s="210" t="s">
        <v>48</v>
      </c>
      <c r="O302" s="48"/>
      <c r="P302" s="211">
        <f>O302*H302</f>
        <v>0</v>
      </c>
      <c r="Q302" s="211">
        <v>0</v>
      </c>
      <c r="R302" s="211">
        <f>Q302*H302</f>
        <v>0</v>
      </c>
      <c r="S302" s="211">
        <v>0</v>
      </c>
      <c r="T302" s="212">
        <f>S302*H302</f>
        <v>0</v>
      </c>
      <c r="AR302" s="24" t="s">
        <v>208</v>
      </c>
      <c r="AT302" s="24" t="s">
        <v>203</v>
      </c>
      <c r="AU302" s="24" t="s">
        <v>87</v>
      </c>
      <c r="AY302" s="24" t="s">
        <v>201</v>
      </c>
      <c r="BE302" s="213">
        <f>IF(N302="základní",J302,0)</f>
        <v>0</v>
      </c>
      <c r="BF302" s="213">
        <f>IF(N302="snížená",J302,0)</f>
        <v>0</v>
      </c>
      <c r="BG302" s="213">
        <f>IF(N302="zákl. přenesená",J302,0)</f>
        <v>0</v>
      </c>
      <c r="BH302" s="213">
        <f>IF(N302="sníž. přenesená",J302,0)</f>
        <v>0</v>
      </c>
      <c r="BI302" s="213">
        <f>IF(N302="nulová",J302,0)</f>
        <v>0</v>
      </c>
      <c r="BJ302" s="24" t="s">
        <v>85</v>
      </c>
      <c r="BK302" s="213">
        <f>ROUND(I302*H302,2)</f>
        <v>0</v>
      </c>
      <c r="BL302" s="24" t="s">
        <v>208</v>
      </c>
      <c r="BM302" s="24" t="s">
        <v>1513</v>
      </c>
    </row>
    <row r="303" spans="2:47" s="1" customFormat="1" ht="13.5">
      <c r="B303" s="47"/>
      <c r="D303" s="214" t="s">
        <v>210</v>
      </c>
      <c r="F303" s="215" t="s">
        <v>1568</v>
      </c>
      <c r="I303" s="216"/>
      <c r="L303" s="47"/>
      <c r="M303" s="217"/>
      <c r="N303" s="48"/>
      <c r="O303" s="48"/>
      <c r="P303" s="48"/>
      <c r="Q303" s="48"/>
      <c r="R303" s="48"/>
      <c r="S303" s="48"/>
      <c r="T303" s="86"/>
      <c r="AT303" s="24" t="s">
        <v>210</v>
      </c>
      <c r="AU303" s="24" t="s">
        <v>87</v>
      </c>
    </row>
    <row r="304" spans="2:65" s="1" customFormat="1" ht="16.5" customHeight="1">
      <c r="B304" s="201"/>
      <c r="C304" s="202" t="s">
        <v>699</v>
      </c>
      <c r="D304" s="202" t="s">
        <v>203</v>
      </c>
      <c r="E304" s="203" t="s">
        <v>1570</v>
      </c>
      <c r="F304" s="204" t="s">
        <v>1571</v>
      </c>
      <c r="G304" s="205" t="s">
        <v>1192</v>
      </c>
      <c r="H304" s="206">
        <v>6</v>
      </c>
      <c r="I304" s="207"/>
      <c r="J304" s="208">
        <f>ROUND(I304*H304,2)</f>
        <v>0</v>
      </c>
      <c r="K304" s="204" t="s">
        <v>5</v>
      </c>
      <c r="L304" s="47"/>
      <c r="M304" s="209" t="s">
        <v>5</v>
      </c>
      <c r="N304" s="210" t="s">
        <v>48</v>
      </c>
      <c r="O304" s="48"/>
      <c r="P304" s="211">
        <f>O304*H304</f>
        <v>0</v>
      </c>
      <c r="Q304" s="211">
        <v>0</v>
      </c>
      <c r="R304" s="211">
        <f>Q304*H304</f>
        <v>0</v>
      </c>
      <c r="S304" s="211">
        <v>0</v>
      </c>
      <c r="T304" s="212">
        <f>S304*H304</f>
        <v>0</v>
      </c>
      <c r="AR304" s="24" t="s">
        <v>208</v>
      </c>
      <c r="AT304" s="24" t="s">
        <v>203</v>
      </c>
      <c r="AU304" s="24" t="s">
        <v>87</v>
      </c>
      <c r="AY304" s="24" t="s">
        <v>201</v>
      </c>
      <c r="BE304" s="213">
        <f>IF(N304="základní",J304,0)</f>
        <v>0</v>
      </c>
      <c r="BF304" s="213">
        <f>IF(N304="snížená",J304,0)</f>
        <v>0</v>
      </c>
      <c r="BG304" s="213">
        <f>IF(N304="zákl. přenesená",J304,0)</f>
        <v>0</v>
      </c>
      <c r="BH304" s="213">
        <f>IF(N304="sníž. přenesená",J304,0)</f>
        <v>0</v>
      </c>
      <c r="BI304" s="213">
        <f>IF(N304="nulová",J304,0)</f>
        <v>0</v>
      </c>
      <c r="BJ304" s="24" t="s">
        <v>85</v>
      </c>
      <c r="BK304" s="213">
        <f>ROUND(I304*H304,2)</f>
        <v>0</v>
      </c>
      <c r="BL304" s="24" t="s">
        <v>208</v>
      </c>
      <c r="BM304" s="24" t="s">
        <v>1518</v>
      </c>
    </row>
    <row r="305" spans="2:47" s="1" customFormat="1" ht="13.5">
      <c r="B305" s="47"/>
      <c r="D305" s="214" t="s">
        <v>210</v>
      </c>
      <c r="F305" s="215" t="s">
        <v>1571</v>
      </c>
      <c r="I305" s="216"/>
      <c r="L305" s="47"/>
      <c r="M305" s="217"/>
      <c r="N305" s="48"/>
      <c r="O305" s="48"/>
      <c r="P305" s="48"/>
      <c r="Q305" s="48"/>
      <c r="R305" s="48"/>
      <c r="S305" s="48"/>
      <c r="T305" s="86"/>
      <c r="AT305" s="24" t="s">
        <v>210</v>
      </c>
      <c r="AU305" s="24" t="s">
        <v>87</v>
      </c>
    </row>
    <row r="306" spans="2:65" s="1" customFormat="1" ht="16.5" customHeight="1">
      <c r="B306" s="201"/>
      <c r="C306" s="202" t="s">
        <v>704</v>
      </c>
      <c r="D306" s="202" t="s">
        <v>203</v>
      </c>
      <c r="E306" s="203" t="s">
        <v>1573</v>
      </c>
      <c r="F306" s="204" t="s">
        <v>1574</v>
      </c>
      <c r="G306" s="205" t="s">
        <v>1192</v>
      </c>
      <c r="H306" s="206">
        <v>12</v>
      </c>
      <c r="I306" s="207"/>
      <c r="J306" s="208">
        <f>ROUND(I306*H306,2)</f>
        <v>0</v>
      </c>
      <c r="K306" s="204" t="s">
        <v>5</v>
      </c>
      <c r="L306" s="47"/>
      <c r="M306" s="209" t="s">
        <v>5</v>
      </c>
      <c r="N306" s="210" t="s">
        <v>48</v>
      </c>
      <c r="O306" s="48"/>
      <c r="P306" s="211">
        <f>O306*H306</f>
        <v>0</v>
      </c>
      <c r="Q306" s="211">
        <v>0</v>
      </c>
      <c r="R306" s="211">
        <f>Q306*H306</f>
        <v>0</v>
      </c>
      <c r="S306" s="211">
        <v>0</v>
      </c>
      <c r="T306" s="212">
        <f>S306*H306</f>
        <v>0</v>
      </c>
      <c r="AR306" s="24" t="s">
        <v>208</v>
      </c>
      <c r="AT306" s="24" t="s">
        <v>203</v>
      </c>
      <c r="AU306" s="24" t="s">
        <v>87</v>
      </c>
      <c r="AY306" s="24" t="s">
        <v>201</v>
      </c>
      <c r="BE306" s="213">
        <f>IF(N306="základní",J306,0)</f>
        <v>0</v>
      </c>
      <c r="BF306" s="213">
        <f>IF(N306="snížená",J306,0)</f>
        <v>0</v>
      </c>
      <c r="BG306" s="213">
        <f>IF(N306="zákl. přenesená",J306,0)</f>
        <v>0</v>
      </c>
      <c r="BH306" s="213">
        <f>IF(N306="sníž. přenesená",J306,0)</f>
        <v>0</v>
      </c>
      <c r="BI306" s="213">
        <f>IF(N306="nulová",J306,0)</f>
        <v>0</v>
      </c>
      <c r="BJ306" s="24" t="s">
        <v>85</v>
      </c>
      <c r="BK306" s="213">
        <f>ROUND(I306*H306,2)</f>
        <v>0</v>
      </c>
      <c r="BL306" s="24" t="s">
        <v>208</v>
      </c>
      <c r="BM306" s="24" t="s">
        <v>1522</v>
      </c>
    </row>
    <row r="307" spans="2:47" s="1" customFormat="1" ht="13.5">
      <c r="B307" s="47"/>
      <c r="D307" s="214" t="s">
        <v>210</v>
      </c>
      <c r="F307" s="215" t="s">
        <v>1574</v>
      </c>
      <c r="I307" s="216"/>
      <c r="L307" s="47"/>
      <c r="M307" s="217"/>
      <c r="N307" s="48"/>
      <c r="O307" s="48"/>
      <c r="P307" s="48"/>
      <c r="Q307" s="48"/>
      <c r="R307" s="48"/>
      <c r="S307" s="48"/>
      <c r="T307" s="86"/>
      <c r="AT307" s="24" t="s">
        <v>210</v>
      </c>
      <c r="AU307" s="24" t="s">
        <v>87</v>
      </c>
    </row>
    <row r="308" spans="2:65" s="1" customFormat="1" ht="16.5" customHeight="1">
      <c r="B308" s="201"/>
      <c r="C308" s="202" t="s">
        <v>708</v>
      </c>
      <c r="D308" s="202" t="s">
        <v>203</v>
      </c>
      <c r="E308" s="203" t="s">
        <v>1576</v>
      </c>
      <c r="F308" s="204" t="s">
        <v>1577</v>
      </c>
      <c r="G308" s="205" t="s">
        <v>1192</v>
      </c>
      <c r="H308" s="206">
        <v>6</v>
      </c>
      <c r="I308" s="207"/>
      <c r="J308" s="208">
        <f>ROUND(I308*H308,2)</f>
        <v>0</v>
      </c>
      <c r="K308" s="204" t="s">
        <v>5</v>
      </c>
      <c r="L308" s="47"/>
      <c r="M308" s="209" t="s">
        <v>5</v>
      </c>
      <c r="N308" s="210" t="s">
        <v>48</v>
      </c>
      <c r="O308" s="48"/>
      <c r="P308" s="211">
        <f>O308*H308</f>
        <v>0</v>
      </c>
      <c r="Q308" s="211">
        <v>0</v>
      </c>
      <c r="R308" s="211">
        <f>Q308*H308</f>
        <v>0</v>
      </c>
      <c r="S308" s="211">
        <v>0</v>
      </c>
      <c r="T308" s="212">
        <f>S308*H308</f>
        <v>0</v>
      </c>
      <c r="AR308" s="24" t="s">
        <v>208</v>
      </c>
      <c r="AT308" s="24" t="s">
        <v>203</v>
      </c>
      <c r="AU308" s="24" t="s">
        <v>87</v>
      </c>
      <c r="AY308" s="24" t="s">
        <v>201</v>
      </c>
      <c r="BE308" s="213">
        <f>IF(N308="základní",J308,0)</f>
        <v>0</v>
      </c>
      <c r="BF308" s="213">
        <f>IF(N308="snížená",J308,0)</f>
        <v>0</v>
      </c>
      <c r="BG308" s="213">
        <f>IF(N308="zákl. přenesená",J308,0)</f>
        <v>0</v>
      </c>
      <c r="BH308" s="213">
        <f>IF(N308="sníž. přenesená",J308,0)</f>
        <v>0</v>
      </c>
      <c r="BI308" s="213">
        <f>IF(N308="nulová",J308,0)</f>
        <v>0</v>
      </c>
      <c r="BJ308" s="24" t="s">
        <v>85</v>
      </c>
      <c r="BK308" s="213">
        <f>ROUND(I308*H308,2)</f>
        <v>0</v>
      </c>
      <c r="BL308" s="24" t="s">
        <v>208</v>
      </c>
      <c r="BM308" s="24" t="s">
        <v>1526</v>
      </c>
    </row>
    <row r="309" spans="2:47" s="1" customFormat="1" ht="13.5">
      <c r="B309" s="47"/>
      <c r="D309" s="214" t="s">
        <v>210</v>
      </c>
      <c r="F309" s="215" t="s">
        <v>1577</v>
      </c>
      <c r="I309" s="216"/>
      <c r="L309" s="47"/>
      <c r="M309" s="217"/>
      <c r="N309" s="48"/>
      <c r="O309" s="48"/>
      <c r="P309" s="48"/>
      <c r="Q309" s="48"/>
      <c r="R309" s="48"/>
      <c r="S309" s="48"/>
      <c r="T309" s="86"/>
      <c r="AT309" s="24" t="s">
        <v>210</v>
      </c>
      <c r="AU309" s="24" t="s">
        <v>87</v>
      </c>
    </row>
    <row r="310" spans="2:65" s="1" customFormat="1" ht="16.5" customHeight="1">
      <c r="B310" s="201"/>
      <c r="C310" s="202" t="s">
        <v>713</v>
      </c>
      <c r="D310" s="202" t="s">
        <v>203</v>
      </c>
      <c r="E310" s="203" t="s">
        <v>1579</v>
      </c>
      <c r="F310" s="204" t="s">
        <v>1580</v>
      </c>
      <c r="G310" s="205" t="s">
        <v>1192</v>
      </c>
      <c r="H310" s="206">
        <v>7</v>
      </c>
      <c r="I310" s="207"/>
      <c r="J310" s="208">
        <f>ROUND(I310*H310,2)</f>
        <v>0</v>
      </c>
      <c r="K310" s="204" t="s">
        <v>5</v>
      </c>
      <c r="L310" s="47"/>
      <c r="M310" s="209" t="s">
        <v>5</v>
      </c>
      <c r="N310" s="210" t="s">
        <v>48</v>
      </c>
      <c r="O310" s="48"/>
      <c r="P310" s="211">
        <f>O310*H310</f>
        <v>0</v>
      </c>
      <c r="Q310" s="211">
        <v>0</v>
      </c>
      <c r="R310" s="211">
        <f>Q310*H310</f>
        <v>0</v>
      </c>
      <c r="S310" s="211">
        <v>0</v>
      </c>
      <c r="T310" s="212">
        <f>S310*H310</f>
        <v>0</v>
      </c>
      <c r="AR310" s="24" t="s">
        <v>208</v>
      </c>
      <c r="AT310" s="24" t="s">
        <v>203</v>
      </c>
      <c r="AU310" s="24" t="s">
        <v>87</v>
      </c>
      <c r="AY310" s="24" t="s">
        <v>201</v>
      </c>
      <c r="BE310" s="213">
        <f>IF(N310="základní",J310,0)</f>
        <v>0</v>
      </c>
      <c r="BF310" s="213">
        <f>IF(N310="snížená",J310,0)</f>
        <v>0</v>
      </c>
      <c r="BG310" s="213">
        <f>IF(N310="zákl. přenesená",J310,0)</f>
        <v>0</v>
      </c>
      <c r="BH310" s="213">
        <f>IF(N310="sníž. přenesená",J310,0)</f>
        <v>0</v>
      </c>
      <c r="BI310" s="213">
        <f>IF(N310="nulová",J310,0)</f>
        <v>0</v>
      </c>
      <c r="BJ310" s="24" t="s">
        <v>85</v>
      </c>
      <c r="BK310" s="213">
        <f>ROUND(I310*H310,2)</f>
        <v>0</v>
      </c>
      <c r="BL310" s="24" t="s">
        <v>208</v>
      </c>
      <c r="BM310" s="24" t="s">
        <v>1530</v>
      </c>
    </row>
    <row r="311" spans="2:47" s="1" customFormat="1" ht="13.5">
      <c r="B311" s="47"/>
      <c r="D311" s="214" t="s">
        <v>210</v>
      </c>
      <c r="F311" s="215" t="s">
        <v>1580</v>
      </c>
      <c r="I311" s="216"/>
      <c r="L311" s="47"/>
      <c r="M311" s="217"/>
      <c r="N311" s="48"/>
      <c r="O311" s="48"/>
      <c r="P311" s="48"/>
      <c r="Q311" s="48"/>
      <c r="R311" s="48"/>
      <c r="S311" s="48"/>
      <c r="T311" s="86"/>
      <c r="AT311" s="24" t="s">
        <v>210</v>
      </c>
      <c r="AU311" s="24" t="s">
        <v>87</v>
      </c>
    </row>
    <row r="312" spans="2:65" s="1" customFormat="1" ht="16.5" customHeight="1">
      <c r="B312" s="201"/>
      <c r="C312" s="202" t="s">
        <v>718</v>
      </c>
      <c r="D312" s="202" t="s">
        <v>203</v>
      </c>
      <c r="E312" s="203" t="s">
        <v>1582</v>
      </c>
      <c r="F312" s="204" t="s">
        <v>1583</v>
      </c>
      <c r="G312" s="205" t="s">
        <v>1192</v>
      </c>
      <c r="H312" s="206">
        <v>27</v>
      </c>
      <c r="I312" s="207"/>
      <c r="J312" s="208">
        <f>ROUND(I312*H312,2)</f>
        <v>0</v>
      </c>
      <c r="K312" s="204" t="s">
        <v>5</v>
      </c>
      <c r="L312" s="47"/>
      <c r="M312" s="209" t="s">
        <v>5</v>
      </c>
      <c r="N312" s="210" t="s">
        <v>48</v>
      </c>
      <c r="O312" s="48"/>
      <c r="P312" s="211">
        <f>O312*H312</f>
        <v>0</v>
      </c>
      <c r="Q312" s="211">
        <v>0</v>
      </c>
      <c r="R312" s="211">
        <f>Q312*H312</f>
        <v>0</v>
      </c>
      <c r="S312" s="211">
        <v>0</v>
      </c>
      <c r="T312" s="212">
        <f>S312*H312</f>
        <v>0</v>
      </c>
      <c r="AR312" s="24" t="s">
        <v>208</v>
      </c>
      <c r="AT312" s="24" t="s">
        <v>203</v>
      </c>
      <c r="AU312" s="24" t="s">
        <v>87</v>
      </c>
      <c r="AY312" s="24" t="s">
        <v>201</v>
      </c>
      <c r="BE312" s="213">
        <f>IF(N312="základní",J312,0)</f>
        <v>0</v>
      </c>
      <c r="BF312" s="213">
        <f>IF(N312="snížená",J312,0)</f>
        <v>0</v>
      </c>
      <c r="BG312" s="213">
        <f>IF(N312="zákl. přenesená",J312,0)</f>
        <v>0</v>
      </c>
      <c r="BH312" s="213">
        <f>IF(N312="sníž. přenesená",J312,0)</f>
        <v>0</v>
      </c>
      <c r="BI312" s="213">
        <f>IF(N312="nulová",J312,0)</f>
        <v>0</v>
      </c>
      <c r="BJ312" s="24" t="s">
        <v>85</v>
      </c>
      <c r="BK312" s="213">
        <f>ROUND(I312*H312,2)</f>
        <v>0</v>
      </c>
      <c r="BL312" s="24" t="s">
        <v>208</v>
      </c>
      <c r="BM312" s="24" t="s">
        <v>1534</v>
      </c>
    </row>
    <row r="313" spans="2:47" s="1" customFormat="1" ht="13.5">
      <c r="B313" s="47"/>
      <c r="D313" s="214" t="s">
        <v>210</v>
      </c>
      <c r="F313" s="215" t="s">
        <v>1583</v>
      </c>
      <c r="I313" s="216"/>
      <c r="L313" s="47"/>
      <c r="M313" s="217"/>
      <c r="N313" s="48"/>
      <c r="O313" s="48"/>
      <c r="P313" s="48"/>
      <c r="Q313" s="48"/>
      <c r="R313" s="48"/>
      <c r="S313" s="48"/>
      <c r="T313" s="86"/>
      <c r="AT313" s="24" t="s">
        <v>210</v>
      </c>
      <c r="AU313" s="24" t="s">
        <v>87</v>
      </c>
    </row>
    <row r="314" spans="2:65" s="1" customFormat="1" ht="16.5" customHeight="1">
      <c r="B314" s="201"/>
      <c r="C314" s="202" t="s">
        <v>722</v>
      </c>
      <c r="D314" s="202" t="s">
        <v>203</v>
      </c>
      <c r="E314" s="203" t="s">
        <v>1585</v>
      </c>
      <c r="F314" s="204" t="s">
        <v>1586</v>
      </c>
      <c r="G314" s="205" t="s">
        <v>1192</v>
      </c>
      <c r="H314" s="206">
        <v>8</v>
      </c>
      <c r="I314" s="207"/>
      <c r="J314" s="208">
        <f>ROUND(I314*H314,2)</f>
        <v>0</v>
      </c>
      <c r="K314" s="204" t="s">
        <v>5</v>
      </c>
      <c r="L314" s="47"/>
      <c r="M314" s="209" t="s">
        <v>5</v>
      </c>
      <c r="N314" s="210" t="s">
        <v>48</v>
      </c>
      <c r="O314" s="48"/>
      <c r="P314" s="211">
        <f>O314*H314</f>
        <v>0</v>
      </c>
      <c r="Q314" s="211">
        <v>0</v>
      </c>
      <c r="R314" s="211">
        <f>Q314*H314</f>
        <v>0</v>
      </c>
      <c r="S314" s="211">
        <v>0</v>
      </c>
      <c r="T314" s="212">
        <f>S314*H314</f>
        <v>0</v>
      </c>
      <c r="AR314" s="24" t="s">
        <v>208</v>
      </c>
      <c r="AT314" s="24" t="s">
        <v>203</v>
      </c>
      <c r="AU314" s="24" t="s">
        <v>87</v>
      </c>
      <c r="AY314" s="24" t="s">
        <v>201</v>
      </c>
      <c r="BE314" s="213">
        <f>IF(N314="základní",J314,0)</f>
        <v>0</v>
      </c>
      <c r="BF314" s="213">
        <f>IF(N314="snížená",J314,0)</f>
        <v>0</v>
      </c>
      <c r="BG314" s="213">
        <f>IF(N314="zákl. přenesená",J314,0)</f>
        <v>0</v>
      </c>
      <c r="BH314" s="213">
        <f>IF(N314="sníž. přenesená",J314,0)</f>
        <v>0</v>
      </c>
      <c r="BI314" s="213">
        <f>IF(N314="nulová",J314,0)</f>
        <v>0</v>
      </c>
      <c r="BJ314" s="24" t="s">
        <v>85</v>
      </c>
      <c r="BK314" s="213">
        <f>ROUND(I314*H314,2)</f>
        <v>0</v>
      </c>
      <c r="BL314" s="24" t="s">
        <v>208</v>
      </c>
      <c r="BM314" s="24" t="s">
        <v>1539</v>
      </c>
    </row>
    <row r="315" spans="2:47" s="1" customFormat="1" ht="13.5">
      <c r="B315" s="47"/>
      <c r="D315" s="214" t="s">
        <v>210</v>
      </c>
      <c r="F315" s="215" t="s">
        <v>1586</v>
      </c>
      <c r="I315" s="216"/>
      <c r="L315" s="47"/>
      <c r="M315" s="217"/>
      <c r="N315" s="48"/>
      <c r="O315" s="48"/>
      <c r="P315" s="48"/>
      <c r="Q315" s="48"/>
      <c r="R315" s="48"/>
      <c r="S315" s="48"/>
      <c r="T315" s="86"/>
      <c r="AT315" s="24" t="s">
        <v>210</v>
      </c>
      <c r="AU315" s="24" t="s">
        <v>87</v>
      </c>
    </row>
    <row r="316" spans="2:65" s="1" customFormat="1" ht="16.5" customHeight="1">
      <c r="B316" s="201"/>
      <c r="C316" s="202" t="s">
        <v>726</v>
      </c>
      <c r="D316" s="202" t="s">
        <v>203</v>
      </c>
      <c r="E316" s="203" t="s">
        <v>1588</v>
      </c>
      <c r="F316" s="204" t="s">
        <v>1589</v>
      </c>
      <c r="G316" s="205" t="s">
        <v>1192</v>
      </c>
      <c r="H316" s="206">
        <v>100</v>
      </c>
      <c r="I316" s="207"/>
      <c r="J316" s="208">
        <f>ROUND(I316*H316,2)</f>
        <v>0</v>
      </c>
      <c r="K316" s="204" t="s">
        <v>5</v>
      </c>
      <c r="L316" s="47"/>
      <c r="M316" s="209" t="s">
        <v>5</v>
      </c>
      <c r="N316" s="210" t="s">
        <v>48</v>
      </c>
      <c r="O316" s="48"/>
      <c r="P316" s="211">
        <f>O316*H316</f>
        <v>0</v>
      </c>
      <c r="Q316" s="211">
        <v>0</v>
      </c>
      <c r="R316" s="211">
        <f>Q316*H316</f>
        <v>0</v>
      </c>
      <c r="S316" s="211">
        <v>0</v>
      </c>
      <c r="T316" s="212">
        <f>S316*H316</f>
        <v>0</v>
      </c>
      <c r="AR316" s="24" t="s">
        <v>208</v>
      </c>
      <c r="AT316" s="24" t="s">
        <v>203</v>
      </c>
      <c r="AU316" s="24" t="s">
        <v>87</v>
      </c>
      <c r="AY316" s="24" t="s">
        <v>201</v>
      </c>
      <c r="BE316" s="213">
        <f>IF(N316="základní",J316,0)</f>
        <v>0</v>
      </c>
      <c r="BF316" s="213">
        <f>IF(N316="snížená",J316,0)</f>
        <v>0</v>
      </c>
      <c r="BG316" s="213">
        <f>IF(N316="zákl. přenesená",J316,0)</f>
        <v>0</v>
      </c>
      <c r="BH316" s="213">
        <f>IF(N316="sníž. přenesená",J316,0)</f>
        <v>0</v>
      </c>
      <c r="BI316" s="213">
        <f>IF(N316="nulová",J316,0)</f>
        <v>0</v>
      </c>
      <c r="BJ316" s="24" t="s">
        <v>85</v>
      </c>
      <c r="BK316" s="213">
        <f>ROUND(I316*H316,2)</f>
        <v>0</v>
      </c>
      <c r="BL316" s="24" t="s">
        <v>208</v>
      </c>
      <c r="BM316" s="24" t="s">
        <v>1542</v>
      </c>
    </row>
    <row r="317" spans="2:47" s="1" customFormat="1" ht="13.5">
      <c r="B317" s="47"/>
      <c r="D317" s="214" t="s">
        <v>210</v>
      </c>
      <c r="F317" s="215" t="s">
        <v>1589</v>
      </c>
      <c r="I317" s="216"/>
      <c r="L317" s="47"/>
      <c r="M317" s="217"/>
      <c r="N317" s="48"/>
      <c r="O317" s="48"/>
      <c r="P317" s="48"/>
      <c r="Q317" s="48"/>
      <c r="R317" s="48"/>
      <c r="S317" s="48"/>
      <c r="T317" s="86"/>
      <c r="AT317" s="24" t="s">
        <v>210</v>
      </c>
      <c r="AU317" s="24" t="s">
        <v>87</v>
      </c>
    </row>
    <row r="318" spans="2:65" s="1" customFormat="1" ht="16.5" customHeight="1">
      <c r="B318" s="201"/>
      <c r="C318" s="202" t="s">
        <v>730</v>
      </c>
      <c r="D318" s="202" t="s">
        <v>203</v>
      </c>
      <c r="E318" s="203" t="s">
        <v>1591</v>
      </c>
      <c r="F318" s="204" t="s">
        <v>1592</v>
      </c>
      <c r="G318" s="205" t="s">
        <v>1192</v>
      </c>
      <c r="H318" s="206">
        <v>4</v>
      </c>
      <c r="I318" s="207"/>
      <c r="J318" s="208">
        <f>ROUND(I318*H318,2)</f>
        <v>0</v>
      </c>
      <c r="K318" s="204" t="s">
        <v>5</v>
      </c>
      <c r="L318" s="47"/>
      <c r="M318" s="209" t="s">
        <v>5</v>
      </c>
      <c r="N318" s="210" t="s">
        <v>48</v>
      </c>
      <c r="O318" s="48"/>
      <c r="P318" s="211">
        <f>O318*H318</f>
        <v>0</v>
      </c>
      <c r="Q318" s="211">
        <v>0</v>
      </c>
      <c r="R318" s="211">
        <f>Q318*H318</f>
        <v>0</v>
      </c>
      <c r="S318" s="211">
        <v>0</v>
      </c>
      <c r="T318" s="212">
        <f>S318*H318</f>
        <v>0</v>
      </c>
      <c r="AR318" s="24" t="s">
        <v>208</v>
      </c>
      <c r="AT318" s="24" t="s">
        <v>203</v>
      </c>
      <c r="AU318" s="24" t="s">
        <v>87</v>
      </c>
      <c r="AY318" s="24" t="s">
        <v>201</v>
      </c>
      <c r="BE318" s="213">
        <f>IF(N318="základní",J318,0)</f>
        <v>0</v>
      </c>
      <c r="BF318" s="213">
        <f>IF(N318="snížená",J318,0)</f>
        <v>0</v>
      </c>
      <c r="BG318" s="213">
        <f>IF(N318="zákl. přenesená",J318,0)</f>
        <v>0</v>
      </c>
      <c r="BH318" s="213">
        <f>IF(N318="sníž. přenesená",J318,0)</f>
        <v>0</v>
      </c>
      <c r="BI318" s="213">
        <f>IF(N318="nulová",J318,0)</f>
        <v>0</v>
      </c>
      <c r="BJ318" s="24" t="s">
        <v>85</v>
      </c>
      <c r="BK318" s="213">
        <f>ROUND(I318*H318,2)</f>
        <v>0</v>
      </c>
      <c r="BL318" s="24" t="s">
        <v>208</v>
      </c>
      <c r="BM318" s="24" t="s">
        <v>1545</v>
      </c>
    </row>
    <row r="319" spans="2:47" s="1" customFormat="1" ht="13.5">
      <c r="B319" s="47"/>
      <c r="D319" s="214" t="s">
        <v>210</v>
      </c>
      <c r="F319" s="215" t="s">
        <v>1592</v>
      </c>
      <c r="I319" s="216"/>
      <c r="L319" s="47"/>
      <c r="M319" s="217"/>
      <c r="N319" s="48"/>
      <c r="O319" s="48"/>
      <c r="P319" s="48"/>
      <c r="Q319" s="48"/>
      <c r="R319" s="48"/>
      <c r="S319" s="48"/>
      <c r="T319" s="86"/>
      <c r="AT319" s="24" t="s">
        <v>210</v>
      </c>
      <c r="AU319" s="24" t="s">
        <v>87</v>
      </c>
    </row>
    <row r="320" spans="2:65" s="1" customFormat="1" ht="16.5" customHeight="1">
      <c r="B320" s="201"/>
      <c r="C320" s="202" t="s">
        <v>734</v>
      </c>
      <c r="D320" s="202" t="s">
        <v>203</v>
      </c>
      <c r="E320" s="203" t="s">
        <v>1594</v>
      </c>
      <c r="F320" s="204" t="s">
        <v>1595</v>
      </c>
      <c r="G320" s="205" t="s">
        <v>1022</v>
      </c>
      <c r="H320" s="206">
        <v>2</v>
      </c>
      <c r="I320" s="207"/>
      <c r="J320" s="208">
        <f>ROUND(I320*H320,2)</f>
        <v>0</v>
      </c>
      <c r="K320" s="204" t="s">
        <v>5</v>
      </c>
      <c r="L320" s="47"/>
      <c r="M320" s="209" t="s">
        <v>5</v>
      </c>
      <c r="N320" s="210" t="s">
        <v>48</v>
      </c>
      <c r="O320" s="48"/>
      <c r="P320" s="211">
        <f>O320*H320</f>
        <v>0</v>
      </c>
      <c r="Q320" s="211">
        <v>0</v>
      </c>
      <c r="R320" s="211">
        <f>Q320*H320</f>
        <v>0</v>
      </c>
      <c r="S320" s="211">
        <v>0</v>
      </c>
      <c r="T320" s="212">
        <f>S320*H320</f>
        <v>0</v>
      </c>
      <c r="AR320" s="24" t="s">
        <v>208</v>
      </c>
      <c r="AT320" s="24" t="s">
        <v>203</v>
      </c>
      <c r="AU320" s="24" t="s">
        <v>87</v>
      </c>
      <c r="AY320" s="24" t="s">
        <v>201</v>
      </c>
      <c r="BE320" s="213">
        <f>IF(N320="základní",J320,0)</f>
        <v>0</v>
      </c>
      <c r="BF320" s="213">
        <f>IF(N320="snížená",J320,0)</f>
        <v>0</v>
      </c>
      <c r="BG320" s="213">
        <f>IF(N320="zákl. přenesená",J320,0)</f>
        <v>0</v>
      </c>
      <c r="BH320" s="213">
        <f>IF(N320="sníž. přenesená",J320,0)</f>
        <v>0</v>
      </c>
      <c r="BI320" s="213">
        <f>IF(N320="nulová",J320,0)</f>
        <v>0</v>
      </c>
      <c r="BJ320" s="24" t="s">
        <v>85</v>
      </c>
      <c r="BK320" s="213">
        <f>ROUND(I320*H320,2)</f>
        <v>0</v>
      </c>
      <c r="BL320" s="24" t="s">
        <v>208</v>
      </c>
      <c r="BM320" s="24" t="s">
        <v>1548</v>
      </c>
    </row>
    <row r="321" spans="2:47" s="1" customFormat="1" ht="13.5">
      <c r="B321" s="47"/>
      <c r="D321" s="214" t="s">
        <v>210</v>
      </c>
      <c r="F321" s="215" t="s">
        <v>1595</v>
      </c>
      <c r="I321" s="216"/>
      <c r="L321" s="47"/>
      <c r="M321" s="217"/>
      <c r="N321" s="48"/>
      <c r="O321" s="48"/>
      <c r="P321" s="48"/>
      <c r="Q321" s="48"/>
      <c r="R321" s="48"/>
      <c r="S321" s="48"/>
      <c r="T321" s="86"/>
      <c r="AT321" s="24" t="s">
        <v>210</v>
      </c>
      <c r="AU321" s="24" t="s">
        <v>87</v>
      </c>
    </row>
    <row r="322" spans="2:65" s="1" customFormat="1" ht="16.5" customHeight="1">
      <c r="B322" s="201"/>
      <c r="C322" s="202" t="s">
        <v>738</v>
      </c>
      <c r="D322" s="202" t="s">
        <v>203</v>
      </c>
      <c r="E322" s="203" t="s">
        <v>1597</v>
      </c>
      <c r="F322" s="204" t="s">
        <v>1598</v>
      </c>
      <c r="G322" s="205" t="s">
        <v>1192</v>
      </c>
      <c r="H322" s="206">
        <v>60</v>
      </c>
      <c r="I322" s="207"/>
      <c r="J322" s="208">
        <f>ROUND(I322*H322,2)</f>
        <v>0</v>
      </c>
      <c r="K322" s="204" t="s">
        <v>5</v>
      </c>
      <c r="L322" s="47"/>
      <c r="M322" s="209" t="s">
        <v>5</v>
      </c>
      <c r="N322" s="210" t="s">
        <v>48</v>
      </c>
      <c r="O322" s="48"/>
      <c r="P322" s="211">
        <f>O322*H322</f>
        <v>0</v>
      </c>
      <c r="Q322" s="211">
        <v>0</v>
      </c>
      <c r="R322" s="211">
        <f>Q322*H322</f>
        <v>0</v>
      </c>
      <c r="S322" s="211">
        <v>0</v>
      </c>
      <c r="T322" s="212">
        <f>S322*H322</f>
        <v>0</v>
      </c>
      <c r="AR322" s="24" t="s">
        <v>208</v>
      </c>
      <c r="AT322" s="24" t="s">
        <v>203</v>
      </c>
      <c r="AU322" s="24" t="s">
        <v>87</v>
      </c>
      <c r="AY322" s="24" t="s">
        <v>201</v>
      </c>
      <c r="BE322" s="213">
        <f>IF(N322="základní",J322,0)</f>
        <v>0</v>
      </c>
      <c r="BF322" s="213">
        <f>IF(N322="snížená",J322,0)</f>
        <v>0</v>
      </c>
      <c r="BG322" s="213">
        <f>IF(N322="zákl. přenesená",J322,0)</f>
        <v>0</v>
      </c>
      <c r="BH322" s="213">
        <f>IF(N322="sníž. přenesená",J322,0)</f>
        <v>0</v>
      </c>
      <c r="BI322" s="213">
        <f>IF(N322="nulová",J322,0)</f>
        <v>0</v>
      </c>
      <c r="BJ322" s="24" t="s">
        <v>85</v>
      </c>
      <c r="BK322" s="213">
        <f>ROUND(I322*H322,2)</f>
        <v>0</v>
      </c>
      <c r="BL322" s="24" t="s">
        <v>208</v>
      </c>
      <c r="BM322" s="24" t="s">
        <v>1551</v>
      </c>
    </row>
    <row r="323" spans="2:47" s="1" customFormat="1" ht="13.5">
      <c r="B323" s="47"/>
      <c r="D323" s="214" t="s">
        <v>210</v>
      </c>
      <c r="F323" s="215" t="s">
        <v>1598</v>
      </c>
      <c r="I323" s="216"/>
      <c r="L323" s="47"/>
      <c r="M323" s="217"/>
      <c r="N323" s="48"/>
      <c r="O323" s="48"/>
      <c r="P323" s="48"/>
      <c r="Q323" s="48"/>
      <c r="R323" s="48"/>
      <c r="S323" s="48"/>
      <c r="T323" s="86"/>
      <c r="AT323" s="24" t="s">
        <v>210</v>
      </c>
      <c r="AU323" s="24" t="s">
        <v>87</v>
      </c>
    </row>
    <row r="324" spans="2:65" s="1" customFormat="1" ht="16.5" customHeight="1">
      <c r="B324" s="201"/>
      <c r="C324" s="202" t="s">
        <v>744</v>
      </c>
      <c r="D324" s="202" t="s">
        <v>203</v>
      </c>
      <c r="E324" s="203" t="s">
        <v>1600</v>
      </c>
      <c r="F324" s="204" t="s">
        <v>1601</v>
      </c>
      <c r="G324" s="205" t="s">
        <v>1022</v>
      </c>
      <c r="H324" s="206">
        <v>1</v>
      </c>
      <c r="I324" s="207"/>
      <c r="J324" s="208">
        <f>ROUND(I324*H324,2)</f>
        <v>0</v>
      </c>
      <c r="K324" s="204" t="s">
        <v>5</v>
      </c>
      <c r="L324" s="47"/>
      <c r="M324" s="209" t="s">
        <v>5</v>
      </c>
      <c r="N324" s="210" t="s">
        <v>48</v>
      </c>
      <c r="O324" s="48"/>
      <c r="P324" s="211">
        <f>O324*H324</f>
        <v>0</v>
      </c>
      <c r="Q324" s="211">
        <v>0</v>
      </c>
      <c r="R324" s="211">
        <f>Q324*H324</f>
        <v>0</v>
      </c>
      <c r="S324" s="211">
        <v>0</v>
      </c>
      <c r="T324" s="212">
        <f>S324*H324</f>
        <v>0</v>
      </c>
      <c r="AR324" s="24" t="s">
        <v>208</v>
      </c>
      <c r="AT324" s="24" t="s">
        <v>203</v>
      </c>
      <c r="AU324" s="24" t="s">
        <v>87</v>
      </c>
      <c r="AY324" s="24" t="s">
        <v>201</v>
      </c>
      <c r="BE324" s="213">
        <f>IF(N324="základní",J324,0)</f>
        <v>0</v>
      </c>
      <c r="BF324" s="213">
        <f>IF(N324="snížená",J324,0)</f>
        <v>0</v>
      </c>
      <c r="BG324" s="213">
        <f>IF(N324="zákl. přenesená",J324,0)</f>
        <v>0</v>
      </c>
      <c r="BH324" s="213">
        <f>IF(N324="sníž. přenesená",J324,0)</f>
        <v>0</v>
      </c>
      <c r="BI324" s="213">
        <f>IF(N324="nulová",J324,0)</f>
        <v>0</v>
      </c>
      <c r="BJ324" s="24" t="s">
        <v>85</v>
      </c>
      <c r="BK324" s="213">
        <f>ROUND(I324*H324,2)</f>
        <v>0</v>
      </c>
      <c r="BL324" s="24" t="s">
        <v>208</v>
      </c>
      <c r="BM324" s="24" t="s">
        <v>1554</v>
      </c>
    </row>
    <row r="325" spans="2:47" s="1" customFormat="1" ht="13.5">
      <c r="B325" s="47"/>
      <c r="D325" s="214" t="s">
        <v>210</v>
      </c>
      <c r="F325" s="215" t="s">
        <v>1601</v>
      </c>
      <c r="I325" s="216"/>
      <c r="L325" s="47"/>
      <c r="M325" s="217"/>
      <c r="N325" s="48"/>
      <c r="O325" s="48"/>
      <c r="P325" s="48"/>
      <c r="Q325" s="48"/>
      <c r="R325" s="48"/>
      <c r="S325" s="48"/>
      <c r="T325" s="86"/>
      <c r="AT325" s="24" t="s">
        <v>210</v>
      </c>
      <c r="AU325" s="24" t="s">
        <v>87</v>
      </c>
    </row>
    <row r="326" spans="2:63" s="10" customFormat="1" ht="29.85" customHeight="1">
      <c r="B326" s="188"/>
      <c r="D326" s="189" t="s">
        <v>76</v>
      </c>
      <c r="E326" s="199" t="s">
        <v>1603</v>
      </c>
      <c r="F326" s="199" t="s">
        <v>1604</v>
      </c>
      <c r="I326" s="191"/>
      <c r="J326" s="200">
        <f>BK326</f>
        <v>0</v>
      </c>
      <c r="L326" s="188"/>
      <c r="M326" s="193"/>
      <c r="N326" s="194"/>
      <c r="O326" s="194"/>
      <c r="P326" s="195">
        <f>SUM(P327:P350)</f>
        <v>0</v>
      </c>
      <c r="Q326" s="194"/>
      <c r="R326" s="195">
        <f>SUM(R327:R350)</f>
        <v>0</v>
      </c>
      <c r="S326" s="194"/>
      <c r="T326" s="196">
        <f>SUM(T327:T350)</f>
        <v>0</v>
      </c>
      <c r="AR326" s="189" t="s">
        <v>85</v>
      </c>
      <c r="AT326" s="197" t="s">
        <v>76</v>
      </c>
      <c r="AU326" s="197" t="s">
        <v>85</v>
      </c>
      <c r="AY326" s="189" t="s">
        <v>201</v>
      </c>
      <c r="BK326" s="198">
        <f>SUM(BK327:BK350)</f>
        <v>0</v>
      </c>
    </row>
    <row r="327" spans="2:65" s="1" customFormat="1" ht="38.25" customHeight="1">
      <c r="B327" s="201"/>
      <c r="C327" s="202" t="s">
        <v>749</v>
      </c>
      <c r="D327" s="202" t="s">
        <v>203</v>
      </c>
      <c r="E327" s="203" t="s">
        <v>1605</v>
      </c>
      <c r="F327" s="204" t="s">
        <v>2657</v>
      </c>
      <c r="G327" s="205" t="s">
        <v>1192</v>
      </c>
      <c r="H327" s="206">
        <v>1</v>
      </c>
      <c r="I327" s="207"/>
      <c r="J327" s="208">
        <f>ROUND(I327*H327,2)</f>
        <v>0</v>
      </c>
      <c r="K327" s="204" t="s">
        <v>5</v>
      </c>
      <c r="L327" s="47"/>
      <c r="M327" s="209" t="s">
        <v>5</v>
      </c>
      <c r="N327" s="210" t="s">
        <v>48</v>
      </c>
      <c r="O327" s="48"/>
      <c r="P327" s="211">
        <f>O327*H327</f>
        <v>0</v>
      </c>
      <c r="Q327" s="211">
        <v>0</v>
      </c>
      <c r="R327" s="211">
        <f>Q327*H327</f>
        <v>0</v>
      </c>
      <c r="S327" s="211">
        <v>0</v>
      </c>
      <c r="T327" s="212">
        <f>S327*H327</f>
        <v>0</v>
      </c>
      <c r="AR327" s="24" t="s">
        <v>208</v>
      </c>
      <c r="AT327" s="24" t="s">
        <v>203</v>
      </c>
      <c r="AU327" s="24" t="s">
        <v>87</v>
      </c>
      <c r="AY327" s="24" t="s">
        <v>201</v>
      </c>
      <c r="BE327" s="213">
        <f>IF(N327="základní",J327,0)</f>
        <v>0</v>
      </c>
      <c r="BF327" s="213">
        <f>IF(N327="snížená",J327,0)</f>
        <v>0</v>
      </c>
      <c r="BG327" s="213">
        <f>IF(N327="zákl. přenesená",J327,0)</f>
        <v>0</v>
      </c>
      <c r="BH327" s="213">
        <f>IF(N327="sníž. přenesená",J327,0)</f>
        <v>0</v>
      </c>
      <c r="BI327" s="213">
        <f>IF(N327="nulová",J327,0)</f>
        <v>0</v>
      </c>
      <c r="BJ327" s="24" t="s">
        <v>85</v>
      </c>
      <c r="BK327" s="213">
        <f>ROUND(I327*H327,2)</f>
        <v>0</v>
      </c>
      <c r="BL327" s="24" t="s">
        <v>208</v>
      </c>
      <c r="BM327" s="24" t="s">
        <v>1557</v>
      </c>
    </row>
    <row r="328" spans="2:47" s="1" customFormat="1" ht="13.5">
      <c r="B328" s="47"/>
      <c r="D328" s="214" t="s">
        <v>210</v>
      </c>
      <c r="F328" s="215" t="s">
        <v>2657</v>
      </c>
      <c r="I328" s="216"/>
      <c r="L328" s="47"/>
      <c r="M328" s="217"/>
      <c r="N328" s="48"/>
      <c r="O328" s="48"/>
      <c r="P328" s="48"/>
      <c r="Q328" s="48"/>
      <c r="R328" s="48"/>
      <c r="S328" s="48"/>
      <c r="T328" s="86"/>
      <c r="AT328" s="24" t="s">
        <v>210</v>
      </c>
      <c r="AU328" s="24" t="s">
        <v>87</v>
      </c>
    </row>
    <row r="329" spans="2:65" s="1" customFormat="1" ht="38.25" customHeight="1">
      <c r="B329" s="201"/>
      <c r="C329" s="202" t="s">
        <v>755</v>
      </c>
      <c r="D329" s="202" t="s">
        <v>203</v>
      </c>
      <c r="E329" s="203" t="s">
        <v>1609</v>
      </c>
      <c r="F329" s="204" t="s">
        <v>2658</v>
      </c>
      <c r="G329" s="205" t="s">
        <v>1192</v>
      </c>
      <c r="H329" s="206">
        <v>12</v>
      </c>
      <c r="I329" s="207"/>
      <c r="J329" s="208">
        <f>ROUND(I329*H329,2)</f>
        <v>0</v>
      </c>
      <c r="K329" s="204" t="s">
        <v>5</v>
      </c>
      <c r="L329" s="47"/>
      <c r="M329" s="209" t="s">
        <v>5</v>
      </c>
      <c r="N329" s="210" t="s">
        <v>48</v>
      </c>
      <c r="O329" s="48"/>
      <c r="P329" s="211">
        <f>O329*H329</f>
        <v>0</v>
      </c>
      <c r="Q329" s="211">
        <v>0</v>
      </c>
      <c r="R329" s="211">
        <f>Q329*H329</f>
        <v>0</v>
      </c>
      <c r="S329" s="211">
        <v>0</v>
      </c>
      <c r="T329" s="212">
        <f>S329*H329</f>
        <v>0</v>
      </c>
      <c r="AR329" s="24" t="s">
        <v>208</v>
      </c>
      <c r="AT329" s="24" t="s">
        <v>203</v>
      </c>
      <c r="AU329" s="24" t="s">
        <v>87</v>
      </c>
      <c r="AY329" s="24" t="s">
        <v>201</v>
      </c>
      <c r="BE329" s="213">
        <f>IF(N329="základní",J329,0)</f>
        <v>0</v>
      </c>
      <c r="BF329" s="213">
        <f>IF(N329="snížená",J329,0)</f>
        <v>0</v>
      </c>
      <c r="BG329" s="213">
        <f>IF(N329="zákl. přenesená",J329,0)</f>
        <v>0</v>
      </c>
      <c r="BH329" s="213">
        <f>IF(N329="sníž. přenesená",J329,0)</f>
        <v>0</v>
      </c>
      <c r="BI329" s="213">
        <f>IF(N329="nulová",J329,0)</f>
        <v>0</v>
      </c>
      <c r="BJ329" s="24" t="s">
        <v>85</v>
      </c>
      <c r="BK329" s="213">
        <f>ROUND(I329*H329,2)</f>
        <v>0</v>
      </c>
      <c r="BL329" s="24" t="s">
        <v>208</v>
      </c>
      <c r="BM329" s="24" t="s">
        <v>1560</v>
      </c>
    </row>
    <row r="330" spans="2:47" s="1" customFormat="1" ht="13.5">
      <c r="B330" s="47"/>
      <c r="D330" s="214" t="s">
        <v>210</v>
      </c>
      <c r="F330" s="215" t="s">
        <v>2658</v>
      </c>
      <c r="I330" s="216"/>
      <c r="L330" s="47"/>
      <c r="M330" s="217"/>
      <c r="N330" s="48"/>
      <c r="O330" s="48"/>
      <c r="P330" s="48"/>
      <c r="Q330" s="48"/>
      <c r="R330" s="48"/>
      <c r="S330" s="48"/>
      <c r="T330" s="86"/>
      <c r="AT330" s="24" t="s">
        <v>210</v>
      </c>
      <c r="AU330" s="24" t="s">
        <v>87</v>
      </c>
    </row>
    <row r="331" spans="2:65" s="1" customFormat="1" ht="38.25" customHeight="1">
      <c r="B331" s="201"/>
      <c r="C331" s="202" t="s">
        <v>759</v>
      </c>
      <c r="D331" s="202" t="s">
        <v>203</v>
      </c>
      <c r="E331" s="203" t="s">
        <v>1612</v>
      </c>
      <c r="F331" s="204" t="s">
        <v>1613</v>
      </c>
      <c r="G331" s="205" t="s">
        <v>1192</v>
      </c>
      <c r="H331" s="206">
        <v>35</v>
      </c>
      <c r="I331" s="207"/>
      <c r="J331" s="208">
        <f>ROUND(I331*H331,2)</f>
        <v>0</v>
      </c>
      <c r="K331" s="204" t="s">
        <v>5</v>
      </c>
      <c r="L331" s="47"/>
      <c r="M331" s="209" t="s">
        <v>5</v>
      </c>
      <c r="N331" s="210" t="s">
        <v>48</v>
      </c>
      <c r="O331" s="48"/>
      <c r="P331" s="211">
        <f>O331*H331</f>
        <v>0</v>
      </c>
      <c r="Q331" s="211">
        <v>0</v>
      </c>
      <c r="R331" s="211">
        <f>Q331*H331</f>
        <v>0</v>
      </c>
      <c r="S331" s="211">
        <v>0</v>
      </c>
      <c r="T331" s="212">
        <f>S331*H331</f>
        <v>0</v>
      </c>
      <c r="AR331" s="24" t="s">
        <v>208</v>
      </c>
      <c r="AT331" s="24" t="s">
        <v>203</v>
      </c>
      <c r="AU331" s="24" t="s">
        <v>87</v>
      </c>
      <c r="AY331" s="24" t="s">
        <v>201</v>
      </c>
      <c r="BE331" s="213">
        <f>IF(N331="základní",J331,0)</f>
        <v>0</v>
      </c>
      <c r="BF331" s="213">
        <f>IF(N331="snížená",J331,0)</f>
        <v>0</v>
      </c>
      <c r="BG331" s="213">
        <f>IF(N331="zákl. přenesená",J331,0)</f>
        <v>0</v>
      </c>
      <c r="BH331" s="213">
        <f>IF(N331="sníž. přenesená",J331,0)</f>
        <v>0</v>
      </c>
      <c r="BI331" s="213">
        <f>IF(N331="nulová",J331,0)</f>
        <v>0</v>
      </c>
      <c r="BJ331" s="24" t="s">
        <v>85</v>
      </c>
      <c r="BK331" s="213">
        <f>ROUND(I331*H331,2)</f>
        <v>0</v>
      </c>
      <c r="BL331" s="24" t="s">
        <v>208</v>
      </c>
      <c r="BM331" s="24" t="s">
        <v>1563</v>
      </c>
    </row>
    <row r="332" spans="2:47" s="1" customFormat="1" ht="13.5">
      <c r="B332" s="47"/>
      <c r="D332" s="214" t="s">
        <v>210</v>
      </c>
      <c r="F332" s="215" t="s">
        <v>1613</v>
      </c>
      <c r="I332" s="216"/>
      <c r="L332" s="47"/>
      <c r="M332" s="217"/>
      <c r="N332" s="48"/>
      <c r="O332" s="48"/>
      <c r="P332" s="48"/>
      <c r="Q332" s="48"/>
      <c r="R332" s="48"/>
      <c r="S332" s="48"/>
      <c r="T332" s="86"/>
      <c r="AT332" s="24" t="s">
        <v>210</v>
      </c>
      <c r="AU332" s="24" t="s">
        <v>87</v>
      </c>
    </row>
    <row r="333" spans="2:65" s="1" customFormat="1" ht="51" customHeight="1">
      <c r="B333" s="201"/>
      <c r="C333" s="202" t="s">
        <v>763</v>
      </c>
      <c r="D333" s="202" t="s">
        <v>203</v>
      </c>
      <c r="E333" s="203" t="s">
        <v>1615</v>
      </c>
      <c r="F333" s="204" t="s">
        <v>2659</v>
      </c>
      <c r="G333" s="205" t="s">
        <v>1192</v>
      </c>
      <c r="H333" s="206">
        <v>2</v>
      </c>
      <c r="I333" s="207"/>
      <c r="J333" s="208">
        <f>ROUND(I333*H333,2)</f>
        <v>0</v>
      </c>
      <c r="K333" s="204" t="s">
        <v>5</v>
      </c>
      <c r="L333" s="47"/>
      <c r="M333" s="209" t="s">
        <v>5</v>
      </c>
      <c r="N333" s="210" t="s">
        <v>48</v>
      </c>
      <c r="O333" s="48"/>
      <c r="P333" s="211">
        <f>O333*H333</f>
        <v>0</v>
      </c>
      <c r="Q333" s="211">
        <v>0</v>
      </c>
      <c r="R333" s="211">
        <f>Q333*H333</f>
        <v>0</v>
      </c>
      <c r="S333" s="211">
        <v>0</v>
      </c>
      <c r="T333" s="212">
        <f>S333*H333</f>
        <v>0</v>
      </c>
      <c r="AR333" s="24" t="s">
        <v>208</v>
      </c>
      <c r="AT333" s="24" t="s">
        <v>203</v>
      </c>
      <c r="AU333" s="24" t="s">
        <v>87</v>
      </c>
      <c r="AY333" s="24" t="s">
        <v>201</v>
      </c>
      <c r="BE333" s="213">
        <f>IF(N333="základní",J333,0)</f>
        <v>0</v>
      </c>
      <c r="BF333" s="213">
        <f>IF(N333="snížená",J333,0)</f>
        <v>0</v>
      </c>
      <c r="BG333" s="213">
        <f>IF(N333="zákl. přenesená",J333,0)</f>
        <v>0</v>
      </c>
      <c r="BH333" s="213">
        <f>IF(N333="sníž. přenesená",J333,0)</f>
        <v>0</v>
      </c>
      <c r="BI333" s="213">
        <f>IF(N333="nulová",J333,0)</f>
        <v>0</v>
      </c>
      <c r="BJ333" s="24" t="s">
        <v>85</v>
      </c>
      <c r="BK333" s="213">
        <f>ROUND(I333*H333,2)</f>
        <v>0</v>
      </c>
      <c r="BL333" s="24" t="s">
        <v>208</v>
      </c>
      <c r="BM333" s="24" t="s">
        <v>1566</v>
      </c>
    </row>
    <row r="334" spans="2:47" s="1" customFormat="1" ht="13.5">
      <c r="B334" s="47"/>
      <c r="D334" s="214" t="s">
        <v>210</v>
      </c>
      <c r="F334" s="215" t="s">
        <v>2659</v>
      </c>
      <c r="I334" s="216"/>
      <c r="L334" s="47"/>
      <c r="M334" s="217"/>
      <c r="N334" s="48"/>
      <c r="O334" s="48"/>
      <c r="P334" s="48"/>
      <c r="Q334" s="48"/>
      <c r="R334" s="48"/>
      <c r="S334" s="48"/>
      <c r="T334" s="86"/>
      <c r="AT334" s="24" t="s">
        <v>210</v>
      </c>
      <c r="AU334" s="24" t="s">
        <v>87</v>
      </c>
    </row>
    <row r="335" spans="2:65" s="1" customFormat="1" ht="51" customHeight="1">
      <c r="B335" s="201"/>
      <c r="C335" s="202" t="s">
        <v>769</v>
      </c>
      <c r="D335" s="202" t="s">
        <v>203</v>
      </c>
      <c r="E335" s="203" t="s">
        <v>1619</v>
      </c>
      <c r="F335" s="204" t="s">
        <v>2660</v>
      </c>
      <c r="G335" s="205" t="s">
        <v>1192</v>
      </c>
      <c r="H335" s="206">
        <v>13</v>
      </c>
      <c r="I335" s="207"/>
      <c r="J335" s="208">
        <f>ROUND(I335*H335,2)</f>
        <v>0</v>
      </c>
      <c r="K335" s="204" t="s">
        <v>5</v>
      </c>
      <c r="L335" s="47"/>
      <c r="M335" s="209" t="s">
        <v>5</v>
      </c>
      <c r="N335" s="210" t="s">
        <v>48</v>
      </c>
      <c r="O335" s="48"/>
      <c r="P335" s="211">
        <f>O335*H335</f>
        <v>0</v>
      </c>
      <c r="Q335" s="211">
        <v>0</v>
      </c>
      <c r="R335" s="211">
        <f>Q335*H335</f>
        <v>0</v>
      </c>
      <c r="S335" s="211">
        <v>0</v>
      </c>
      <c r="T335" s="212">
        <f>S335*H335</f>
        <v>0</v>
      </c>
      <c r="AR335" s="24" t="s">
        <v>208</v>
      </c>
      <c r="AT335" s="24" t="s">
        <v>203</v>
      </c>
      <c r="AU335" s="24" t="s">
        <v>87</v>
      </c>
      <c r="AY335" s="24" t="s">
        <v>201</v>
      </c>
      <c r="BE335" s="213">
        <f>IF(N335="základní",J335,0)</f>
        <v>0</v>
      </c>
      <c r="BF335" s="213">
        <f>IF(N335="snížená",J335,0)</f>
        <v>0</v>
      </c>
      <c r="BG335" s="213">
        <f>IF(N335="zákl. přenesená",J335,0)</f>
        <v>0</v>
      </c>
      <c r="BH335" s="213">
        <f>IF(N335="sníž. přenesená",J335,0)</f>
        <v>0</v>
      </c>
      <c r="BI335" s="213">
        <f>IF(N335="nulová",J335,0)</f>
        <v>0</v>
      </c>
      <c r="BJ335" s="24" t="s">
        <v>85</v>
      </c>
      <c r="BK335" s="213">
        <f>ROUND(I335*H335,2)</f>
        <v>0</v>
      </c>
      <c r="BL335" s="24" t="s">
        <v>208</v>
      </c>
      <c r="BM335" s="24" t="s">
        <v>1569</v>
      </c>
    </row>
    <row r="336" spans="2:47" s="1" customFormat="1" ht="13.5">
      <c r="B336" s="47"/>
      <c r="D336" s="214" t="s">
        <v>210</v>
      </c>
      <c r="F336" s="215" t="s">
        <v>2661</v>
      </c>
      <c r="I336" s="216"/>
      <c r="L336" s="47"/>
      <c r="M336" s="217"/>
      <c r="N336" s="48"/>
      <c r="O336" s="48"/>
      <c r="P336" s="48"/>
      <c r="Q336" s="48"/>
      <c r="R336" s="48"/>
      <c r="S336" s="48"/>
      <c r="T336" s="86"/>
      <c r="AT336" s="24" t="s">
        <v>210</v>
      </c>
      <c r="AU336" s="24" t="s">
        <v>87</v>
      </c>
    </row>
    <row r="337" spans="2:65" s="1" customFormat="1" ht="51" customHeight="1">
      <c r="B337" s="201"/>
      <c r="C337" s="202" t="s">
        <v>773</v>
      </c>
      <c r="D337" s="202" t="s">
        <v>203</v>
      </c>
      <c r="E337" s="203" t="s">
        <v>1623</v>
      </c>
      <c r="F337" s="204" t="s">
        <v>2662</v>
      </c>
      <c r="G337" s="205" t="s">
        <v>1192</v>
      </c>
      <c r="H337" s="206">
        <v>23</v>
      </c>
      <c r="I337" s="207"/>
      <c r="J337" s="208">
        <f>ROUND(I337*H337,2)</f>
        <v>0</v>
      </c>
      <c r="K337" s="204" t="s">
        <v>5</v>
      </c>
      <c r="L337" s="47"/>
      <c r="M337" s="209" t="s">
        <v>5</v>
      </c>
      <c r="N337" s="210" t="s">
        <v>48</v>
      </c>
      <c r="O337" s="48"/>
      <c r="P337" s="211">
        <f>O337*H337</f>
        <v>0</v>
      </c>
      <c r="Q337" s="211">
        <v>0</v>
      </c>
      <c r="R337" s="211">
        <f>Q337*H337</f>
        <v>0</v>
      </c>
      <c r="S337" s="211">
        <v>0</v>
      </c>
      <c r="T337" s="212">
        <f>S337*H337</f>
        <v>0</v>
      </c>
      <c r="AR337" s="24" t="s">
        <v>208</v>
      </c>
      <c r="AT337" s="24" t="s">
        <v>203</v>
      </c>
      <c r="AU337" s="24" t="s">
        <v>87</v>
      </c>
      <c r="AY337" s="24" t="s">
        <v>201</v>
      </c>
      <c r="BE337" s="213">
        <f>IF(N337="základní",J337,0)</f>
        <v>0</v>
      </c>
      <c r="BF337" s="213">
        <f>IF(N337="snížená",J337,0)</f>
        <v>0</v>
      </c>
      <c r="BG337" s="213">
        <f>IF(N337="zákl. přenesená",J337,0)</f>
        <v>0</v>
      </c>
      <c r="BH337" s="213">
        <f>IF(N337="sníž. přenesená",J337,0)</f>
        <v>0</v>
      </c>
      <c r="BI337" s="213">
        <f>IF(N337="nulová",J337,0)</f>
        <v>0</v>
      </c>
      <c r="BJ337" s="24" t="s">
        <v>85</v>
      </c>
      <c r="BK337" s="213">
        <f>ROUND(I337*H337,2)</f>
        <v>0</v>
      </c>
      <c r="BL337" s="24" t="s">
        <v>208</v>
      </c>
      <c r="BM337" s="24" t="s">
        <v>1572</v>
      </c>
    </row>
    <row r="338" spans="2:47" s="1" customFormat="1" ht="13.5">
      <c r="B338" s="47"/>
      <c r="D338" s="214" t="s">
        <v>210</v>
      </c>
      <c r="F338" s="215" t="s">
        <v>2663</v>
      </c>
      <c r="I338" s="216"/>
      <c r="L338" s="47"/>
      <c r="M338" s="217"/>
      <c r="N338" s="48"/>
      <c r="O338" s="48"/>
      <c r="P338" s="48"/>
      <c r="Q338" s="48"/>
      <c r="R338" s="48"/>
      <c r="S338" s="48"/>
      <c r="T338" s="86"/>
      <c r="AT338" s="24" t="s">
        <v>210</v>
      </c>
      <c r="AU338" s="24" t="s">
        <v>87</v>
      </c>
    </row>
    <row r="339" spans="2:65" s="1" customFormat="1" ht="51" customHeight="1">
      <c r="B339" s="201"/>
      <c r="C339" s="202" t="s">
        <v>780</v>
      </c>
      <c r="D339" s="202" t="s">
        <v>203</v>
      </c>
      <c r="E339" s="203" t="s">
        <v>1627</v>
      </c>
      <c r="F339" s="204" t="s">
        <v>1616</v>
      </c>
      <c r="G339" s="205" t="s">
        <v>1192</v>
      </c>
      <c r="H339" s="206">
        <v>4</v>
      </c>
      <c r="I339" s="207"/>
      <c r="J339" s="208">
        <f>ROUND(I339*H339,2)</f>
        <v>0</v>
      </c>
      <c r="K339" s="204" t="s">
        <v>5</v>
      </c>
      <c r="L339" s="47"/>
      <c r="M339" s="209" t="s">
        <v>5</v>
      </c>
      <c r="N339" s="210" t="s">
        <v>48</v>
      </c>
      <c r="O339" s="48"/>
      <c r="P339" s="211">
        <f>O339*H339</f>
        <v>0</v>
      </c>
      <c r="Q339" s="211">
        <v>0</v>
      </c>
      <c r="R339" s="211">
        <f>Q339*H339</f>
        <v>0</v>
      </c>
      <c r="S339" s="211">
        <v>0</v>
      </c>
      <c r="T339" s="212">
        <f>S339*H339</f>
        <v>0</v>
      </c>
      <c r="AR339" s="24" t="s">
        <v>208</v>
      </c>
      <c r="AT339" s="24" t="s">
        <v>203</v>
      </c>
      <c r="AU339" s="24" t="s">
        <v>87</v>
      </c>
      <c r="AY339" s="24" t="s">
        <v>201</v>
      </c>
      <c r="BE339" s="213">
        <f>IF(N339="základní",J339,0)</f>
        <v>0</v>
      </c>
      <c r="BF339" s="213">
        <f>IF(N339="snížená",J339,0)</f>
        <v>0</v>
      </c>
      <c r="BG339" s="213">
        <f>IF(N339="zákl. přenesená",J339,0)</f>
        <v>0</v>
      </c>
      <c r="BH339" s="213">
        <f>IF(N339="sníž. přenesená",J339,0)</f>
        <v>0</v>
      </c>
      <c r="BI339" s="213">
        <f>IF(N339="nulová",J339,0)</f>
        <v>0</v>
      </c>
      <c r="BJ339" s="24" t="s">
        <v>85</v>
      </c>
      <c r="BK339" s="213">
        <f>ROUND(I339*H339,2)</f>
        <v>0</v>
      </c>
      <c r="BL339" s="24" t="s">
        <v>208</v>
      </c>
      <c r="BM339" s="24" t="s">
        <v>1575</v>
      </c>
    </row>
    <row r="340" spans="2:47" s="1" customFormat="1" ht="13.5">
      <c r="B340" s="47"/>
      <c r="D340" s="214" t="s">
        <v>210</v>
      </c>
      <c r="F340" s="215" t="s">
        <v>1618</v>
      </c>
      <c r="I340" s="216"/>
      <c r="L340" s="47"/>
      <c r="M340" s="217"/>
      <c r="N340" s="48"/>
      <c r="O340" s="48"/>
      <c r="P340" s="48"/>
      <c r="Q340" s="48"/>
      <c r="R340" s="48"/>
      <c r="S340" s="48"/>
      <c r="T340" s="86"/>
      <c r="AT340" s="24" t="s">
        <v>210</v>
      </c>
      <c r="AU340" s="24" t="s">
        <v>87</v>
      </c>
    </row>
    <row r="341" spans="2:65" s="1" customFormat="1" ht="51" customHeight="1">
      <c r="B341" s="201"/>
      <c r="C341" s="202" t="s">
        <v>787</v>
      </c>
      <c r="D341" s="202" t="s">
        <v>203</v>
      </c>
      <c r="E341" s="203" t="s">
        <v>2664</v>
      </c>
      <c r="F341" s="204" t="s">
        <v>2665</v>
      </c>
      <c r="G341" s="205" t="s">
        <v>1192</v>
      </c>
      <c r="H341" s="206">
        <v>2</v>
      </c>
      <c r="I341" s="207"/>
      <c r="J341" s="208">
        <f>ROUND(I341*H341,2)</f>
        <v>0</v>
      </c>
      <c r="K341" s="204" t="s">
        <v>5</v>
      </c>
      <c r="L341" s="47"/>
      <c r="M341" s="209" t="s">
        <v>5</v>
      </c>
      <c r="N341" s="210" t="s">
        <v>48</v>
      </c>
      <c r="O341" s="48"/>
      <c r="P341" s="211">
        <f>O341*H341</f>
        <v>0</v>
      </c>
      <c r="Q341" s="211">
        <v>0</v>
      </c>
      <c r="R341" s="211">
        <f>Q341*H341</f>
        <v>0</v>
      </c>
      <c r="S341" s="211">
        <v>0</v>
      </c>
      <c r="T341" s="212">
        <f>S341*H341</f>
        <v>0</v>
      </c>
      <c r="AR341" s="24" t="s">
        <v>208</v>
      </c>
      <c r="AT341" s="24" t="s">
        <v>203</v>
      </c>
      <c r="AU341" s="24" t="s">
        <v>87</v>
      </c>
      <c r="AY341" s="24" t="s">
        <v>201</v>
      </c>
      <c r="BE341" s="213">
        <f>IF(N341="základní",J341,0)</f>
        <v>0</v>
      </c>
      <c r="BF341" s="213">
        <f>IF(N341="snížená",J341,0)</f>
        <v>0</v>
      </c>
      <c r="BG341" s="213">
        <f>IF(N341="zákl. přenesená",J341,0)</f>
        <v>0</v>
      </c>
      <c r="BH341" s="213">
        <f>IF(N341="sníž. přenesená",J341,0)</f>
        <v>0</v>
      </c>
      <c r="BI341" s="213">
        <f>IF(N341="nulová",J341,0)</f>
        <v>0</v>
      </c>
      <c r="BJ341" s="24" t="s">
        <v>85</v>
      </c>
      <c r="BK341" s="213">
        <f>ROUND(I341*H341,2)</f>
        <v>0</v>
      </c>
      <c r="BL341" s="24" t="s">
        <v>208</v>
      </c>
      <c r="BM341" s="24" t="s">
        <v>1578</v>
      </c>
    </row>
    <row r="342" spans="2:47" s="1" customFormat="1" ht="13.5">
      <c r="B342" s="47"/>
      <c r="D342" s="214" t="s">
        <v>210</v>
      </c>
      <c r="F342" s="215" t="s">
        <v>2666</v>
      </c>
      <c r="I342" s="216"/>
      <c r="L342" s="47"/>
      <c r="M342" s="217"/>
      <c r="N342" s="48"/>
      <c r="O342" s="48"/>
      <c r="P342" s="48"/>
      <c r="Q342" s="48"/>
      <c r="R342" s="48"/>
      <c r="S342" s="48"/>
      <c r="T342" s="86"/>
      <c r="AT342" s="24" t="s">
        <v>210</v>
      </c>
      <c r="AU342" s="24" t="s">
        <v>87</v>
      </c>
    </row>
    <row r="343" spans="2:65" s="1" customFormat="1" ht="51" customHeight="1">
      <c r="B343" s="201"/>
      <c r="C343" s="202" t="s">
        <v>792</v>
      </c>
      <c r="D343" s="202" t="s">
        <v>203</v>
      </c>
      <c r="E343" s="203" t="s">
        <v>2667</v>
      </c>
      <c r="F343" s="204" t="s">
        <v>2668</v>
      </c>
      <c r="G343" s="205" t="s">
        <v>1192</v>
      </c>
      <c r="H343" s="206">
        <v>1</v>
      </c>
      <c r="I343" s="207"/>
      <c r="J343" s="208">
        <f>ROUND(I343*H343,2)</f>
        <v>0</v>
      </c>
      <c r="K343" s="204" t="s">
        <v>5</v>
      </c>
      <c r="L343" s="47"/>
      <c r="M343" s="209" t="s">
        <v>5</v>
      </c>
      <c r="N343" s="210" t="s">
        <v>48</v>
      </c>
      <c r="O343" s="48"/>
      <c r="P343" s="211">
        <f>O343*H343</f>
        <v>0</v>
      </c>
      <c r="Q343" s="211">
        <v>0</v>
      </c>
      <c r="R343" s="211">
        <f>Q343*H343</f>
        <v>0</v>
      </c>
      <c r="S343" s="211">
        <v>0</v>
      </c>
      <c r="T343" s="212">
        <f>S343*H343</f>
        <v>0</v>
      </c>
      <c r="AR343" s="24" t="s">
        <v>208</v>
      </c>
      <c r="AT343" s="24" t="s">
        <v>203</v>
      </c>
      <c r="AU343" s="24" t="s">
        <v>87</v>
      </c>
      <c r="AY343" s="24" t="s">
        <v>201</v>
      </c>
      <c r="BE343" s="213">
        <f>IF(N343="základní",J343,0)</f>
        <v>0</v>
      </c>
      <c r="BF343" s="213">
        <f>IF(N343="snížená",J343,0)</f>
        <v>0</v>
      </c>
      <c r="BG343" s="213">
        <f>IF(N343="zákl. přenesená",J343,0)</f>
        <v>0</v>
      </c>
      <c r="BH343" s="213">
        <f>IF(N343="sníž. přenesená",J343,0)</f>
        <v>0</v>
      </c>
      <c r="BI343" s="213">
        <f>IF(N343="nulová",J343,0)</f>
        <v>0</v>
      </c>
      <c r="BJ343" s="24" t="s">
        <v>85</v>
      </c>
      <c r="BK343" s="213">
        <f>ROUND(I343*H343,2)</f>
        <v>0</v>
      </c>
      <c r="BL343" s="24" t="s">
        <v>208</v>
      </c>
      <c r="BM343" s="24" t="s">
        <v>1581</v>
      </c>
    </row>
    <row r="344" spans="2:47" s="1" customFormat="1" ht="13.5">
      <c r="B344" s="47"/>
      <c r="D344" s="214" t="s">
        <v>210</v>
      </c>
      <c r="F344" s="215" t="s">
        <v>2669</v>
      </c>
      <c r="I344" s="216"/>
      <c r="L344" s="47"/>
      <c r="M344" s="217"/>
      <c r="N344" s="48"/>
      <c r="O344" s="48"/>
      <c r="P344" s="48"/>
      <c r="Q344" s="48"/>
      <c r="R344" s="48"/>
      <c r="S344" s="48"/>
      <c r="T344" s="86"/>
      <c r="AT344" s="24" t="s">
        <v>210</v>
      </c>
      <c r="AU344" s="24" t="s">
        <v>87</v>
      </c>
    </row>
    <row r="345" spans="2:65" s="1" customFormat="1" ht="25.5" customHeight="1">
      <c r="B345" s="201"/>
      <c r="C345" s="202" t="s">
        <v>798</v>
      </c>
      <c r="D345" s="202" t="s">
        <v>203</v>
      </c>
      <c r="E345" s="203" t="s">
        <v>2670</v>
      </c>
      <c r="F345" s="204" t="s">
        <v>2671</v>
      </c>
      <c r="G345" s="205" t="s">
        <v>1192</v>
      </c>
      <c r="H345" s="206">
        <v>15</v>
      </c>
      <c r="I345" s="207"/>
      <c r="J345" s="208">
        <f>ROUND(I345*H345,2)</f>
        <v>0</v>
      </c>
      <c r="K345" s="204" t="s">
        <v>5</v>
      </c>
      <c r="L345" s="47"/>
      <c r="M345" s="209" t="s">
        <v>5</v>
      </c>
      <c r="N345" s="210" t="s">
        <v>48</v>
      </c>
      <c r="O345" s="48"/>
      <c r="P345" s="211">
        <f>O345*H345</f>
        <v>0</v>
      </c>
      <c r="Q345" s="211">
        <v>0</v>
      </c>
      <c r="R345" s="211">
        <f>Q345*H345</f>
        <v>0</v>
      </c>
      <c r="S345" s="211">
        <v>0</v>
      </c>
      <c r="T345" s="212">
        <f>S345*H345</f>
        <v>0</v>
      </c>
      <c r="AR345" s="24" t="s">
        <v>208</v>
      </c>
      <c r="AT345" s="24" t="s">
        <v>203</v>
      </c>
      <c r="AU345" s="24" t="s">
        <v>87</v>
      </c>
      <c r="AY345" s="24" t="s">
        <v>201</v>
      </c>
      <c r="BE345" s="213">
        <f>IF(N345="základní",J345,0)</f>
        <v>0</v>
      </c>
      <c r="BF345" s="213">
        <f>IF(N345="snížená",J345,0)</f>
        <v>0</v>
      </c>
      <c r="BG345" s="213">
        <f>IF(N345="zákl. přenesená",J345,0)</f>
        <v>0</v>
      </c>
      <c r="BH345" s="213">
        <f>IF(N345="sníž. přenesená",J345,0)</f>
        <v>0</v>
      </c>
      <c r="BI345" s="213">
        <f>IF(N345="nulová",J345,0)</f>
        <v>0</v>
      </c>
      <c r="BJ345" s="24" t="s">
        <v>85</v>
      </c>
      <c r="BK345" s="213">
        <f>ROUND(I345*H345,2)</f>
        <v>0</v>
      </c>
      <c r="BL345" s="24" t="s">
        <v>208</v>
      </c>
      <c r="BM345" s="24" t="s">
        <v>1584</v>
      </c>
    </row>
    <row r="346" spans="2:47" s="1" customFormat="1" ht="13.5">
      <c r="B346" s="47"/>
      <c r="D346" s="214" t="s">
        <v>210</v>
      </c>
      <c r="F346" s="215" t="s">
        <v>2671</v>
      </c>
      <c r="I346" s="216"/>
      <c r="L346" s="47"/>
      <c r="M346" s="217"/>
      <c r="N346" s="48"/>
      <c r="O346" s="48"/>
      <c r="P346" s="48"/>
      <c r="Q346" s="48"/>
      <c r="R346" s="48"/>
      <c r="S346" s="48"/>
      <c r="T346" s="86"/>
      <c r="AT346" s="24" t="s">
        <v>210</v>
      </c>
      <c r="AU346" s="24" t="s">
        <v>87</v>
      </c>
    </row>
    <row r="347" spans="2:65" s="1" customFormat="1" ht="51" customHeight="1">
      <c r="B347" s="201"/>
      <c r="C347" s="202" t="s">
        <v>803</v>
      </c>
      <c r="D347" s="202" t="s">
        <v>203</v>
      </c>
      <c r="E347" s="203" t="s">
        <v>2672</v>
      </c>
      <c r="F347" s="204" t="s">
        <v>1624</v>
      </c>
      <c r="G347" s="205" t="s">
        <v>1192</v>
      </c>
      <c r="H347" s="206">
        <v>17</v>
      </c>
      <c r="I347" s="207"/>
      <c r="J347" s="208">
        <f>ROUND(I347*H347,2)</f>
        <v>0</v>
      </c>
      <c r="K347" s="204" t="s">
        <v>5</v>
      </c>
      <c r="L347" s="47"/>
      <c r="M347" s="209" t="s">
        <v>5</v>
      </c>
      <c r="N347" s="210" t="s">
        <v>48</v>
      </c>
      <c r="O347" s="48"/>
      <c r="P347" s="211">
        <f>O347*H347</f>
        <v>0</v>
      </c>
      <c r="Q347" s="211">
        <v>0</v>
      </c>
      <c r="R347" s="211">
        <f>Q347*H347</f>
        <v>0</v>
      </c>
      <c r="S347" s="211">
        <v>0</v>
      </c>
      <c r="T347" s="212">
        <f>S347*H347</f>
        <v>0</v>
      </c>
      <c r="AR347" s="24" t="s">
        <v>208</v>
      </c>
      <c r="AT347" s="24" t="s">
        <v>203</v>
      </c>
      <c r="AU347" s="24" t="s">
        <v>87</v>
      </c>
      <c r="AY347" s="24" t="s">
        <v>201</v>
      </c>
      <c r="BE347" s="213">
        <f>IF(N347="základní",J347,0)</f>
        <v>0</v>
      </c>
      <c r="BF347" s="213">
        <f>IF(N347="snížená",J347,0)</f>
        <v>0</v>
      </c>
      <c r="BG347" s="213">
        <f>IF(N347="zákl. přenesená",J347,0)</f>
        <v>0</v>
      </c>
      <c r="BH347" s="213">
        <f>IF(N347="sníž. přenesená",J347,0)</f>
        <v>0</v>
      </c>
      <c r="BI347" s="213">
        <f>IF(N347="nulová",J347,0)</f>
        <v>0</v>
      </c>
      <c r="BJ347" s="24" t="s">
        <v>85</v>
      </c>
      <c r="BK347" s="213">
        <f>ROUND(I347*H347,2)</f>
        <v>0</v>
      </c>
      <c r="BL347" s="24" t="s">
        <v>208</v>
      </c>
      <c r="BM347" s="24" t="s">
        <v>1587</v>
      </c>
    </row>
    <row r="348" spans="2:47" s="1" customFormat="1" ht="13.5">
      <c r="B348" s="47"/>
      <c r="D348" s="214" t="s">
        <v>210</v>
      </c>
      <c r="F348" s="215" t="s">
        <v>1626</v>
      </c>
      <c r="I348" s="216"/>
      <c r="L348" s="47"/>
      <c r="M348" s="217"/>
      <c r="N348" s="48"/>
      <c r="O348" s="48"/>
      <c r="P348" s="48"/>
      <c r="Q348" s="48"/>
      <c r="R348" s="48"/>
      <c r="S348" s="48"/>
      <c r="T348" s="86"/>
      <c r="AT348" s="24" t="s">
        <v>210</v>
      </c>
      <c r="AU348" s="24" t="s">
        <v>87</v>
      </c>
    </row>
    <row r="349" spans="2:65" s="1" customFormat="1" ht="16.5" customHeight="1">
      <c r="B349" s="201"/>
      <c r="C349" s="202" t="s">
        <v>808</v>
      </c>
      <c r="D349" s="202" t="s">
        <v>203</v>
      </c>
      <c r="E349" s="203" t="s">
        <v>1631</v>
      </c>
      <c r="F349" s="204" t="s">
        <v>1632</v>
      </c>
      <c r="G349" s="205" t="s">
        <v>1192</v>
      </c>
      <c r="H349" s="206">
        <v>125</v>
      </c>
      <c r="I349" s="207"/>
      <c r="J349" s="208">
        <f>ROUND(I349*H349,2)</f>
        <v>0</v>
      </c>
      <c r="K349" s="204" t="s">
        <v>5</v>
      </c>
      <c r="L349" s="47"/>
      <c r="M349" s="209" t="s">
        <v>5</v>
      </c>
      <c r="N349" s="210" t="s">
        <v>48</v>
      </c>
      <c r="O349" s="48"/>
      <c r="P349" s="211">
        <f>O349*H349</f>
        <v>0</v>
      </c>
      <c r="Q349" s="211">
        <v>0</v>
      </c>
      <c r="R349" s="211">
        <f>Q349*H349</f>
        <v>0</v>
      </c>
      <c r="S349" s="211">
        <v>0</v>
      </c>
      <c r="T349" s="212">
        <f>S349*H349</f>
        <v>0</v>
      </c>
      <c r="AR349" s="24" t="s">
        <v>208</v>
      </c>
      <c r="AT349" s="24" t="s">
        <v>203</v>
      </c>
      <c r="AU349" s="24" t="s">
        <v>87</v>
      </c>
      <c r="AY349" s="24" t="s">
        <v>201</v>
      </c>
      <c r="BE349" s="213">
        <f>IF(N349="základní",J349,0)</f>
        <v>0</v>
      </c>
      <c r="BF349" s="213">
        <f>IF(N349="snížená",J349,0)</f>
        <v>0</v>
      </c>
      <c r="BG349" s="213">
        <f>IF(N349="zákl. přenesená",J349,0)</f>
        <v>0</v>
      </c>
      <c r="BH349" s="213">
        <f>IF(N349="sníž. přenesená",J349,0)</f>
        <v>0</v>
      </c>
      <c r="BI349" s="213">
        <f>IF(N349="nulová",J349,0)</f>
        <v>0</v>
      </c>
      <c r="BJ349" s="24" t="s">
        <v>85</v>
      </c>
      <c r="BK349" s="213">
        <f>ROUND(I349*H349,2)</f>
        <v>0</v>
      </c>
      <c r="BL349" s="24" t="s">
        <v>208</v>
      </c>
      <c r="BM349" s="24" t="s">
        <v>1590</v>
      </c>
    </row>
    <row r="350" spans="2:47" s="1" customFormat="1" ht="13.5">
      <c r="B350" s="47"/>
      <c r="D350" s="214" t="s">
        <v>210</v>
      </c>
      <c r="F350" s="215" t="s">
        <v>1632</v>
      </c>
      <c r="I350" s="216"/>
      <c r="L350" s="47"/>
      <c r="M350" s="217"/>
      <c r="N350" s="48"/>
      <c r="O350" s="48"/>
      <c r="P350" s="48"/>
      <c r="Q350" s="48"/>
      <c r="R350" s="48"/>
      <c r="S350" s="48"/>
      <c r="T350" s="86"/>
      <c r="AT350" s="24" t="s">
        <v>210</v>
      </c>
      <c r="AU350" s="24" t="s">
        <v>87</v>
      </c>
    </row>
    <row r="351" spans="2:63" s="10" customFormat="1" ht="29.85" customHeight="1">
      <c r="B351" s="188"/>
      <c r="D351" s="189" t="s">
        <v>76</v>
      </c>
      <c r="E351" s="199" t="s">
        <v>1634</v>
      </c>
      <c r="F351" s="199" t="s">
        <v>1635</v>
      </c>
      <c r="I351" s="191"/>
      <c r="J351" s="200">
        <f>BK351</f>
        <v>0</v>
      </c>
      <c r="L351" s="188"/>
      <c r="M351" s="193"/>
      <c r="N351" s="194"/>
      <c r="O351" s="194"/>
      <c r="P351" s="195">
        <f>SUM(P352:P359)</f>
        <v>0</v>
      </c>
      <c r="Q351" s="194"/>
      <c r="R351" s="195">
        <f>SUM(R352:R359)</f>
        <v>0</v>
      </c>
      <c r="S351" s="194"/>
      <c r="T351" s="196">
        <f>SUM(T352:T359)</f>
        <v>0</v>
      </c>
      <c r="AR351" s="189" t="s">
        <v>85</v>
      </c>
      <c r="AT351" s="197" t="s">
        <v>76</v>
      </c>
      <c r="AU351" s="197" t="s">
        <v>85</v>
      </c>
      <c r="AY351" s="189" t="s">
        <v>201</v>
      </c>
      <c r="BK351" s="198">
        <f>SUM(BK352:BK359)</f>
        <v>0</v>
      </c>
    </row>
    <row r="352" spans="2:65" s="1" customFormat="1" ht="16.5" customHeight="1">
      <c r="B352" s="201"/>
      <c r="C352" s="202" t="s">
        <v>815</v>
      </c>
      <c r="D352" s="202" t="s">
        <v>203</v>
      </c>
      <c r="E352" s="203" t="s">
        <v>1636</v>
      </c>
      <c r="F352" s="204" t="s">
        <v>1637</v>
      </c>
      <c r="G352" s="205" t="s">
        <v>1192</v>
      </c>
      <c r="H352" s="206">
        <v>1</v>
      </c>
      <c r="I352" s="207"/>
      <c r="J352" s="208">
        <f>ROUND(I352*H352,2)</f>
        <v>0</v>
      </c>
      <c r="K352" s="204" t="s">
        <v>5</v>
      </c>
      <c r="L352" s="47"/>
      <c r="M352" s="209" t="s">
        <v>5</v>
      </c>
      <c r="N352" s="210" t="s">
        <v>48</v>
      </c>
      <c r="O352" s="48"/>
      <c r="P352" s="211">
        <f>O352*H352</f>
        <v>0</v>
      </c>
      <c r="Q352" s="211">
        <v>0</v>
      </c>
      <c r="R352" s="211">
        <f>Q352*H352</f>
        <v>0</v>
      </c>
      <c r="S352" s="211">
        <v>0</v>
      </c>
      <c r="T352" s="212">
        <f>S352*H352</f>
        <v>0</v>
      </c>
      <c r="AR352" s="24" t="s">
        <v>208</v>
      </c>
      <c r="AT352" s="24" t="s">
        <v>203</v>
      </c>
      <c r="AU352" s="24" t="s">
        <v>87</v>
      </c>
      <c r="AY352" s="24" t="s">
        <v>201</v>
      </c>
      <c r="BE352" s="213">
        <f>IF(N352="základní",J352,0)</f>
        <v>0</v>
      </c>
      <c r="BF352" s="213">
        <f>IF(N352="snížená",J352,0)</f>
        <v>0</v>
      </c>
      <c r="BG352" s="213">
        <f>IF(N352="zákl. přenesená",J352,0)</f>
        <v>0</v>
      </c>
      <c r="BH352" s="213">
        <f>IF(N352="sníž. přenesená",J352,0)</f>
        <v>0</v>
      </c>
      <c r="BI352" s="213">
        <f>IF(N352="nulová",J352,0)</f>
        <v>0</v>
      </c>
      <c r="BJ352" s="24" t="s">
        <v>85</v>
      </c>
      <c r="BK352" s="213">
        <f>ROUND(I352*H352,2)</f>
        <v>0</v>
      </c>
      <c r="BL352" s="24" t="s">
        <v>208</v>
      </c>
      <c r="BM352" s="24" t="s">
        <v>1593</v>
      </c>
    </row>
    <row r="353" spans="2:47" s="1" customFormat="1" ht="13.5">
      <c r="B353" s="47"/>
      <c r="D353" s="214" t="s">
        <v>210</v>
      </c>
      <c r="F353" s="215" t="s">
        <v>1637</v>
      </c>
      <c r="I353" s="216"/>
      <c r="L353" s="47"/>
      <c r="M353" s="217"/>
      <c r="N353" s="48"/>
      <c r="O353" s="48"/>
      <c r="P353" s="48"/>
      <c r="Q353" s="48"/>
      <c r="R353" s="48"/>
      <c r="S353" s="48"/>
      <c r="T353" s="86"/>
      <c r="AT353" s="24" t="s">
        <v>210</v>
      </c>
      <c r="AU353" s="24" t="s">
        <v>87</v>
      </c>
    </row>
    <row r="354" spans="2:65" s="1" customFormat="1" ht="16.5" customHeight="1">
      <c r="B354" s="201"/>
      <c r="C354" s="202" t="s">
        <v>821</v>
      </c>
      <c r="D354" s="202" t="s">
        <v>203</v>
      </c>
      <c r="E354" s="203" t="s">
        <v>1639</v>
      </c>
      <c r="F354" s="204" t="s">
        <v>1640</v>
      </c>
      <c r="G354" s="205" t="s">
        <v>1192</v>
      </c>
      <c r="H354" s="206">
        <v>1</v>
      </c>
      <c r="I354" s="207"/>
      <c r="J354" s="208">
        <f>ROUND(I354*H354,2)</f>
        <v>0</v>
      </c>
      <c r="K354" s="204" t="s">
        <v>5</v>
      </c>
      <c r="L354" s="47"/>
      <c r="M354" s="209" t="s">
        <v>5</v>
      </c>
      <c r="N354" s="210" t="s">
        <v>48</v>
      </c>
      <c r="O354" s="48"/>
      <c r="P354" s="211">
        <f>O354*H354</f>
        <v>0</v>
      </c>
      <c r="Q354" s="211">
        <v>0</v>
      </c>
      <c r="R354" s="211">
        <f>Q354*H354</f>
        <v>0</v>
      </c>
      <c r="S354" s="211">
        <v>0</v>
      </c>
      <c r="T354" s="212">
        <f>S354*H354</f>
        <v>0</v>
      </c>
      <c r="AR354" s="24" t="s">
        <v>208</v>
      </c>
      <c r="AT354" s="24" t="s">
        <v>203</v>
      </c>
      <c r="AU354" s="24" t="s">
        <v>87</v>
      </c>
      <c r="AY354" s="24" t="s">
        <v>201</v>
      </c>
      <c r="BE354" s="213">
        <f>IF(N354="základní",J354,0)</f>
        <v>0</v>
      </c>
      <c r="BF354" s="213">
        <f>IF(N354="snížená",J354,0)</f>
        <v>0</v>
      </c>
      <c r="BG354" s="213">
        <f>IF(N354="zákl. přenesená",J354,0)</f>
        <v>0</v>
      </c>
      <c r="BH354" s="213">
        <f>IF(N354="sníž. přenesená",J354,0)</f>
        <v>0</v>
      </c>
      <c r="BI354" s="213">
        <f>IF(N354="nulová",J354,0)</f>
        <v>0</v>
      </c>
      <c r="BJ354" s="24" t="s">
        <v>85</v>
      </c>
      <c r="BK354" s="213">
        <f>ROUND(I354*H354,2)</f>
        <v>0</v>
      </c>
      <c r="BL354" s="24" t="s">
        <v>208</v>
      </c>
      <c r="BM354" s="24" t="s">
        <v>1596</v>
      </c>
    </row>
    <row r="355" spans="2:47" s="1" customFormat="1" ht="13.5">
      <c r="B355" s="47"/>
      <c r="D355" s="214" t="s">
        <v>210</v>
      </c>
      <c r="F355" s="215" t="s">
        <v>1640</v>
      </c>
      <c r="I355" s="216"/>
      <c r="L355" s="47"/>
      <c r="M355" s="217"/>
      <c r="N355" s="48"/>
      <c r="O355" s="48"/>
      <c r="P355" s="48"/>
      <c r="Q355" s="48"/>
      <c r="R355" s="48"/>
      <c r="S355" s="48"/>
      <c r="T355" s="86"/>
      <c r="AT355" s="24" t="s">
        <v>210</v>
      </c>
      <c r="AU355" s="24" t="s">
        <v>87</v>
      </c>
    </row>
    <row r="356" spans="2:65" s="1" customFormat="1" ht="16.5" customHeight="1">
      <c r="B356" s="201"/>
      <c r="C356" s="202" t="s">
        <v>826</v>
      </c>
      <c r="D356" s="202" t="s">
        <v>203</v>
      </c>
      <c r="E356" s="203" t="s">
        <v>1642</v>
      </c>
      <c r="F356" s="204" t="s">
        <v>1643</v>
      </c>
      <c r="G356" s="205" t="s">
        <v>1192</v>
      </c>
      <c r="H356" s="206">
        <v>2000</v>
      </c>
      <c r="I356" s="207"/>
      <c r="J356" s="208">
        <f>ROUND(I356*H356,2)</f>
        <v>0</v>
      </c>
      <c r="K356" s="204" t="s">
        <v>5</v>
      </c>
      <c r="L356" s="47"/>
      <c r="M356" s="209" t="s">
        <v>5</v>
      </c>
      <c r="N356" s="210" t="s">
        <v>48</v>
      </c>
      <c r="O356" s="48"/>
      <c r="P356" s="211">
        <f>O356*H356</f>
        <v>0</v>
      </c>
      <c r="Q356" s="211">
        <v>0</v>
      </c>
      <c r="R356" s="211">
        <f>Q356*H356</f>
        <v>0</v>
      </c>
      <c r="S356" s="211">
        <v>0</v>
      </c>
      <c r="T356" s="212">
        <f>S356*H356</f>
        <v>0</v>
      </c>
      <c r="AR356" s="24" t="s">
        <v>208</v>
      </c>
      <c r="AT356" s="24" t="s">
        <v>203</v>
      </c>
      <c r="AU356" s="24" t="s">
        <v>87</v>
      </c>
      <c r="AY356" s="24" t="s">
        <v>201</v>
      </c>
      <c r="BE356" s="213">
        <f>IF(N356="základní",J356,0)</f>
        <v>0</v>
      </c>
      <c r="BF356" s="213">
        <f>IF(N356="snížená",J356,0)</f>
        <v>0</v>
      </c>
      <c r="BG356" s="213">
        <f>IF(N356="zákl. přenesená",J356,0)</f>
        <v>0</v>
      </c>
      <c r="BH356" s="213">
        <f>IF(N356="sníž. přenesená",J356,0)</f>
        <v>0</v>
      </c>
      <c r="BI356" s="213">
        <f>IF(N356="nulová",J356,0)</f>
        <v>0</v>
      </c>
      <c r="BJ356" s="24" t="s">
        <v>85</v>
      </c>
      <c r="BK356" s="213">
        <f>ROUND(I356*H356,2)</f>
        <v>0</v>
      </c>
      <c r="BL356" s="24" t="s">
        <v>208</v>
      </c>
      <c r="BM356" s="24" t="s">
        <v>1599</v>
      </c>
    </row>
    <row r="357" spans="2:47" s="1" customFormat="1" ht="13.5">
      <c r="B357" s="47"/>
      <c r="D357" s="214" t="s">
        <v>210</v>
      </c>
      <c r="F357" s="215" t="s">
        <v>1643</v>
      </c>
      <c r="I357" s="216"/>
      <c r="L357" s="47"/>
      <c r="M357" s="217"/>
      <c r="N357" s="48"/>
      <c r="O357" s="48"/>
      <c r="P357" s="48"/>
      <c r="Q357" s="48"/>
      <c r="R357" s="48"/>
      <c r="S357" s="48"/>
      <c r="T357" s="86"/>
      <c r="AT357" s="24" t="s">
        <v>210</v>
      </c>
      <c r="AU357" s="24" t="s">
        <v>87</v>
      </c>
    </row>
    <row r="358" spans="2:65" s="1" customFormat="1" ht="16.5" customHeight="1">
      <c r="B358" s="201"/>
      <c r="C358" s="202" t="s">
        <v>831</v>
      </c>
      <c r="D358" s="202" t="s">
        <v>203</v>
      </c>
      <c r="E358" s="203" t="s">
        <v>1646</v>
      </c>
      <c r="F358" s="204" t="s">
        <v>1647</v>
      </c>
      <c r="G358" s="205" t="s">
        <v>1192</v>
      </c>
      <c r="H358" s="206">
        <v>400</v>
      </c>
      <c r="I358" s="207"/>
      <c r="J358" s="208">
        <f>ROUND(I358*H358,2)</f>
        <v>0</v>
      </c>
      <c r="K358" s="204" t="s">
        <v>5</v>
      </c>
      <c r="L358" s="47"/>
      <c r="M358" s="209" t="s">
        <v>5</v>
      </c>
      <c r="N358" s="210" t="s">
        <v>48</v>
      </c>
      <c r="O358" s="48"/>
      <c r="P358" s="211">
        <f>O358*H358</f>
        <v>0</v>
      </c>
      <c r="Q358" s="211">
        <v>0</v>
      </c>
      <c r="R358" s="211">
        <f>Q358*H358</f>
        <v>0</v>
      </c>
      <c r="S358" s="211">
        <v>0</v>
      </c>
      <c r="T358" s="212">
        <f>S358*H358</f>
        <v>0</v>
      </c>
      <c r="AR358" s="24" t="s">
        <v>208</v>
      </c>
      <c r="AT358" s="24" t="s">
        <v>203</v>
      </c>
      <c r="AU358" s="24" t="s">
        <v>87</v>
      </c>
      <c r="AY358" s="24" t="s">
        <v>201</v>
      </c>
      <c r="BE358" s="213">
        <f>IF(N358="základní",J358,0)</f>
        <v>0</v>
      </c>
      <c r="BF358" s="213">
        <f>IF(N358="snížená",J358,0)</f>
        <v>0</v>
      </c>
      <c r="BG358" s="213">
        <f>IF(N358="zákl. přenesená",J358,0)</f>
        <v>0</v>
      </c>
      <c r="BH358" s="213">
        <f>IF(N358="sníž. přenesená",J358,0)</f>
        <v>0</v>
      </c>
      <c r="BI358" s="213">
        <f>IF(N358="nulová",J358,0)</f>
        <v>0</v>
      </c>
      <c r="BJ358" s="24" t="s">
        <v>85</v>
      </c>
      <c r="BK358" s="213">
        <f>ROUND(I358*H358,2)</f>
        <v>0</v>
      </c>
      <c r="BL358" s="24" t="s">
        <v>208</v>
      </c>
      <c r="BM358" s="24" t="s">
        <v>1602</v>
      </c>
    </row>
    <row r="359" spans="2:47" s="1" customFormat="1" ht="13.5">
      <c r="B359" s="47"/>
      <c r="D359" s="214" t="s">
        <v>210</v>
      </c>
      <c r="F359" s="215" t="s">
        <v>1647</v>
      </c>
      <c r="I359" s="216"/>
      <c r="L359" s="47"/>
      <c r="M359" s="217"/>
      <c r="N359" s="48"/>
      <c r="O359" s="48"/>
      <c r="P359" s="48"/>
      <c r="Q359" s="48"/>
      <c r="R359" s="48"/>
      <c r="S359" s="48"/>
      <c r="T359" s="86"/>
      <c r="AT359" s="24" t="s">
        <v>210</v>
      </c>
      <c r="AU359" s="24" t="s">
        <v>87</v>
      </c>
    </row>
    <row r="360" spans="2:63" s="10" customFormat="1" ht="37.4" customHeight="1">
      <c r="B360" s="188"/>
      <c r="D360" s="189" t="s">
        <v>76</v>
      </c>
      <c r="E360" s="190" t="s">
        <v>1707</v>
      </c>
      <c r="F360" s="190" t="s">
        <v>2673</v>
      </c>
      <c r="I360" s="191"/>
      <c r="J360" s="192">
        <f>BK360</f>
        <v>0</v>
      </c>
      <c r="L360" s="188"/>
      <c r="M360" s="193"/>
      <c r="N360" s="194"/>
      <c r="O360" s="194"/>
      <c r="P360" s="195">
        <f>P361+P382+P387+P400+P411+P416+P429+P448+P453+P468+P479+P482+P489+P494+P503+P544+P567</f>
        <v>0</v>
      </c>
      <c r="Q360" s="194"/>
      <c r="R360" s="195">
        <f>R361+R382+R387+R400+R411+R416+R429+R448+R453+R468+R479+R482+R489+R494+R503+R544+R567</f>
        <v>0</v>
      </c>
      <c r="S360" s="194"/>
      <c r="T360" s="196">
        <f>T361+T382+T387+T400+T411+T416+T429+T448+T453+T468+T479+T482+T489+T494+T503+T544+T567</f>
        <v>0</v>
      </c>
      <c r="AR360" s="189" t="s">
        <v>85</v>
      </c>
      <c r="AT360" s="197" t="s">
        <v>76</v>
      </c>
      <c r="AU360" s="197" t="s">
        <v>77</v>
      </c>
      <c r="AY360" s="189" t="s">
        <v>201</v>
      </c>
      <c r="BK360" s="198">
        <f>BK361+BK382+BK387+BK400+BK411+BK416+BK429+BK448+BK453+BK468+BK479+BK482+BK489+BK494+BK503+BK544+BK567</f>
        <v>0</v>
      </c>
    </row>
    <row r="361" spans="2:63" s="10" customFormat="1" ht="19.9" customHeight="1">
      <c r="B361" s="188"/>
      <c r="D361" s="189" t="s">
        <v>76</v>
      </c>
      <c r="E361" s="199" t="s">
        <v>1219</v>
      </c>
      <c r="F361" s="199" t="s">
        <v>1319</v>
      </c>
      <c r="I361" s="191"/>
      <c r="J361" s="200">
        <f>BK361</f>
        <v>0</v>
      </c>
      <c r="L361" s="188"/>
      <c r="M361" s="193"/>
      <c r="N361" s="194"/>
      <c r="O361" s="194"/>
      <c r="P361" s="195">
        <f>SUM(P362:P381)</f>
        <v>0</v>
      </c>
      <c r="Q361" s="194"/>
      <c r="R361" s="195">
        <f>SUM(R362:R381)</f>
        <v>0</v>
      </c>
      <c r="S361" s="194"/>
      <c r="T361" s="196">
        <f>SUM(T362:T381)</f>
        <v>0</v>
      </c>
      <c r="AR361" s="189" t="s">
        <v>85</v>
      </c>
      <c r="AT361" s="197" t="s">
        <v>76</v>
      </c>
      <c r="AU361" s="197" t="s">
        <v>85</v>
      </c>
      <c r="AY361" s="189" t="s">
        <v>201</v>
      </c>
      <c r="BK361" s="198">
        <f>SUM(BK362:BK381)</f>
        <v>0</v>
      </c>
    </row>
    <row r="362" spans="2:65" s="1" customFormat="1" ht="16.5" customHeight="1">
      <c r="B362" s="201"/>
      <c r="C362" s="202" t="s">
        <v>836</v>
      </c>
      <c r="D362" s="202" t="s">
        <v>203</v>
      </c>
      <c r="E362" s="203" t="s">
        <v>1649</v>
      </c>
      <c r="F362" s="204" t="s">
        <v>1321</v>
      </c>
      <c r="G362" s="205" t="s">
        <v>330</v>
      </c>
      <c r="H362" s="206">
        <v>430</v>
      </c>
      <c r="I362" s="207"/>
      <c r="J362" s="208">
        <f>ROUND(I362*H362,2)</f>
        <v>0</v>
      </c>
      <c r="K362" s="204" t="s">
        <v>5</v>
      </c>
      <c r="L362" s="47"/>
      <c r="M362" s="209" t="s">
        <v>5</v>
      </c>
      <c r="N362" s="210" t="s">
        <v>48</v>
      </c>
      <c r="O362" s="48"/>
      <c r="P362" s="211">
        <f>O362*H362</f>
        <v>0</v>
      </c>
      <c r="Q362" s="211">
        <v>0</v>
      </c>
      <c r="R362" s="211">
        <f>Q362*H362</f>
        <v>0</v>
      </c>
      <c r="S362" s="211">
        <v>0</v>
      </c>
      <c r="T362" s="212">
        <f>S362*H362</f>
        <v>0</v>
      </c>
      <c r="AR362" s="24" t="s">
        <v>208</v>
      </c>
      <c r="AT362" s="24" t="s">
        <v>203</v>
      </c>
      <c r="AU362" s="24" t="s">
        <v>87</v>
      </c>
      <c r="AY362" s="24" t="s">
        <v>201</v>
      </c>
      <c r="BE362" s="213">
        <f>IF(N362="základní",J362,0)</f>
        <v>0</v>
      </c>
      <c r="BF362" s="213">
        <f>IF(N362="snížená",J362,0)</f>
        <v>0</v>
      </c>
      <c r="BG362" s="213">
        <f>IF(N362="zákl. přenesená",J362,0)</f>
        <v>0</v>
      </c>
      <c r="BH362" s="213">
        <f>IF(N362="sníž. přenesená",J362,0)</f>
        <v>0</v>
      </c>
      <c r="BI362" s="213">
        <f>IF(N362="nulová",J362,0)</f>
        <v>0</v>
      </c>
      <c r="BJ362" s="24" t="s">
        <v>85</v>
      </c>
      <c r="BK362" s="213">
        <f>ROUND(I362*H362,2)</f>
        <v>0</v>
      </c>
      <c r="BL362" s="24" t="s">
        <v>208</v>
      </c>
      <c r="BM362" s="24" t="s">
        <v>1607</v>
      </c>
    </row>
    <row r="363" spans="2:47" s="1" customFormat="1" ht="13.5">
      <c r="B363" s="47"/>
      <c r="D363" s="214" t="s">
        <v>210</v>
      </c>
      <c r="F363" s="215" t="s">
        <v>1321</v>
      </c>
      <c r="I363" s="216"/>
      <c r="L363" s="47"/>
      <c r="M363" s="217"/>
      <c r="N363" s="48"/>
      <c r="O363" s="48"/>
      <c r="P363" s="48"/>
      <c r="Q363" s="48"/>
      <c r="R363" s="48"/>
      <c r="S363" s="48"/>
      <c r="T363" s="86"/>
      <c r="AT363" s="24" t="s">
        <v>210</v>
      </c>
      <c r="AU363" s="24" t="s">
        <v>87</v>
      </c>
    </row>
    <row r="364" spans="2:65" s="1" customFormat="1" ht="16.5" customHeight="1">
      <c r="B364" s="201"/>
      <c r="C364" s="202" t="s">
        <v>840</v>
      </c>
      <c r="D364" s="202" t="s">
        <v>203</v>
      </c>
      <c r="E364" s="203" t="s">
        <v>1652</v>
      </c>
      <c r="F364" s="204" t="s">
        <v>1323</v>
      </c>
      <c r="G364" s="205" t="s">
        <v>330</v>
      </c>
      <c r="H364" s="206">
        <v>100</v>
      </c>
      <c r="I364" s="207"/>
      <c r="J364" s="208">
        <f>ROUND(I364*H364,2)</f>
        <v>0</v>
      </c>
      <c r="K364" s="204" t="s">
        <v>5</v>
      </c>
      <c r="L364" s="47"/>
      <c r="M364" s="209" t="s">
        <v>5</v>
      </c>
      <c r="N364" s="210" t="s">
        <v>48</v>
      </c>
      <c r="O364" s="48"/>
      <c r="P364" s="211">
        <f>O364*H364</f>
        <v>0</v>
      </c>
      <c r="Q364" s="211">
        <v>0</v>
      </c>
      <c r="R364" s="211">
        <f>Q364*H364</f>
        <v>0</v>
      </c>
      <c r="S364" s="211">
        <v>0</v>
      </c>
      <c r="T364" s="212">
        <f>S364*H364</f>
        <v>0</v>
      </c>
      <c r="AR364" s="24" t="s">
        <v>208</v>
      </c>
      <c r="AT364" s="24" t="s">
        <v>203</v>
      </c>
      <c r="AU364" s="24" t="s">
        <v>87</v>
      </c>
      <c r="AY364" s="24" t="s">
        <v>201</v>
      </c>
      <c r="BE364" s="213">
        <f>IF(N364="základní",J364,0)</f>
        <v>0</v>
      </c>
      <c r="BF364" s="213">
        <f>IF(N364="snížená",J364,0)</f>
        <v>0</v>
      </c>
      <c r="BG364" s="213">
        <f>IF(N364="zákl. přenesená",J364,0)</f>
        <v>0</v>
      </c>
      <c r="BH364" s="213">
        <f>IF(N364="sníž. přenesená",J364,0)</f>
        <v>0</v>
      </c>
      <c r="BI364" s="213">
        <f>IF(N364="nulová",J364,0)</f>
        <v>0</v>
      </c>
      <c r="BJ364" s="24" t="s">
        <v>85</v>
      </c>
      <c r="BK364" s="213">
        <f>ROUND(I364*H364,2)</f>
        <v>0</v>
      </c>
      <c r="BL364" s="24" t="s">
        <v>208</v>
      </c>
      <c r="BM364" s="24" t="s">
        <v>1611</v>
      </c>
    </row>
    <row r="365" spans="2:47" s="1" customFormat="1" ht="13.5">
      <c r="B365" s="47"/>
      <c r="D365" s="214" t="s">
        <v>210</v>
      </c>
      <c r="F365" s="215" t="s">
        <v>1323</v>
      </c>
      <c r="I365" s="216"/>
      <c r="L365" s="47"/>
      <c r="M365" s="217"/>
      <c r="N365" s="48"/>
      <c r="O365" s="48"/>
      <c r="P365" s="48"/>
      <c r="Q365" s="48"/>
      <c r="R365" s="48"/>
      <c r="S365" s="48"/>
      <c r="T365" s="86"/>
      <c r="AT365" s="24" t="s">
        <v>210</v>
      </c>
      <c r="AU365" s="24" t="s">
        <v>87</v>
      </c>
    </row>
    <row r="366" spans="2:65" s="1" customFormat="1" ht="16.5" customHeight="1">
      <c r="B366" s="201"/>
      <c r="C366" s="202" t="s">
        <v>847</v>
      </c>
      <c r="D366" s="202" t="s">
        <v>203</v>
      </c>
      <c r="E366" s="203" t="s">
        <v>1654</v>
      </c>
      <c r="F366" s="204" t="s">
        <v>1325</v>
      </c>
      <c r="G366" s="205" t="s">
        <v>330</v>
      </c>
      <c r="H366" s="206">
        <v>80</v>
      </c>
      <c r="I366" s="207"/>
      <c r="J366" s="208">
        <f>ROUND(I366*H366,2)</f>
        <v>0</v>
      </c>
      <c r="K366" s="204" t="s">
        <v>5</v>
      </c>
      <c r="L366" s="47"/>
      <c r="M366" s="209" t="s">
        <v>5</v>
      </c>
      <c r="N366" s="210" t="s">
        <v>48</v>
      </c>
      <c r="O366" s="48"/>
      <c r="P366" s="211">
        <f>O366*H366</f>
        <v>0</v>
      </c>
      <c r="Q366" s="211">
        <v>0</v>
      </c>
      <c r="R366" s="211">
        <f>Q366*H366</f>
        <v>0</v>
      </c>
      <c r="S366" s="211">
        <v>0</v>
      </c>
      <c r="T366" s="212">
        <f>S366*H366</f>
        <v>0</v>
      </c>
      <c r="AR366" s="24" t="s">
        <v>208</v>
      </c>
      <c r="AT366" s="24" t="s">
        <v>203</v>
      </c>
      <c r="AU366" s="24" t="s">
        <v>87</v>
      </c>
      <c r="AY366" s="24" t="s">
        <v>201</v>
      </c>
      <c r="BE366" s="213">
        <f>IF(N366="základní",J366,0)</f>
        <v>0</v>
      </c>
      <c r="BF366" s="213">
        <f>IF(N366="snížená",J366,0)</f>
        <v>0</v>
      </c>
      <c r="BG366" s="213">
        <f>IF(N366="zákl. přenesená",J366,0)</f>
        <v>0</v>
      </c>
      <c r="BH366" s="213">
        <f>IF(N366="sníž. přenesená",J366,0)</f>
        <v>0</v>
      </c>
      <c r="BI366" s="213">
        <f>IF(N366="nulová",J366,0)</f>
        <v>0</v>
      </c>
      <c r="BJ366" s="24" t="s">
        <v>85</v>
      </c>
      <c r="BK366" s="213">
        <f>ROUND(I366*H366,2)</f>
        <v>0</v>
      </c>
      <c r="BL366" s="24" t="s">
        <v>208</v>
      </c>
      <c r="BM366" s="24" t="s">
        <v>1614</v>
      </c>
    </row>
    <row r="367" spans="2:47" s="1" customFormat="1" ht="13.5">
      <c r="B367" s="47"/>
      <c r="D367" s="214" t="s">
        <v>210</v>
      </c>
      <c r="F367" s="215" t="s">
        <v>1325</v>
      </c>
      <c r="I367" s="216"/>
      <c r="L367" s="47"/>
      <c r="M367" s="217"/>
      <c r="N367" s="48"/>
      <c r="O367" s="48"/>
      <c r="P367" s="48"/>
      <c r="Q367" s="48"/>
      <c r="R367" s="48"/>
      <c r="S367" s="48"/>
      <c r="T367" s="86"/>
      <c r="AT367" s="24" t="s">
        <v>210</v>
      </c>
      <c r="AU367" s="24" t="s">
        <v>87</v>
      </c>
    </row>
    <row r="368" spans="2:65" s="1" customFormat="1" ht="16.5" customHeight="1">
      <c r="B368" s="201"/>
      <c r="C368" s="202" t="s">
        <v>854</v>
      </c>
      <c r="D368" s="202" t="s">
        <v>203</v>
      </c>
      <c r="E368" s="203" t="s">
        <v>1657</v>
      </c>
      <c r="F368" s="204" t="s">
        <v>1327</v>
      </c>
      <c r="G368" s="205" t="s">
        <v>330</v>
      </c>
      <c r="H368" s="206">
        <v>70</v>
      </c>
      <c r="I368" s="207"/>
      <c r="J368" s="208">
        <f>ROUND(I368*H368,2)</f>
        <v>0</v>
      </c>
      <c r="K368" s="204" t="s">
        <v>5</v>
      </c>
      <c r="L368" s="47"/>
      <c r="M368" s="209" t="s">
        <v>5</v>
      </c>
      <c r="N368" s="210" t="s">
        <v>48</v>
      </c>
      <c r="O368" s="48"/>
      <c r="P368" s="211">
        <f>O368*H368</f>
        <v>0</v>
      </c>
      <c r="Q368" s="211">
        <v>0</v>
      </c>
      <c r="R368" s="211">
        <f>Q368*H368</f>
        <v>0</v>
      </c>
      <c r="S368" s="211">
        <v>0</v>
      </c>
      <c r="T368" s="212">
        <f>S368*H368</f>
        <v>0</v>
      </c>
      <c r="AR368" s="24" t="s">
        <v>208</v>
      </c>
      <c r="AT368" s="24" t="s">
        <v>203</v>
      </c>
      <c r="AU368" s="24" t="s">
        <v>87</v>
      </c>
      <c r="AY368" s="24" t="s">
        <v>201</v>
      </c>
      <c r="BE368" s="213">
        <f>IF(N368="základní",J368,0)</f>
        <v>0</v>
      </c>
      <c r="BF368" s="213">
        <f>IF(N368="snížená",J368,0)</f>
        <v>0</v>
      </c>
      <c r="BG368" s="213">
        <f>IF(N368="zákl. přenesená",J368,0)</f>
        <v>0</v>
      </c>
      <c r="BH368" s="213">
        <f>IF(N368="sníž. přenesená",J368,0)</f>
        <v>0</v>
      </c>
      <c r="BI368" s="213">
        <f>IF(N368="nulová",J368,0)</f>
        <v>0</v>
      </c>
      <c r="BJ368" s="24" t="s">
        <v>85</v>
      </c>
      <c r="BK368" s="213">
        <f>ROUND(I368*H368,2)</f>
        <v>0</v>
      </c>
      <c r="BL368" s="24" t="s">
        <v>208</v>
      </c>
      <c r="BM368" s="24" t="s">
        <v>1617</v>
      </c>
    </row>
    <row r="369" spans="2:47" s="1" customFormat="1" ht="13.5">
      <c r="B369" s="47"/>
      <c r="D369" s="214" t="s">
        <v>210</v>
      </c>
      <c r="F369" s="215" t="s">
        <v>1327</v>
      </c>
      <c r="I369" s="216"/>
      <c r="L369" s="47"/>
      <c r="M369" s="217"/>
      <c r="N369" s="48"/>
      <c r="O369" s="48"/>
      <c r="P369" s="48"/>
      <c r="Q369" s="48"/>
      <c r="R369" s="48"/>
      <c r="S369" s="48"/>
      <c r="T369" s="86"/>
      <c r="AT369" s="24" t="s">
        <v>210</v>
      </c>
      <c r="AU369" s="24" t="s">
        <v>87</v>
      </c>
    </row>
    <row r="370" spans="2:65" s="1" customFormat="1" ht="16.5" customHeight="1">
      <c r="B370" s="201"/>
      <c r="C370" s="202" t="s">
        <v>859</v>
      </c>
      <c r="D370" s="202" t="s">
        <v>203</v>
      </c>
      <c r="E370" s="203" t="s">
        <v>1659</v>
      </c>
      <c r="F370" s="204" t="s">
        <v>1329</v>
      </c>
      <c r="G370" s="205" t="s">
        <v>330</v>
      </c>
      <c r="H370" s="206">
        <v>80</v>
      </c>
      <c r="I370" s="207"/>
      <c r="J370" s="208">
        <f>ROUND(I370*H370,2)</f>
        <v>0</v>
      </c>
      <c r="K370" s="204" t="s">
        <v>5</v>
      </c>
      <c r="L370" s="47"/>
      <c r="M370" s="209" t="s">
        <v>5</v>
      </c>
      <c r="N370" s="210" t="s">
        <v>48</v>
      </c>
      <c r="O370" s="48"/>
      <c r="P370" s="211">
        <f>O370*H370</f>
        <v>0</v>
      </c>
      <c r="Q370" s="211">
        <v>0</v>
      </c>
      <c r="R370" s="211">
        <f>Q370*H370</f>
        <v>0</v>
      </c>
      <c r="S370" s="211">
        <v>0</v>
      </c>
      <c r="T370" s="212">
        <f>S370*H370</f>
        <v>0</v>
      </c>
      <c r="AR370" s="24" t="s">
        <v>208</v>
      </c>
      <c r="AT370" s="24" t="s">
        <v>203</v>
      </c>
      <c r="AU370" s="24" t="s">
        <v>87</v>
      </c>
      <c r="AY370" s="24" t="s">
        <v>201</v>
      </c>
      <c r="BE370" s="213">
        <f>IF(N370="základní",J370,0)</f>
        <v>0</v>
      </c>
      <c r="BF370" s="213">
        <f>IF(N370="snížená",J370,0)</f>
        <v>0</v>
      </c>
      <c r="BG370" s="213">
        <f>IF(N370="zákl. přenesená",J370,0)</f>
        <v>0</v>
      </c>
      <c r="BH370" s="213">
        <f>IF(N370="sníž. přenesená",J370,0)</f>
        <v>0</v>
      </c>
      <c r="BI370" s="213">
        <f>IF(N370="nulová",J370,0)</f>
        <v>0</v>
      </c>
      <c r="BJ370" s="24" t="s">
        <v>85</v>
      </c>
      <c r="BK370" s="213">
        <f>ROUND(I370*H370,2)</f>
        <v>0</v>
      </c>
      <c r="BL370" s="24" t="s">
        <v>208</v>
      </c>
      <c r="BM370" s="24" t="s">
        <v>1621</v>
      </c>
    </row>
    <row r="371" spans="2:47" s="1" customFormat="1" ht="13.5">
      <c r="B371" s="47"/>
      <c r="D371" s="214" t="s">
        <v>210</v>
      </c>
      <c r="F371" s="215" t="s">
        <v>1329</v>
      </c>
      <c r="I371" s="216"/>
      <c r="L371" s="47"/>
      <c r="M371" s="217"/>
      <c r="N371" s="48"/>
      <c r="O371" s="48"/>
      <c r="P371" s="48"/>
      <c r="Q371" s="48"/>
      <c r="R371" s="48"/>
      <c r="S371" s="48"/>
      <c r="T371" s="86"/>
      <c r="AT371" s="24" t="s">
        <v>210</v>
      </c>
      <c r="AU371" s="24" t="s">
        <v>87</v>
      </c>
    </row>
    <row r="372" spans="2:65" s="1" customFormat="1" ht="16.5" customHeight="1">
      <c r="B372" s="201"/>
      <c r="C372" s="202" t="s">
        <v>866</v>
      </c>
      <c r="D372" s="202" t="s">
        <v>203</v>
      </c>
      <c r="E372" s="203" t="s">
        <v>1662</v>
      </c>
      <c r="F372" s="204" t="s">
        <v>1331</v>
      </c>
      <c r="G372" s="205" t="s">
        <v>330</v>
      </c>
      <c r="H372" s="206">
        <v>540</v>
      </c>
      <c r="I372" s="207"/>
      <c r="J372" s="208">
        <f>ROUND(I372*H372,2)</f>
        <v>0</v>
      </c>
      <c r="K372" s="204" t="s">
        <v>5</v>
      </c>
      <c r="L372" s="47"/>
      <c r="M372" s="209" t="s">
        <v>5</v>
      </c>
      <c r="N372" s="210" t="s">
        <v>48</v>
      </c>
      <c r="O372" s="48"/>
      <c r="P372" s="211">
        <f>O372*H372</f>
        <v>0</v>
      </c>
      <c r="Q372" s="211">
        <v>0</v>
      </c>
      <c r="R372" s="211">
        <f>Q372*H372</f>
        <v>0</v>
      </c>
      <c r="S372" s="211">
        <v>0</v>
      </c>
      <c r="T372" s="212">
        <f>S372*H372</f>
        <v>0</v>
      </c>
      <c r="AR372" s="24" t="s">
        <v>208</v>
      </c>
      <c r="AT372" s="24" t="s">
        <v>203</v>
      </c>
      <c r="AU372" s="24" t="s">
        <v>87</v>
      </c>
      <c r="AY372" s="24" t="s">
        <v>201</v>
      </c>
      <c r="BE372" s="213">
        <f>IF(N372="základní",J372,0)</f>
        <v>0</v>
      </c>
      <c r="BF372" s="213">
        <f>IF(N372="snížená",J372,0)</f>
        <v>0</v>
      </c>
      <c r="BG372" s="213">
        <f>IF(N372="zákl. přenesená",J372,0)</f>
        <v>0</v>
      </c>
      <c r="BH372" s="213">
        <f>IF(N372="sníž. přenesená",J372,0)</f>
        <v>0</v>
      </c>
      <c r="BI372" s="213">
        <f>IF(N372="nulová",J372,0)</f>
        <v>0</v>
      </c>
      <c r="BJ372" s="24" t="s">
        <v>85</v>
      </c>
      <c r="BK372" s="213">
        <f>ROUND(I372*H372,2)</f>
        <v>0</v>
      </c>
      <c r="BL372" s="24" t="s">
        <v>208</v>
      </c>
      <c r="BM372" s="24" t="s">
        <v>1625</v>
      </c>
    </row>
    <row r="373" spans="2:47" s="1" customFormat="1" ht="13.5">
      <c r="B373" s="47"/>
      <c r="D373" s="214" t="s">
        <v>210</v>
      </c>
      <c r="F373" s="215" t="s">
        <v>1331</v>
      </c>
      <c r="I373" s="216"/>
      <c r="L373" s="47"/>
      <c r="M373" s="217"/>
      <c r="N373" s="48"/>
      <c r="O373" s="48"/>
      <c r="P373" s="48"/>
      <c r="Q373" s="48"/>
      <c r="R373" s="48"/>
      <c r="S373" s="48"/>
      <c r="T373" s="86"/>
      <c r="AT373" s="24" t="s">
        <v>210</v>
      </c>
      <c r="AU373" s="24" t="s">
        <v>87</v>
      </c>
    </row>
    <row r="374" spans="2:65" s="1" customFormat="1" ht="25.5" customHeight="1">
      <c r="B374" s="201"/>
      <c r="C374" s="202" t="s">
        <v>881</v>
      </c>
      <c r="D374" s="202" t="s">
        <v>203</v>
      </c>
      <c r="E374" s="203" t="s">
        <v>1664</v>
      </c>
      <c r="F374" s="204" t="s">
        <v>1333</v>
      </c>
      <c r="G374" s="205" t="s">
        <v>330</v>
      </c>
      <c r="H374" s="206">
        <v>120</v>
      </c>
      <c r="I374" s="207"/>
      <c r="J374" s="208">
        <f>ROUND(I374*H374,2)</f>
        <v>0</v>
      </c>
      <c r="K374" s="204" t="s">
        <v>5</v>
      </c>
      <c r="L374" s="47"/>
      <c r="M374" s="209" t="s">
        <v>5</v>
      </c>
      <c r="N374" s="210" t="s">
        <v>48</v>
      </c>
      <c r="O374" s="48"/>
      <c r="P374" s="211">
        <f>O374*H374</f>
        <v>0</v>
      </c>
      <c r="Q374" s="211">
        <v>0</v>
      </c>
      <c r="R374" s="211">
        <f>Q374*H374</f>
        <v>0</v>
      </c>
      <c r="S374" s="211">
        <v>0</v>
      </c>
      <c r="T374" s="212">
        <f>S374*H374</f>
        <v>0</v>
      </c>
      <c r="AR374" s="24" t="s">
        <v>208</v>
      </c>
      <c r="AT374" s="24" t="s">
        <v>203</v>
      </c>
      <c r="AU374" s="24" t="s">
        <v>87</v>
      </c>
      <c r="AY374" s="24" t="s">
        <v>201</v>
      </c>
      <c r="BE374" s="213">
        <f>IF(N374="základní",J374,0)</f>
        <v>0</v>
      </c>
      <c r="BF374" s="213">
        <f>IF(N374="snížená",J374,0)</f>
        <v>0</v>
      </c>
      <c r="BG374" s="213">
        <f>IF(N374="zákl. přenesená",J374,0)</f>
        <v>0</v>
      </c>
      <c r="BH374" s="213">
        <f>IF(N374="sníž. přenesená",J374,0)</f>
        <v>0</v>
      </c>
      <c r="BI374" s="213">
        <f>IF(N374="nulová",J374,0)</f>
        <v>0</v>
      </c>
      <c r="BJ374" s="24" t="s">
        <v>85</v>
      </c>
      <c r="BK374" s="213">
        <f>ROUND(I374*H374,2)</f>
        <v>0</v>
      </c>
      <c r="BL374" s="24" t="s">
        <v>208</v>
      </c>
      <c r="BM374" s="24" t="s">
        <v>1629</v>
      </c>
    </row>
    <row r="375" spans="2:47" s="1" customFormat="1" ht="13.5">
      <c r="B375" s="47"/>
      <c r="D375" s="214" t="s">
        <v>210</v>
      </c>
      <c r="F375" s="215" t="s">
        <v>1333</v>
      </c>
      <c r="I375" s="216"/>
      <c r="L375" s="47"/>
      <c r="M375" s="217"/>
      <c r="N375" s="48"/>
      <c r="O375" s="48"/>
      <c r="P375" s="48"/>
      <c r="Q375" s="48"/>
      <c r="R375" s="48"/>
      <c r="S375" s="48"/>
      <c r="T375" s="86"/>
      <c r="AT375" s="24" t="s">
        <v>210</v>
      </c>
      <c r="AU375" s="24" t="s">
        <v>87</v>
      </c>
    </row>
    <row r="376" spans="2:65" s="1" customFormat="1" ht="25.5" customHeight="1">
      <c r="B376" s="201"/>
      <c r="C376" s="202" t="s">
        <v>888</v>
      </c>
      <c r="D376" s="202" t="s">
        <v>203</v>
      </c>
      <c r="E376" s="203" t="s">
        <v>1667</v>
      </c>
      <c r="F376" s="204" t="s">
        <v>1335</v>
      </c>
      <c r="G376" s="205" t="s">
        <v>330</v>
      </c>
      <c r="H376" s="206">
        <v>180</v>
      </c>
      <c r="I376" s="207"/>
      <c r="J376" s="208">
        <f>ROUND(I376*H376,2)</f>
        <v>0</v>
      </c>
      <c r="K376" s="204" t="s">
        <v>5</v>
      </c>
      <c r="L376" s="47"/>
      <c r="M376" s="209" t="s">
        <v>5</v>
      </c>
      <c r="N376" s="210" t="s">
        <v>48</v>
      </c>
      <c r="O376" s="48"/>
      <c r="P376" s="211">
        <f>O376*H376</f>
        <v>0</v>
      </c>
      <c r="Q376" s="211">
        <v>0</v>
      </c>
      <c r="R376" s="211">
        <f>Q376*H376</f>
        <v>0</v>
      </c>
      <c r="S376" s="211">
        <v>0</v>
      </c>
      <c r="T376" s="212">
        <f>S376*H376</f>
        <v>0</v>
      </c>
      <c r="AR376" s="24" t="s">
        <v>208</v>
      </c>
      <c r="AT376" s="24" t="s">
        <v>203</v>
      </c>
      <c r="AU376" s="24" t="s">
        <v>87</v>
      </c>
      <c r="AY376" s="24" t="s">
        <v>201</v>
      </c>
      <c r="BE376" s="213">
        <f>IF(N376="základní",J376,0)</f>
        <v>0</v>
      </c>
      <c r="BF376" s="213">
        <f>IF(N376="snížená",J376,0)</f>
        <v>0</v>
      </c>
      <c r="BG376" s="213">
        <f>IF(N376="zákl. přenesená",J376,0)</f>
        <v>0</v>
      </c>
      <c r="BH376" s="213">
        <f>IF(N376="sníž. přenesená",J376,0)</f>
        <v>0</v>
      </c>
      <c r="BI376" s="213">
        <f>IF(N376="nulová",J376,0)</f>
        <v>0</v>
      </c>
      <c r="BJ376" s="24" t="s">
        <v>85</v>
      </c>
      <c r="BK376" s="213">
        <f>ROUND(I376*H376,2)</f>
        <v>0</v>
      </c>
      <c r="BL376" s="24" t="s">
        <v>208</v>
      </c>
      <c r="BM376" s="24" t="s">
        <v>1633</v>
      </c>
    </row>
    <row r="377" spans="2:47" s="1" customFormat="1" ht="13.5">
      <c r="B377" s="47"/>
      <c r="D377" s="214" t="s">
        <v>210</v>
      </c>
      <c r="F377" s="215" t="s">
        <v>1335</v>
      </c>
      <c r="I377" s="216"/>
      <c r="L377" s="47"/>
      <c r="M377" s="217"/>
      <c r="N377" s="48"/>
      <c r="O377" s="48"/>
      <c r="P377" s="48"/>
      <c r="Q377" s="48"/>
      <c r="R377" s="48"/>
      <c r="S377" s="48"/>
      <c r="T377" s="86"/>
      <c r="AT377" s="24" t="s">
        <v>210</v>
      </c>
      <c r="AU377" s="24" t="s">
        <v>87</v>
      </c>
    </row>
    <row r="378" spans="2:65" s="1" customFormat="1" ht="16.5" customHeight="1">
      <c r="B378" s="201"/>
      <c r="C378" s="202" t="s">
        <v>363</v>
      </c>
      <c r="D378" s="202" t="s">
        <v>203</v>
      </c>
      <c r="E378" s="203" t="s">
        <v>1669</v>
      </c>
      <c r="F378" s="204" t="s">
        <v>1337</v>
      </c>
      <c r="G378" s="205" t="s">
        <v>330</v>
      </c>
      <c r="H378" s="206">
        <v>70</v>
      </c>
      <c r="I378" s="207"/>
      <c r="J378" s="208">
        <f>ROUND(I378*H378,2)</f>
        <v>0</v>
      </c>
      <c r="K378" s="204" t="s">
        <v>5</v>
      </c>
      <c r="L378" s="47"/>
      <c r="M378" s="209" t="s">
        <v>5</v>
      </c>
      <c r="N378" s="210" t="s">
        <v>48</v>
      </c>
      <c r="O378" s="48"/>
      <c r="P378" s="211">
        <f>O378*H378</f>
        <v>0</v>
      </c>
      <c r="Q378" s="211">
        <v>0</v>
      </c>
      <c r="R378" s="211">
        <f>Q378*H378</f>
        <v>0</v>
      </c>
      <c r="S378" s="211">
        <v>0</v>
      </c>
      <c r="T378" s="212">
        <f>S378*H378</f>
        <v>0</v>
      </c>
      <c r="AR378" s="24" t="s">
        <v>208</v>
      </c>
      <c r="AT378" s="24" t="s">
        <v>203</v>
      </c>
      <c r="AU378" s="24" t="s">
        <v>87</v>
      </c>
      <c r="AY378" s="24" t="s">
        <v>201</v>
      </c>
      <c r="BE378" s="213">
        <f>IF(N378="základní",J378,0)</f>
        <v>0</v>
      </c>
      <c r="BF378" s="213">
        <f>IF(N378="snížená",J378,0)</f>
        <v>0</v>
      </c>
      <c r="BG378" s="213">
        <f>IF(N378="zákl. přenesená",J378,0)</f>
        <v>0</v>
      </c>
      <c r="BH378" s="213">
        <f>IF(N378="sníž. přenesená",J378,0)</f>
        <v>0</v>
      </c>
      <c r="BI378" s="213">
        <f>IF(N378="nulová",J378,0)</f>
        <v>0</v>
      </c>
      <c r="BJ378" s="24" t="s">
        <v>85</v>
      </c>
      <c r="BK378" s="213">
        <f>ROUND(I378*H378,2)</f>
        <v>0</v>
      </c>
      <c r="BL378" s="24" t="s">
        <v>208</v>
      </c>
      <c r="BM378" s="24" t="s">
        <v>1638</v>
      </c>
    </row>
    <row r="379" spans="2:47" s="1" customFormat="1" ht="13.5">
      <c r="B379" s="47"/>
      <c r="D379" s="214" t="s">
        <v>210</v>
      </c>
      <c r="F379" s="215" t="s">
        <v>1337</v>
      </c>
      <c r="I379" s="216"/>
      <c r="L379" s="47"/>
      <c r="M379" s="217"/>
      <c r="N379" s="48"/>
      <c r="O379" s="48"/>
      <c r="P379" s="48"/>
      <c r="Q379" s="48"/>
      <c r="R379" s="48"/>
      <c r="S379" s="48"/>
      <c r="T379" s="86"/>
      <c r="AT379" s="24" t="s">
        <v>210</v>
      </c>
      <c r="AU379" s="24" t="s">
        <v>87</v>
      </c>
    </row>
    <row r="380" spans="2:65" s="1" customFormat="1" ht="16.5" customHeight="1">
      <c r="B380" s="201"/>
      <c r="C380" s="202" t="s">
        <v>398</v>
      </c>
      <c r="D380" s="202" t="s">
        <v>203</v>
      </c>
      <c r="E380" s="203" t="s">
        <v>1673</v>
      </c>
      <c r="F380" s="204" t="s">
        <v>1339</v>
      </c>
      <c r="G380" s="205" t="s">
        <v>330</v>
      </c>
      <c r="H380" s="206">
        <v>50</v>
      </c>
      <c r="I380" s="207"/>
      <c r="J380" s="208">
        <f>ROUND(I380*H380,2)</f>
        <v>0</v>
      </c>
      <c r="K380" s="204" t="s">
        <v>5</v>
      </c>
      <c r="L380" s="47"/>
      <c r="M380" s="209" t="s">
        <v>5</v>
      </c>
      <c r="N380" s="210" t="s">
        <v>48</v>
      </c>
      <c r="O380" s="48"/>
      <c r="P380" s="211">
        <f>O380*H380</f>
        <v>0</v>
      </c>
      <c r="Q380" s="211">
        <v>0</v>
      </c>
      <c r="R380" s="211">
        <f>Q380*H380</f>
        <v>0</v>
      </c>
      <c r="S380" s="211">
        <v>0</v>
      </c>
      <c r="T380" s="212">
        <f>S380*H380</f>
        <v>0</v>
      </c>
      <c r="AR380" s="24" t="s">
        <v>208</v>
      </c>
      <c r="AT380" s="24" t="s">
        <v>203</v>
      </c>
      <c r="AU380" s="24" t="s">
        <v>87</v>
      </c>
      <c r="AY380" s="24" t="s">
        <v>201</v>
      </c>
      <c r="BE380" s="213">
        <f>IF(N380="základní",J380,0)</f>
        <v>0</v>
      </c>
      <c r="BF380" s="213">
        <f>IF(N380="snížená",J380,0)</f>
        <v>0</v>
      </c>
      <c r="BG380" s="213">
        <f>IF(N380="zákl. přenesená",J380,0)</f>
        <v>0</v>
      </c>
      <c r="BH380" s="213">
        <f>IF(N380="sníž. přenesená",J380,0)</f>
        <v>0</v>
      </c>
      <c r="BI380" s="213">
        <f>IF(N380="nulová",J380,0)</f>
        <v>0</v>
      </c>
      <c r="BJ380" s="24" t="s">
        <v>85</v>
      </c>
      <c r="BK380" s="213">
        <f>ROUND(I380*H380,2)</f>
        <v>0</v>
      </c>
      <c r="BL380" s="24" t="s">
        <v>208</v>
      </c>
      <c r="BM380" s="24" t="s">
        <v>1641</v>
      </c>
    </row>
    <row r="381" spans="2:47" s="1" customFormat="1" ht="13.5">
      <c r="B381" s="47"/>
      <c r="D381" s="214" t="s">
        <v>210</v>
      </c>
      <c r="F381" s="215" t="s">
        <v>1339</v>
      </c>
      <c r="I381" s="216"/>
      <c r="L381" s="47"/>
      <c r="M381" s="217"/>
      <c r="N381" s="48"/>
      <c r="O381" s="48"/>
      <c r="P381" s="48"/>
      <c r="Q381" s="48"/>
      <c r="R381" s="48"/>
      <c r="S381" s="48"/>
      <c r="T381" s="86"/>
      <c r="AT381" s="24" t="s">
        <v>210</v>
      </c>
      <c r="AU381" s="24" t="s">
        <v>87</v>
      </c>
    </row>
    <row r="382" spans="2:63" s="10" customFormat="1" ht="29.85" customHeight="1">
      <c r="B382" s="188"/>
      <c r="D382" s="189" t="s">
        <v>76</v>
      </c>
      <c r="E382" s="199" t="s">
        <v>1237</v>
      </c>
      <c r="F382" s="199" t="s">
        <v>1340</v>
      </c>
      <c r="I382" s="191"/>
      <c r="J382" s="200">
        <f>BK382</f>
        <v>0</v>
      </c>
      <c r="L382" s="188"/>
      <c r="M382" s="193"/>
      <c r="N382" s="194"/>
      <c r="O382" s="194"/>
      <c r="P382" s="195">
        <f>SUM(P383:P386)</f>
        <v>0</v>
      </c>
      <c r="Q382" s="194"/>
      <c r="R382" s="195">
        <f>SUM(R383:R386)</f>
        <v>0</v>
      </c>
      <c r="S382" s="194"/>
      <c r="T382" s="196">
        <f>SUM(T383:T386)</f>
        <v>0</v>
      </c>
      <c r="AR382" s="189" t="s">
        <v>85</v>
      </c>
      <c r="AT382" s="197" t="s">
        <v>76</v>
      </c>
      <c r="AU382" s="197" t="s">
        <v>85</v>
      </c>
      <c r="AY382" s="189" t="s">
        <v>201</v>
      </c>
      <c r="BK382" s="198">
        <f>SUM(BK383:BK386)</f>
        <v>0</v>
      </c>
    </row>
    <row r="383" spans="2:65" s="1" customFormat="1" ht="16.5" customHeight="1">
      <c r="B383" s="201"/>
      <c r="C383" s="202" t="s">
        <v>670</v>
      </c>
      <c r="D383" s="202" t="s">
        <v>203</v>
      </c>
      <c r="E383" s="203" t="s">
        <v>1675</v>
      </c>
      <c r="F383" s="204" t="s">
        <v>1342</v>
      </c>
      <c r="G383" s="205" t="s">
        <v>330</v>
      </c>
      <c r="H383" s="206">
        <v>240</v>
      </c>
      <c r="I383" s="207"/>
      <c r="J383" s="208">
        <f>ROUND(I383*H383,2)</f>
        <v>0</v>
      </c>
      <c r="K383" s="204" t="s">
        <v>5</v>
      </c>
      <c r="L383" s="47"/>
      <c r="M383" s="209" t="s">
        <v>5</v>
      </c>
      <c r="N383" s="210" t="s">
        <v>48</v>
      </c>
      <c r="O383" s="48"/>
      <c r="P383" s="211">
        <f>O383*H383</f>
        <v>0</v>
      </c>
      <c r="Q383" s="211">
        <v>0</v>
      </c>
      <c r="R383" s="211">
        <f>Q383*H383</f>
        <v>0</v>
      </c>
      <c r="S383" s="211">
        <v>0</v>
      </c>
      <c r="T383" s="212">
        <f>S383*H383</f>
        <v>0</v>
      </c>
      <c r="AR383" s="24" t="s">
        <v>208</v>
      </c>
      <c r="AT383" s="24" t="s">
        <v>203</v>
      </c>
      <c r="AU383" s="24" t="s">
        <v>87</v>
      </c>
      <c r="AY383" s="24" t="s">
        <v>201</v>
      </c>
      <c r="BE383" s="213">
        <f>IF(N383="základní",J383,0)</f>
        <v>0</v>
      </c>
      <c r="BF383" s="213">
        <f>IF(N383="snížená",J383,0)</f>
        <v>0</v>
      </c>
      <c r="BG383" s="213">
        <f>IF(N383="zákl. přenesená",J383,0)</f>
        <v>0</v>
      </c>
      <c r="BH383" s="213">
        <f>IF(N383="sníž. přenesená",J383,0)</f>
        <v>0</v>
      </c>
      <c r="BI383" s="213">
        <f>IF(N383="nulová",J383,0)</f>
        <v>0</v>
      </c>
      <c r="BJ383" s="24" t="s">
        <v>85</v>
      </c>
      <c r="BK383" s="213">
        <f>ROUND(I383*H383,2)</f>
        <v>0</v>
      </c>
      <c r="BL383" s="24" t="s">
        <v>208</v>
      </c>
      <c r="BM383" s="24" t="s">
        <v>1644</v>
      </c>
    </row>
    <row r="384" spans="2:47" s="1" customFormat="1" ht="13.5">
      <c r="B384" s="47"/>
      <c r="D384" s="214" t="s">
        <v>210</v>
      </c>
      <c r="F384" s="215" t="s">
        <v>1342</v>
      </c>
      <c r="I384" s="216"/>
      <c r="L384" s="47"/>
      <c r="M384" s="217"/>
      <c r="N384" s="48"/>
      <c r="O384" s="48"/>
      <c r="P384" s="48"/>
      <c r="Q384" s="48"/>
      <c r="R384" s="48"/>
      <c r="S384" s="48"/>
      <c r="T384" s="86"/>
      <c r="AT384" s="24" t="s">
        <v>210</v>
      </c>
      <c r="AU384" s="24" t="s">
        <v>87</v>
      </c>
    </row>
    <row r="385" spans="2:65" s="1" customFormat="1" ht="25.5" customHeight="1">
      <c r="B385" s="201"/>
      <c r="C385" s="202" t="s">
        <v>1645</v>
      </c>
      <c r="D385" s="202" t="s">
        <v>203</v>
      </c>
      <c r="E385" s="203" t="s">
        <v>1680</v>
      </c>
      <c r="F385" s="204" t="s">
        <v>1346</v>
      </c>
      <c r="G385" s="205" t="s">
        <v>330</v>
      </c>
      <c r="H385" s="206">
        <v>120</v>
      </c>
      <c r="I385" s="207"/>
      <c r="J385" s="208">
        <f>ROUND(I385*H385,2)</f>
        <v>0</v>
      </c>
      <c r="K385" s="204" t="s">
        <v>5</v>
      </c>
      <c r="L385" s="47"/>
      <c r="M385" s="209" t="s">
        <v>5</v>
      </c>
      <c r="N385" s="210" t="s">
        <v>48</v>
      </c>
      <c r="O385" s="48"/>
      <c r="P385" s="211">
        <f>O385*H385</f>
        <v>0</v>
      </c>
      <c r="Q385" s="211">
        <v>0</v>
      </c>
      <c r="R385" s="211">
        <f>Q385*H385</f>
        <v>0</v>
      </c>
      <c r="S385" s="211">
        <v>0</v>
      </c>
      <c r="T385" s="212">
        <f>S385*H385</f>
        <v>0</v>
      </c>
      <c r="AR385" s="24" t="s">
        <v>208</v>
      </c>
      <c r="AT385" s="24" t="s">
        <v>203</v>
      </c>
      <c r="AU385" s="24" t="s">
        <v>87</v>
      </c>
      <c r="AY385" s="24" t="s">
        <v>201</v>
      </c>
      <c r="BE385" s="213">
        <f>IF(N385="základní",J385,0)</f>
        <v>0</v>
      </c>
      <c r="BF385" s="213">
        <f>IF(N385="snížená",J385,0)</f>
        <v>0</v>
      </c>
      <c r="BG385" s="213">
        <f>IF(N385="zákl. přenesená",J385,0)</f>
        <v>0</v>
      </c>
      <c r="BH385" s="213">
        <f>IF(N385="sníž. přenesená",J385,0)</f>
        <v>0</v>
      </c>
      <c r="BI385" s="213">
        <f>IF(N385="nulová",J385,0)</f>
        <v>0</v>
      </c>
      <c r="BJ385" s="24" t="s">
        <v>85</v>
      </c>
      <c r="BK385" s="213">
        <f>ROUND(I385*H385,2)</f>
        <v>0</v>
      </c>
      <c r="BL385" s="24" t="s">
        <v>208</v>
      </c>
      <c r="BM385" s="24" t="s">
        <v>1648</v>
      </c>
    </row>
    <row r="386" spans="2:47" s="1" customFormat="1" ht="13.5">
      <c r="B386" s="47"/>
      <c r="D386" s="214" t="s">
        <v>210</v>
      </c>
      <c r="F386" s="215" t="s">
        <v>1346</v>
      </c>
      <c r="I386" s="216"/>
      <c r="L386" s="47"/>
      <c r="M386" s="217"/>
      <c r="N386" s="48"/>
      <c r="O386" s="48"/>
      <c r="P386" s="48"/>
      <c r="Q386" s="48"/>
      <c r="R386" s="48"/>
      <c r="S386" s="48"/>
      <c r="T386" s="86"/>
      <c r="AT386" s="24" t="s">
        <v>210</v>
      </c>
      <c r="AU386" s="24" t="s">
        <v>87</v>
      </c>
    </row>
    <row r="387" spans="2:63" s="10" customFormat="1" ht="29.85" customHeight="1">
      <c r="B387" s="188"/>
      <c r="D387" s="189" t="s">
        <v>76</v>
      </c>
      <c r="E387" s="199" t="s">
        <v>1257</v>
      </c>
      <c r="F387" s="199" t="s">
        <v>1351</v>
      </c>
      <c r="I387" s="191"/>
      <c r="J387" s="200">
        <f>BK387</f>
        <v>0</v>
      </c>
      <c r="L387" s="188"/>
      <c r="M387" s="193"/>
      <c r="N387" s="194"/>
      <c r="O387" s="194"/>
      <c r="P387" s="195">
        <f>SUM(P388:P399)</f>
        <v>0</v>
      </c>
      <c r="Q387" s="194"/>
      <c r="R387" s="195">
        <f>SUM(R388:R399)</f>
        <v>0</v>
      </c>
      <c r="S387" s="194"/>
      <c r="T387" s="196">
        <f>SUM(T388:T399)</f>
        <v>0</v>
      </c>
      <c r="AR387" s="189" t="s">
        <v>85</v>
      </c>
      <c r="AT387" s="197" t="s">
        <v>76</v>
      </c>
      <c r="AU387" s="197" t="s">
        <v>85</v>
      </c>
      <c r="AY387" s="189" t="s">
        <v>201</v>
      </c>
      <c r="BK387" s="198">
        <f>SUM(BK388:BK399)</f>
        <v>0</v>
      </c>
    </row>
    <row r="388" spans="2:65" s="1" customFormat="1" ht="16.5" customHeight="1">
      <c r="B388" s="201"/>
      <c r="C388" s="202" t="s">
        <v>1166</v>
      </c>
      <c r="D388" s="202" t="s">
        <v>203</v>
      </c>
      <c r="E388" s="203" t="s">
        <v>1662</v>
      </c>
      <c r="F388" s="204" t="s">
        <v>1331</v>
      </c>
      <c r="G388" s="205" t="s">
        <v>330</v>
      </c>
      <c r="H388" s="206">
        <v>40</v>
      </c>
      <c r="I388" s="207"/>
      <c r="J388" s="208">
        <f>ROUND(I388*H388,2)</f>
        <v>0</v>
      </c>
      <c r="K388" s="204" t="s">
        <v>5</v>
      </c>
      <c r="L388" s="47"/>
      <c r="M388" s="209" t="s">
        <v>5</v>
      </c>
      <c r="N388" s="210" t="s">
        <v>48</v>
      </c>
      <c r="O388" s="48"/>
      <c r="P388" s="211">
        <f>O388*H388</f>
        <v>0</v>
      </c>
      <c r="Q388" s="211">
        <v>0</v>
      </c>
      <c r="R388" s="211">
        <f>Q388*H388</f>
        <v>0</v>
      </c>
      <c r="S388" s="211">
        <v>0</v>
      </c>
      <c r="T388" s="212">
        <f>S388*H388</f>
        <v>0</v>
      </c>
      <c r="AR388" s="24" t="s">
        <v>208</v>
      </c>
      <c r="AT388" s="24" t="s">
        <v>203</v>
      </c>
      <c r="AU388" s="24" t="s">
        <v>87</v>
      </c>
      <c r="AY388" s="24" t="s">
        <v>201</v>
      </c>
      <c r="BE388" s="213">
        <f>IF(N388="základní",J388,0)</f>
        <v>0</v>
      </c>
      <c r="BF388" s="213">
        <f>IF(N388="snížená",J388,0)</f>
        <v>0</v>
      </c>
      <c r="BG388" s="213">
        <f>IF(N388="zákl. přenesená",J388,0)</f>
        <v>0</v>
      </c>
      <c r="BH388" s="213">
        <f>IF(N388="sníž. přenesená",J388,0)</f>
        <v>0</v>
      </c>
      <c r="BI388" s="213">
        <f>IF(N388="nulová",J388,0)</f>
        <v>0</v>
      </c>
      <c r="BJ388" s="24" t="s">
        <v>85</v>
      </c>
      <c r="BK388" s="213">
        <f>ROUND(I388*H388,2)</f>
        <v>0</v>
      </c>
      <c r="BL388" s="24" t="s">
        <v>208</v>
      </c>
      <c r="BM388" s="24" t="s">
        <v>1650</v>
      </c>
    </row>
    <row r="389" spans="2:47" s="1" customFormat="1" ht="13.5">
      <c r="B389" s="47"/>
      <c r="D389" s="214" t="s">
        <v>210</v>
      </c>
      <c r="F389" s="215" t="s">
        <v>1331</v>
      </c>
      <c r="I389" s="216"/>
      <c r="L389" s="47"/>
      <c r="M389" s="217"/>
      <c r="N389" s="48"/>
      <c r="O389" s="48"/>
      <c r="P389" s="48"/>
      <c r="Q389" s="48"/>
      <c r="R389" s="48"/>
      <c r="S389" s="48"/>
      <c r="T389" s="86"/>
      <c r="AT389" s="24" t="s">
        <v>210</v>
      </c>
      <c r="AU389" s="24" t="s">
        <v>87</v>
      </c>
    </row>
    <row r="390" spans="2:65" s="1" customFormat="1" ht="25.5" customHeight="1">
      <c r="B390" s="201"/>
      <c r="C390" s="202" t="s">
        <v>1651</v>
      </c>
      <c r="D390" s="202" t="s">
        <v>203</v>
      </c>
      <c r="E390" s="203" t="s">
        <v>1664</v>
      </c>
      <c r="F390" s="204" t="s">
        <v>1333</v>
      </c>
      <c r="G390" s="205" t="s">
        <v>330</v>
      </c>
      <c r="H390" s="206">
        <v>20</v>
      </c>
      <c r="I390" s="207"/>
      <c r="J390" s="208">
        <f>ROUND(I390*H390,2)</f>
        <v>0</v>
      </c>
      <c r="K390" s="204" t="s">
        <v>5</v>
      </c>
      <c r="L390" s="47"/>
      <c r="M390" s="209" t="s">
        <v>5</v>
      </c>
      <c r="N390" s="210" t="s">
        <v>48</v>
      </c>
      <c r="O390" s="48"/>
      <c r="P390" s="211">
        <f>O390*H390</f>
        <v>0</v>
      </c>
      <c r="Q390" s="211">
        <v>0</v>
      </c>
      <c r="R390" s="211">
        <f>Q390*H390</f>
        <v>0</v>
      </c>
      <c r="S390" s="211">
        <v>0</v>
      </c>
      <c r="T390" s="212">
        <f>S390*H390</f>
        <v>0</v>
      </c>
      <c r="AR390" s="24" t="s">
        <v>208</v>
      </c>
      <c r="AT390" s="24" t="s">
        <v>203</v>
      </c>
      <c r="AU390" s="24" t="s">
        <v>87</v>
      </c>
      <c r="AY390" s="24" t="s">
        <v>201</v>
      </c>
      <c r="BE390" s="213">
        <f>IF(N390="základní",J390,0)</f>
        <v>0</v>
      </c>
      <c r="BF390" s="213">
        <f>IF(N390="snížená",J390,0)</f>
        <v>0</v>
      </c>
      <c r="BG390" s="213">
        <f>IF(N390="zákl. přenesená",J390,0)</f>
        <v>0</v>
      </c>
      <c r="BH390" s="213">
        <f>IF(N390="sníž. přenesená",J390,0)</f>
        <v>0</v>
      </c>
      <c r="BI390" s="213">
        <f>IF(N390="nulová",J390,0)</f>
        <v>0</v>
      </c>
      <c r="BJ390" s="24" t="s">
        <v>85</v>
      </c>
      <c r="BK390" s="213">
        <f>ROUND(I390*H390,2)</f>
        <v>0</v>
      </c>
      <c r="BL390" s="24" t="s">
        <v>208</v>
      </c>
      <c r="BM390" s="24" t="s">
        <v>1653</v>
      </c>
    </row>
    <row r="391" spans="2:47" s="1" customFormat="1" ht="13.5">
      <c r="B391" s="47"/>
      <c r="D391" s="214" t="s">
        <v>210</v>
      </c>
      <c r="F391" s="215" t="s">
        <v>1333</v>
      </c>
      <c r="I391" s="216"/>
      <c r="L391" s="47"/>
      <c r="M391" s="217"/>
      <c r="N391" s="48"/>
      <c r="O391" s="48"/>
      <c r="P391" s="48"/>
      <c r="Q391" s="48"/>
      <c r="R391" s="48"/>
      <c r="S391" s="48"/>
      <c r="T391" s="86"/>
      <c r="AT391" s="24" t="s">
        <v>210</v>
      </c>
      <c r="AU391" s="24" t="s">
        <v>87</v>
      </c>
    </row>
    <row r="392" spans="2:65" s="1" customFormat="1" ht="25.5" customHeight="1">
      <c r="B392" s="201"/>
      <c r="C392" s="202" t="s">
        <v>1169</v>
      </c>
      <c r="D392" s="202" t="s">
        <v>203</v>
      </c>
      <c r="E392" s="203" t="s">
        <v>1691</v>
      </c>
      <c r="F392" s="204" t="s">
        <v>1353</v>
      </c>
      <c r="G392" s="205" t="s">
        <v>330</v>
      </c>
      <c r="H392" s="206">
        <v>20</v>
      </c>
      <c r="I392" s="207"/>
      <c r="J392" s="208">
        <f>ROUND(I392*H392,2)</f>
        <v>0</v>
      </c>
      <c r="K392" s="204" t="s">
        <v>5</v>
      </c>
      <c r="L392" s="47"/>
      <c r="M392" s="209" t="s">
        <v>5</v>
      </c>
      <c r="N392" s="210" t="s">
        <v>48</v>
      </c>
      <c r="O392" s="48"/>
      <c r="P392" s="211">
        <f>O392*H392</f>
        <v>0</v>
      </c>
      <c r="Q392" s="211">
        <v>0</v>
      </c>
      <c r="R392" s="211">
        <f>Q392*H392</f>
        <v>0</v>
      </c>
      <c r="S392" s="211">
        <v>0</v>
      </c>
      <c r="T392" s="212">
        <f>S392*H392</f>
        <v>0</v>
      </c>
      <c r="AR392" s="24" t="s">
        <v>208</v>
      </c>
      <c r="AT392" s="24" t="s">
        <v>203</v>
      </c>
      <c r="AU392" s="24" t="s">
        <v>87</v>
      </c>
      <c r="AY392" s="24" t="s">
        <v>201</v>
      </c>
      <c r="BE392" s="213">
        <f>IF(N392="základní",J392,0)</f>
        <v>0</v>
      </c>
      <c r="BF392" s="213">
        <f>IF(N392="snížená",J392,0)</f>
        <v>0</v>
      </c>
      <c r="BG392" s="213">
        <f>IF(N392="zákl. přenesená",J392,0)</f>
        <v>0</v>
      </c>
      <c r="BH392" s="213">
        <f>IF(N392="sníž. přenesená",J392,0)</f>
        <v>0</v>
      </c>
      <c r="BI392" s="213">
        <f>IF(N392="nulová",J392,0)</f>
        <v>0</v>
      </c>
      <c r="BJ392" s="24" t="s">
        <v>85</v>
      </c>
      <c r="BK392" s="213">
        <f>ROUND(I392*H392,2)</f>
        <v>0</v>
      </c>
      <c r="BL392" s="24" t="s">
        <v>208</v>
      </c>
      <c r="BM392" s="24" t="s">
        <v>1655</v>
      </c>
    </row>
    <row r="393" spans="2:47" s="1" customFormat="1" ht="13.5">
      <c r="B393" s="47"/>
      <c r="D393" s="214" t="s">
        <v>210</v>
      </c>
      <c r="F393" s="215" t="s">
        <v>1353</v>
      </c>
      <c r="I393" s="216"/>
      <c r="L393" s="47"/>
      <c r="M393" s="217"/>
      <c r="N393" s="48"/>
      <c r="O393" s="48"/>
      <c r="P393" s="48"/>
      <c r="Q393" s="48"/>
      <c r="R393" s="48"/>
      <c r="S393" s="48"/>
      <c r="T393" s="86"/>
      <c r="AT393" s="24" t="s">
        <v>210</v>
      </c>
      <c r="AU393" s="24" t="s">
        <v>87</v>
      </c>
    </row>
    <row r="394" spans="2:65" s="1" customFormat="1" ht="25.5" customHeight="1">
      <c r="B394" s="201"/>
      <c r="C394" s="202" t="s">
        <v>1656</v>
      </c>
      <c r="D394" s="202" t="s">
        <v>203</v>
      </c>
      <c r="E394" s="203" t="s">
        <v>1693</v>
      </c>
      <c r="F394" s="204" t="s">
        <v>1355</v>
      </c>
      <c r="G394" s="205" t="s">
        <v>330</v>
      </c>
      <c r="H394" s="206">
        <v>20</v>
      </c>
      <c r="I394" s="207"/>
      <c r="J394" s="208">
        <f>ROUND(I394*H394,2)</f>
        <v>0</v>
      </c>
      <c r="K394" s="204" t="s">
        <v>5</v>
      </c>
      <c r="L394" s="47"/>
      <c r="M394" s="209" t="s">
        <v>5</v>
      </c>
      <c r="N394" s="210" t="s">
        <v>48</v>
      </c>
      <c r="O394" s="48"/>
      <c r="P394" s="211">
        <f>O394*H394</f>
        <v>0</v>
      </c>
      <c r="Q394" s="211">
        <v>0</v>
      </c>
      <c r="R394" s="211">
        <f>Q394*H394</f>
        <v>0</v>
      </c>
      <c r="S394" s="211">
        <v>0</v>
      </c>
      <c r="T394" s="212">
        <f>S394*H394</f>
        <v>0</v>
      </c>
      <c r="AR394" s="24" t="s">
        <v>208</v>
      </c>
      <c r="AT394" s="24" t="s">
        <v>203</v>
      </c>
      <c r="AU394" s="24" t="s">
        <v>87</v>
      </c>
      <c r="AY394" s="24" t="s">
        <v>201</v>
      </c>
      <c r="BE394" s="213">
        <f>IF(N394="základní",J394,0)</f>
        <v>0</v>
      </c>
      <c r="BF394" s="213">
        <f>IF(N394="snížená",J394,0)</f>
        <v>0</v>
      </c>
      <c r="BG394" s="213">
        <f>IF(N394="zákl. přenesená",J394,0)</f>
        <v>0</v>
      </c>
      <c r="BH394" s="213">
        <f>IF(N394="sníž. přenesená",J394,0)</f>
        <v>0</v>
      </c>
      <c r="BI394" s="213">
        <f>IF(N394="nulová",J394,0)</f>
        <v>0</v>
      </c>
      <c r="BJ394" s="24" t="s">
        <v>85</v>
      </c>
      <c r="BK394" s="213">
        <f>ROUND(I394*H394,2)</f>
        <v>0</v>
      </c>
      <c r="BL394" s="24" t="s">
        <v>208</v>
      </c>
      <c r="BM394" s="24" t="s">
        <v>1658</v>
      </c>
    </row>
    <row r="395" spans="2:47" s="1" customFormat="1" ht="13.5">
      <c r="B395" s="47"/>
      <c r="D395" s="214" t="s">
        <v>210</v>
      </c>
      <c r="F395" s="215" t="s">
        <v>1355</v>
      </c>
      <c r="I395" s="216"/>
      <c r="L395" s="47"/>
      <c r="M395" s="217"/>
      <c r="N395" s="48"/>
      <c r="O395" s="48"/>
      <c r="P395" s="48"/>
      <c r="Q395" s="48"/>
      <c r="R395" s="48"/>
      <c r="S395" s="48"/>
      <c r="T395" s="86"/>
      <c r="AT395" s="24" t="s">
        <v>210</v>
      </c>
      <c r="AU395" s="24" t="s">
        <v>87</v>
      </c>
    </row>
    <row r="396" spans="2:65" s="1" customFormat="1" ht="25.5" customHeight="1">
      <c r="B396" s="201"/>
      <c r="C396" s="202" t="s">
        <v>1172</v>
      </c>
      <c r="D396" s="202" t="s">
        <v>203</v>
      </c>
      <c r="E396" s="203" t="s">
        <v>1696</v>
      </c>
      <c r="F396" s="204" t="s">
        <v>1357</v>
      </c>
      <c r="G396" s="205" t="s">
        <v>330</v>
      </c>
      <c r="H396" s="206">
        <v>40</v>
      </c>
      <c r="I396" s="207"/>
      <c r="J396" s="208">
        <f>ROUND(I396*H396,2)</f>
        <v>0</v>
      </c>
      <c r="K396" s="204" t="s">
        <v>5</v>
      </c>
      <c r="L396" s="47"/>
      <c r="M396" s="209" t="s">
        <v>5</v>
      </c>
      <c r="N396" s="210" t="s">
        <v>48</v>
      </c>
      <c r="O396" s="48"/>
      <c r="P396" s="211">
        <f>O396*H396</f>
        <v>0</v>
      </c>
      <c r="Q396" s="211">
        <v>0</v>
      </c>
      <c r="R396" s="211">
        <f>Q396*H396</f>
        <v>0</v>
      </c>
      <c r="S396" s="211">
        <v>0</v>
      </c>
      <c r="T396" s="212">
        <f>S396*H396</f>
        <v>0</v>
      </c>
      <c r="AR396" s="24" t="s">
        <v>208</v>
      </c>
      <c r="AT396" s="24" t="s">
        <v>203</v>
      </c>
      <c r="AU396" s="24" t="s">
        <v>87</v>
      </c>
      <c r="AY396" s="24" t="s">
        <v>201</v>
      </c>
      <c r="BE396" s="213">
        <f>IF(N396="základní",J396,0)</f>
        <v>0</v>
      </c>
      <c r="BF396" s="213">
        <f>IF(N396="snížená",J396,0)</f>
        <v>0</v>
      </c>
      <c r="BG396" s="213">
        <f>IF(N396="zákl. přenesená",J396,0)</f>
        <v>0</v>
      </c>
      <c r="BH396" s="213">
        <f>IF(N396="sníž. přenesená",J396,0)</f>
        <v>0</v>
      </c>
      <c r="BI396" s="213">
        <f>IF(N396="nulová",J396,0)</f>
        <v>0</v>
      </c>
      <c r="BJ396" s="24" t="s">
        <v>85</v>
      </c>
      <c r="BK396" s="213">
        <f>ROUND(I396*H396,2)</f>
        <v>0</v>
      </c>
      <c r="BL396" s="24" t="s">
        <v>208</v>
      </c>
      <c r="BM396" s="24" t="s">
        <v>1660</v>
      </c>
    </row>
    <row r="397" spans="2:47" s="1" customFormat="1" ht="13.5">
      <c r="B397" s="47"/>
      <c r="D397" s="214" t="s">
        <v>210</v>
      </c>
      <c r="F397" s="215" t="s">
        <v>1357</v>
      </c>
      <c r="I397" s="216"/>
      <c r="L397" s="47"/>
      <c r="M397" s="217"/>
      <c r="N397" s="48"/>
      <c r="O397" s="48"/>
      <c r="P397" s="48"/>
      <c r="Q397" s="48"/>
      <c r="R397" s="48"/>
      <c r="S397" s="48"/>
      <c r="T397" s="86"/>
      <c r="AT397" s="24" t="s">
        <v>210</v>
      </c>
      <c r="AU397" s="24" t="s">
        <v>87</v>
      </c>
    </row>
    <row r="398" spans="2:65" s="1" customFormat="1" ht="25.5" customHeight="1">
      <c r="B398" s="201"/>
      <c r="C398" s="202" t="s">
        <v>1661</v>
      </c>
      <c r="D398" s="202" t="s">
        <v>203</v>
      </c>
      <c r="E398" s="203" t="s">
        <v>1698</v>
      </c>
      <c r="F398" s="204" t="s">
        <v>1359</v>
      </c>
      <c r="G398" s="205" t="s">
        <v>330</v>
      </c>
      <c r="H398" s="206">
        <v>20</v>
      </c>
      <c r="I398" s="207"/>
      <c r="J398" s="208">
        <f>ROUND(I398*H398,2)</f>
        <v>0</v>
      </c>
      <c r="K398" s="204" t="s">
        <v>5</v>
      </c>
      <c r="L398" s="47"/>
      <c r="M398" s="209" t="s">
        <v>5</v>
      </c>
      <c r="N398" s="210" t="s">
        <v>48</v>
      </c>
      <c r="O398" s="48"/>
      <c r="P398" s="211">
        <f>O398*H398</f>
        <v>0</v>
      </c>
      <c r="Q398" s="211">
        <v>0</v>
      </c>
      <c r="R398" s="211">
        <f>Q398*H398</f>
        <v>0</v>
      </c>
      <c r="S398" s="211">
        <v>0</v>
      </c>
      <c r="T398" s="212">
        <f>S398*H398</f>
        <v>0</v>
      </c>
      <c r="AR398" s="24" t="s">
        <v>208</v>
      </c>
      <c r="AT398" s="24" t="s">
        <v>203</v>
      </c>
      <c r="AU398" s="24" t="s">
        <v>87</v>
      </c>
      <c r="AY398" s="24" t="s">
        <v>201</v>
      </c>
      <c r="BE398" s="213">
        <f>IF(N398="základní",J398,0)</f>
        <v>0</v>
      </c>
      <c r="BF398" s="213">
        <f>IF(N398="snížená",J398,0)</f>
        <v>0</v>
      </c>
      <c r="BG398" s="213">
        <f>IF(N398="zákl. přenesená",J398,0)</f>
        <v>0</v>
      </c>
      <c r="BH398" s="213">
        <f>IF(N398="sníž. přenesená",J398,0)</f>
        <v>0</v>
      </c>
      <c r="BI398" s="213">
        <f>IF(N398="nulová",J398,0)</f>
        <v>0</v>
      </c>
      <c r="BJ398" s="24" t="s">
        <v>85</v>
      </c>
      <c r="BK398" s="213">
        <f>ROUND(I398*H398,2)</f>
        <v>0</v>
      </c>
      <c r="BL398" s="24" t="s">
        <v>208</v>
      </c>
      <c r="BM398" s="24" t="s">
        <v>1663</v>
      </c>
    </row>
    <row r="399" spans="2:47" s="1" customFormat="1" ht="13.5">
      <c r="B399" s="47"/>
      <c r="D399" s="214" t="s">
        <v>210</v>
      </c>
      <c r="F399" s="215" t="s">
        <v>1359</v>
      </c>
      <c r="I399" s="216"/>
      <c r="L399" s="47"/>
      <c r="M399" s="217"/>
      <c r="N399" s="48"/>
      <c r="O399" s="48"/>
      <c r="P399" s="48"/>
      <c r="Q399" s="48"/>
      <c r="R399" s="48"/>
      <c r="S399" s="48"/>
      <c r="T399" s="86"/>
      <c r="AT399" s="24" t="s">
        <v>210</v>
      </c>
      <c r="AU399" s="24" t="s">
        <v>87</v>
      </c>
    </row>
    <row r="400" spans="2:63" s="10" customFormat="1" ht="29.85" customHeight="1">
      <c r="B400" s="188"/>
      <c r="D400" s="189" t="s">
        <v>76</v>
      </c>
      <c r="E400" s="199" t="s">
        <v>2674</v>
      </c>
      <c r="F400" s="199" t="s">
        <v>1708</v>
      </c>
      <c r="I400" s="191"/>
      <c r="J400" s="200">
        <f>BK400</f>
        <v>0</v>
      </c>
      <c r="L400" s="188"/>
      <c r="M400" s="193"/>
      <c r="N400" s="194"/>
      <c r="O400" s="194"/>
      <c r="P400" s="195">
        <f>SUM(P401:P410)</f>
        <v>0</v>
      </c>
      <c r="Q400" s="194"/>
      <c r="R400" s="195">
        <f>SUM(R401:R410)</f>
        <v>0</v>
      </c>
      <c r="S400" s="194"/>
      <c r="T400" s="196">
        <f>SUM(T401:T410)</f>
        <v>0</v>
      </c>
      <c r="AR400" s="189" t="s">
        <v>85</v>
      </c>
      <c r="AT400" s="197" t="s">
        <v>76</v>
      </c>
      <c r="AU400" s="197" t="s">
        <v>85</v>
      </c>
      <c r="AY400" s="189" t="s">
        <v>201</v>
      </c>
      <c r="BK400" s="198">
        <f>SUM(BK401:BK410)</f>
        <v>0</v>
      </c>
    </row>
    <row r="401" spans="2:65" s="1" customFormat="1" ht="16.5" customHeight="1">
      <c r="B401" s="201"/>
      <c r="C401" s="202" t="s">
        <v>1175</v>
      </c>
      <c r="D401" s="202" t="s">
        <v>203</v>
      </c>
      <c r="E401" s="203" t="s">
        <v>1710</v>
      </c>
      <c r="F401" s="204" t="s">
        <v>1366</v>
      </c>
      <c r="G401" s="205" t="s">
        <v>330</v>
      </c>
      <c r="H401" s="206">
        <v>15</v>
      </c>
      <c r="I401" s="207"/>
      <c r="J401" s="208">
        <f>ROUND(I401*H401,2)</f>
        <v>0</v>
      </c>
      <c r="K401" s="204" t="s">
        <v>5</v>
      </c>
      <c r="L401" s="47"/>
      <c r="M401" s="209" t="s">
        <v>5</v>
      </c>
      <c r="N401" s="210" t="s">
        <v>48</v>
      </c>
      <c r="O401" s="48"/>
      <c r="P401" s="211">
        <f>O401*H401</f>
        <v>0</v>
      </c>
      <c r="Q401" s="211">
        <v>0</v>
      </c>
      <c r="R401" s="211">
        <f>Q401*H401</f>
        <v>0</v>
      </c>
      <c r="S401" s="211">
        <v>0</v>
      </c>
      <c r="T401" s="212">
        <f>S401*H401</f>
        <v>0</v>
      </c>
      <c r="AR401" s="24" t="s">
        <v>208</v>
      </c>
      <c r="AT401" s="24" t="s">
        <v>203</v>
      </c>
      <c r="AU401" s="24" t="s">
        <v>87</v>
      </c>
      <c r="AY401" s="24" t="s">
        <v>201</v>
      </c>
      <c r="BE401" s="213">
        <f>IF(N401="základní",J401,0)</f>
        <v>0</v>
      </c>
      <c r="BF401" s="213">
        <f>IF(N401="snížená",J401,0)</f>
        <v>0</v>
      </c>
      <c r="BG401" s="213">
        <f>IF(N401="zákl. přenesená",J401,0)</f>
        <v>0</v>
      </c>
      <c r="BH401" s="213">
        <f>IF(N401="sníž. přenesená",J401,0)</f>
        <v>0</v>
      </c>
      <c r="BI401" s="213">
        <f>IF(N401="nulová",J401,0)</f>
        <v>0</v>
      </c>
      <c r="BJ401" s="24" t="s">
        <v>85</v>
      </c>
      <c r="BK401" s="213">
        <f>ROUND(I401*H401,2)</f>
        <v>0</v>
      </c>
      <c r="BL401" s="24" t="s">
        <v>208</v>
      </c>
      <c r="BM401" s="24" t="s">
        <v>1665</v>
      </c>
    </row>
    <row r="402" spans="2:47" s="1" customFormat="1" ht="13.5">
      <c r="B402" s="47"/>
      <c r="D402" s="214" t="s">
        <v>210</v>
      </c>
      <c r="F402" s="215" t="s">
        <v>1366</v>
      </c>
      <c r="I402" s="216"/>
      <c r="L402" s="47"/>
      <c r="M402" s="217"/>
      <c r="N402" s="48"/>
      <c r="O402" s="48"/>
      <c r="P402" s="48"/>
      <c r="Q402" s="48"/>
      <c r="R402" s="48"/>
      <c r="S402" s="48"/>
      <c r="T402" s="86"/>
      <c r="AT402" s="24" t="s">
        <v>210</v>
      </c>
      <c r="AU402" s="24" t="s">
        <v>87</v>
      </c>
    </row>
    <row r="403" spans="2:65" s="1" customFormat="1" ht="16.5" customHeight="1">
      <c r="B403" s="201"/>
      <c r="C403" s="202" t="s">
        <v>1666</v>
      </c>
      <c r="D403" s="202" t="s">
        <v>203</v>
      </c>
      <c r="E403" s="203" t="s">
        <v>1712</v>
      </c>
      <c r="F403" s="204" t="s">
        <v>1368</v>
      </c>
      <c r="G403" s="205" t="s">
        <v>330</v>
      </c>
      <c r="H403" s="206">
        <v>80</v>
      </c>
      <c r="I403" s="207"/>
      <c r="J403" s="208">
        <f>ROUND(I403*H403,2)</f>
        <v>0</v>
      </c>
      <c r="K403" s="204" t="s">
        <v>5</v>
      </c>
      <c r="L403" s="47"/>
      <c r="M403" s="209" t="s">
        <v>5</v>
      </c>
      <c r="N403" s="210" t="s">
        <v>48</v>
      </c>
      <c r="O403" s="48"/>
      <c r="P403" s="211">
        <f>O403*H403</f>
        <v>0</v>
      </c>
      <c r="Q403" s="211">
        <v>0</v>
      </c>
      <c r="R403" s="211">
        <f>Q403*H403</f>
        <v>0</v>
      </c>
      <c r="S403" s="211">
        <v>0</v>
      </c>
      <c r="T403" s="212">
        <f>S403*H403</f>
        <v>0</v>
      </c>
      <c r="AR403" s="24" t="s">
        <v>208</v>
      </c>
      <c r="AT403" s="24" t="s">
        <v>203</v>
      </c>
      <c r="AU403" s="24" t="s">
        <v>87</v>
      </c>
      <c r="AY403" s="24" t="s">
        <v>201</v>
      </c>
      <c r="BE403" s="213">
        <f>IF(N403="základní",J403,0)</f>
        <v>0</v>
      </c>
      <c r="BF403" s="213">
        <f>IF(N403="snížená",J403,0)</f>
        <v>0</v>
      </c>
      <c r="BG403" s="213">
        <f>IF(N403="zákl. přenesená",J403,0)</f>
        <v>0</v>
      </c>
      <c r="BH403" s="213">
        <f>IF(N403="sníž. přenesená",J403,0)</f>
        <v>0</v>
      </c>
      <c r="BI403" s="213">
        <f>IF(N403="nulová",J403,0)</f>
        <v>0</v>
      </c>
      <c r="BJ403" s="24" t="s">
        <v>85</v>
      </c>
      <c r="BK403" s="213">
        <f>ROUND(I403*H403,2)</f>
        <v>0</v>
      </c>
      <c r="BL403" s="24" t="s">
        <v>208</v>
      </c>
      <c r="BM403" s="24" t="s">
        <v>1668</v>
      </c>
    </row>
    <row r="404" spans="2:47" s="1" customFormat="1" ht="13.5">
      <c r="B404" s="47"/>
      <c r="D404" s="214" t="s">
        <v>210</v>
      </c>
      <c r="F404" s="215" t="s">
        <v>1368</v>
      </c>
      <c r="I404" s="216"/>
      <c r="L404" s="47"/>
      <c r="M404" s="217"/>
      <c r="N404" s="48"/>
      <c r="O404" s="48"/>
      <c r="P404" s="48"/>
      <c r="Q404" s="48"/>
      <c r="R404" s="48"/>
      <c r="S404" s="48"/>
      <c r="T404" s="86"/>
      <c r="AT404" s="24" t="s">
        <v>210</v>
      </c>
      <c r="AU404" s="24" t="s">
        <v>87</v>
      </c>
    </row>
    <row r="405" spans="2:65" s="1" customFormat="1" ht="16.5" customHeight="1">
      <c r="B405" s="201"/>
      <c r="C405" s="202" t="s">
        <v>1178</v>
      </c>
      <c r="D405" s="202" t="s">
        <v>203</v>
      </c>
      <c r="E405" s="203" t="s">
        <v>1715</v>
      </c>
      <c r="F405" s="204" t="s">
        <v>1370</v>
      </c>
      <c r="G405" s="205" t="s">
        <v>330</v>
      </c>
      <c r="H405" s="206">
        <v>10</v>
      </c>
      <c r="I405" s="207"/>
      <c r="J405" s="208">
        <f>ROUND(I405*H405,2)</f>
        <v>0</v>
      </c>
      <c r="K405" s="204" t="s">
        <v>5</v>
      </c>
      <c r="L405" s="47"/>
      <c r="M405" s="209" t="s">
        <v>5</v>
      </c>
      <c r="N405" s="210" t="s">
        <v>48</v>
      </c>
      <c r="O405" s="48"/>
      <c r="P405" s="211">
        <f>O405*H405</f>
        <v>0</v>
      </c>
      <c r="Q405" s="211">
        <v>0</v>
      </c>
      <c r="R405" s="211">
        <f>Q405*H405</f>
        <v>0</v>
      </c>
      <c r="S405" s="211">
        <v>0</v>
      </c>
      <c r="T405" s="212">
        <f>S405*H405</f>
        <v>0</v>
      </c>
      <c r="AR405" s="24" t="s">
        <v>208</v>
      </c>
      <c r="AT405" s="24" t="s">
        <v>203</v>
      </c>
      <c r="AU405" s="24" t="s">
        <v>87</v>
      </c>
      <c r="AY405" s="24" t="s">
        <v>201</v>
      </c>
      <c r="BE405" s="213">
        <f>IF(N405="základní",J405,0)</f>
        <v>0</v>
      </c>
      <c r="BF405" s="213">
        <f>IF(N405="snížená",J405,0)</f>
        <v>0</v>
      </c>
      <c r="BG405" s="213">
        <f>IF(N405="zákl. přenesená",J405,0)</f>
        <v>0</v>
      </c>
      <c r="BH405" s="213">
        <f>IF(N405="sníž. přenesená",J405,0)</f>
        <v>0</v>
      </c>
      <c r="BI405" s="213">
        <f>IF(N405="nulová",J405,0)</f>
        <v>0</v>
      </c>
      <c r="BJ405" s="24" t="s">
        <v>85</v>
      </c>
      <c r="BK405" s="213">
        <f>ROUND(I405*H405,2)</f>
        <v>0</v>
      </c>
      <c r="BL405" s="24" t="s">
        <v>208</v>
      </c>
      <c r="BM405" s="24" t="s">
        <v>1671</v>
      </c>
    </row>
    <row r="406" spans="2:47" s="1" customFormat="1" ht="13.5">
      <c r="B406" s="47"/>
      <c r="D406" s="214" t="s">
        <v>210</v>
      </c>
      <c r="F406" s="215" t="s">
        <v>1370</v>
      </c>
      <c r="I406" s="216"/>
      <c r="L406" s="47"/>
      <c r="M406" s="217"/>
      <c r="N406" s="48"/>
      <c r="O406" s="48"/>
      <c r="P406" s="48"/>
      <c r="Q406" s="48"/>
      <c r="R406" s="48"/>
      <c r="S406" s="48"/>
      <c r="T406" s="86"/>
      <c r="AT406" s="24" t="s">
        <v>210</v>
      </c>
      <c r="AU406" s="24" t="s">
        <v>87</v>
      </c>
    </row>
    <row r="407" spans="2:65" s="1" customFormat="1" ht="16.5" customHeight="1">
      <c r="B407" s="201"/>
      <c r="C407" s="202" t="s">
        <v>1672</v>
      </c>
      <c r="D407" s="202" t="s">
        <v>203</v>
      </c>
      <c r="E407" s="203" t="s">
        <v>1717</v>
      </c>
      <c r="F407" s="204" t="s">
        <v>1372</v>
      </c>
      <c r="G407" s="205" t="s">
        <v>330</v>
      </c>
      <c r="H407" s="206">
        <v>10</v>
      </c>
      <c r="I407" s="207"/>
      <c r="J407" s="208">
        <f>ROUND(I407*H407,2)</f>
        <v>0</v>
      </c>
      <c r="K407" s="204" t="s">
        <v>5</v>
      </c>
      <c r="L407" s="47"/>
      <c r="M407" s="209" t="s">
        <v>5</v>
      </c>
      <c r="N407" s="210" t="s">
        <v>48</v>
      </c>
      <c r="O407" s="48"/>
      <c r="P407" s="211">
        <f>O407*H407</f>
        <v>0</v>
      </c>
      <c r="Q407" s="211">
        <v>0</v>
      </c>
      <c r="R407" s="211">
        <f>Q407*H407</f>
        <v>0</v>
      </c>
      <c r="S407" s="211">
        <v>0</v>
      </c>
      <c r="T407" s="212">
        <f>S407*H407</f>
        <v>0</v>
      </c>
      <c r="AR407" s="24" t="s">
        <v>208</v>
      </c>
      <c r="AT407" s="24" t="s">
        <v>203</v>
      </c>
      <c r="AU407" s="24" t="s">
        <v>87</v>
      </c>
      <c r="AY407" s="24" t="s">
        <v>201</v>
      </c>
      <c r="BE407" s="213">
        <f>IF(N407="základní",J407,0)</f>
        <v>0</v>
      </c>
      <c r="BF407" s="213">
        <f>IF(N407="snížená",J407,0)</f>
        <v>0</v>
      </c>
      <c r="BG407" s="213">
        <f>IF(N407="zákl. přenesená",J407,0)</f>
        <v>0</v>
      </c>
      <c r="BH407" s="213">
        <f>IF(N407="sníž. přenesená",J407,0)</f>
        <v>0</v>
      </c>
      <c r="BI407" s="213">
        <f>IF(N407="nulová",J407,0)</f>
        <v>0</v>
      </c>
      <c r="BJ407" s="24" t="s">
        <v>85</v>
      </c>
      <c r="BK407" s="213">
        <f>ROUND(I407*H407,2)</f>
        <v>0</v>
      </c>
      <c r="BL407" s="24" t="s">
        <v>208</v>
      </c>
      <c r="BM407" s="24" t="s">
        <v>1674</v>
      </c>
    </row>
    <row r="408" spans="2:47" s="1" customFormat="1" ht="13.5">
      <c r="B408" s="47"/>
      <c r="D408" s="214" t="s">
        <v>210</v>
      </c>
      <c r="F408" s="215" t="s">
        <v>1372</v>
      </c>
      <c r="I408" s="216"/>
      <c r="L408" s="47"/>
      <c r="M408" s="217"/>
      <c r="N408" s="48"/>
      <c r="O408" s="48"/>
      <c r="P408" s="48"/>
      <c r="Q408" s="48"/>
      <c r="R408" s="48"/>
      <c r="S408" s="48"/>
      <c r="T408" s="86"/>
      <c r="AT408" s="24" t="s">
        <v>210</v>
      </c>
      <c r="AU408" s="24" t="s">
        <v>87</v>
      </c>
    </row>
    <row r="409" spans="2:65" s="1" customFormat="1" ht="25.5" customHeight="1">
      <c r="B409" s="201"/>
      <c r="C409" s="202" t="s">
        <v>1181</v>
      </c>
      <c r="D409" s="202" t="s">
        <v>203</v>
      </c>
      <c r="E409" s="203" t="s">
        <v>1720</v>
      </c>
      <c r="F409" s="204" t="s">
        <v>1374</v>
      </c>
      <c r="G409" s="205" t="s">
        <v>330</v>
      </c>
      <c r="H409" s="206">
        <v>20</v>
      </c>
      <c r="I409" s="207"/>
      <c r="J409" s="208">
        <f>ROUND(I409*H409,2)</f>
        <v>0</v>
      </c>
      <c r="K409" s="204" t="s">
        <v>5</v>
      </c>
      <c r="L409" s="47"/>
      <c r="M409" s="209" t="s">
        <v>5</v>
      </c>
      <c r="N409" s="210" t="s">
        <v>48</v>
      </c>
      <c r="O409" s="48"/>
      <c r="P409" s="211">
        <f>O409*H409</f>
        <v>0</v>
      </c>
      <c r="Q409" s="211">
        <v>0</v>
      </c>
      <c r="R409" s="211">
        <f>Q409*H409</f>
        <v>0</v>
      </c>
      <c r="S409" s="211">
        <v>0</v>
      </c>
      <c r="T409" s="212">
        <f>S409*H409</f>
        <v>0</v>
      </c>
      <c r="AR409" s="24" t="s">
        <v>208</v>
      </c>
      <c r="AT409" s="24" t="s">
        <v>203</v>
      </c>
      <c r="AU409" s="24" t="s">
        <v>87</v>
      </c>
      <c r="AY409" s="24" t="s">
        <v>201</v>
      </c>
      <c r="BE409" s="213">
        <f>IF(N409="základní",J409,0)</f>
        <v>0</v>
      </c>
      <c r="BF409" s="213">
        <f>IF(N409="snížená",J409,0)</f>
        <v>0</v>
      </c>
      <c r="BG409" s="213">
        <f>IF(N409="zákl. přenesená",J409,0)</f>
        <v>0</v>
      </c>
      <c r="BH409" s="213">
        <f>IF(N409="sníž. přenesená",J409,0)</f>
        <v>0</v>
      </c>
      <c r="BI409" s="213">
        <f>IF(N409="nulová",J409,0)</f>
        <v>0</v>
      </c>
      <c r="BJ409" s="24" t="s">
        <v>85</v>
      </c>
      <c r="BK409" s="213">
        <f>ROUND(I409*H409,2)</f>
        <v>0</v>
      </c>
      <c r="BL409" s="24" t="s">
        <v>208</v>
      </c>
      <c r="BM409" s="24" t="s">
        <v>1676</v>
      </c>
    </row>
    <row r="410" spans="2:47" s="1" customFormat="1" ht="13.5">
      <c r="B410" s="47"/>
      <c r="D410" s="214" t="s">
        <v>210</v>
      </c>
      <c r="F410" s="215" t="s">
        <v>1374</v>
      </c>
      <c r="I410" s="216"/>
      <c r="L410" s="47"/>
      <c r="M410" s="217"/>
      <c r="N410" s="48"/>
      <c r="O410" s="48"/>
      <c r="P410" s="48"/>
      <c r="Q410" s="48"/>
      <c r="R410" s="48"/>
      <c r="S410" s="48"/>
      <c r="T410" s="86"/>
      <c r="AT410" s="24" t="s">
        <v>210</v>
      </c>
      <c r="AU410" s="24" t="s">
        <v>87</v>
      </c>
    </row>
    <row r="411" spans="2:63" s="10" customFormat="1" ht="29.85" customHeight="1">
      <c r="B411" s="188"/>
      <c r="D411" s="189" t="s">
        <v>76</v>
      </c>
      <c r="E411" s="199" t="s">
        <v>1363</v>
      </c>
      <c r="F411" s="199" t="s">
        <v>1376</v>
      </c>
      <c r="I411" s="191"/>
      <c r="J411" s="200">
        <f>BK411</f>
        <v>0</v>
      </c>
      <c r="L411" s="188"/>
      <c r="M411" s="193"/>
      <c r="N411" s="194"/>
      <c r="O411" s="194"/>
      <c r="P411" s="195">
        <f>SUM(P412:P415)</f>
        <v>0</v>
      </c>
      <c r="Q411" s="194"/>
      <c r="R411" s="195">
        <f>SUM(R412:R415)</f>
        <v>0</v>
      </c>
      <c r="S411" s="194"/>
      <c r="T411" s="196">
        <f>SUM(T412:T415)</f>
        <v>0</v>
      </c>
      <c r="AR411" s="189" t="s">
        <v>85</v>
      </c>
      <c r="AT411" s="197" t="s">
        <v>76</v>
      </c>
      <c r="AU411" s="197" t="s">
        <v>85</v>
      </c>
      <c r="AY411" s="189" t="s">
        <v>201</v>
      </c>
      <c r="BK411" s="198">
        <f>SUM(BK412:BK415)</f>
        <v>0</v>
      </c>
    </row>
    <row r="412" spans="2:65" s="1" customFormat="1" ht="16.5" customHeight="1">
      <c r="B412" s="201"/>
      <c r="C412" s="202" t="s">
        <v>1677</v>
      </c>
      <c r="D412" s="202" t="s">
        <v>203</v>
      </c>
      <c r="E412" s="203" t="s">
        <v>1722</v>
      </c>
      <c r="F412" s="204" t="s">
        <v>1378</v>
      </c>
      <c r="G412" s="205" t="s">
        <v>330</v>
      </c>
      <c r="H412" s="206">
        <v>10</v>
      </c>
      <c r="I412" s="207"/>
      <c r="J412" s="208">
        <f>ROUND(I412*H412,2)</f>
        <v>0</v>
      </c>
      <c r="K412" s="204" t="s">
        <v>5</v>
      </c>
      <c r="L412" s="47"/>
      <c r="M412" s="209" t="s">
        <v>5</v>
      </c>
      <c r="N412" s="210" t="s">
        <v>48</v>
      </c>
      <c r="O412" s="48"/>
      <c r="P412" s="211">
        <f>O412*H412</f>
        <v>0</v>
      </c>
      <c r="Q412" s="211">
        <v>0</v>
      </c>
      <c r="R412" s="211">
        <f>Q412*H412</f>
        <v>0</v>
      </c>
      <c r="S412" s="211">
        <v>0</v>
      </c>
      <c r="T412" s="212">
        <f>S412*H412</f>
        <v>0</v>
      </c>
      <c r="AR412" s="24" t="s">
        <v>208</v>
      </c>
      <c r="AT412" s="24" t="s">
        <v>203</v>
      </c>
      <c r="AU412" s="24" t="s">
        <v>87</v>
      </c>
      <c r="AY412" s="24" t="s">
        <v>201</v>
      </c>
      <c r="BE412" s="213">
        <f>IF(N412="základní",J412,0)</f>
        <v>0</v>
      </c>
      <c r="BF412" s="213">
        <f>IF(N412="snížená",J412,0)</f>
        <v>0</v>
      </c>
      <c r="BG412" s="213">
        <f>IF(N412="zákl. přenesená",J412,0)</f>
        <v>0</v>
      </c>
      <c r="BH412" s="213">
        <f>IF(N412="sníž. přenesená",J412,0)</f>
        <v>0</v>
      </c>
      <c r="BI412" s="213">
        <f>IF(N412="nulová",J412,0)</f>
        <v>0</v>
      </c>
      <c r="BJ412" s="24" t="s">
        <v>85</v>
      </c>
      <c r="BK412" s="213">
        <f>ROUND(I412*H412,2)</f>
        <v>0</v>
      </c>
      <c r="BL412" s="24" t="s">
        <v>208</v>
      </c>
      <c r="BM412" s="24" t="s">
        <v>1679</v>
      </c>
    </row>
    <row r="413" spans="2:47" s="1" customFormat="1" ht="13.5">
      <c r="B413" s="47"/>
      <c r="D413" s="214" t="s">
        <v>210</v>
      </c>
      <c r="F413" s="215" t="s">
        <v>1378</v>
      </c>
      <c r="I413" s="216"/>
      <c r="L413" s="47"/>
      <c r="M413" s="217"/>
      <c r="N413" s="48"/>
      <c r="O413" s="48"/>
      <c r="P413" s="48"/>
      <c r="Q413" s="48"/>
      <c r="R413" s="48"/>
      <c r="S413" s="48"/>
      <c r="T413" s="86"/>
      <c r="AT413" s="24" t="s">
        <v>210</v>
      </c>
      <c r="AU413" s="24" t="s">
        <v>87</v>
      </c>
    </row>
    <row r="414" spans="2:65" s="1" customFormat="1" ht="16.5" customHeight="1">
      <c r="B414" s="201"/>
      <c r="C414" s="202" t="s">
        <v>1456</v>
      </c>
      <c r="D414" s="202" t="s">
        <v>203</v>
      </c>
      <c r="E414" s="203" t="s">
        <v>1725</v>
      </c>
      <c r="F414" s="204" t="s">
        <v>1380</v>
      </c>
      <c r="G414" s="205" t="s">
        <v>1192</v>
      </c>
      <c r="H414" s="206">
        <v>10</v>
      </c>
      <c r="I414" s="207"/>
      <c r="J414" s="208">
        <f>ROUND(I414*H414,2)</f>
        <v>0</v>
      </c>
      <c r="K414" s="204" t="s">
        <v>5</v>
      </c>
      <c r="L414" s="47"/>
      <c r="M414" s="209" t="s">
        <v>5</v>
      </c>
      <c r="N414" s="210" t="s">
        <v>48</v>
      </c>
      <c r="O414" s="48"/>
      <c r="P414" s="211">
        <f>O414*H414</f>
        <v>0</v>
      </c>
      <c r="Q414" s="211">
        <v>0</v>
      </c>
      <c r="R414" s="211">
        <f>Q414*H414</f>
        <v>0</v>
      </c>
      <c r="S414" s="211">
        <v>0</v>
      </c>
      <c r="T414" s="212">
        <f>S414*H414</f>
        <v>0</v>
      </c>
      <c r="AR414" s="24" t="s">
        <v>208</v>
      </c>
      <c r="AT414" s="24" t="s">
        <v>203</v>
      </c>
      <c r="AU414" s="24" t="s">
        <v>87</v>
      </c>
      <c r="AY414" s="24" t="s">
        <v>201</v>
      </c>
      <c r="BE414" s="213">
        <f>IF(N414="základní",J414,0)</f>
        <v>0</v>
      </c>
      <c r="BF414" s="213">
        <f>IF(N414="snížená",J414,0)</f>
        <v>0</v>
      </c>
      <c r="BG414" s="213">
        <f>IF(N414="zákl. přenesená",J414,0)</f>
        <v>0</v>
      </c>
      <c r="BH414" s="213">
        <f>IF(N414="sníž. přenesená",J414,0)</f>
        <v>0</v>
      </c>
      <c r="BI414" s="213">
        <f>IF(N414="nulová",J414,0)</f>
        <v>0</v>
      </c>
      <c r="BJ414" s="24" t="s">
        <v>85</v>
      </c>
      <c r="BK414" s="213">
        <f>ROUND(I414*H414,2)</f>
        <v>0</v>
      </c>
      <c r="BL414" s="24" t="s">
        <v>208</v>
      </c>
      <c r="BM414" s="24" t="s">
        <v>1681</v>
      </c>
    </row>
    <row r="415" spans="2:47" s="1" customFormat="1" ht="13.5">
      <c r="B415" s="47"/>
      <c r="D415" s="214" t="s">
        <v>210</v>
      </c>
      <c r="F415" s="215" t="s">
        <v>1380</v>
      </c>
      <c r="I415" s="216"/>
      <c r="L415" s="47"/>
      <c r="M415" s="217"/>
      <c r="N415" s="48"/>
      <c r="O415" s="48"/>
      <c r="P415" s="48"/>
      <c r="Q415" s="48"/>
      <c r="R415" s="48"/>
      <c r="S415" s="48"/>
      <c r="T415" s="86"/>
      <c r="AT415" s="24" t="s">
        <v>210</v>
      </c>
      <c r="AU415" s="24" t="s">
        <v>87</v>
      </c>
    </row>
    <row r="416" spans="2:63" s="10" customFormat="1" ht="29.85" customHeight="1">
      <c r="B416" s="188"/>
      <c r="D416" s="189" t="s">
        <v>76</v>
      </c>
      <c r="E416" s="199" t="s">
        <v>1375</v>
      </c>
      <c r="F416" s="199" t="s">
        <v>2646</v>
      </c>
      <c r="I416" s="191"/>
      <c r="J416" s="200">
        <f>BK416</f>
        <v>0</v>
      </c>
      <c r="L416" s="188"/>
      <c r="M416" s="193"/>
      <c r="N416" s="194"/>
      <c r="O416" s="194"/>
      <c r="P416" s="195">
        <f>SUM(P417:P428)</f>
        <v>0</v>
      </c>
      <c r="Q416" s="194"/>
      <c r="R416" s="195">
        <f>SUM(R417:R428)</f>
        <v>0</v>
      </c>
      <c r="S416" s="194"/>
      <c r="T416" s="196">
        <f>SUM(T417:T428)</f>
        <v>0</v>
      </c>
      <c r="AR416" s="189" t="s">
        <v>85</v>
      </c>
      <c r="AT416" s="197" t="s">
        <v>76</v>
      </c>
      <c r="AU416" s="197" t="s">
        <v>85</v>
      </c>
      <c r="AY416" s="189" t="s">
        <v>201</v>
      </c>
      <c r="BK416" s="198">
        <f>SUM(BK417:BK428)</f>
        <v>0</v>
      </c>
    </row>
    <row r="417" spans="2:65" s="1" customFormat="1" ht="16.5" customHeight="1">
      <c r="B417" s="201"/>
      <c r="C417" s="202" t="s">
        <v>1682</v>
      </c>
      <c r="D417" s="202" t="s">
        <v>203</v>
      </c>
      <c r="E417" s="203" t="s">
        <v>1730</v>
      </c>
      <c r="F417" s="204" t="s">
        <v>1386</v>
      </c>
      <c r="G417" s="205" t="s">
        <v>330</v>
      </c>
      <c r="H417" s="206">
        <v>30</v>
      </c>
      <c r="I417" s="207"/>
      <c r="J417" s="208">
        <f>ROUND(I417*H417,2)</f>
        <v>0</v>
      </c>
      <c r="K417" s="204" t="s">
        <v>5</v>
      </c>
      <c r="L417" s="47"/>
      <c r="M417" s="209" t="s">
        <v>5</v>
      </c>
      <c r="N417" s="210" t="s">
        <v>48</v>
      </c>
      <c r="O417" s="48"/>
      <c r="P417" s="211">
        <f>O417*H417</f>
        <v>0</v>
      </c>
      <c r="Q417" s="211">
        <v>0</v>
      </c>
      <c r="R417" s="211">
        <f>Q417*H417</f>
        <v>0</v>
      </c>
      <c r="S417" s="211">
        <v>0</v>
      </c>
      <c r="T417" s="212">
        <f>S417*H417</f>
        <v>0</v>
      </c>
      <c r="AR417" s="24" t="s">
        <v>208</v>
      </c>
      <c r="AT417" s="24" t="s">
        <v>203</v>
      </c>
      <c r="AU417" s="24" t="s">
        <v>87</v>
      </c>
      <c r="AY417" s="24" t="s">
        <v>201</v>
      </c>
      <c r="BE417" s="213">
        <f>IF(N417="základní",J417,0)</f>
        <v>0</v>
      </c>
      <c r="BF417" s="213">
        <f>IF(N417="snížená",J417,0)</f>
        <v>0</v>
      </c>
      <c r="BG417" s="213">
        <f>IF(N417="zákl. přenesená",J417,0)</f>
        <v>0</v>
      </c>
      <c r="BH417" s="213">
        <f>IF(N417="sníž. přenesená",J417,0)</f>
        <v>0</v>
      </c>
      <c r="BI417" s="213">
        <f>IF(N417="nulová",J417,0)</f>
        <v>0</v>
      </c>
      <c r="BJ417" s="24" t="s">
        <v>85</v>
      </c>
      <c r="BK417" s="213">
        <f>ROUND(I417*H417,2)</f>
        <v>0</v>
      </c>
      <c r="BL417" s="24" t="s">
        <v>208</v>
      </c>
      <c r="BM417" s="24" t="s">
        <v>1684</v>
      </c>
    </row>
    <row r="418" spans="2:47" s="1" customFormat="1" ht="13.5">
      <c r="B418" s="47"/>
      <c r="D418" s="214" t="s">
        <v>210</v>
      </c>
      <c r="F418" s="215" t="s">
        <v>1386</v>
      </c>
      <c r="I418" s="216"/>
      <c r="L418" s="47"/>
      <c r="M418" s="217"/>
      <c r="N418" s="48"/>
      <c r="O418" s="48"/>
      <c r="P418" s="48"/>
      <c r="Q418" s="48"/>
      <c r="R418" s="48"/>
      <c r="S418" s="48"/>
      <c r="T418" s="86"/>
      <c r="AT418" s="24" t="s">
        <v>210</v>
      </c>
      <c r="AU418" s="24" t="s">
        <v>87</v>
      </c>
    </row>
    <row r="419" spans="2:65" s="1" customFormat="1" ht="16.5" customHeight="1">
      <c r="B419" s="201"/>
      <c r="C419" s="202" t="s">
        <v>1459</v>
      </c>
      <c r="D419" s="202" t="s">
        <v>203</v>
      </c>
      <c r="E419" s="203" t="s">
        <v>1732</v>
      </c>
      <c r="F419" s="204" t="s">
        <v>1390</v>
      </c>
      <c r="G419" s="205" t="s">
        <v>330</v>
      </c>
      <c r="H419" s="206">
        <v>60</v>
      </c>
      <c r="I419" s="207"/>
      <c r="J419" s="208">
        <f>ROUND(I419*H419,2)</f>
        <v>0</v>
      </c>
      <c r="K419" s="204" t="s">
        <v>5</v>
      </c>
      <c r="L419" s="47"/>
      <c r="M419" s="209" t="s">
        <v>5</v>
      </c>
      <c r="N419" s="210" t="s">
        <v>48</v>
      </c>
      <c r="O419" s="48"/>
      <c r="P419" s="211">
        <f>O419*H419</f>
        <v>0</v>
      </c>
      <c r="Q419" s="211">
        <v>0</v>
      </c>
      <c r="R419" s="211">
        <f>Q419*H419</f>
        <v>0</v>
      </c>
      <c r="S419" s="211">
        <v>0</v>
      </c>
      <c r="T419" s="212">
        <f>S419*H419</f>
        <v>0</v>
      </c>
      <c r="AR419" s="24" t="s">
        <v>208</v>
      </c>
      <c r="AT419" s="24" t="s">
        <v>203</v>
      </c>
      <c r="AU419" s="24" t="s">
        <v>87</v>
      </c>
      <c r="AY419" s="24" t="s">
        <v>201</v>
      </c>
      <c r="BE419" s="213">
        <f>IF(N419="základní",J419,0)</f>
        <v>0</v>
      </c>
      <c r="BF419" s="213">
        <f>IF(N419="snížená",J419,0)</f>
        <v>0</v>
      </c>
      <c r="BG419" s="213">
        <f>IF(N419="zákl. přenesená",J419,0)</f>
        <v>0</v>
      </c>
      <c r="BH419" s="213">
        <f>IF(N419="sníž. přenesená",J419,0)</f>
        <v>0</v>
      </c>
      <c r="BI419" s="213">
        <f>IF(N419="nulová",J419,0)</f>
        <v>0</v>
      </c>
      <c r="BJ419" s="24" t="s">
        <v>85</v>
      </c>
      <c r="BK419" s="213">
        <f>ROUND(I419*H419,2)</f>
        <v>0</v>
      </c>
      <c r="BL419" s="24" t="s">
        <v>208</v>
      </c>
      <c r="BM419" s="24" t="s">
        <v>1686</v>
      </c>
    </row>
    <row r="420" spans="2:47" s="1" customFormat="1" ht="13.5">
      <c r="B420" s="47"/>
      <c r="D420" s="214" t="s">
        <v>210</v>
      </c>
      <c r="F420" s="215" t="s">
        <v>1390</v>
      </c>
      <c r="I420" s="216"/>
      <c r="L420" s="47"/>
      <c r="M420" s="217"/>
      <c r="N420" s="48"/>
      <c r="O420" s="48"/>
      <c r="P420" s="48"/>
      <c r="Q420" s="48"/>
      <c r="R420" s="48"/>
      <c r="S420" s="48"/>
      <c r="T420" s="86"/>
      <c r="AT420" s="24" t="s">
        <v>210</v>
      </c>
      <c r="AU420" s="24" t="s">
        <v>87</v>
      </c>
    </row>
    <row r="421" spans="2:65" s="1" customFormat="1" ht="16.5" customHeight="1">
      <c r="B421" s="201"/>
      <c r="C421" s="202" t="s">
        <v>1687</v>
      </c>
      <c r="D421" s="202" t="s">
        <v>203</v>
      </c>
      <c r="E421" s="203" t="s">
        <v>1735</v>
      </c>
      <c r="F421" s="204" t="s">
        <v>1394</v>
      </c>
      <c r="G421" s="205" t="s">
        <v>330</v>
      </c>
      <c r="H421" s="206">
        <v>60</v>
      </c>
      <c r="I421" s="207"/>
      <c r="J421" s="208">
        <f>ROUND(I421*H421,2)</f>
        <v>0</v>
      </c>
      <c r="K421" s="204" t="s">
        <v>5</v>
      </c>
      <c r="L421" s="47"/>
      <c r="M421" s="209" t="s">
        <v>5</v>
      </c>
      <c r="N421" s="210" t="s">
        <v>48</v>
      </c>
      <c r="O421" s="48"/>
      <c r="P421" s="211">
        <f>O421*H421</f>
        <v>0</v>
      </c>
      <c r="Q421" s="211">
        <v>0</v>
      </c>
      <c r="R421" s="211">
        <f>Q421*H421</f>
        <v>0</v>
      </c>
      <c r="S421" s="211">
        <v>0</v>
      </c>
      <c r="T421" s="212">
        <f>S421*H421</f>
        <v>0</v>
      </c>
      <c r="AR421" s="24" t="s">
        <v>208</v>
      </c>
      <c r="AT421" s="24" t="s">
        <v>203</v>
      </c>
      <c r="AU421" s="24" t="s">
        <v>87</v>
      </c>
      <c r="AY421" s="24" t="s">
        <v>201</v>
      </c>
      <c r="BE421" s="213">
        <f>IF(N421="základní",J421,0)</f>
        <v>0</v>
      </c>
      <c r="BF421" s="213">
        <f>IF(N421="snížená",J421,0)</f>
        <v>0</v>
      </c>
      <c r="BG421" s="213">
        <f>IF(N421="zákl. přenesená",J421,0)</f>
        <v>0</v>
      </c>
      <c r="BH421" s="213">
        <f>IF(N421="sníž. přenesená",J421,0)</f>
        <v>0</v>
      </c>
      <c r="BI421" s="213">
        <f>IF(N421="nulová",J421,0)</f>
        <v>0</v>
      </c>
      <c r="BJ421" s="24" t="s">
        <v>85</v>
      </c>
      <c r="BK421" s="213">
        <f>ROUND(I421*H421,2)</f>
        <v>0</v>
      </c>
      <c r="BL421" s="24" t="s">
        <v>208</v>
      </c>
      <c r="BM421" s="24" t="s">
        <v>1688</v>
      </c>
    </row>
    <row r="422" spans="2:47" s="1" customFormat="1" ht="13.5">
      <c r="B422" s="47"/>
      <c r="D422" s="214" t="s">
        <v>210</v>
      </c>
      <c r="F422" s="215" t="s">
        <v>1394</v>
      </c>
      <c r="I422" s="216"/>
      <c r="L422" s="47"/>
      <c r="M422" s="217"/>
      <c r="N422" s="48"/>
      <c r="O422" s="48"/>
      <c r="P422" s="48"/>
      <c r="Q422" s="48"/>
      <c r="R422" s="48"/>
      <c r="S422" s="48"/>
      <c r="T422" s="86"/>
      <c r="AT422" s="24" t="s">
        <v>210</v>
      </c>
      <c r="AU422" s="24" t="s">
        <v>87</v>
      </c>
    </row>
    <row r="423" spans="2:65" s="1" customFormat="1" ht="16.5" customHeight="1">
      <c r="B423" s="201"/>
      <c r="C423" s="202" t="s">
        <v>1462</v>
      </c>
      <c r="D423" s="202" t="s">
        <v>203</v>
      </c>
      <c r="E423" s="203" t="s">
        <v>1737</v>
      </c>
      <c r="F423" s="204" t="s">
        <v>1398</v>
      </c>
      <c r="G423" s="205" t="s">
        <v>922</v>
      </c>
      <c r="H423" s="206">
        <v>5</v>
      </c>
      <c r="I423" s="207"/>
      <c r="J423" s="208">
        <f>ROUND(I423*H423,2)</f>
        <v>0</v>
      </c>
      <c r="K423" s="204" t="s">
        <v>5</v>
      </c>
      <c r="L423" s="47"/>
      <c r="M423" s="209" t="s">
        <v>5</v>
      </c>
      <c r="N423" s="210" t="s">
        <v>48</v>
      </c>
      <c r="O423" s="48"/>
      <c r="P423" s="211">
        <f>O423*H423</f>
        <v>0</v>
      </c>
      <c r="Q423" s="211">
        <v>0</v>
      </c>
      <c r="R423" s="211">
        <f>Q423*H423</f>
        <v>0</v>
      </c>
      <c r="S423" s="211">
        <v>0</v>
      </c>
      <c r="T423" s="212">
        <f>S423*H423</f>
        <v>0</v>
      </c>
      <c r="AR423" s="24" t="s">
        <v>208</v>
      </c>
      <c r="AT423" s="24" t="s">
        <v>203</v>
      </c>
      <c r="AU423" s="24" t="s">
        <v>87</v>
      </c>
      <c r="AY423" s="24" t="s">
        <v>201</v>
      </c>
      <c r="BE423" s="213">
        <f>IF(N423="základní",J423,0)</f>
        <v>0</v>
      </c>
      <c r="BF423" s="213">
        <f>IF(N423="snížená",J423,0)</f>
        <v>0</v>
      </c>
      <c r="BG423" s="213">
        <f>IF(N423="zákl. přenesená",J423,0)</f>
        <v>0</v>
      </c>
      <c r="BH423" s="213">
        <f>IF(N423="sníž. přenesená",J423,0)</f>
        <v>0</v>
      </c>
      <c r="BI423" s="213">
        <f>IF(N423="nulová",J423,0)</f>
        <v>0</v>
      </c>
      <c r="BJ423" s="24" t="s">
        <v>85</v>
      </c>
      <c r="BK423" s="213">
        <f>ROUND(I423*H423,2)</f>
        <v>0</v>
      </c>
      <c r="BL423" s="24" t="s">
        <v>208</v>
      </c>
      <c r="BM423" s="24" t="s">
        <v>1689</v>
      </c>
    </row>
    <row r="424" spans="2:47" s="1" customFormat="1" ht="13.5">
      <c r="B424" s="47"/>
      <c r="D424" s="214" t="s">
        <v>210</v>
      </c>
      <c r="F424" s="215" t="s">
        <v>1398</v>
      </c>
      <c r="I424" s="216"/>
      <c r="L424" s="47"/>
      <c r="M424" s="217"/>
      <c r="N424" s="48"/>
      <c r="O424" s="48"/>
      <c r="P424" s="48"/>
      <c r="Q424" s="48"/>
      <c r="R424" s="48"/>
      <c r="S424" s="48"/>
      <c r="T424" s="86"/>
      <c r="AT424" s="24" t="s">
        <v>210</v>
      </c>
      <c r="AU424" s="24" t="s">
        <v>87</v>
      </c>
    </row>
    <row r="425" spans="2:65" s="1" customFormat="1" ht="16.5" customHeight="1">
      <c r="B425" s="201"/>
      <c r="C425" s="202" t="s">
        <v>1690</v>
      </c>
      <c r="D425" s="202" t="s">
        <v>203</v>
      </c>
      <c r="E425" s="203" t="s">
        <v>1740</v>
      </c>
      <c r="F425" s="204" t="s">
        <v>1400</v>
      </c>
      <c r="G425" s="205" t="s">
        <v>1192</v>
      </c>
      <c r="H425" s="206">
        <v>3</v>
      </c>
      <c r="I425" s="207"/>
      <c r="J425" s="208">
        <f>ROUND(I425*H425,2)</f>
        <v>0</v>
      </c>
      <c r="K425" s="204" t="s">
        <v>5</v>
      </c>
      <c r="L425" s="47"/>
      <c r="M425" s="209" t="s">
        <v>5</v>
      </c>
      <c r="N425" s="210" t="s">
        <v>48</v>
      </c>
      <c r="O425" s="48"/>
      <c r="P425" s="211">
        <f>O425*H425</f>
        <v>0</v>
      </c>
      <c r="Q425" s="211">
        <v>0</v>
      </c>
      <c r="R425" s="211">
        <f>Q425*H425</f>
        <v>0</v>
      </c>
      <c r="S425" s="211">
        <v>0</v>
      </c>
      <c r="T425" s="212">
        <f>S425*H425</f>
        <v>0</v>
      </c>
      <c r="AR425" s="24" t="s">
        <v>208</v>
      </c>
      <c r="AT425" s="24" t="s">
        <v>203</v>
      </c>
      <c r="AU425" s="24" t="s">
        <v>87</v>
      </c>
      <c r="AY425" s="24" t="s">
        <v>201</v>
      </c>
      <c r="BE425" s="213">
        <f>IF(N425="základní",J425,0)</f>
        <v>0</v>
      </c>
      <c r="BF425" s="213">
        <f>IF(N425="snížená",J425,0)</f>
        <v>0</v>
      </c>
      <c r="BG425" s="213">
        <f>IF(N425="zákl. přenesená",J425,0)</f>
        <v>0</v>
      </c>
      <c r="BH425" s="213">
        <f>IF(N425="sníž. přenesená",J425,0)</f>
        <v>0</v>
      </c>
      <c r="BI425" s="213">
        <f>IF(N425="nulová",J425,0)</f>
        <v>0</v>
      </c>
      <c r="BJ425" s="24" t="s">
        <v>85</v>
      </c>
      <c r="BK425" s="213">
        <f>ROUND(I425*H425,2)</f>
        <v>0</v>
      </c>
      <c r="BL425" s="24" t="s">
        <v>208</v>
      </c>
      <c r="BM425" s="24" t="s">
        <v>1692</v>
      </c>
    </row>
    <row r="426" spans="2:47" s="1" customFormat="1" ht="13.5">
      <c r="B426" s="47"/>
      <c r="D426" s="214" t="s">
        <v>210</v>
      </c>
      <c r="F426" s="215" t="s">
        <v>1400</v>
      </c>
      <c r="I426" s="216"/>
      <c r="L426" s="47"/>
      <c r="M426" s="217"/>
      <c r="N426" s="48"/>
      <c r="O426" s="48"/>
      <c r="P426" s="48"/>
      <c r="Q426" s="48"/>
      <c r="R426" s="48"/>
      <c r="S426" s="48"/>
      <c r="T426" s="86"/>
      <c r="AT426" s="24" t="s">
        <v>210</v>
      </c>
      <c r="AU426" s="24" t="s">
        <v>87</v>
      </c>
    </row>
    <row r="427" spans="2:65" s="1" customFormat="1" ht="16.5" customHeight="1">
      <c r="B427" s="201"/>
      <c r="C427" s="202" t="s">
        <v>1467</v>
      </c>
      <c r="D427" s="202" t="s">
        <v>203</v>
      </c>
      <c r="E427" s="203" t="s">
        <v>1747</v>
      </c>
      <c r="F427" s="204" t="s">
        <v>1406</v>
      </c>
      <c r="G427" s="205" t="s">
        <v>1022</v>
      </c>
      <c r="H427" s="206">
        <v>60</v>
      </c>
      <c r="I427" s="207"/>
      <c r="J427" s="208">
        <f>ROUND(I427*H427,2)</f>
        <v>0</v>
      </c>
      <c r="K427" s="204" t="s">
        <v>5</v>
      </c>
      <c r="L427" s="47"/>
      <c r="M427" s="209" t="s">
        <v>5</v>
      </c>
      <c r="N427" s="210" t="s">
        <v>48</v>
      </c>
      <c r="O427" s="48"/>
      <c r="P427" s="211">
        <f>O427*H427</f>
        <v>0</v>
      </c>
      <c r="Q427" s="211">
        <v>0</v>
      </c>
      <c r="R427" s="211">
        <f>Q427*H427</f>
        <v>0</v>
      </c>
      <c r="S427" s="211">
        <v>0</v>
      </c>
      <c r="T427" s="212">
        <f>S427*H427</f>
        <v>0</v>
      </c>
      <c r="AR427" s="24" t="s">
        <v>208</v>
      </c>
      <c r="AT427" s="24" t="s">
        <v>203</v>
      </c>
      <c r="AU427" s="24" t="s">
        <v>87</v>
      </c>
      <c r="AY427" s="24" t="s">
        <v>201</v>
      </c>
      <c r="BE427" s="213">
        <f>IF(N427="základní",J427,0)</f>
        <v>0</v>
      </c>
      <c r="BF427" s="213">
        <f>IF(N427="snížená",J427,0)</f>
        <v>0</v>
      </c>
      <c r="BG427" s="213">
        <f>IF(N427="zákl. přenesená",J427,0)</f>
        <v>0</v>
      </c>
      <c r="BH427" s="213">
        <f>IF(N427="sníž. přenesená",J427,0)</f>
        <v>0</v>
      </c>
      <c r="BI427" s="213">
        <f>IF(N427="nulová",J427,0)</f>
        <v>0</v>
      </c>
      <c r="BJ427" s="24" t="s">
        <v>85</v>
      </c>
      <c r="BK427" s="213">
        <f>ROUND(I427*H427,2)</f>
        <v>0</v>
      </c>
      <c r="BL427" s="24" t="s">
        <v>208</v>
      </c>
      <c r="BM427" s="24" t="s">
        <v>1694</v>
      </c>
    </row>
    <row r="428" spans="2:47" s="1" customFormat="1" ht="13.5">
      <c r="B428" s="47"/>
      <c r="D428" s="214" t="s">
        <v>210</v>
      </c>
      <c r="F428" s="215" t="s">
        <v>1406</v>
      </c>
      <c r="I428" s="216"/>
      <c r="L428" s="47"/>
      <c r="M428" s="217"/>
      <c r="N428" s="48"/>
      <c r="O428" s="48"/>
      <c r="P428" s="48"/>
      <c r="Q428" s="48"/>
      <c r="R428" s="48"/>
      <c r="S428" s="48"/>
      <c r="T428" s="86"/>
      <c r="AT428" s="24" t="s">
        <v>210</v>
      </c>
      <c r="AU428" s="24" t="s">
        <v>87</v>
      </c>
    </row>
    <row r="429" spans="2:63" s="10" customFormat="1" ht="29.85" customHeight="1">
      <c r="B429" s="188"/>
      <c r="D429" s="189" t="s">
        <v>76</v>
      </c>
      <c r="E429" s="199" t="s">
        <v>1407</v>
      </c>
      <c r="F429" s="199" t="s">
        <v>1408</v>
      </c>
      <c r="I429" s="191"/>
      <c r="J429" s="200">
        <f>BK429</f>
        <v>0</v>
      </c>
      <c r="L429" s="188"/>
      <c r="M429" s="193"/>
      <c r="N429" s="194"/>
      <c r="O429" s="194"/>
      <c r="P429" s="195">
        <f>SUM(P430:P447)</f>
        <v>0</v>
      </c>
      <c r="Q429" s="194"/>
      <c r="R429" s="195">
        <f>SUM(R430:R447)</f>
        <v>0</v>
      </c>
      <c r="S429" s="194"/>
      <c r="T429" s="196">
        <f>SUM(T430:T447)</f>
        <v>0</v>
      </c>
      <c r="AR429" s="189" t="s">
        <v>85</v>
      </c>
      <c r="AT429" s="197" t="s">
        <v>76</v>
      </c>
      <c r="AU429" s="197" t="s">
        <v>85</v>
      </c>
      <c r="AY429" s="189" t="s">
        <v>201</v>
      </c>
      <c r="BK429" s="198">
        <f>SUM(BK430:BK447)</f>
        <v>0</v>
      </c>
    </row>
    <row r="430" spans="2:65" s="1" customFormat="1" ht="16.5" customHeight="1">
      <c r="B430" s="201"/>
      <c r="C430" s="202" t="s">
        <v>1695</v>
      </c>
      <c r="D430" s="202" t="s">
        <v>203</v>
      </c>
      <c r="E430" s="203" t="s">
        <v>1750</v>
      </c>
      <c r="F430" s="204" t="s">
        <v>1410</v>
      </c>
      <c r="G430" s="205" t="s">
        <v>330</v>
      </c>
      <c r="H430" s="206">
        <v>50</v>
      </c>
      <c r="I430" s="207"/>
      <c r="J430" s="208">
        <f>ROUND(I430*H430,2)</f>
        <v>0</v>
      </c>
      <c r="K430" s="204" t="s">
        <v>5</v>
      </c>
      <c r="L430" s="47"/>
      <c r="M430" s="209" t="s">
        <v>5</v>
      </c>
      <c r="N430" s="210" t="s">
        <v>48</v>
      </c>
      <c r="O430" s="48"/>
      <c r="P430" s="211">
        <f>O430*H430</f>
        <v>0</v>
      </c>
      <c r="Q430" s="211">
        <v>0</v>
      </c>
      <c r="R430" s="211">
        <f>Q430*H430</f>
        <v>0</v>
      </c>
      <c r="S430" s="211">
        <v>0</v>
      </c>
      <c r="T430" s="212">
        <f>S430*H430</f>
        <v>0</v>
      </c>
      <c r="AR430" s="24" t="s">
        <v>208</v>
      </c>
      <c r="AT430" s="24" t="s">
        <v>203</v>
      </c>
      <c r="AU430" s="24" t="s">
        <v>87</v>
      </c>
      <c r="AY430" s="24" t="s">
        <v>201</v>
      </c>
      <c r="BE430" s="213">
        <f>IF(N430="základní",J430,0)</f>
        <v>0</v>
      </c>
      <c r="BF430" s="213">
        <f>IF(N430="snížená",J430,0)</f>
        <v>0</v>
      </c>
      <c r="BG430" s="213">
        <f>IF(N430="zákl. přenesená",J430,0)</f>
        <v>0</v>
      </c>
      <c r="BH430" s="213">
        <f>IF(N430="sníž. přenesená",J430,0)</f>
        <v>0</v>
      </c>
      <c r="BI430" s="213">
        <f>IF(N430="nulová",J430,0)</f>
        <v>0</v>
      </c>
      <c r="BJ430" s="24" t="s">
        <v>85</v>
      </c>
      <c r="BK430" s="213">
        <f>ROUND(I430*H430,2)</f>
        <v>0</v>
      </c>
      <c r="BL430" s="24" t="s">
        <v>208</v>
      </c>
      <c r="BM430" s="24" t="s">
        <v>1697</v>
      </c>
    </row>
    <row r="431" spans="2:47" s="1" customFormat="1" ht="13.5">
      <c r="B431" s="47"/>
      <c r="D431" s="214" t="s">
        <v>210</v>
      </c>
      <c r="F431" s="215" t="s">
        <v>1410</v>
      </c>
      <c r="I431" s="216"/>
      <c r="L431" s="47"/>
      <c r="M431" s="217"/>
      <c r="N431" s="48"/>
      <c r="O431" s="48"/>
      <c r="P431" s="48"/>
      <c r="Q431" s="48"/>
      <c r="R431" s="48"/>
      <c r="S431" s="48"/>
      <c r="T431" s="86"/>
      <c r="AT431" s="24" t="s">
        <v>210</v>
      </c>
      <c r="AU431" s="24" t="s">
        <v>87</v>
      </c>
    </row>
    <row r="432" spans="2:65" s="1" customFormat="1" ht="16.5" customHeight="1">
      <c r="B432" s="201"/>
      <c r="C432" s="202" t="s">
        <v>1470</v>
      </c>
      <c r="D432" s="202" t="s">
        <v>203</v>
      </c>
      <c r="E432" s="203" t="s">
        <v>1752</v>
      </c>
      <c r="F432" s="204" t="s">
        <v>1412</v>
      </c>
      <c r="G432" s="205" t="s">
        <v>1192</v>
      </c>
      <c r="H432" s="206">
        <v>100</v>
      </c>
      <c r="I432" s="207"/>
      <c r="J432" s="208">
        <f>ROUND(I432*H432,2)</f>
        <v>0</v>
      </c>
      <c r="K432" s="204" t="s">
        <v>5</v>
      </c>
      <c r="L432" s="47"/>
      <c r="M432" s="209" t="s">
        <v>5</v>
      </c>
      <c r="N432" s="210" t="s">
        <v>48</v>
      </c>
      <c r="O432" s="48"/>
      <c r="P432" s="211">
        <f>O432*H432</f>
        <v>0</v>
      </c>
      <c r="Q432" s="211">
        <v>0</v>
      </c>
      <c r="R432" s="211">
        <f>Q432*H432</f>
        <v>0</v>
      </c>
      <c r="S432" s="211">
        <v>0</v>
      </c>
      <c r="T432" s="212">
        <f>S432*H432</f>
        <v>0</v>
      </c>
      <c r="AR432" s="24" t="s">
        <v>208</v>
      </c>
      <c r="AT432" s="24" t="s">
        <v>203</v>
      </c>
      <c r="AU432" s="24" t="s">
        <v>87</v>
      </c>
      <c r="AY432" s="24" t="s">
        <v>201</v>
      </c>
      <c r="BE432" s="213">
        <f>IF(N432="základní",J432,0)</f>
        <v>0</v>
      </c>
      <c r="BF432" s="213">
        <f>IF(N432="snížená",J432,0)</f>
        <v>0</v>
      </c>
      <c r="BG432" s="213">
        <f>IF(N432="zákl. přenesená",J432,0)</f>
        <v>0</v>
      </c>
      <c r="BH432" s="213">
        <f>IF(N432="sníž. přenesená",J432,0)</f>
        <v>0</v>
      </c>
      <c r="BI432" s="213">
        <f>IF(N432="nulová",J432,0)</f>
        <v>0</v>
      </c>
      <c r="BJ432" s="24" t="s">
        <v>85</v>
      </c>
      <c r="BK432" s="213">
        <f>ROUND(I432*H432,2)</f>
        <v>0</v>
      </c>
      <c r="BL432" s="24" t="s">
        <v>208</v>
      </c>
      <c r="BM432" s="24" t="s">
        <v>1699</v>
      </c>
    </row>
    <row r="433" spans="2:47" s="1" customFormat="1" ht="13.5">
      <c r="B433" s="47"/>
      <c r="D433" s="214" t="s">
        <v>210</v>
      </c>
      <c r="F433" s="215" t="s">
        <v>1412</v>
      </c>
      <c r="I433" s="216"/>
      <c r="L433" s="47"/>
      <c r="M433" s="217"/>
      <c r="N433" s="48"/>
      <c r="O433" s="48"/>
      <c r="P433" s="48"/>
      <c r="Q433" s="48"/>
      <c r="R433" s="48"/>
      <c r="S433" s="48"/>
      <c r="T433" s="86"/>
      <c r="AT433" s="24" t="s">
        <v>210</v>
      </c>
      <c r="AU433" s="24" t="s">
        <v>87</v>
      </c>
    </row>
    <row r="434" spans="2:65" s="1" customFormat="1" ht="16.5" customHeight="1">
      <c r="B434" s="201"/>
      <c r="C434" s="202" t="s">
        <v>1700</v>
      </c>
      <c r="D434" s="202" t="s">
        <v>203</v>
      </c>
      <c r="E434" s="203" t="s">
        <v>1755</v>
      </c>
      <c r="F434" s="204" t="s">
        <v>1414</v>
      </c>
      <c r="G434" s="205" t="s">
        <v>330</v>
      </c>
      <c r="H434" s="206">
        <v>10</v>
      </c>
      <c r="I434" s="207"/>
      <c r="J434" s="208">
        <f>ROUND(I434*H434,2)</f>
        <v>0</v>
      </c>
      <c r="K434" s="204" t="s">
        <v>5</v>
      </c>
      <c r="L434" s="47"/>
      <c r="M434" s="209" t="s">
        <v>5</v>
      </c>
      <c r="N434" s="210" t="s">
        <v>48</v>
      </c>
      <c r="O434" s="48"/>
      <c r="P434" s="211">
        <f>O434*H434</f>
        <v>0</v>
      </c>
      <c r="Q434" s="211">
        <v>0</v>
      </c>
      <c r="R434" s="211">
        <f>Q434*H434</f>
        <v>0</v>
      </c>
      <c r="S434" s="211">
        <v>0</v>
      </c>
      <c r="T434" s="212">
        <f>S434*H434</f>
        <v>0</v>
      </c>
      <c r="AR434" s="24" t="s">
        <v>208</v>
      </c>
      <c r="AT434" s="24" t="s">
        <v>203</v>
      </c>
      <c r="AU434" s="24" t="s">
        <v>87</v>
      </c>
      <c r="AY434" s="24" t="s">
        <v>201</v>
      </c>
      <c r="BE434" s="213">
        <f>IF(N434="základní",J434,0)</f>
        <v>0</v>
      </c>
      <c r="BF434" s="213">
        <f>IF(N434="snížená",J434,0)</f>
        <v>0</v>
      </c>
      <c r="BG434" s="213">
        <f>IF(N434="zákl. přenesená",J434,0)</f>
        <v>0</v>
      </c>
      <c r="BH434" s="213">
        <f>IF(N434="sníž. přenesená",J434,0)</f>
        <v>0</v>
      </c>
      <c r="BI434" s="213">
        <f>IF(N434="nulová",J434,0)</f>
        <v>0</v>
      </c>
      <c r="BJ434" s="24" t="s">
        <v>85</v>
      </c>
      <c r="BK434" s="213">
        <f>ROUND(I434*H434,2)</f>
        <v>0</v>
      </c>
      <c r="BL434" s="24" t="s">
        <v>208</v>
      </c>
      <c r="BM434" s="24" t="s">
        <v>1701</v>
      </c>
    </row>
    <row r="435" spans="2:47" s="1" customFormat="1" ht="13.5">
      <c r="B435" s="47"/>
      <c r="D435" s="214" t="s">
        <v>210</v>
      </c>
      <c r="F435" s="215" t="s">
        <v>1414</v>
      </c>
      <c r="I435" s="216"/>
      <c r="L435" s="47"/>
      <c r="M435" s="217"/>
      <c r="N435" s="48"/>
      <c r="O435" s="48"/>
      <c r="P435" s="48"/>
      <c r="Q435" s="48"/>
      <c r="R435" s="48"/>
      <c r="S435" s="48"/>
      <c r="T435" s="86"/>
      <c r="AT435" s="24" t="s">
        <v>210</v>
      </c>
      <c r="AU435" s="24" t="s">
        <v>87</v>
      </c>
    </row>
    <row r="436" spans="2:65" s="1" customFormat="1" ht="16.5" customHeight="1">
      <c r="B436" s="201"/>
      <c r="C436" s="202" t="s">
        <v>1473</v>
      </c>
      <c r="D436" s="202" t="s">
        <v>203</v>
      </c>
      <c r="E436" s="203" t="s">
        <v>1757</v>
      </c>
      <c r="F436" s="204" t="s">
        <v>1416</v>
      </c>
      <c r="G436" s="205" t="s">
        <v>330</v>
      </c>
      <c r="H436" s="206">
        <v>20</v>
      </c>
      <c r="I436" s="207"/>
      <c r="J436" s="208">
        <f>ROUND(I436*H436,2)</f>
        <v>0</v>
      </c>
      <c r="K436" s="204" t="s">
        <v>5</v>
      </c>
      <c r="L436" s="47"/>
      <c r="M436" s="209" t="s">
        <v>5</v>
      </c>
      <c r="N436" s="210" t="s">
        <v>48</v>
      </c>
      <c r="O436" s="48"/>
      <c r="P436" s="211">
        <f>O436*H436</f>
        <v>0</v>
      </c>
      <c r="Q436" s="211">
        <v>0</v>
      </c>
      <c r="R436" s="211">
        <f>Q436*H436</f>
        <v>0</v>
      </c>
      <c r="S436" s="211">
        <v>0</v>
      </c>
      <c r="T436" s="212">
        <f>S436*H436</f>
        <v>0</v>
      </c>
      <c r="AR436" s="24" t="s">
        <v>208</v>
      </c>
      <c r="AT436" s="24" t="s">
        <v>203</v>
      </c>
      <c r="AU436" s="24" t="s">
        <v>87</v>
      </c>
      <c r="AY436" s="24" t="s">
        <v>201</v>
      </c>
      <c r="BE436" s="213">
        <f>IF(N436="základní",J436,0)</f>
        <v>0</v>
      </c>
      <c r="BF436" s="213">
        <f>IF(N436="snížená",J436,0)</f>
        <v>0</v>
      </c>
      <c r="BG436" s="213">
        <f>IF(N436="zákl. přenesená",J436,0)</f>
        <v>0</v>
      </c>
      <c r="BH436" s="213">
        <f>IF(N436="sníž. přenesená",J436,0)</f>
        <v>0</v>
      </c>
      <c r="BI436" s="213">
        <f>IF(N436="nulová",J436,0)</f>
        <v>0</v>
      </c>
      <c r="BJ436" s="24" t="s">
        <v>85</v>
      </c>
      <c r="BK436" s="213">
        <f>ROUND(I436*H436,2)</f>
        <v>0</v>
      </c>
      <c r="BL436" s="24" t="s">
        <v>208</v>
      </c>
      <c r="BM436" s="24" t="s">
        <v>1702</v>
      </c>
    </row>
    <row r="437" spans="2:47" s="1" customFormat="1" ht="13.5">
      <c r="B437" s="47"/>
      <c r="D437" s="214" t="s">
        <v>210</v>
      </c>
      <c r="F437" s="215" t="s">
        <v>1416</v>
      </c>
      <c r="I437" s="216"/>
      <c r="L437" s="47"/>
      <c r="M437" s="217"/>
      <c r="N437" s="48"/>
      <c r="O437" s="48"/>
      <c r="P437" s="48"/>
      <c r="Q437" s="48"/>
      <c r="R437" s="48"/>
      <c r="S437" s="48"/>
      <c r="T437" s="86"/>
      <c r="AT437" s="24" t="s">
        <v>210</v>
      </c>
      <c r="AU437" s="24" t="s">
        <v>87</v>
      </c>
    </row>
    <row r="438" spans="2:65" s="1" customFormat="1" ht="16.5" customHeight="1">
      <c r="B438" s="201"/>
      <c r="C438" s="202" t="s">
        <v>1703</v>
      </c>
      <c r="D438" s="202" t="s">
        <v>203</v>
      </c>
      <c r="E438" s="203" t="s">
        <v>1760</v>
      </c>
      <c r="F438" s="204" t="s">
        <v>1418</v>
      </c>
      <c r="G438" s="205" t="s">
        <v>330</v>
      </c>
      <c r="H438" s="206">
        <v>10</v>
      </c>
      <c r="I438" s="207"/>
      <c r="J438" s="208">
        <f>ROUND(I438*H438,2)</f>
        <v>0</v>
      </c>
      <c r="K438" s="204" t="s">
        <v>5</v>
      </c>
      <c r="L438" s="47"/>
      <c r="M438" s="209" t="s">
        <v>5</v>
      </c>
      <c r="N438" s="210" t="s">
        <v>48</v>
      </c>
      <c r="O438" s="48"/>
      <c r="P438" s="211">
        <f>O438*H438</f>
        <v>0</v>
      </c>
      <c r="Q438" s="211">
        <v>0</v>
      </c>
      <c r="R438" s="211">
        <f>Q438*H438</f>
        <v>0</v>
      </c>
      <c r="S438" s="211">
        <v>0</v>
      </c>
      <c r="T438" s="212">
        <f>S438*H438</f>
        <v>0</v>
      </c>
      <c r="AR438" s="24" t="s">
        <v>208</v>
      </c>
      <c r="AT438" s="24" t="s">
        <v>203</v>
      </c>
      <c r="AU438" s="24" t="s">
        <v>87</v>
      </c>
      <c r="AY438" s="24" t="s">
        <v>201</v>
      </c>
      <c r="BE438" s="213">
        <f>IF(N438="základní",J438,0)</f>
        <v>0</v>
      </c>
      <c r="BF438" s="213">
        <f>IF(N438="snížená",J438,0)</f>
        <v>0</v>
      </c>
      <c r="BG438" s="213">
        <f>IF(N438="zákl. přenesená",J438,0)</f>
        <v>0</v>
      </c>
      <c r="BH438" s="213">
        <f>IF(N438="sníž. přenesená",J438,0)</f>
        <v>0</v>
      </c>
      <c r="BI438" s="213">
        <f>IF(N438="nulová",J438,0)</f>
        <v>0</v>
      </c>
      <c r="BJ438" s="24" t="s">
        <v>85</v>
      </c>
      <c r="BK438" s="213">
        <f>ROUND(I438*H438,2)</f>
        <v>0</v>
      </c>
      <c r="BL438" s="24" t="s">
        <v>208</v>
      </c>
      <c r="BM438" s="24" t="s">
        <v>1704</v>
      </c>
    </row>
    <row r="439" spans="2:47" s="1" customFormat="1" ht="13.5">
      <c r="B439" s="47"/>
      <c r="D439" s="214" t="s">
        <v>210</v>
      </c>
      <c r="F439" s="215" t="s">
        <v>1418</v>
      </c>
      <c r="I439" s="216"/>
      <c r="L439" s="47"/>
      <c r="M439" s="217"/>
      <c r="N439" s="48"/>
      <c r="O439" s="48"/>
      <c r="P439" s="48"/>
      <c r="Q439" s="48"/>
      <c r="R439" s="48"/>
      <c r="S439" s="48"/>
      <c r="T439" s="86"/>
      <c r="AT439" s="24" t="s">
        <v>210</v>
      </c>
      <c r="AU439" s="24" t="s">
        <v>87</v>
      </c>
    </row>
    <row r="440" spans="2:65" s="1" customFormat="1" ht="16.5" customHeight="1">
      <c r="B440" s="201"/>
      <c r="C440" s="202" t="s">
        <v>1478</v>
      </c>
      <c r="D440" s="202" t="s">
        <v>203</v>
      </c>
      <c r="E440" s="203" t="s">
        <v>1762</v>
      </c>
      <c r="F440" s="204" t="s">
        <v>1420</v>
      </c>
      <c r="G440" s="205" t="s">
        <v>330</v>
      </c>
      <c r="H440" s="206">
        <v>10</v>
      </c>
      <c r="I440" s="207"/>
      <c r="J440" s="208">
        <f>ROUND(I440*H440,2)</f>
        <v>0</v>
      </c>
      <c r="K440" s="204" t="s">
        <v>5</v>
      </c>
      <c r="L440" s="47"/>
      <c r="M440" s="209" t="s">
        <v>5</v>
      </c>
      <c r="N440" s="210" t="s">
        <v>48</v>
      </c>
      <c r="O440" s="48"/>
      <c r="P440" s="211">
        <f>O440*H440</f>
        <v>0</v>
      </c>
      <c r="Q440" s="211">
        <v>0</v>
      </c>
      <c r="R440" s="211">
        <f>Q440*H440</f>
        <v>0</v>
      </c>
      <c r="S440" s="211">
        <v>0</v>
      </c>
      <c r="T440" s="212">
        <f>S440*H440</f>
        <v>0</v>
      </c>
      <c r="AR440" s="24" t="s">
        <v>208</v>
      </c>
      <c r="AT440" s="24" t="s">
        <v>203</v>
      </c>
      <c r="AU440" s="24" t="s">
        <v>87</v>
      </c>
      <c r="AY440" s="24" t="s">
        <v>201</v>
      </c>
      <c r="BE440" s="213">
        <f>IF(N440="základní",J440,0)</f>
        <v>0</v>
      </c>
      <c r="BF440" s="213">
        <f>IF(N440="snížená",J440,0)</f>
        <v>0</v>
      </c>
      <c r="BG440" s="213">
        <f>IF(N440="zákl. přenesená",J440,0)</f>
        <v>0</v>
      </c>
      <c r="BH440" s="213">
        <f>IF(N440="sníž. přenesená",J440,0)</f>
        <v>0</v>
      </c>
      <c r="BI440" s="213">
        <f>IF(N440="nulová",J440,0)</f>
        <v>0</v>
      </c>
      <c r="BJ440" s="24" t="s">
        <v>85</v>
      </c>
      <c r="BK440" s="213">
        <f>ROUND(I440*H440,2)</f>
        <v>0</v>
      </c>
      <c r="BL440" s="24" t="s">
        <v>208</v>
      </c>
      <c r="BM440" s="24" t="s">
        <v>1706</v>
      </c>
    </row>
    <row r="441" spans="2:47" s="1" customFormat="1" ht="13.5">
      <c r="B441" s="47"/>
      <c r="D441" s="214" t="s">
        <v>210</v>
      </c>
      <c r="F441" s="215" t="s">
        <v>1420</v>
      </c>
      <c r="I441" s="216"/>
      <c r="L441" s="47"/>
      <c r="M441" s="217"/>
      <c r="N441" s="48"/>
      <c r="O441" s="48"/>
      <c r="P441" s="48"/>
      <c r="Q441" s="48"/>
      <c r="R441" s="48"/>
      <c r="S441" s="48"/>
      <c r="T441" s="86"/>
      <c r="AT441" s="24" t="s">
        <v>210</v>
      </c>
      <c r="AU441" s="24" t="s">
        <v>87</v>
      </c>
    </row>
    <row r="442" spans="2:65" s="1" customFormat="1" ht="16.5" customHeight="1">
      <c r="B442" s="201"/>
      <c r="C442" s="202" t="s">
        <v>1709</v>
      </c>
      <c r="D442" s="202" t="s">
        <v>203</v>
      </c>
      <c r="E442" s="203" t="s">
        <v>1765</v>
      </c>
      <c r="F442" s="204" t="s">
        <v>1422</v>
      </c>
      <c r="G442" s="205" t="s">
        <v>330</v>
      </c>
      <c r="H442" s="206">
        <v>15</v>
      </c>
      <c r="I442" s="207"/>
      <c r="J442" s="208">
        <f>ROUND(I442*H442,2)</f>
        <v>0</v>
      </c>
      <c r="K442" s="204" t="s">
        <v>5</v>
      </c>
      <c r="L442" s="47"/>
      <c r="M442" s="209" t="s">
        <v>5</v>
      </c>
      <c r="N442" s="210" t="s">
        <v>48</v>
      </c>
      <c r="O442" s="48"/>
      <c r="P442" s="211">
        <f>O442*H442</f>
        <v>0</v>
      </c>
      <c r="Q442" s="211">
        <v>0</v>
      </c>
      <c r="R442" s="211">
        <f>Q442*H442</f>
        <v>0</v>
      </c>
      <c r="S442" s="211">
        <v>0</v>
      </c>
      <c r="T442" s="212">
        <f>S442*H442</f>
        <v>0</v>
      </c>
      <c r="AR442" s="24" t="s">
        <v>208</v>
      </c>
      <c r="AT442" s="24" t="s">
        <v>203</v>
      </c>
      <c r="AU442" s="24" t="s">
        <v>87</v>
      </c>
      <c r="AY442" s="24" t="s">
        <v>201</v>
      </c>
      <c r="BE442" s="213">
        <f>IF(N442="základní",J442,0)</f>
        <v>0</v>
      </c>
      <c r="BF442" s="213">
        <f>IF(N442="snížená",J442,0)</f>
        <v>0</v>
      </c>
      <c r="BG442" s="213">
        <f>IF(N442="zákl. přenesená",J442,0)</f>
        <v>0</v>
      </c>
      <c r="BH442" s="213">
        <f>IF(N442="sníž. přenesená",J442,0)</f>
        <v>0</v>
      </c>
      <c r="BI442" s="213">
        <f>IF(N442="nulová",J442,0)</f>
        <v>0</v>
      </c>
      <c r="BJ442" s="24" t="s">
        <v>85</v>
      </c>
      <c r="BK442" s="213">
        <f>ROUND(I442*H442,2)</f>
        <v>0</v>
      </c>
      <c r="BL442" s="24" t="s">
        <v>208</v>
      </c>
      <c r="BM442" s="24" t="s">
        <v>1711</v>
      </c>
    </row>
    <row r="443" spans="2:47" s="1" customFormat="1" ht="13.5">
      <c r="B443" s="47"/>
      <c r="D443" s="214" t="s">
        <v>210</v>
      </c>
      <c r="F443" s="215" t="s">
        <v>1422</v>
      </c>
      <c r="I443" s="216"/>
      <c r="L443" s="47"/>
      <c r="M443" s="217"/>
      <c r="N443" s="48"/>
      <c r="O443" s="48"/>
      <c r="P443" s="48"/>
      <c r="Q443" s="48"/>
      <c r="R443" s="48"/>
      <c r="S443" s="48"/>
      <c r="T443" s="86"/>
      <c r="AT443" s="24" t="s">
        <v>210</v>
      </c>
      <c r="AU443" s="24" t="s">
        <v>87</v>
      </c>
    </row>
    <row r="444" spans="2:65" s="1" customFormat="1" ht="16.5" customHeight="1">
      <c r="B444" s="201"/>
      <c r="C444" s="202" t="s">
        <v>1481</v>
      </c>
      <c r="D444" s="202" t="s">
        <v>203</v>
      </c>
      <c r="E444" s="203" t="s">
        <v>1767</v>
      </c>
      <c r="F444" s="204" t="s">
        <v>1424</v>
      </c>
      <c r="G444" s="205" t="s">
        <v>330</v>
      </c>
      <c r="H444" s="206">
        <v>30</v>
      </c>
      <c r="I444" s="207"/>
      <c r="J444" s="208">
        <f>ROUND(I444*H444,2)</f>
        <v>0</v>
      </c>
      <c r="K444" s="204" t="s">
        <v>5</v>
      </c>
      <c r="L444" s="47"/>
      <c r="M444" s="209" t="s">
        <v>5</v>
      </c>
      <c r="N444" s="210" t="s">
        <v>48</v>
      </c>
      <c r="O444" s="48"/>
      <c r="P444" s="211">
        <f>O444*H444</f>
        <v>0</v>
      </c>
      <c r="Q444" s="211">
        <v>0</v>
      </c>
      <c r="R444" s="211">
        <f>Q444*H444</f>
        <v>0</v>
      </c>
      <c r="S444" s="211">
        <v>0</v>
      </c>
      <c r="T444" s="212">
        <f>S444*H444</f>
        <v>0</v>
      </c>
      <c r="AR444" s="24" t="s">
        <v>208</v>
      </c>
      <c r="AT444" s="24" t="s">
        <v>203</v>
      </c>
      <c r="AU444" s="24" t="s">
        <v>87</v>
      </c>
      <c r="AY444" s="24" t="s">
        <v>201</v>
      </c>
      <c r="BE444" s="213">
        <f>IF(N444="základní",J444,0)</f>
        <v>0</v>
      </c>
      <c r="BF444" s="213">
        <f>IF(N444="snížená",J444,0)</f>
        <v>0</v>
      </c>
      <c r="BG444" s="213">
        <f>IF(N444="zákl. přenesená",J444,0)</f>
        <v>0</v>
      </c>
      <c r="BH444" s="213">
        <f>IF(N444="sníž. přenesená",J444,0)</f>
        <v>0</v>
      </c>
      <c r="BI444" s="213">
        <f>IF(N444="nulová",J444,0)</f>
        <v>0</v>
      </c>
      <c r="BJ444" s="24" t="s">
        <v>85</v>
      </c>
      <c r="BK444" s="213">
        <f>ROUND(I444*H444,2)</f>
        <v>0</v>
      </c>
      <c r="BL444" s="24" t="s">
        <v>208</v>
      </c>
      <c r="BM444" s="24" t="s">
        <v>1713</v>
      </c>
    </row>
    <row r="445" spans="2:47" s="1" customFormat="1" ht="13.5">
      <c r="B445" s="47"/>
      <c r="D445" s="214" t="s">
        <v>210</v>
      </c>
      <c r="F445" s="215" t="s">
        <v>1424</v>
      </c>
      <c r="I445" s="216"/>
      <c r="L445" s="47"/>
      <c r="M445" s="217"/>
      <c r="N445" s="48"/>
      <c r="O445" s="48"/>
      <c r="P445" s="48"/>
      <c r="Q445" s="48"/>
      <c r="R445" s="48"/>
      <c r="S445" s="48"/>
      <c r="T445" s="86"/>
      <c r="AT445" s="24" t="s">
        <v>210</v>
      </c>
      <c r="AU445" s="24" t="s">
        <v>87</v>
      </c>
    </row>
    <row r="446" spans="2:65" s="1" customFormat="1" ht="16.5" customHeight="1">
      <c r="B446" s="201"/>
      <c r="C446" s="202" t="s">
        <v>1714</v>
      </c>
      <c r="D446" s="202" t="s">
        <v>203</v>
      </c>
      <c r="E446" s="203" t="s">
        <v>1770</v>
      </c>
      <c r="F446" s="204" t="s">
        <v>1426</v>
      </c>
      <c r="G446" s="205" t="s">
        <v>330</v>
      </c>
      <c r="H446" s="206">
        <v>10</v>
      </c>
      <c r="I446" s="207"/>
      <c r="J446" s="208">
        <f>ROUND(I446*H446,2)</f>
        <v>0</v>
      </c>
      <c r="K446" s="204" t="s">
        <v>5</v>
      </c>
      <c r="L446" s="47"/>
      <c r="M446" s="209" t="s">
        <v>5</v>
      </c>
      <c r="N446" s="210" t="s">
        <v>48</v>
      </c>
      <c r="O446" s="48"/>
      <c r="P446" s="211">
        <f>O446*H446</f>
        <v>0</v>
      </c>
      <c r="Q446" s="211">
        <v>0</v>
      </c>
      <c r="R446" s="211">
        <f>Q446*H446</f>
        <v>0</v>
      </c>
      <c r="S446" s="211">
        <v>0</v>
      </c>
      <c r="T446" s="212">
        <f>S446*H446</f>
        <v>0</v>
      </c>
      <c r="AR446" s="24" t="s">
        <v>208</v>
      </c>
      <c r="AT446" s="24" t="s">
        <v>203</v>
      </c>
      <c r="AU446" s="24" t="s">
        <v>87</v>
      </c>
      <c r="AY446" s="24" t="s">
        <v>201</v>
      </c>
      <c r="BE446" s="213">
        <f>IF(N446="základní",J446,0)</f>
        <v>0</v>
      </c>
      <c r="BF446" s="213">
        <f>IF(N446="snížená",J446,0)</f>
        <v>0</v>
      </c>
      <c r="BG446" s="213">
        <f>IF(N446="zákl. přenesená",J446,0)</f>
        <v>0</v>
      </c>
      <c r="BH446" s="213">
        <f>IF(N446="sníž. přenesená",J446,0)</f>
        <v>0</v>
      </c>
      <c r="BI446" s="213">
        <f>IF(N446="nulová",J446,0)</f>
        <v>0</v>
      </c>
      <c r="BJ446" s="24" t="s">
        <v>85</v>
      </c>
      <c r="BK446" s="213">
        <f>ROUND(I446*H446,2)</f>
        <v>0</v>
      </c>
      <c r="BL446" s="24" t="s">
        <v>208</v>
      </c>
      <c r="BM446" s="24" t="s">
        <v>1716</v>
      </c>
    </row>
    <row r="447" spans="2:47" s="1" customFormat="1" ht="13.5">
      <c r="B447" s="47"/>
      <c r="D447" s="214" t="s">
        <v>210</v>
      </c>
      <c r="F447" s="215" t="s">
        <v>1426</v>
      </c>
      <c r="I447" s="216"/>
      <c r="L447" s="47"/>
      <c r="M447" s="217"/>
      <c r="N447" s="48"/>
      <c r="O447" s="48"/>
      <c r="P447" s="48"/>
      <c r="Q447" s="48"/>
      <c r="R447" s="48"/>
      <c r="S447" s="48"/>
      <c r="T447" s="86"/>
      <c r="AT447" s="24" t="s">
        <v>210</v>
      </c>
      <c r="AU447" s="24" t="s">
        <v>87</v>
      </c>
    </row>
    <row r="448" spans="2:63" s="10" customFormat="1" ht="29.85" customHeight="1">
      <c r="B448" s="188"/>
      <c r="D448" s="189" t="s">
        <v>76</v>
      </c>
      <c r="E448" s="199" t="s">
        <v>1427</v>
      </c>
      <c r="F448" s="199" t="s">
        <v>1428</v>
      </c>
      <c r="I448" s="191"/>
      <c r="J448" s="200">
        <f>BK448</f>
        <v>0</v>
      </c>
      <c r="L448" s="188"/>
      <c r="M448" s="193"/>
      <c r="N448" s="194"/>
      <c r="O448" s="194"/>
      <c r="P448" s="195">
        <f>SUM(P449:P452)</f>
        <v>0</v>
      </c>
      <c r="Q448" s="194"/>
      <c r="R448" s="195">
        <f>SUM(R449:R452)</f>
        <v>0</v>
      </c>
      <c r="S448" s="194"/>
      <c r="T448" s="196">
        <f>SUM(T449:T452)</f>
        <v>0</v>
      </c>
      <c r="AR448" s="189" t="s">
        <v>85</v>
      </c>
      <c r="AT448" s="197" t="s">
        <v>76</v>
      </c>
      <c r="AU448" s="197" t="s">
        <v>85</v>
      </c>
      <c r="AY448" s="189" t="s">
        <v>201</v>
      </c>
      <c r="BK448" s="198">
        <f>SUM(BK449:BK452)</f>
        <v>0</v>
      </c>
    </row>
    <row r="449" spans="2:65" s="1" customFormat="1" ht="16.5" customHeight="1">
      <c r="B449" s="201"/>
      <c r="C449" s="202" t="s">
        <v>1484</v>
      </c>
      <c r="D449" s="202" t="s">
        <v>203</v>
      </c>
      <c r="E449" s="203" t="s">
        <v>1780</v>
      </c>
      <c r="F449" s="204" t="s">
        <v>1436</v>
      </c>
      <c r="G449" s="205" t="s">
        <v>1192</v>
      </c>
      <c r="H449" s="206">
        <v>2</v>
      </c>
      <c r="I449" s="207"/>
      <c r="J449" s="208">
        <f>ROUND(I449*H449,2)</f>
        <v>0</v>
      </c>
      <c r="K449" s="204" t="s">
        <v>5</v>
      </c>
      <c r="L449" s="47"/>
      <c r="M449" s="209" t="s">
        <v>5</v>
      </c>
      <c r="N449" s="210" t="s">
        <v>48</v>
      </c>
      <c r="O449" s="48"/>
      <c r="P449" s="211">
        <f>O449*H449</f>
        <v>0</v>
      </c>
      <c r="Q449" s="211">
        <v>0</v>
      </c>
      <c r="R449" s="211">
        <f>Q449*H449</f>
        <v>0</v>
      </c>
      <c r="S449" s="211">
        <v>0</v>
      </c>
      <c r="T449" s="212">
        <f>S449*H449</f>
        <v>0</v>
      </c>
      <c r="AR449" s="24" t="s">
        <v>208</v>
      </c>
      <c r="AT449" s="24" t="s">
        <v>203</v>
      </c>
      <c r="AU449" s="24" t="s">
        <v>87</v>
      </c>
      <c r="AY449" s="24" t="s">
        <v>201</v>
      </c>
      <c r="BE449" s="213">
        <f>IF(N449="základní",J449,0)</f>
        <v>0</v>
      </c>
      <c r="BF449" s="213">
        <f>IF(N449="snížená",J449,0)</f>
        <v>0</v>
      </c>
      <c r="BG449" s="213">
        <f>IF(N449="zákl. přenesená",J449,0)</f>
        <v>0</v>
      </c>
      <c r="BH449" s="213">
        <f>IF(N449="sníž. přenesená",J449,0)</f>
        <v>0</v>
      </c>
      <c r="BI449" s="213">
        <f>IF(N449="nulová",J449,0)</f>
        <v>0</v>
      </c>
      <c r="BJ449" s="24" t="s">
        <v>85</v>
      </c>
      <c r="BK449" s="213">
        <f>ROUND(I449*H449,2)</f>
        <v>0</v>
      </c>
      <c r="BL449" s="24" t="s">
        <v>208</v>
      </c>
      <c r="BM449" s="24" t="s">
        <v>1718</v>
      </c>
    </row>
    <row r="450" spans="2:47" s="1" customFormat="1" ht="13.5">
      <c r="B450" s="47"/>
      <c r="D450" s="214" t="s">
        <v>210</v>
      </c>
      <c r="F450" s="215" t="s">
        <v>1436</v>
      </c>
      <c r="I450" s="216"/>
      <c r="L450" s="47"/>
      <c r="M450" s="217"/>
      <c r="N450" s="48"/>
      <c r="O450" s="48"/>
      <c r="P450" s="48"/>
      <c r="Q450" s="48"/>
      <c r="R450" s="48"/>
      <c r="S450" s="48"/>
      <c r="T450" s="86"/>
      <c r="AT450" s="24" t="s">
        <v>210</v>
      </c>
      <c r="AU450" s="24" t="s">
        <v>87</v>
      </c>
    </row>
    <row r="451" spans="2:65" s="1" customFormat="1" ht="16.5" customHeight="1">
      <c r="B451" s="201"/>
      <c r="C451" s="202" t="s">
        <v>1719</v>
      </c>
      <c r="D451" s="202" t="s">
        <v>203</v>
      </c>
      <c r="E451" s="203" t="s">
        <v>1785</v>
      </c>
      <c r="F451" s="204" t="s">
        <v>1440</v>
      </c>
      <c r="G451" s="205" t="s">
        <v>1192</v>
      </c>
      <c r="H451" s="206">
        <v>5</v>
      </c>
      <c r="I451" s="207"/>
      <c r="J451" s="208">
        <f>ROUND(I451*H451,2)</f>
        <v>0</v>
      </c>
      <c r="K451" s="204" t="s">
        <v>5</v>
      </c>
      <c r="L451" s="47"/>
      <c r="M451" s="209" t="s">
        <v>5</v>
      </c>
      <c r="N451" s="210" t="s">
        <v>48</v>
      </c>
      <c r="O451" s="48"/>
      <c r="P451" s="211">
        <f>O451*H451</f>
        <v>0</v>
      </c>
      <c r="Q451" s="211">
        <v>0</v>
      </c>
      <c r="R451" s="211">
        <f>Q451*H451</f>
        <v>0</v>
      </c>
      <c r="S451" s="211">
        <v>0</v>
      </c>
      <c r="T451" s="212">
        <f>S451*H451</f>
        <v>0</v>
      </c>
      <c r="AR451" s="24" t="s">
        <v>208</v>
      </c>
      <c r="AT451" s="24" t="s">
        <v>203</v>
      </c>
      <c r="AU451" s="24" t="s">
        <v>87</v>
      </c>
      <c r="AY451" s="24" t="s">
        <v>201</v>
      </c>
      <c r="BE451" s="213">
        <f>IF(N451="základní",J451,0)</f>
        <v>0</v>
      </c>
      <c r="BF451" s="213">
        <f>IF(N451="snížená",J451,0)</f>
        <v>0</v>
      </c>
      <c r="BG451" s="213">
        <f>IF(N451="zákl. přenesená",J451,0)</f>
        <v>0</v>
      </c>
      <c r="BH451" s="213">
        <f>IF(N451="sníž. přenesená",J451,0)</f>
        <v>0</v>
      </c>
      <c r="BI451" s="213">
        <f>IF(N451="nulová",J451,0)</f>
        <v>0</v>
      </c>
      <c r="BJ451" s="24" t="s">
        <v>85</v>
      </c>
      <c r="BK451" s="213">
        <f>ROUND(I451*H451,2)</f>
        <v>0</v>
      </c>
      <c r="BL451" s="24" t="s">
        <v>208</v>
      </c>
      <c r="BM451" s="24" t="s">
        <v>1721</v>
      </c>
    </row>
    <row r="452" spans="2:47" s="1" customFormat="1" ht="13.5">
      <c r="B452" s="47"/>
      <c r="D452" s="214" t="s">
        <v>210</v>
      </c>
      <c r="F452" s="215" t="s">
        <v>1440</v>
      </c>
      <c r="I452" s="216"/>
      <c r="L452" s="47"/>
      <c r="M452" s="217"/>
      <c r="N452" s="48"/>
      <c r="O452" s="48"/>
      <c r="P452" s="48"/>
      <c r="Q452" s="48"/>
      <c r="R452" s="48"/>
      <c r="S452" s="48"/>
      <c r="T452" s="86"/>
      <c r="AT452" s="24" t="s">
        <v>210</v>
      </c>
      <c r="AU452" s="24" t="s">
        <v>87</v>
      </c>
    </row>
    <row r="453" spans="2:63" s="10" customFormat="1" ht="29.85" customHeight="1">
      <c r="B453" s="188"/>
      <c r="D453" s="189" t="s">
        <v>76</v>
      </c>
      <c r="E453" s="199" t="s">
        <v>1441</v>
      </c>
      <c r="F453" s="199" t="s">
        <v>1442</v>
      </c>
      <c r="I453" s="191"/>
      <c r="J453" s="200">
        <f>BK453</f>
        <v>0</v>
      </c>
      <c r="L453" s="188"/>
      <c r="M453" s="193"/>
      <c r="N453" s="194"/>
      <c r="O453" s="194"/>
      <c r="P453" s="195">
        <f>SUM(P454:P467)</f>
        <v>0</v>
      </c>
      <c r="Q453" s="194"/>
      <c r="R453" s="195">
        <f>SUM(R454:R467)</f>
        <v>0</v>
      </c>
      <c r="S453" s="194"/>
      <c r="T453" s="196">
        <f>SUM(T454:T467)</f>
        <v>0</v>
      </c>
      <c r="AR453" s="189" t="s">
        <v>85</v>
      </c>
      <c r="AT453" s="197" t="s">
        <v>76</v>
      </c>
      <c r="AU453" s="197" t="s">
        <v>85</v>
      </c>
      <c r="AY453" s="189" t="s">
        <v>201</v>
      </c>
      <c r="BK453" s="198">
        <f>SUM(BK454:BK467)</f>
        <v>0</v>
      </c>
    </row>
    <row r="454" spans="2:65" s="1" customFormat="1" ht="16.5" customHeight="1">
      <c r="B454" s="201"/>
      <c r="C454" s="202" t="s">
        <v>1487</v>
      </c>
      <c r="D454" s="202" t="s">
        <v>203</v>
      </c>
      <c r="E454" s="203" t="s">
        <v>1787</v>
      </c>
      <c r="F454" s="204" t="s">
        <v>1444</v>
      </c>
      <c r="G454" s="205" t="s">
        <v>1192</v>
      </c>
      <c r="H454" s="206">
        <v>16</v>
      </c>
      <c r="I454" s="207"/>
      <c r="J454" s="208">
        <f>ROUND(I454*H454,2)</f>
        <v>0</v>
      </c>
      <c r="K454" s="204" t="s">
        <v>5</v>
      </c>
      <c r="L454" s="47"/>
      <c r="M454" s="209" t="s">
        <v>5</v>
      </c>
      <c r="N454" s="210" t="s">
        <v>48</v>
      </c>
      <c r="O454" s="48"/>
      <c r="P454" s="211">
        <f>O454*H454</f>
        <v>0</v>
      </c>
      <c r="Q454" s="211">
        <v>0</v>
      </c>
      <c r="R454" s="211">
        <f>Q454*H454</f>
        <v>0</v>
      </c>
      <c r="S454" s="211">
        <v>0</v>
      </c>
      <c r="T454" s="212">
        <f>S454*H454</f>
        <v>0</v>
      </c>
      <c r="AR454" s="24" t="s">
        <v>208</v>
      </c>
      <c r="AT454" s="24" t="s">
        <v>203</v>
      </c>
      <c r="AU454" s="24" t="s">
        <v>87</v>
      </c>
      <c r="AY454" s="24" t="s">
        <v>201</v>
      </c>
      <c r="BE454" s="213">
        <f>IF(N454="základní",J454,0)</f>
        <v>0</v>
      </c>
      <c r="BF454" s="213">
        <f>IF(N454="snížená",J454,0)</f>
        <v>0</v>
      </c>
      <c r="BG454" s="213">
        <f>IF(N454="zákl. přenesená",J454,0)</f>
        <v>0</v>
      </c>
      <c r="BH454" s="213">
        <f>IF(N454="sníž. přenesená",J454,0)</f>
        <v>0</v>
      </c>
      <c r="BI454" s="213">
        <f>IF(N454="nulová",J454,0)</f>
        <v>0</v>
      </c>
      <c r="BJ454" s="24" t="s">
        <v>85</v>
      </c>
      <c r="BK454" s="213">
        <f>ROUND(I454*H454,2)</f>
        <v>0</v>
      </c>
      <c r="BL454" s="24" t="s">
        <v>208</v>
      </c>
      <c r="BM454" s="24" t="s">
        <v>1723</v>
      </c>
    </row>
    <row r="455" spans="2:47" s="1" customFormat="1" ht="13.5">
      <c r="B455" s="47"/>
      <c r="D455" s="214" t="s">
        <v>210</v>
      </c>
      <c r="F455" s="215" t="s">
        <v>1444</v>
      </c>
      <c r="I455" s="216"/>
      <c r="L455" s="47"/>
      <c r="M455" s="217"/>
      <c r="N455" s="48"/>
      <c r="O455" s="48"/>
      <c r="P455" s="48"/>
      <c r="Q455" s="48"/>
      <c r="R455" s="48"/>
      <c r="S455" s="48"/>
      <c r="T455" s="86"/>
      <c r="AT455" s="24" t="s">
        <v>210</v>
      </c>
      <c r="AU455" s="24" t="s">
        <v>87</v>
      </c>
    </row>
    <row r="456" spans="2:65" s="1" customFormat="1" ht="16.5" customHeight="1">
      <c r="B456" s="201"/>
      <c r="C456" s="202" t="s">
        <v>1724</v>
      </c>
      <c r="D456" s="202" t="s">
        <v>203</v>
      </c>
      <c r="E456" s="203" t="s">
        <v>1790</v>
      </c>
      <c r="F456" s="204" t="s">
        <v>1450</v>
      </c>
      <c r="G456" s="205" t="s">
        <v>1192</v>
      </c>
      <c r="H456" s="206">
        <v>5</v>
      </c>
      <c r="I456" s="207"/>
      <c r="J456" s="208">
        <f>ROUND(I456*H456,2)</f>
        <v>0</v>
      </c>
      <c r="K456" s="204" t="s">
        <v>5</v>
      </c>
      <c r="L456" s="47"/>
      <c r="M456" s="209" t="s">
        <v>5</v>
      </c>
      <c r="N456" s="210" t="s">
        <v>48</v>
      </c>
      <c r="O456" s="48"/>
      <c r="P456" s="211">
        <f>O456*H456</f>
        <v>0</v>
      </c>
      <c r="Q456" s="211">
        <v>0</v>
      </c>
      <c r="R456" s="211">
        <f>Q456*H456</f>
        <v>0</v>
      </c>
      <c r="S456" s="211">
        <v>0</v>
      </c>
      <c r="T456" s="212">
        <f>S456*H456</f>
        <v>0</v>
      </c>
      <c r="AR456" s="24" t="s">
        <v>208</v>
      </c>
      <c r="AT456" s="24" t="s">
        <v>203</v>
      </c>
      <c r="AU456" s="24" t="s">
        <v>87</v>
      </c>
      <c r="AY456" s="24" t="s">
        <v>201</v>
      </c>
      <c r="BE456" s="213">
        <f>IF(N456="základní",J456,0)</f>
        <v>0</v>
      </c>
      <c r="BF456" s="213">
        <f>IF(N456="snížená",J456,0)</f>
        <v>0</v>
      </c>
      <c r="BG456" s="213">
        <f>IF(N456="zákl. přenesená",J456,0)</f>
        <v>0</v>
      </c>
      <c r="BH456" s="213">
        <f>IF(N456="sníž. přenesená",J456,0)</f>
        <v>0</v>
      </c>
      <c r="BI456" s="213">
        <f>IF(N456="nulová",J456,0)</f>
        <v>0</v>
      </c>
      <c r="BJ456" s="24" t="s">
        <v>85</v>
      </c>
      <c r="BK456" s="213">
        <f>ROUND(I456*H456,2)</f>
        <v>0</v>
      </c>
      <c r="BL456" s="24" t="s">
        <v>208</v>
      </c>
      <c r="BM456" s="24" t="s">
        <v>1726</v>
      </c>
    </row>
    <row r="457" spans="2:47" s="1" customFormat="1" ht="13.5">
      <c r="B457" s="47"/>
      <c r="D457" s="214" t="s">
        <v>210</v>
      </c>
      <c r="F457" s="215" t="s">
        <v>1450</v>
      </c>
      <c r="I457" s="216"/>
      <c r="L457" s="47"/>
      <c r="M457" s="217"/>
      <c r="N457" s="48"/>
      <c r="O457" s="48"/>
      <c r="P457" s="48"/>
      <c r="Q457" s="48"/>
      <c r="R457" s="48"/>
      <c r="S457" s="48"/>
      <c r="T457" s="86"/>
      <c r="AT457" s="24" t="s">
        <v>210</v>
      </c>
      <c r="AU457" s="24" t="s">
        <v>87</v>
      </c>
    </row>
    <row r="458" spans="2:65" s="1" customFormat="1" ht="16.5" customHeight="1">
      <c r="B458" s="201"/>
      <c r="C458" s="202" t="s">
        <v>1490</v>
      </c>
      <c r="D458" s="202" t="s">
        <v>203</v>
      </c>
      <c r="E458" s="203" t="s">
        <v>2675</v>
      </c>
      <c r="F458" s="204" t="s">
        <v>2648</v>
      </c>
      <c r="G458" s="205" t="s">
        <v>1192</v>
      </c>
      <c r="H458" s="206">
        <v>4</v>
      </c>
      <c r="I458" s="207"/>
      <c r="J458" s="208">
        <f>ROUND(I458*H458,2)</f>
        <v>0</v>
      </c>
      <c r="K458" s="204" t="s">
        <v>5</v>
      </c>
      <c r="L458" s="47"/>
      <c r="M458" s="209" t="s">
        <v>5</v>
      </c>
      <c r="N458" s="210" t="s">
        <v>48</v>
      </c>
      <c r="O458" s="48"/>
      <c r="P458" s="211">
        <f>O458*H458</f>
        <v>0</v>
      </c>
      <c r="Q458" s="211">
        <v>0</v>
      </c>
      <c r="R458" s="211">
        <f>Q458*H458</f>
        <v>0</v>
      </c>
      <c r="S458" s="211">
        <v>0</v>
      </c>
      <c r="T458" s="212">
        <f>S458*H458</f>
        <v>0</v>
      </c>
      <c r="AR458" s="24" t="s">
        <v>208</v>
      </c>
      <c r="AT458" s="24" t="s">
        <v>203</v>
      </c>
      <c r="AU458" s="24" t="s">
        <v>87</v>
      </c>
      <c r="AY458" s="24" t="s">
        <v>201</v>
      </c>
      <c r="BE458" s="213">
        <f>IF(N458="základní",J458,0)</f>
        <v>0</v>
      </c>
      <c r="BF458" s="213">
        <f>IF(N458="snížená",J458,0)</f>
        <v>0</v>
      </c>
      <c r="BG458" s="213">
        <f>IF(N458="zákl. přenesená",J458,0)</f>
        <v>0</v>
      </c>
      <c r="BH458" s="213">
        <f>IF(N458="sníž. přenesená",J458,0)</f>
        <v>0</v>
      </c>
      <c r="BI458" s="213">
        <f>IF(N458="nulová",J458,0)</f>
        <v>0</v>
      </c>
      <c r="BJ458" s="24" t="s">
        <v>85</v>
      </c>
      <c r="BK458" s="213">
        <f>ROUND(I458*H458,2)</f>
        <v>0</v>
      </c>
      <c r="BL458" s="24" t="s">
        <v>208</v>
      </c>
      <c r="BM458" s="24" t="s">
        <v>1728</v>
      </c>
    </row>
    <row r="459" spans="2:47" s="1" customFormat="1" ht="13.5">
      <c r="B459" s="47"/>
      <c r="D459" s="214" t="s">
        <v>210</v>
      </c>
      <c r="F459" s="215" t="s">
        <v>2648</v>
      </c>
      <c r="I459" s="216"/>
      <c r="L459" s="47"/>
      <c r="M459" s="217"/>
      <c r="N459" s="48"/>
      <c r="O459" s="48"/>
      <c r="P459" s="48"/>
      <c r="Q459" s="48"/>
      <c r="R459" s="48"/>
      <c r="S459" s="48"/>
      <c r="T459" s="86"/>
      <c r="AT459" s="24" t="s">
        <v>210</v>
      </c>
      <c r="AU459" s="24" t="s">
        <v>87</v>
      </c>
    </row>
    <row r="460" spans="2:65" s="1" customFormat="1" ht="16.5" customHeight="1">
      <c r="B460" s="201"/>
      <c r="C460" s="202" t="s">
        <v>1729</v>
      </c>
      <c r="D460" s="202" t="s">
        <v>203</v>
      </c>
      <c r="E460" s="203" t="s">
        <v>1792</v>
      </c>
      <c r="F460" s="204" t="s">
        <v>1453</v>
      </c>
      <c r="G460" s="205" t="s">
        <v>1192</v>
      </c>
      <c r="H460" s="206">
        <v>17</v>
      </c>
      <c r="I460" s="207"/>
      <c r="J460" s="208">
        <f>ROUND(I460*H460,2)</f>
        <v>0</v>
      </c>
      <c r="K460" s="204" t="s">
        <v>5</v>
      </c>
      <c r="L460" s="47"/>
      <c r="M460" s="209" t="s">
        <v>5</v>
      </c>
      <c r="N460" s="210" t="s">
        <v>48</v>
      </c>
      <c r="O460" s="48"/>
      <c r="P460" s="211">
        <f>O460*H460</f>
        <v>0</v>
      </c>
      <c r="Q460" s="211">
        <v>0</v>
      </c>
      <c r="R460" s="211">
        <f>Q460*H460</f>
        <v>0</v>
      </c>
      <c r="S460" s="211">
        <v>0</v>
      </c>
      <c r="T460" s="212">
        <f>S460*H460</f>
        <v>0</v>
      </c>
      <c r="AR460" s="24" t="s">
        <v>208</v>
      </c>
      <c r="AT460" s="24" t="s">
        <v>203</v>
      </c>
      <c r="AU460" s="24" t="s">
        <v>87</v>
      </c>
      <c r="AY460" s="24" t="s">
        <v>201</v>
      </c>
      <c r="BE460" s="213">
        <f>IF(N460="základní",J460,0)</f>
        <v>0</v>
      </c>
      <c r="BF460" s="213">
        <f>IF(N460="snížená",J460,0)</f>
        <v>0</v>
      </c>
      <c r="BG460" s="213">
        <f>IF(N460="zákl. přenesená",J460,0)</f>
        <v>0</v>
      </c>
      <c r="BH460" s="213">
        <f>IF(N460="sníž. přenesená",J460,0)</f>
        <v>0</v>
      </c>
      <c r="BI460" s="213">
        <f>IF(N460="nulová",J460,0)</f>
        <v>0</v>
      </c>
      <c r="BJ460" s="24" t="s">
        <v>85</v>
      </c>
      <c r="BK460" s="213">
        <f>ROUND(I460*H460,2)</f>
        <v>0</v>
      </c>
      <c r="BL460" s="24" t="s">
        <v>208</v>
      </c>
      <c r="BM460" s="24" t="s">
        <v>1731</v>
      </c>
    </row>
    <row r="461" spans="2:47" s="1" customFormat="1" ht="13.5">
      <c r="B461" s="47"/>
      <c r="D461" s="214" t="s">
        <v>210</v>
      </c>
      <c r="F461" s="215" t="s">
        <v>1453</v>
      </c>
      <c r="I461" s="216"/>
      <c r="L461" s="47"/>
      <c r="M461" s="217"/>
      <c r="N461" s="48"/>
      <c r="O461" s="48"/>
      <c r="P461" s="48"/>
      <c r="Q461" s="48"/>
      <c r="R461" s="48"/>
      <c r="S461" s="48"/>
      <c r="T461" s="86"/>
      <c r="AT461" s="24" t="s">
        <v>210</v>
      </c>
      <c r="AU461" s="24" t="s">
        <v>87</v>
      </c>
    </row>
    <row r="462" spans="2:65" s="1" customFormat="1" ht="16.5" customHeight="1">
      <c r="B462" s="201"/>
      <c r="C462" s="202" t="s">
        <v>1491</v>
      </c>
      <c r="D462" s="202" t="s">
        <v>203</v>
      </c>
      <c r="E462" s="203" t="s">
        <v>1795</v>
      </c>
      <c r="F462" s="204" t="s">
        <v>1455</v>
      </c>
      <c r="G462" s="205" t="s">
        <v>1192</v>
      </c>
      <c r="H462" s="206">
        <v>42</v>
      </c>
      <c r="I462" s="207"/>
      <c r="J462" s="208">
        <f>ROUND(I462*H462,2)</f>
        <v>0</v>
      </c>
      <c r="K462" s="204" t="s">
        <v>5</v>
      </c>
      <c r="L462" s="47"/>
      <c r="M462" s="209" t="s">
        <v>5</v>
      </c>
      <c r="N462" s="210" t="s">
        <v>48</v>
      </c>
      <c r="O462" s="48"/>
      <c r="P462" s="211">
        <f>O462*H462</f>
        <v>0</v>
      </c>
      <c r="Q462" s="211">
        <v>0</v>
      </c>
      <c r="R462" s="211">
        <f>Q462*H462</f>
        <v>0</v>
      </c>
      <c r="S462" s="211">
        <v>0</v>
      </c>
      <c r="T462" s="212">
        <f>S462*H462</f>
        <v>0</v>
      </c>
      <c r="AR462" s="24" t="s">
        <v>208</v>
      </c>
      <c r="AT462" s="24" t="s">
        <v>203</v>
      </c>
      <c r="AU462" s="24" t="s">
        <v>87</v>
      </c>
      <c r="AY462" s="24" t="s">
        <v>201</v>
      </c>
      <c r="BE462" s="213">
        <f>IF(N462="základní",J462,0)</f>
        <v>0</v>
      </c>
      <c r="BF462" s="213">
        <f>IF(N462="snížená",J462,0)</f>
        <v>0</v>
      </c>
      <c r="BG462" s="213">
        <f>IF(N462="zákl. přenesená",J462,0)</f>
        <v>0</v>
      </c>
      <c r="BH462" s="213">
        <f>IF(N462="sníž. přenesená",J462,0)</f>
        <v>0</v>
      </c>
      <c r="BI462" s="213">
        <f>IF(N462="nulová",J462,0)</f>
        <v>0</v>
      </c>
      <c r="BJ462" s="24" t="s">
        <v>85</v>
      </c>
      <c r="BK462" s="213">
        <f>ROUND(I462*H462,2)</f>
        <v>0</v>
      </c>
      <c r="BL462" s="24" t="s">
        <v>208</v>
      </c>
      <c r="BM462" s="24" t="s">
        <v>1733</v>
      </c>
    </row>
    <row r="463" spans="2:47" s="1" customFormat="1" ht="13.5">
      <c r="B463" s="47"/>
      <c r="D463" s="214" t="s">
        <v>210</v>
      </c>
      <c r="F463" s="215" t="s">
        <v>1455</v>
      </c>
      <c r="I463" s="216"/>
      <c r="L463" s="47"/>
      <c r="M463" s="217"/>
      <c r="N463" s="48"/>
      <c r="O463" s="48"/>
      <c r="P463" s="48"/>
      <c r="Q463" s="48"/>
      <c r="R463" s="48"/>
      <c r="S463" s="48"/>
      <c r="T463" s="86"/>
      <c r="AT463" s="24" t="s">
        <v>210</v>
      </c>
      <c r="AU463" s="24" t="s">
        <v>87</v>
      </c>
    </row>
    <row r="464" spans="2:65" s="1" customFormat="1" ht="16.5" customHeight="1">
      <c r="B464" s="201"/>
      <c r="C464" s="202" t="s">
        <v>1734</v>
      </c>
      <c r="D464" s="202" t="s">
        <v>203</v>
      </c>
      <c r="E464" s="203" t="s">
        <v>1797</v>
      </c>
      <c r="F464" s="204" t="s">
        <v>1458</v>
      </c>
      <c r="G464" s="205" t="s">
        <v>1192</v>
      </c>
      <c r="H464" s="206">
        <v>23</v>
      </c>
      <c r="I464" s="207"/>
      <c r="J464" s="208">
        <f>ROUND(I464*H464,2)</f>
        <v>0</v>
      </c>
      <c r="K464" s="204" t="s">
        <v>5</v>
      </c>
      <c r="L464" s="47"/>
      <c r="M464" s="209" t="s">
        <v>5</v>
      </c>
      <c r="N464" s="210" t="s">
        <v>48</v>
      </c>
      <c r="O464" s="48"/>
      <c r="P464" s="211">
        <f>O464*H464</f>
        <v>0</v>
      </c>
      <c r="Q464" s="211">
        <v>0</v>
      </c>
      <c r="R464" s="211">
        <f>Q464*H464</f>
        <v>0</v>
      </c>
      <c r="S464" s="211">
        <v>0</v>
      </c>
      <c r="T464" s="212">
        <f>S464*H464</f>
        <v>0</v>
      </c>
      <c r="AR464" s="24" t="s">
        <v>208</v>
      </c>
      <c r="AT464" s="24" t="s">
        <v>203</v>
      </c>
      <c r="AU464" s="24" t="s">
        <v>87</v>
      </c>
      <c r="AY464" s="24" t="s">
        <v>201</v>
      </c>
      <c r="BE464" s="213">
        <f>IF(N464="základní",J464,0)</f>
        <v>0</v>
      </c>
      <c r="BF464" s="213">
        <f>IF(N464="snížená",J464,0)</f>
        <v>0</v>
      </c>
      <c r="BG464" s="213">
        <f>IF(N464="zákl. přenesená",J464,0)</f>
        <v>0</v>
      </c>
      <c r="BH464" s="213">
        <f>IF(N464="sníž. přenesená",J464,0)</f>
        <v>0</v>
      </c>
      <c r="BI464" s="213">
        <f>IF(N464="nulová",J464,0)</f>
        <v>0</v>
      </c>
      <c r="BJ464" s="24" t="s">
        <v>85</v>
      </c>
      <c r="BK464" s="213">
        <f>ROUND(I464*H464,2)</f>
        <v>0</v>
      </c>
      <c r="BL464" s="24" t="s">
        <v>208</v>
      </c>
      <c r="BM464" s="24" t="s">
        <v>1736</v>
      </c>
    </row>
    <row r="465" spans="2:47" s="1" customFormat="1" ht="13.5">
      <c r="B465" s="47"/>
      <c r="D465" s="214" t="s">
        <v>210</v>
      </c>
      <c r="F465" s="215" t="s">
        <v>1458</v>
      </c>
      <c r="I465" s="216"/>
      <c r="L465" s="47"/>
      <c r="M465" s="217"/>
      <c r="N465" s="48"/>
      <c r="O465" s="48"/>
      <c r="P465" s="48"/>
      <c r="Q465" s="48"/>
      <c r="R465" s="48"/>
      <c r="S465" s="48"/>
      <c r="T465" s="86"/>
      <c r="AT465" s="24" t="s">
        <v>210</v>
      </c>
      <c r="AU465" s="24" t="s">
        <v>87</v>
      </c>
    </row>
    <row r="466" spans="2:65" s="1" customFormat="1" ht="16.5" customHeight="1">
      <c r="B466" s="201"/>
      <c r="C466" s="202" t="s">
        <v>1494</v>
      </c>
      <c r="D466" s="202" t="s">
        <v>203</v>
      </c>
      <c r="E466" s="203" t="s">
        <v>1800</v>
      </c>
      <c r="F466" s="204" t="s">
        <v>1461</v>
      </c>
      <c r="G466" s="205" t="s">
        <v>1192</v>
      </c>
      <c r="H466" s="206">
        <v>15</v>
      </c>
      <c r="I466" s="207"/>
      <c r="J466" s="208">
        <f>ROUND(I466*H466,2)</f>
        <v>0</v>
      </c>
      <c r="K466" s="204" t="s">
        <v>5</v>
      </c>
      <c r="L466" s="47"/>
      <c r="M466" s="209" t="s">
        <v>5</v>
      </c>
      <c r="N466" s="210" t="s">
        <v>48</v>
      </c>
      <c r="O466" s="48"/>
      <c r="P466" s="211">
        <f>O466*H466</f>
        <v>0</v>
      </c>
      <c r="Q466" s="211">
        <v>0</v>
      </c>
      <c r="R466" s="211">
        <f>Q466*H466</f>
        <v>0</v>
      </c>
      <c r="S466" s="211">
        <v>0</v>
      </c>
      <c r="T466" s="212">
        <f>S466*H466</f>
        <v>0</v>
      </c>
      <c r="AR466" s="24" t="s">
        <v>208</v>
      </c>
      <c r="AT466" s="24" t="s">
        <v>203</v>
      </c>
      <c r="AU466" s="24" t="s">
        <v>87</v>
      </c>
      <c r="AY466" s="24" t="s">
        <v>201</v>
      </c>
      <c r="BE466" s="213">
        <f>IF(N466="základní",J466,0)</f>
        <v>0</v>
      </c>
      <c r="BF466" s="213">
        <f>IF(N466="snížená",J466,0)</f>
        <v>0</v>
      </c>
      <c r="BG466" s="213">
        <f>IF(N466="zákl. přenesená",J466,0)</f>
        <v>0</v>
      </c>
      <c r="BH466" s="213">
        <f>IF(N466="sníž. přenesená",J466,0)</f>
        <v>0</v>
      </c>
      <c r="BI466" s="213">
        <f>IF(N466="nulová",J466,0)</f>
        <v>0</v>
      </c>
      <c r="BJ466" s="24" t="s">
        <v>85</v>
      </c>
      <c r="BK466" s="213">
        <f>ROUND(I466*H466,2)</f>
        <v>0</v>
      </c>
      <c r="BL466" s="24" t="s">
        <v>208</v>
      </c>
      <c r="BM466" s="24" t="s">
        <v>1738</v>
      </c>
    </row>
    <row r="467" spans="2:47" s="1" customFormat="1" ht="13.5">
      <c r="B467" s="47"/>
      <c r="D467" s="214" t="s">
        <v>210</v>
      </c>
      <c r="F467" s="215" t="s">
        <v>1461</v>
      </c>
      <c r="I467" s="216"/>
      <c r="L467" s="47"/>
      <c r="M467" s="217"/>
      <c r="N467" s="48"/>
      <c r="O467" s="48"/>
      <c r="P467" s="48"/>
      <c r="Q467" s="48"/>
      <c r="R467" s="48"/>
      <c r="S467" s="48"/>
      <c r="T467" s="86"/>
      <c r="AT467" s="24" t="s">
        <v>210</v>
      </c>
      <c r="AU467" s="24" t="s">
        <v>87</v>
      </c>
    </row>
    <row r="468" spans="2:63" s="10" customFormat="1" ht="29.85" customHeight="1">
      <c r="B468" s="188"/>
      <c r="D468" s="189" t="s">
        <v>76</v>
      </c>
      <c r="E468" s="199" t="s">
        <v>1463</v>
      </c>
      <c r="F468" s="199" t="s">
        <v>1475</v>
      </c>
      <c r="I468" s="191"/>
      <c r="J468" s="200">
        <f>BK468</f>
        <v>0</v>
      </c>
      <c r="L468" s="188"/>
      <c r="M468" s="193"/>
      <c r="N468" s="194"/>
      <c r="O468" s="194"/>
      <c r="P468" s="195">
        <f>SUM(P469:P478)</f>
        <v>0</v>
      </c>
      <c r="Q468" s="194"/>
      <c r="R468" s="195">
        <f>SUM(R469:R478)</f>
        <v>0</v>
      </c>
      <c r="S468" s="194"/>
      <c r="T468" s="196">
        <f>SUM(T469:T478)</f>
        <v>0</v>
      </c>
      <c r="AR468" s="189" t="s">
        <v>85</v>
      </c>
      <c r="AT468" s="197" t="s">
        <v>76</v>
      </c>
      <c r="AU468" s="197" t="s">
        <v>85</v>
      </c>
      <c r="AY468" s="189" t="s">
        <v>201</v>
      </c>
      <c r="BK468" s="198">
        <f>SUM(BK469:BK478)</f>
        <v>0</v>
      </c>
    </row>
    <row r="469" spans="2:65" s="1" customFormat="1" ht="25.5" customHeight="1">
      <c r="B469" s="201"/>
      <c r="C469" s="202" t="s">
        <v>1739</v>
      </c>
      <c r="D469" s="202" t="s">
        <v>203</v>
      </c>
      <c r="E469" s="203" t="s">
        <v>1810</v>
      </c>
      <c r="F469" s="204" t="s">
        <v>1477</v>
      </c>
      <c r="G469" s="205" t="s">
        <v>330</v>
      </c>
      <c r="H469" s="206">
        <v>40</v>
      </c>
      <c r="I469" s="207"/>
      <c r="J469" s="208">
        <f>ROUND(I469*H469,2)</f>
        <v>0</v>
      </c>
      <c r="K469" s="204" t="s">
        <v>5</v>
      </c>
      <c r="L469" s="47"/>
      <c r="M469" s="209" t="s">
        <v>5</v>
      </c>
      <c r="N469" s="210" t="s">
        <v>48</v>
      </c>
      <c r="O469" s="48"/>
      <c r="P469" s="211">
        <f>O469*H469</f>
        <v>0</v>
      </c>
      <c r="Q469" s="211">
        <v>0</v>
      </c>
      <c r="R469" s="211">
        <f>Q469*H469</f>
        <v>0</v>
      </c>
      <c r="S469" s="211">
        <v>0</v>
      </c>
      <c r="T469" s="212">
        <f>S469*H469</f>
        <v>0</v>
      </c>
      <c r="AR469" s="24" t="s">
        <v>208</v>
      </c>
      <c r="AT469" s="24" t="s">
        <v>203</v>
      </c>
      <c r="AU469" s="24" t="s">
        <v>87</v>
      </c>
      <c r="AY469" s="24" t="s">
        <v>201</v>
      </c>
      <c r="BE469" s="213">
        <f>IF(N469="základní",J469,0)</f>
        <v>0</v>
      </c>
      <c r="BF469" s="213">
        <f>IF(N469="snížená",J469,0)</f>
        <v>0</v>
      </c>
      <c r="BG469" s="213">
        <f>IF(N469="zákl. přenesená",J469,0)</f>
        <v>0</v>
      </c>
      <c r="BH469" s="213">
        <f>IF(N469="sníž. přenesená",J469,0)</f>
        <v>0</v>
      </c>
      <c r="BI469" s="213">
        <f>IF(N469="nulová",J469,0)</f>
        <v>0</v>
      </c>
      <c r="BJ469" s="24" t="s">
        <v>85</v>
      </c>
      <c r="BK469" s="213">
        <f>ROUND(I469*H469,2)</f>
        <v>0</v>
      </c>
      <c r="BL469" s="24" t="s">
        <v>208</v>
      </c>
      <c r="BM469" s="24" t="s">
        <v>1741</v>
      </c>
    </row>
    <row r="470" spans="2:47" s="1" customFormat="1" ht="13.5">
      <c r="B470" s="47"/>
      <c r="D470" s="214" t="s">
        <v>210</v>
      </c>
      <c r="F470" s="215" t="s">
        <v>1477</v>
      </c>
      <c r="I470" s="216"/>
      <c r="L470" s="47"/>
      <c r="M470" s="217"/>
      <c r="N470" s="48"/>
      <c r="O470" s="48"/>
      <c r="P470" s="48"/>
      <c r="Q470" s="48"/>
      <c r="R470" s="48"/>
      <c r="S470" s="48"/>
      <c r="T470" s="86"/>
      <c r="AT470" s="24" t="s">
        <v>210</v>
      </c>
      <c r="AU470" s="24" t="s">
        <v>87</v>
      </c>
    </row>
    <row r="471" spans="2:65" s="1" customFormat="1" ht="16.5" customHeight="1">
      <c r="B471" s="201"/>
      <c r="C471" s="202" t="s">
        <v>1499</v>
      </c>
      <c r="D471" s="202" t="s">
        <v>203</v>
      </c>
      <c r="E471" s="203" t="s">
        <v>1812</v>
      </c>
      <c r="F471" s="204" t="s">
        <v>1480</v>
      </c>
      <c r="G471" s="205" t="s">
        <v>330</v>
      </c>
      <c r="H471" s="206">
        <v>40</v>
      </c>
      <c r="I471" s="207"/>
      <c r="J471" s="208">
        <f>ROUND(I471*H471,2)</f>
        <v>0</v>
      </c>
      <c r="K471" s="204" t="s">
        <v>5</v>
      </c>
      <c r="L471" s="47"/>
      <c r="M471" s="209" t="s">
        <v>5</v>
      </c>
      <c r="N471" s="210" t="s">
        <v>48</v>
      </c>
      <c r="O471" s="48"/>
      <c r="P471" s="211">
        <f>O471*H471</f>
        <v>0</v>
      </c>
      <c r="Q471" s="211">
        <v>0</v>
      </c>
      <c r="R471" s="211">
        <f>Q471*H471</f>
        <v>0</v>
      </c>
      <c r="S471" s="211">
        <v>0</v>
      </c>
      <c r="T471" s="212">
        <f>S471*H471</f>
        <v>0</v>
      </c>
      <c r="AR471" s="24" t="s">
        <v>208</v>
      </c>
      <c r="AT471" s="24" t="s">
        <v>203</v>
      </c>
      <c r="AU471" s="24" t="s">
        <v>87</v>
      </c>
      <c r="AY471" s="24" t="s">
        <v>201</v>
      </c>
      <c r="BE471" s="213">
        <f>IF(N471="základní",J471,0)</f>
        <v>0</v>
      </c>
      <c r="BF471" s="213">
        <f>IF(N471="snížená",J471,0)</f>
        <v>0</v>
      </c>
      <c r="BG471" s="213">
        <f>IF(N471="zákl. přenesená",J471,0)</f>
        <v>0</v>
      </c>
      <c r="BH471" s="213">
        <f>IF(N471="sníž. přenesená",J471,0)</f>
        <v>0</v>
      </c>
      <c r="BI471" s="213">
        <f>IF(N471="nulová",J471,0)</f>
        <v>0</v>
      </c>
      <c r="BJ471" s="24" t="s">
        <v>85</v>
      </c>
      <c r="BK471" s="213">
        <f>ROUND(I471*H471,2)</f>
        <v>0</v>
      </c>
      <c r="BL471" s="24" t="s">
        <v>208</v>
      </c>
      <c r="BM471" s="24" t="s">
        <v>1743</v>
      </c>
    </row>
    <row r="472" spans="2:47" s="1" customFormat="1" ht="13.5">
      <c r="B472" s="47"/>
      <c r="D472" s="214" t="s">
        <v>210</v>
      </c>
      <c r="F472" s="215" t="s">
        <v>1480</v>
      </c>
      <c r="I472" s="216"/>
      <c r="L472" s="47"/>
      <c r="M472" s="217"/>
      <c r="N472" s="48"/>
      <c r="O472" s="48"/>
      <c r="P472" s="48"/>
      <c r="Q472" s="48"/>
      <c r="R472" s="48"/>
      <c r="S472" s="48"/>
      <c r="T472" s="86"/>
      <c r="AT472" s="24" t="s">
        <v>210</v>
      </c>
      <c r="AU472" s="24" t="s">
        <v>87</v>
      </c>
    </row>
    <row r="473" spans="2:65" s="1" customFormat="1" ht="16.5" customHeight="1">
      <c r="B473" s="201"/>
      <c r="C473" s="202" t="s">
        <v>1744</v>
      </c>
      <c r="D473" s="202" t="s">
        <v>203</v>
      </c>
      <c r="E473" s="203" t="s">
        <v>1815</v>
      </c>
      <c r="F473" s="204" t="s">
        <v>1483</v>
      </c>
      <c r="G473" s="205" t="s">
        <v>1192</v>
      </c>
      <c r="H473" s="206">
        <v>46</v>
      </c>
      <c r="I473" s="207"/>
      <c r="J473" s="208">
        <f>ROUND(I473*H473,2)</f>
        <v>0</v>
      </c>
      <c r="K473" s="204" t="s">
        <v>5</v>
      </c>
      <c r="L473" s="47"/>
      <c r="M473" s="209" t="s">
        <v>5</v>
      </c>
      <c r="N473" s="210" t="s">
        <v>48</v>
      </c>
      <c r="O473" s="48"/>
      <c r="P473" s="211">
        <f>O473*H473</f>
        <v>0</v>
      </c>
      <c r="Q473" s="211">
        <v>0</v>
      </c>
      <c r="R473" s="211">
        <f>Q473*H473</f>
        <v>0</v>
      </c>
      <c r="S473" s="211">
        <v>0</v>
      </c>
      <c r="T473" s="212">
        <f>S473*H473</f>
        <v>0</v>
      </c>
      <c r="AR473" s="24" t="s">
        <v>208</v>
      </c>
      <c r="AT473" s="24" t="s">
        <v>203</v>
      </c>
      <c r="AU473" s="24" t="s">
        <v>87</v>
      </c>
      <c r="AY473" s="24" t="s">
        <v>201</v>
      </c>
      <c r="BE473" s="213">
        <f>IF(N473="základní",J473,0)</f>
        <v>0</v>
      </c>
      <c r="BF473" s="213">
        <f>IF(N473="snížená",J473,0)</f>
        <v>0</v>
      </c>
      <c r="BG473" s="213">
        <f>IF(N473="zákl. přenesená",J473,0)</f>
        <v>0</v>
      </c>
      <c r="BH473" s="213">
        <f>IF(N473="sníž. přenesená",J473,0)</f>
        <v>0</v>
      </c>
      <c r="BI473" s="213">
        <f>IF(N473="nulová",J473,0)</f>
        <v>0</v>
      </c>
      <c r="BJ473" s="24" t="s">
        <v>85</v>
      </c>
      <c r="BK473" s="213">
        <f>ROUND(I473*H473,2)</f>
        <v>0</v>
      </c>
      <c r="BL473" s="24" t="s">
        <v>208</v>
      </c>
      <c r="BM473" s="24" t="s">
        <v>1746</v>
      </c>
    </row>
    <row r="474" spans="2:47" s="1" customFormat="1" ht="13.5">
      <c r="B474" s="47"/>
      <c r="D474" s="214" t="s">
        <v>210</v>
      </c>
      <c r="F474" s="215" t="s">
        <v>1483</v>
      </c>
      <c r="I474" s="216"/>
      <c r="L474" s="47"/>
      <c r="M474" s="217"/>
      <c r="N474" s="48"/>
      <c r="O474" s="48"/>
      <c r="P474" s="48"/>
      <c r="Q474" s="48"/>
      <c r="R474" s="48"/>
      <c r="S474" s="48"/>
      <c r="T474" s="86"/>
      <c r="AT474" s="24" t="s">
        <v>210</v>
      </c>
      <c r="AU474" s="24" t="s">
        <v>87</v>
      </c>
    </row>
    <row r="475" spans="2:65" s="1" customFormat="1" ht="16.5" customHeight="1">
      <c r="B475" s="201"/>
      <c r="C475" s="202" t="s">
        <v>1504</v>
      </c>
      <c r="D475" s="202" t="s">
        <v>203</v>
      </c>
      <c r="E475" s="203" t="s">
        <v>1817</v>
      </c>
      <c r="F475" s="204" t="s">
        <v>1489</v>
      </c>
      <c r="G475" s="205" t="s">
        <v>1192</v>
      </c>
      <c r="H475" s="206">
        <v>25</v>
      </c>
      <c r="I475" s="207"/>
      <c r="J475" s="208">
        <f>ROUND(I475*H475,2)</f>
        <v>0</v>
      </c>
      <c r="K475" s="204" t="s">
        <v>5</v>
      </c>
      <c r="L475" s="47"/>
      <c r="M475" s="209" t="s">
        <v>5</v>
      </c>
      <c r="N475" s="210" t="s">
        <v>48</v>
      </c>
      <c r="O475" s="48"/>
      <c r="P475" s="211">
        <f>O475*H475</f>
        <v>0</v>
      </c>
      <c r="Q475" s="211">
        <v>0</v>
      </c>
      <c r="R475" s="211">
        <f>Q475*H475</f>
        <v>0</v>
      </c>
      <c r="S475" s="211">
        <v>0</v>
      </c>
      <c r="T475" s="212">
        <f>S475*H475</f>
        <v>0</v>
      </c>
      <c r="AR475" s="24" t="s">
        <v>208</v>
      </c>
      <c r="AT475" s="24" t="s">
        <v>203</v>
      </c>
      <c r="AU475" s="24" t="s">
        <v>87</v>
      </c>
      <c r="AY475" s="24" t="s">
        <v>201</v>
      </c>
      <c r="BE475" s="213">
        <f>IF(N475="základní",J475,0)</f>
        <v>0</v>
      </c>
      <c r="BF475" s="213">
        <f>IF(N475="snížená",J475,0)</f>
        <v>0</v>
      </c>
      <c r="BG475" s="213">
        <f>IF(N475="zákl. přenesená",J475,0)</f>
        <v>0</v>
      </c>
      <c r="BH475" s="213">
        <f>IF(N475="sníž. přenesená",J475,0)</f>
        <v>0</v>
      </c>
      <c r="BI475" s="213">
        <f>IF(N475="nulová",J475,0)</f>
        <v>0</v>
      </c>
      <c r="BJ475" s="24" t="s">
        <v>85</v>
      </c>
      <c r="BK475" s="213">
        <f>ROUND(I475*H475,2)</f>
        <v>0</v>
      </c>
      <c r="BL475" s="24" t="s">
        <v>208</v>
      </c>
      <c r="BM475" s="24" t="s">
        <v>1748</v>
      </c>
    </row>
    <row r="476" spans="2:47" s="1" customFormat="1" ht="13.5">
      <c r="B476" s="47"/>
      <c r="D476" s="214" t="s">
        <v>210</v>
      </c>
      <c r="F476" s="215" t="s">
        <v>1489</v>
      </c>
      <c r="I476" s="216"/>
      <c r="L476" s="47"/>
      <c r="M476" s="217"/>
      <c r="N476" s="48"/>
      <c r="O476" s="48"/>
      <c r="P476" s="48"/>
      <c r="Q476" s="48"/>
      <c r="R476" s="48"/>
      <c r="S476" s="48"/>
      <c r="T476" s="86"/>
      <c r="AT476" s="24" t="s">
        <v>210</v>
      </c>
      <c r="AU476" s="24" t="s">
        <v>87</v>
      </c>
    </row>
    <row r="477" spans="2:65" s="1" customFormat="1" ht="16.5" customHeight="1">
      <c r="B477" s="201"/>
      <c r="C477" s="202" t="s">
        <v>1749</v>
      </c>
      <c r="D477" s="202" t="s">
        <v>203</v>
      </c>
      <c r="E477" s="203" t="s">
        <v>1820</v>
      </c>
      <c r="F477" s="204" t="s">
        <v>1493</v>
      </c>
      <c r="G477" s="205" t="s">
        <v>1192</v>
      </c>
      <c r="H477" s="206">
        <v>71</v>
      </c>
      <c r="I477" s="207"/>
      <c r="J477" s="208">
        <f>ROUND(I477*H477,2)</f>
        <v>0</v>
      </c>
      <c r="K477" s="204" t="s">
        <v>5</v>
      </c>
      <c r="L477" s="47"/>
      <c r="M477" s="209" t="s">
        <v>5</v>
      </c>
      <c r="N477" s="210" t="s">
        <v>48</v>
      </c>
      <c r="O477" s="48"/>
      <c r="P477" s="211">
        <f>O477*H477</f>
        <v>0</v>
      </c>
      <c r="Q477" s="211">
        <v>0</v>
      </c>
      <c r="R477" s="211">
        <f>Q477*H477</f>
        <v>0</v>
      </c>
      <c r="S477" s="211">
        <v>0</v>
      </c>
      <c r="T477" s="212">
        <f>S477*H477</f>
        <v>0</v>
      </c>
      <c r="AR477" s="24" t="s">
        <v>208</v>
      </c>
      <c r="AT477" s="24" t="s">
        <v>203</v>
      </c>
      <c r="AU477" s="24" t="s">
        <v>87</v>
      </c>
      <c r="AY477" s="24" t="s">
        <v>201</v>
      </c>
      <c r="BE477" s="213">
        <f>IF(N477="základní",J477,0)</f>
        <v>0</v>
      </c>
      <c r="BF477" s="213">
        <f>IF(N477="snížená",J477,0)</f>
        <v>0</v>
      </c>
      <c r="BG477" s="213">
        <f>IF(N477="zákl. přenesená",J477,0)</f>
        <v>0</v>
      </c>
      <c r="BH477" s="213">
        <f>IF(N477="sníž. přenesená",J477,0)</f>
        <v>0</v>
      </c>
      <c r="BI477" s="213">
        <f>IF(N477="nulová",J477,0)</f>
        <v>0</v>
      </c>
      <c r="BJ477" s="24" t="s">
        <v>85</v>
      </c>
      <c r="BK477" s="213">
        <f>ROUND(I477*H477,2)</f>
        <v>0</v>
      </c>
      <c r="BL477" s="24" t="s">
        <v>208</v>
      </c>
      <c r="BM477" s="24" t="s">
        <v>1751</v>
      </c>
    </row>
    <row r="478" spans="2:47" s="1" customFormat="1" ht="13.5">
      <c r="B478" s="47"/>
      <c r="D478" s="214" t="s">
        <v>210</v>
      </c>
      <c r="F478" s="215" t="s">
        <v>1493</v>
      </c>
      <c r="I478" s="216"/>
      <c r="L478" s="47"/>
      <c r="M478" s="217"/>
      <c r="N478" s="48"/>
      <c r="O478" s="48"/>
      <c r="P478" s="48"/>
      <c r="Q478" s="48"/>
      <c r="R478" s="48"/>
      <c r="S478" s="48"/>
      <c r="T478" s="86"/>
      <c r="AT478" s="24" t="s">
        <v>210</v>
      </c>
      <c r="AU478" s="24" t="s">
        <v>87</v>
      </c>
    </row>
    <row r="479" spans="2:63" s="10" customFormat="1" ht="29.85" customHeight="1">
      <c r="B479" s="188"/>
      <c r="D479" s="189" t="s">
        <v>76</v>
      </c>
      <c r="E479" s="199" t="s">
        <v>1474</v>
      </c>
      <c r="F479" s="199" t="s">
        <v>1496</v>
      </c>
      <c r="I479" s="191"/>
      <c r="J479" s="200">
        <f>BK479</f>
        <v>0</v>
      </c>
      <c r="L479" s="188"/>
      <c r="M479" s="193"/>
      <c r="N479" s="194"/>
      <c r="O479" s="194"/>
      <c r="P479" s="195">
        <f>SUM(P480:P481)</f>
        <v>0</v>
      </c>
      <c r="Q479" s="194"/>
      <c r="R479" s="195">
        <f>SUM(R480:R481)</f>
        <v>0</v>
      </c>
      <c r="S479" s="194"/>
      <c r="T479" s="196">
        <f>SUM(T480:T481)</f>
        <v>0</v>
      </c>
      <c r="AR479" s="189" t="s">
        <v>85</v>
      </c>
      <c r="AT479" s="197" t="s">
        <v>76</v>
      </c>
      <c r="AU479" s="197" t="s">
        <v>85</v>
      </c>
      <c r="AY479" s="189" t="s">
        <v>201</v>
      </c>
      <c r="BK479" s="198">
        <f>SUM(BK480:BK481)</f>
        <v>0</v>
      </c>
    </row>
    <row r="480" spans="2:65" s="1" customFormat="1" ht="16.5" customHeight="1">
      <c r="B480" s="201"/>
      <c r="C480" s="202" t="s">
        <v>1507</v>
      </c>
      <c r="D480" s="202" t="s">
        <v>203</v>
      </c>
      <c r="E480" s="203" t="s">
        <v>1822</v>
      </c>
      <c r="F480" s="204" t="s">
        <v>1498</v>
      </c>
      <c r="G480" s="205" t="s">
        <v>330</v>
      </c>
      <c r="H480" s="206">
        <v>30</v>
      </c>
      <c r="I480" s="207"/>
      <c r="J480" s="208">
        <f>ROUND(I480*H480,2)</f>
        <v>0</v>
      </c>
      <c r="K480" s="204" t="s">
        <v>5</v>
      </c>
      <c r="L480" s="47"/>
      <c r="M480" s="209" t="s">
        <v>5</v>
      </c>
      <c r="N480" s="210" t="s">
        <v>48</v>
      </c>
      <c r="O480" s="48"/>
      <c r="P480" s="211">
        <f>O480*H480</f>
        <v>0</v>
      </c>
      <c r="Q480" s="211">
        <v>0</v>
      </c>
      <c r="R480" s="211">
        <f>Q480*H480</f>
        <v>0</v>
      </c>
      <c r="S480" s="211">
        <v>0</v>
      </c>
      <c r="T480" s="212">
        <f>S480*H480</f>
        <v>0</v>
      </c>
      <c r="AR480" s="24" t="s">
        <v>208</v>
      </c>
      <c r="AT480" s="24" t="s">
        <v>203</v>
      </c>
      <c r="AU480" s="24" t="s">
        <v>87</v>
      </c>
      <c r="AY480" s="24" t="s">
        <v>201</v>
      </c>
      <c r="BE480" s="213">
        <f>IF(N480="základní",J480,0)</f>
        <v>0</v>
      </c>
      <c r="BF480" s="213">
        <f>IF(N480="snížená",J480,0)</f>
        <v>0</v>
      </c>
      <c r="BG480" s="213">
        <f>IF(N480="zákl. přenesená",J480,0)</f>
        <v>0</v>
      </c>
      <c r="BH480" s="213">
        <f>IF(N480="sníž. přenesená",J480,0)</f>
        <v>0</v>
      </c>
      <c r="BI480" s="213">
        <f>IF(N480="nulová",J480,0)</f>
        <v>0</v>
      </c>
      <c r="BJ480" s="24" t="s">
        <v>85</v>
      </c>
      <c r="BK480" s="213">
        <f>ROUND(I480*H480,2)</f>
        <v>0</v>
      </c>
      <c r="BL480" s="24" t="s">
        <v>208</v>
      </c>
      <c r="BM480" s="24" t="s">
        <v>1753</v>
      </c>
    </row>
    <row r="481" spans="2:47" s="1" customFormat="1" ht="13.5">
      <c r="B481" s="47"/>
      <c r="D481" s="214" t="s">
        <v>210</v>
      </c>
      <c r="F481" s="215" t="s">
        <v>1498</v>
      </c>
      <c r="I481" s="216"/>
      <c r="L481" s="47"/>
      <c r="M481" s="217"/>
      <c r="N481" s="48"/>
      <c r="O481" s="48"/>
      <c r="P481" s="48"/>
      <c r="Q481" s="48"/>
      <c r="R481" s="48"/>
      <c r="S481" s="48"/>
      <c r="T481" s="86"/>
      <c r="AT481" s="24" t="s">
        <v>210</v>
      </c>
      <c r="AU481" s="24" t="s">
        <v>87</v>
      </c>
    </row>
    <row r="482" spans="2:63" s="10" customFormat="1" ht="29.85" customHeight="1">
      <c r="B482" s="188"/>
      <c r="D482" s="189" t="s">
        <v>76</v>
      </c>
      <c r="E482" s="199" t="s">
        <v>1495</v>
      </c>
      <c r="F482" s="199" t="s">
        <v>1501</v>
      </c>
      <c r="I482" s="191"/>
      <c r="J482" s="200">
        <f>BK482</f>
        <v>0</v>
      </c>
      <c r="L482" s="188"/>
      <c r="M482" s="193"/>
      <c r="N482" s="194"/>
      <c r="O482" s="194"/>
      <c r="P482" s="195">
        <f>SUM(P483:P488)</f>
        <v>0</v>
      </c>
      <c r="Q482" s="194"/>
      <c r="R482" s="195">
        <f>SUM(R483:R488)</f>
        <v>0</v>
      </c>
      <c r="S482" s="194"/>
      <c r="T482" s="196">
        <f>SUM(T483:T488)</f>
        <v>0</v>
      </c>
      <c r="AR482" s="189" t="s">
        <v>85</v>
      </c>
      <c r="AT482" s="197" t="s">
        <v>76</v>
      </c>
      <c r="AU482" s="197" t="s">
        <v>85</v>
      </c>
      <c r="AY482" s="189" t="s">
        <v>201</v>
      </c>
      <c r="BK482" s="198">
        <f>SUM(BK483:BK488)</f>
        <v>0</v>
      </c>
    </row>
    <row r="483" spans="2:65" s="1" customFormat="1" ht="16.5" customHeight="1">
      <c r="B483" s="201"/>
      <c r="C483" s="202" t="s">
        <v>1754</v>
      </c>
      <c r="D483" s="202" t="s">
        <v>203</v>
      </c>
      <c r="E483" s="203" t="s">
        <v>1825</v>
      </c>
      <c r="F483" s="204" t="s">
        <v>1503</v>
      </c>
      <c r="G483" s="205" t="s">
        <v>330</v>
      </c>
      <c r="H483" s="206">
        <v>30</v>
      </c>
      <c r="I483" s="207"/>
      <c r="J483" s="208">
        <f>ROUND(I483*H483,2)</f>
        <v>0</v>
      </c>
      <c r="K483" s="204" t="s">
        <v>5</v>
      </c>
      <c r="L483" s="47"/>
      <c r="M483" s="209" t="s">
        <v>5</v>
      </c>
      <c r="N483" s="210" t="s">
        <v>48</v>
      </c>
      <c r="O483" s="48"/>
      <c r="P483" s="211">
        <f>O483*H483</f>
        <v>0</v>
      </c>
      <c r="Q483" s="211">
        <v>0</v>
      </c>
      <c r="R483" s="211">
        <f>Q483*H483</f>
        <v>0</v>
      </c>
      <c r="S483" s="211">
        <v>0</v>
      </c>
      <c r="T483" s="212">
        <f>S483*H483</f>
        <v>0</v>
      </c>
      <c r="AR483" s="24" t="s">
        <v>208</v>
      </c>
      <c r="AT483" s="24" t="s">
        <v>203</v>
      </c>
      <c r="AU483" s="24" t="s">
        <v>87</v>
      </c>
      <c r="AY483" s="24" t="s">
        <v>201</v>
      </c>
      <c r="BE483" s="213">
        <f>IF(N483="základní",J483,0)</f>
        <v>0</v>
      </c>
      <c r="BF483" s="213">
        <f>IF(N483="snížená",J483,0)</f>
        <v>0</v>
      </c>
      <c r="BG483" s="213">
        <f>IF(N483="zákl. přenesená",J483,0)</f>
        <v>0</v>
      </c>
      <c r="BH483" s="213">
        <f>IF(N483="sníž. přenesená",J483,0)</f>
        <v>0</v>
      </c>
      <c r="BI483" s="213">
        <f>IF(N483="nulová",J483,0)</f>
        <v>0</v>
      </c>
      <c r="BJ483" s="24" t="s">
        <v>85</v>
      </c>
      <c r="BK483" s="213">
        <f>ROUND(I483*H483,2)</f>
        <v>0</v>
      </c>
      <c r="BL483" s="24" t="s">
        <v>208</v>
      </c>
      <c r="BM483" s="24" t="s">
        <v>1756</v>
      </c>
    </row>
    <row r="484" spans="2:47" s="1" customFormat="1" ht="13.5">
      <c r="B484" s="47"/>
      <c r="D484" s="214" t="s">
        <v>210</v>
      </c>
      <c r="F484" s="215" t="s">
        <v>1503</v>
      </c>
      <c r="I484" s="216"/>
      <c r="L484" s="47"/>
      <c r="M484" s="217"/>
      <c r="N484" s="48"/>
      <c r="O484" s="48"/>
      <c r="P484" s="48"/>
      <c r="Q484" s="48"/>
      <c r="R484" s="48"/>
      <c r="S484" s="48"/>
      <c r="T484" s="86"/>
      <c r="AT484" s="24" t="s">
        <v>210</v>
      </c>
      <c r="AU484" s="24" t="s">
        <v>87</v>
      </c>
    </row>
    <row r="485" spans="2:65" s="1" customFormat="1" ht="16.5" customHeight="1">
      <c r="B485" s="201"/>
      <c r="C485" s="202" t="s">
        <v>1510</v>
      </c>
      <c r="D485" s="202" t="s">
        <v>203</v>
      </c>
      <c r="E485" s="203" t="s">
        <v>1827</v>
      </c>
      <c r="F485" s="204" t="s">
        <v>1506</v>
      </c>
      <c r="G485" s="205" t="s">
        <v>1192</v>
      </c>
      <c r="H485" s="206">
        <v>120</v>
      </c>
      <c r="I485" s="207"/>
      <c r="J485" s="208">
        <f>ROUND(I485*H485,2)</f>
        <v>0</v>
      </c>
      <c r="K485" s="204" t="s">
        <v>5</v>
      </c>
      <c r="L485" s="47"/>
      <c r="M485" s="209" t="s">
        <v>5</v>
      </c>
      <c r="N485" s="210" t="s">
        <v>48</v>
      </c>
      <c r="O485" s="48"/>
      <c r="P485" s="211">
        <f>O485*H485</f>
        <v>0</v>
      </c>
      <c r="Q485" s="211">
        <v>0</v>
      </c>
      <c r="R485" s="211">
        <f>Q485*H485</f>
        <v>0</v>
      </c>
      <c r="S485" s="211">
        <v>0</v>
      </c>
      <c r="T485" s="212">
        <f>S485*H485</f>
        <v>0</v>
      </c>
      <c r="AR485" s="24" t="s">
        <v>208</v>
      </c>
      <c r="AT485" s="24" t="s">
        <v>203</v>
      </c>
      <c r="AU485" s="24" t="s">
        <v>87</v>
      </c>
      <c r="AY485" s="24" t="s">
        <v>201</v>
      </c>
      <c r="BE485" s="213">
        <f>IF(N485="základní",J485,0)</f>
        <v>0</v>
      </c>
      <c r="BF485" s="213">
        <f>IF(N485="snížená",J485,0)</f>
        <v>0</v>
      </c>
      <c r="BG485" s="213">
        <f>IF(N485="zákl. přenesená",J485,0)</f>
        <v>0</v>
      </c>
      <c r="BH485" s="213">
        <f>IF(N485="sníž. přenesená",J485,0)</f>
        <v>0</v>
      </c>
      <c r="BI485" s="213">
        <f>IF(N485="nulová",J485,0)</f>
        <v>0</v>
      </c>
      <c r="BJ485" s="24" t="s">
        <v>85</v>
      </c>
      <c r="BK485" s="213">
        <f>ROUND(I485*H485,2)</f>
        <v>0</v>
      </c>
      <c r="BL485" s="24" t="s">
        <v>208</v>
      </c>
      <c r="BM485" s="24" t="s">
        <v>1758</v>
      </c>
    </row>
    <row r="486" spans="2:47" s="1" customFormat="1" ht="13.5">
      <c r="B486" s="47"/>
      <c r="D486" s="214" t="s">
        <v>210</v>
      </c>
      <c r="F486" s="215" t="s">
        <v>1506</v>
      </c>
      <c r="I486" s="216"/>
      <c r="L486" s="47"/>
      <c r="M486" s="217"/>
      <c r="N486" s="48"/>
      <c r="O486" s="48"/>
      <c r="P486" s="48"/>
      <c r="Q486" s="48"/>
      <c r="R486" s="48"/>
      <c r="S486" s="48"/>
      <c r="T486" s="86"/>
      <c r="AT486" s="24" t="s">
        <v>210</v>
      </c>
      <c r="AU486" s="24" t="s">
        <v>87</v>
      </c>
    </row>
    <row r="487" spans="2:65" s="1" customFormat="1" ht="16.5" customHeight="1">
      <c r="B487" s="201"/>
      <c r="C487" s="202" t="s">
        <v>1759</v>
      </c>
      <c r="D487" s="202" t="s">
        <v>203</v>
      </c>
      <c r="E487" s="203" t="s">
        <v>2676</v>
      </c>
      <c r="F487" s="204" t="s">
        <v>2651</v>
      </c>
      <c r="G487" s="205" t="s">
        <v>1192</v>
      </c>
      <c r="H487" s="206">
        <v>1</v>
      </c>
      <c r="I487" s="207"/>
      <c r="J487" s="208">
        <f>ROUND(I487*H487,2)</f>
        <v>0</v>
      </c>
      <c r="K487" s="204" t="s">
        <v>5</v>
      </c>
      <c r="L487" s="47"/>
      <c r="M487" s="209" t="s">
        <v>5</v>
      </c>
      <c r="N487" s="210" t="s">
        <v>48</v>
      </c>
      <c r="O487" s="48"/>
      <c r="P487" s="211">
        <f>O487*H487</f>
        <v>0</v>
      </c>
      <c r="Q487" s="211">
        <v>0</v>
      </c>
      <c r="R487" s="211">
        <f>Q487*H487</f>
        <v>0</v>
      </c>
      <c r="S487" s="211">
        <v>0</v>
      </c>
      <c r="T487" s="212">
        <f>S487*H487</f>
        <v>0</v>
      </c>
      <c r="AR487" s="24" t="s">
        <v>208</v>
      </c>
      <c r="AT487" s="24" t="s">
        <v>203</v>
      </c>
      <c r="AU487" s="24" t="s">
        <v>87</v>
      </c>
      <c r="AY487" s="24" t="s">
        <v>201</v>
      </c>
      <c r="BE487" s="213">
        <f>IF(N487="základní",J487,0)</f>
        <v>0</v>
      </c>
      <c r="BF487" s="213">
        <f>IF(N487="snížená",J487,0)</f>
        <v>0</v>
      </c>
      <c r="BG487" s="213">
        <f>IF(N487="zákl. přenesená",J487,0)</f>
        <v>0</v>
      </c>
      <c r="BH487" s="213">
        <f>IF(N487="sníž. přenesená",J487,0)</f>
        <v>0</v>
      </c>
      <c r="BI487" s="213">
        <f>IF(N487="nulová",J487,0)</f>
        <v>0</v>
      </c>
      <c r="BJ487" s="24" t="s">
        <v>85</v>
      </c>
      <c r="BK487" s="213">
        <f>ROUND(I487*H487,2)</f>
        <v>0</v>
      </c>
      <c r="BL487" s="24" t="s">
        <v>208</v>
      </c>
      <c r="BM487" s="24" t="s">
        <v>1761</v>
      </c>
    </row>
    <row r="488" spans="2:47" s="1" customFormat="1" ht="13.5">
      <c r="B488" s="47"/>
      <c r="D488" s="214" t="s">
        <v>210</v>
      </c>
      <c r="F488" s="215" t="s">
        <v>2651</v>
      </c>
      <c r="I488" s="216"/>
      <c r="L488" s="47"/>
      <c r="M488" s="217"/>
      <c r="N488" s="48"/>
      <c r="O488" s="48"/>
      <c r="P488" s="48"/>
      <c r="Q488" s="48"/>
      <c r="R488" s="48"/>
      <c r="S488" s="48"/>
      <c r="T488" s="86"/>
      <c r="AT488" s="24" t="s">
        <v>210</v>
      </c>
      <c r="AU488" s="24" t="s">
        <v>87</v>
      </c>
    </row>
    <row r="489" spans="2:63" s="10" customFormat="1" ht="29.85" customHeight="1">
      <c r="B489" s="188"/>
      <c r="D489" s="189" t="s">
        <v>76</v>
      </c>
      <c r="E489" s="199" t="s">
        <v>1500</v>
      </c>
      <c r="F489" s="199" t="s">
        <v>2652</v>
      </c>
      <c r="I489" s="191"/>
      <c r="J489" s="200">
        <f>BK489</f>
        <v>0</v>
      </c>
      <c r="L489" s="188"/>
      <c r="M489" s="193"/>
      <c r="N489" s="194"/>
      <c r="O489" s="194"/>
      <c r="P489" s="195">
        <f>SUM(P490:P493)</f>
        <v>0</v>
      </c>
      <c r="Q489" s="194"/>
      <c r="R489" s="195">
        <f>SUM(R490:R493)</f>
        <v>0</v>
      </c>
      <c r="S489" s="194"/>
      <c r="T489" s="196">
        <f>SUM(T490:T493)</f>
        <v>0</v>
      </c>
      <c r="AR489" s="189" t="s">
        <v>85</v>
      </c>
      <c r="AT489" s="197" t="s">
        <v>76</v>
      </c>
      <c r="AU489" s="197" t="s">
        <v>85</v>
      </c>
      <c r="AY489" s="189" t="s">
        <v>201</v>
      </c>
      <c r="BK489" s="198">
        <f>SUM(BK490:BK493)</f>
        <v>0</v>
      </c>
    </row>
    <row r="490" spans="2:65" s="1" customFormat="1" ht="16.5" customHeight="1">
      <c r="B490" s="201"/>
      <c r="C490" s="202" t="s">
        <v>1513</v>
      </c>
      <c r="D490" s="202" t="s">
        <v>203</v>
      </c>
      <c r="E490" s="203" t="s">
        <v>1830</v>
      </c>
      <c r="F490" s="204" t="s">
        <v>1509</v>
      </c>
      <c r="G490" s="205" t="s">
        <v>270</v>
      </c>
      <c r="H490" s="206">
        <v>0.2</v>
      </c>
      <c r="I490" s="207"/>
      <c r="J490" s="208">
        <f>ROUND(I490*H490,2)</f>
        <v>0</v>
      </c>
      <c r="K490" s="204" t="s">
        <v>5</v>
      </c>
      <c r="L490" s="47"/>
      <c r="M490" s="209" t="s">
        <v>5</v>
      </c>
      <c r="N490" s="210" t="s">
        <v>48</v>
      </c>
      <c r="O490" s="48"/>
      <c r="P490" s="211">
        <f>O490*H490</f>
        <v>0</v>
      </c>
      <c r="Q490" s="211">
        <v>0</v>
      </c>
      <c r="R490" s="211">
        <f>Q490*H490</f>
        <v>0</v>
      </c>
      <c r="S490" s="211">
        <v>0</v>
      </c>
      <c r="T490" s="212">
        <f>S490*H490</f>
        <v>0</v>
      </c>
      <c r="AR490" s="24" t="s">
        <v>208</v>
      </c>
      <c r="AT490" s="24" t="s">
        <v>203</v>
      </c>
      <c r="AU490" s="24" t="s">
        <v>87</v>
      </c>
      <c r="AY490" s="24" t="s">
        <v>201</v>
      </c>
      <c r="BE490" s="213">
        <f>IF(N490="základní",J490,0)</f>
        <v>0</v>
      </c>
      <c r="BF490" s="213">
        <f>IF(N490="snížená",J490,0)</f>
        <v>0</v>
      </c>
      <c r="BG490" s="213">
        <f>IF(N490="zákl. přenesená",J490,0)</f>
        <v>0</v>
      </c>
      <c r="BH490" s="213">
        <f>IF(N490="sníž. přenesená",J490,0)</f>
        <v>0</v>
      </c>
      <c r="BI490" s="213">
        <f>IF(N490="nulová",J490,0)</f>
        <v>0</v>
      </c>
      <c r="BJ490" s="24" t="s">
        <v>85</v>
      </c>
      <c r="BK490" s="213">
        <f>ROUND(I490*H490,2)</f>
        <v>0</v>
      </c>
      <c r="BL490" s="24" t="s">
        <v>208</v>
      </c>
      <c r="BM490" s="24" t="s">
        <v>1763</v>
      </c>
    </row>
    <row r="491" spans="2:47" s="1" customFormat="1" ht="13.5">
      <c r="B491" s="47"/>
      <c r="D491" s="214" t="s">
        <v>210</v>
      </c>
      <c r="F491" s="215" t="s">
        <v>1509</v>
      </c>
      <c r="I491" s="216"/>
      <c r="L491" s="47"/>
      <c r="M491" s="217"/>
      <c r="N491" s="48"/>
      <c r="O491" s="48"/>
      <c r="P491" s="48"/>
      <c r="Q491" s="48"/>
      <c r="R491" s="48"/>
      <c r="S491" s="48"/>
      <c r="T491" s="86"/>
      <c r="AT491" s="24" t="s">
        <v>210</v>
      </c>
      <c r="AU491" s="24" t="s">
        <v>87</v>
      </c>
    </row>
    <row r="492" spans="2:65" s="1" customFormat="1" ht="16.5" customHeight="1">
      <c r="B492" s="201"/>
      <c r="C492" s="202" t="s">
        <v>1764</v>
      </c>
      <c r="D492" s="202" t="s">
        <v>203</v>
      </c>
      <c r="E492" s="203" t="s">
        <v>1832</v>
      </c>
      <c r="F492" s="204" t="s">
        <v>1512</v>
      </c>
      <c r="G492" s="205" t="s">
        <v>270</v>
      </c>
      <c r="H492" s="206">
        <v>0.05</v>
      </c>
      <c r="I492" s="207"/>
      <c r="J492" s="208">
        <f>ROUND(I492*H492,2)</f>
        <v>0</v>
      </c>
      <c r="K492" s="204" t="s">
        <v>5</v>
      </c>
      <c r="L492" s="47"/>
      <c r="M492" s="209" t="s">
        <v>5</v>
      </c>
      <c r="N492" s="210" t="s">
        <v>48</v>
      </c>
      <c r="O492" s="48"/>
      <c r="P492" s="211">
        <f>O492*H492</f>
        <v>0</v>
      </c>
      <c r="Q492" s="211">
        <v>0</v>
      </c>
      <c r="R492" s="211">
        <f>Q492*H492</f>
        <v>0</v>
      </c>
      <c r="S492" s="211">
        <v>0</v>
      </c>
      <c r="T492" s="212">
        <f>S492*H492</f>
        <v>0</v>
      </c>
      <c r="AR492" s="24" t="s">
        <v>208</v>
      </c>
      <c r="AT492" s="24" t="s">
        <v>203</v>
      </c>
      <c r="AU492" s="24" t="s">
        <v>87</v>
      </c>
      <c r="AY492" s="24" t="s">
        <v>201</v>
      </c>
      <c r="BE492" s="213">
        <f>IF(N492="základní",J492,0)</f>
        <v>0</v>
      </c>
      <c r="BF492" s="213">
        <f>IF(N492="snížená",J492,0)</f>
        <v>0</v>
      </c>
      <c r="BG492" s="213">
        <f>IF(N492="zákl. přenesená",J492,0)</f>
        <v>0</v>
      </c>
      <c r="BH492" s="213">
        <f>IF(N492="sníž. přenesená",J492,0)</f>
        <v>0</v>
      </c>
      <c r="BI492" s="213">
        <f>IF(N492="nulová",J492,0)</f>
        <v>0</v>
      </c>
      <c r="BJ492" s="24" t="s">
        <v>85</v>
      </c>
      <c r="BK492" s="213">
        <f>ROUND(I492*H492,2)</f>
        <v>0</v>
      </c>
      <c r="BL492" s="24" t="s">
        <v>208</v>
      </c>
      <c r="BM492" s="24" t="s">
        <v>1766</v>
      </c>
    </row>
    <row r="493" spans="2:47" s="1" customFormat="1" ht="13.5">
      <c r="B493" s="47"/>
      <c r="D493" s="214" t="s">
        <v>210</v>
      </c>
      <c r="F493" s="215" t="s">
        <v>1512</v>
      </c>
      <c r="I493" s="216"/>
      <c r="L493" s="47"/>
      <c r="M493" s="217"/>
      <c r="N493" s="48"/>
      <c r="O493" s="48"/>
      <c r="P493" s="48"/>
      <c r="Q493" s="48"/>
      <c r="R493" s="48"/>
      <c r="S493" s="48"/>
      <c r="T493" s="86"/>
      <c r="AT493" s="24" t="s">
        <v>210</v>
      </c>
      <c r="AU493" s="24" t="s">
        <v>87</v>
      </c>
    </row>
    <row r="494" spans="2:63" s="10" customFormat="1" ht="29.85" customHeight="1">
      <c r="B494" s="188"/>
      <c r="D494" s="189" t="s">
        <v>76</v>
      </c>
      <c r="E494" s="199" t="s">
        <v>1514</v>
      </c>
      <c r="F494" s="199" t="s">
        <v>1515</v>
      </c>
      <c r="I494" s="191"/>
      <c r="J494" s="200">
        <f>BK494</f>
        <v>0</v>
      </c>
      <c r="L494" s="188"/>
      <c r="M494" s="193"/>
      <c r="N494" s="194"/>
      <c r="O494" s="194"/>
      <c r="P494" s="195">
        <f>SUM(P495:P502)</f>
        <v>0</v>
      </c>
      <c r="Q494" s="194"/>
      <c r="R494" s="195">
        <f>SUM(R495:R502)</f>
        <v>0</v>
      </c>
      <c r="S494" s="194"/>
      <c r="T494" s="196">
        <f>SUM(T495:T502)</f>
        <v>0</v>
      </c>
      <c r="AR494" s="189" t="s">
        <v>85</v>
      </c>
      <c r="AT494" s="197" t="s">
        <v>76</v>
      </c>
      <c r="AU494" s="197" t="s">
        <v>85</v>
      </c>
      <c r="AY494" s="189" t="s">
        <v>201</v>
      </c>
      <c r="BK494" s="198">
        <f>SUM(BK495:BK502)</f>
        <v>0</v>
      </c>
    </row>
    <row r="495" spans="2:65" s="1" customFormat="1" ht="16.5" customHeight="1">
      <c r="B495" s="201"/>
      <c r="C495" s="202" t="s">
        <v>1518</v>
      </c>
      <c r="D495" s="202" t="s">
        <v>203</v>
      </c>
      <c r="E495" s="203" t="s">
        <v>1837</v>
      </c>
      <c r="F495" s="204" t="s">
        <v>2677</v>
      </c>
      <c r="G495" s="205" t="s">
        <v>1192</v>
      </c>
      <c r="H495" s="206">
        <v>1</v>
      </c>
      <c r="I495" s="207"/>
      <c r="J495" s="208">
        <f>ROUND(I495*H495,2)</f>
        <v>0</v>
      </c>
      <c r="K495" s="204" t="s">
        <v>5</v>
      </c>
      <c r="L495" s="47"/>
      <c r="M495" s="209" t="s">
        <v>5</v>
      </c>
      <c r="N495" s="210" t="s">
        <v>48</v>
      </c>
      <c r="O495" s="48"/>
      <c r="P495" s="211">
        <f>O495*H495</f>
        <v>0</v>
      </c>
      <c r="Q495" s="211">
        <v>0</v>
      </c>
      <c r="R495" s="211">
        <f>Q495*H495</f>
        <v>0</v>
      </c>
      <c r="S495" s="211">
        <v>0</v>
      </c>
      <c r="T495" s="212">
        <f>S495*H495</f>
        <v>0</v>
      </c>
      <c r="AR495" s="24" t="s">
        <v>208</v>
      </c>
      <c r="AT495" s="24" t="s">
        <v>203</v>
      </c>
      <c r="AU495" s="24" t="s">
        <v>87</v>
      </c>
      <c r="AY495" s="24" t="s">
        <v>201</v>
      </c>
      <c r="BE495" s="213">
        <f>IF(N495="základní",J495,0)</f>
        <v>0</v>
      </c>
      <c r="BF495" s="213">
        <f>IF(N495="snížená",J495,0)</f>
        <v>0</v>
      </c>
      <c r="BG495" s="213">
        <f>IF(N495="zákl. přenesená",J495,0)</f>
        <v>0</v>
      </c>
      <c r="BH495" s="213">
        <f>IF(N495="sníž. přenesená",J495,0)</f>
        <v>0</v>
      </c>
      <c r="BI495" s="213">
        <f>IF(N495="nulová",J495,0)</f>
        <v>0</v>
      </c>
      <c r="BJ495" s="24" t="s">
        <v>85</v>
      </c>
      <c r="BK495" s="213">
        <f>ROUND(I495*H495,2)</f>
        <v>0</v>
      </c>
      <c r="BL495" s="24" t="s">
        <v>208</v>
      </c>
      <c r="BM495" s="24" t="s">
        <v>1768</v>
      </c>
    </row>
    <row r="496" spans="2:47" s="1" customFormat="1" ht="13.5">
      <c r="B496" s="47"/>
      <c r="D496" s="214" t="s">
        <v>210</v>
      </c>
      <c r="F496" s="215" t="s">
        <v>2677</v>
      </c>
      <c r="I496" s="216"/>
      <c r="L496" s="47"/>
      <c r="M496" s="217"/>
      <c r="N496" s="48"/>
      <c r="O496" s="48"/>
      <c r="P496" s="48"/>
      <c r="Q496" s="48"/>
      <c r="R496" s="48"/>
      <c r="S496" s="48"/>
      <c r="T496" s="86"/>
      <c r="AT496" s="24" t="s">
        <v>210</v>
      </c>
      <c r="AU496" s="24" t="s">
        <v>87</v>
      </c>
    </row>
    <row r="497" spans="2:65" s="1" customFormat="1" ht="16.5" customHeight="1">
      <c r="B497" s="201"/>
      <c r="C497" s="202" t="s">
        <v>1769</v>
      </c>
      <c r="D497" s="202" t="s">
        <v>203</v>
      </c>
      <c r="E497" s="203" t="s">
        <v>1844</v>
      </c>
      <c r="F497" s="204" t="s">
        <v>2678</v>
      </c>
      <c r="G497" s="205" t="s">
        <v>1192</v>
      </c>
      <c r="H497" s="206">
        <v>1</v>
      </c>
      <c r="I497" s="207"/>
      <c r="J497" s="208">
        <f>ROUND(I497*H497,2)</f>
        <v>0</v>
      </c>
      <c r="K497" s="204" t="s">
        <v>5</v>
      </c>
      <c r="L497" s="47"/>
      <c r="M497" s="209" t="s">
        <v>5</v>
      </c>
      <c r="N497" s="210" t="s">
        <v>48</v>
      </c>
      <c r="O497" s="48"/>
      <c r="P497" s="211">
        <f>O497*H497</f>
        <v>0</v>
      </c>
      <c r="Q497" s="211">
        <v>0</v>
      </c>
      <c r="R497" s="211">
        <f>Q497*H497</f>
        <v>0</v>
      </c>
      <c r="S497" s="211">
        <v>0</v>
      </c>
      <c r="T497" s="212">
        <f>S497*H497</f>
        <v>0</v>
      </c>
      <c r="AR497" s="24" t="s">
        <v>208</v>
      </c>
      <c r="AT497" s="24" t="s">
        <v>203</v>
      </c>
      <c r="AU497" s="24" t="s">
        <v>87</v>
      </c>
      <c r="AY497" s="24" t="s">
        <v>201</v>
      </c>
      <c r="BE497" s="213">
        <f>IF(N497="základní",J497,0)</f>
        <v>0</v>
      </c>
      <c r="BF497" s="213">
        <f>IF(N497="snížená",J497,0)</f>
        <v>0</v>
      </c>
      <c r="BG497" s="213">
        <f>IF(N497="zákl. přenesená",J497,0)</f>
        <v>0</v>
      </c>
      <c r="BH497" s="213">
        <f>IF(N497="sníž. přenesená",J497,0)</f>
        <v>0</v>
      </c>
      <c r="BI497" s="213">
        <f>IF(N497="nulová",J497,0)</f>
        <v>0</v>
      </c>
      <c r="BJ497" s="24" t="s">
        <v>85</v>
      </c>
      <c r="BK497" s="213">
        <f>ROUND(I497*H497,2)</f>
        <v>0</v>
      </c>
      <c r="BL497" s="24" t="s">
        <v>208</v>
      </c>
      <c r="BM497" s="24" t="s">
        <v>1771</v>
      </c>
    </row>
    <row r="498" spans="2:47" s="1" customFormat="1" ht="13.5">
      <c r="B498" s="47"/>
      <c r="D498" s="214" t="s">
        <v>210</v>
      </c>
      <c r="F498" s="215" t="s">
        <v>2678</v>
      </c>
      <c r="I498" s="216"/>
      <c r="L498" s="47"/>
      <c r="M498" s="217"/>
      <c r="N498" s="48"/>
      <c r="O498" s="48"/>
      <c r="P498" s="48"/>
      <c r="Q498" s="48"/>
      <c r="R498" s="48"/>
      <c r="S498" s="48"/>
      <c r="T498" s="86"/>
      <c r="AT498" s="24" t="s">
        <v>210</v>
      </c>
      <c r="AU498" s="24" t="s">
        <v>87</v>
      </c>
    </row>
    <row r="499" spans="2:65" s="1" customFormat="1" ht="16.5" customHeight="1">
      <c r="B499" s="201"/>
      <c r="C499" s="202" t="s">
        <v>1522</v>
      </c>
      <c r="D499" s="202" t="s">
        <v>203</v>
      </c>
      <c r="E499" s="203" t="s">
        <v>2679</v>
      </c>
      <c r="F499" s="204" t="s">
        <v>1845</v>
      </c>
      <c r="G499" s="205" t="s">
        <v>1192</v>
      </c>
      <c r="H499" s="206">
        <v>1</v>
      </c>
      <c r="I499" s="207"/>
      <c r="J499" s="208">
        <f>ROUND(I499*H499,2)</f>
        <v>0</v>
      </c>
      <c r="K499" s="204" t="s">
        <v>5</v>
      </c>
      <c r="L499" s="47"/>
      <c r="M499" s="209" t="s">
        <v>5</v>
      </c>
      <c r="N499" s="210" t="s">
        <v>48</v>
      </c>
      <c r="O499" s="48"/>
      <c r="P499" s="211">
        <f>O499*H499</f>
        <v>0</v>
      </c>
      <c r="Q499" s="211">
        <v>0</v>
      </c>
      <c r="R499" s="211">
        <f>Q499*H499</f>
        <v>0</v>
      </c>
      <c r="S499" s="211">
        <v>0</v>
      </c>
      <c r="T499" s="212">
        <f>S499*H499</f>
        <v>0</v>
      </c>
      <c r="AR499" s="24" t="s">
        <v>208</v>
      </c>
      <c r="AT499" s="24" t="s">
        <v>203</v>
      </c>
      <c r="AU499" s="24" t="s">
        <v>87</v>
      </c>
      <c r="AY499" s="24" t="s">
        <v>201</v>
      </c>
      <c r="BE499" s="213">
        <f>IF(N499="základní",J499,0)</f>
        <v>0</v>
      </c>
      <c r="BF499" s="213">
        <f>IF(N499="snížená",J499,0)</f>
        <v>0</v>
      </c>
      <c r="BG499" s="213">
        <f>IF(N499="zákl. přenesená",J499,0)</f>
        <v>0</v>
      </c>
      <c r="BH499" s="213">
        <f>IF(N499="sníž. přenesená",J499,0)</f>
        <v>0</v>
      </c>
      <c r="BI499" s="213">
        <f>IF(N499="nulová",J499,0)</f>
        <v>0</v>
      </c>
      <c r="BJ499" s="24" t="s">
        <v>85</v>
      </c>
      <c r="BK499" s="213">
        <f>ROUND(I499*H499,2)</f>
        <v>0</v>
      </c>
      <c r="BL499" s="24" t="s">
        <v>208</v>
      </c>
      <c r="BM499" s="24" t="s">
        <v>1773</v>
      </c>
    </row>
    <row r="500" spans="2:47" s="1" customFormat="1" ht="13.5">
      <c r="B500" s="47"/>
      <c r="D500" s="214" t="s">
        <v>210</v>
      </c>
      <c r="F500" s="215" t="s">
        <v>1845</v>
      </c>
      <c r="I500" s="216"/>
      <c r="L500" s="47"/>
      <c r="M500" s="217"/>
      <c r="N500" s="48"/>
      <c r="O500" s="48"/>
      <c r="P500" s="48"/>
      <c r="Q500" s="48"/>
      <c r="R500" s="48"/>
      <c r="S500" s="48"/>
      <c r="T500" s="86"/>
      <c r="AT500" s="24" t="s">
        <v>210</v>
      </c>
      <c r="AU500" s="24" t="s">
        <v>87</v>
      </c>
    </row>
    <row r="501" spans="2:65" s="1" customFormat="1" ht="25.5" customHeight="1">
      <c r="B501" s="201"/>
      <c r="C501" s="202" t="s">
        <v>1774</v>
      </c>
      <c r="D501" s="202" t="s">
        <v>203</v>
      </c>
      <c r="E501" s="203" t="s">
        <v>1848</v>
      </c>
      <c r="F501" s="204" t="s">
        <v>1533</v>
      </c>
      <c r="G501" s="205" t="s">
        <v>1192</v>
      </c>
      <c r="H501" s="206">
        <v>5</v>
      </c>
      <c r="I501" s="207"/>
      <c r="J501" s="208">
        <f>ROUND(I501*H501,2)</f>
        <v>0</v>
      </c>
      <c r="K501" s="204" t="s">
        <v>5</v>
      </c>
      <c r="L501" s="47"/>
      <c r="M501" s="209" t="s">
        <v>5</v>
      </c>
      <c r="N501" s="210" t="s">
        <v>48</v>
      </c>
      <c r="O501" s="48"/>
      <c r="P501" s="211">
        <f>O501*H501</f>
        <v>0</v>
      </c>
      <c r="Q501" s="211">
        <v>0</v>
      </c>
      <c r="R501" s="211">
        <f>Q501*H501</f>
        <v>0</v>
      </c>
      <c r="S501" s="211">
        <v>0</v>
      </c>
      <c r="T501" s="212">
        <f>S501*H501</f>
        <v>0</v>
      </c>
      <c r="AR501" s="24" t="s">
        <v>208</v>
      </c>
      <c r="AT501" s="24" t="s">
        <v>203</v>
      </c>
      <c r="AU501" s="24" t="s">
        <v>87</v>
      </c>
      <c r="AY501" s="24" t="s">
        <v>201</v>
      </c>
      <c r="BE501" s="213">
        <f>IF(N501="základní",J501,0)</f>
        <v>0</v>
      </c>
      <c r="BF501" s="213">
        <f>IF(N501="snížená",J501,0)</f>
        <v>0</v>
      </c>
      <c r="BG501" s="213">
        <f>IF(N501="zákl. přenesená",J501,0)</f>
        <v>0</v>
      </c>
      <c r="BH501" s="213">
        <f>IF(N501="sníž. přenesená",J501,0)</f>
        <v>0</v>
      </c>
      <c r="BI501" s="213">
        <f>IF(N501="nulová",J501,0)</f>
        <v>0</v>
      </c>
      <c r="BJ501" s="24" t="s">
        <v>85</v>
      </c>
      <c r="BK501" s="213">
        <f>ROUND(I501*H501,2)</f>
        <v>0</v>
      </c>
      <c r="BL501" s="24" t="s">
        <v>208</v>
      </c>
      <c r="BM501" s="24" t="s">
        <v>1776</v>
      </c>
    </row>
    <row r="502" spans="2:47" s="1" customFormat="1" ht="13.5">
      <c r="B502" s="47"/>
      <c r="D502" s="214" t="s">
        <v>210</v>
      </c>
      <c r="F502" s="215" t="s">
        <v>1533</v>
      </c>
      <c r="I502" s="216"/>
      <c r="L502" s="47"/>
      <c r="M502" s="217"/>
      <c r="N502" s="48"/>
      <c r="O502" s="48"/>
      <c r="P502" s="48"/>
      <c r="Q502" s="48"/>
      <c r="R502" s="48"/>
      <c r="S502" s="48"/>
      <c r="T502" s="86"/>
      <c r="AT502" s="24" t="s">
        <v>210</v>
      </c>
      <c r="AU502" s="24" t="s">
        <v>87</v>
      </c>
    </row>
    <row r="503" spans="2:63" s="10" customFormat="1" ht="29.85" customHeight="1">
      <c r="B503" s="188"/>
      <c r="D503" s="189" t="s">
        <v>76</v>
      </c>
      <c r="E503" s="199" t="s">
        <v>1535</v>
      </c>
      <c r="F503" s="199" t="s">
        <v>1536</v>
      </c>
      <c r="I503" s="191"/>
      <c r="J503" s="200">
        <f>BK503</f>
        <v>0</v>
      </c>
      <c r="L503" s="188"/>
      <c r="M503" s="193"/>
      <c r="N503" s="194"/>
      <c r="O503" s="194"/>
      <c r="P503" s="195">
        <f>SUM(P504:P543)</f>
        <v>0</v>
      </c>
      <c r="Q503" s="194"/>
      <c r="R503" s="195">
        <f>SUM(R504:R543)</f>
        <v>0</v>
      </c>
      <c r="S503" s="194"/>
      <c r="T503" s="196">
        <f>SUM(T504:T543)</f>
        <v>0</v>
      </c>
      <c r="AR503" s="189" t="s">
        <v>85</v>
      </c>
      <c r="AT503" s="197" t="s">
        <v>76</v>
      </c>
      <c r="AU503" s="197" t="s">
        <v>85</v>
      </c>
      <c r="AY503" s="189" t="s">
        <v>201</v>
      </c>
      <c r="BK503" s="198">
        <f>SUM(BK504:BK543)</f>
        <v>0</v>
      </c>
    </row>
    <row r="504" spans="2:65" s="1" customFormat="1" ht="16.5" customHeight="1">
      <c r="B504" s="201"/>
      <c r="C504" s="202" t="s">
        <v>1526</v>
      </c>
      <c r="D504" s="202" t="s">
        <v>203</v>
      </c>
      <c r="E504" s="203" t="s">
        <v>1850</v>
      </c>
      <c r="F504" s="204" t="s">
        <v>1538</v>
      </c>
      <c r="G504" s="205" t="s">
        <v>330</v>
      </c>
      <c r="H504" s="206">
        <v>150</v>
      </c>
      <c r="I504" s="207"/>
      <c r="J504" s="208">
        <f>ROUND(I504*H504,2)</f>
        <v>0</v>
      </c>
      <c r="K504" s="204" t="s">
        <v>5</v>
      </c>
      <c r="L504" s="47"/>
      <c r="M504" s="209" t="s">
        <v>5</v>
      </c>
      <c r="N504" s="210" t="s">
        <v>48</v>
      </c>
      <c r="O504" s="48"/>
      <c r="P504" s="211">
        <f>O504*H504</f>
        <v>0</v>
      </c>
      <c r="Q504" s="211">
        <v>0</v>
      </c>
      <c r="R504" s="211">
        <f>Q504*H504</f>
        <v>0</v>
      </c>
      <c r="S504" s="211">
        <v>0</v>
      </c>
      <c r="T504" s="212">
        <f>S504*H504</f>
        <v>0</v>
      </c>
      <c r="AR504" s="24" t="s">
        <v>208</v>
      </c>
      <c r="AT504" s="24" t="s">
        <v>203</v>
      </c>
      <c r="AU504" s="24" t="s">
        <v>87</v>
      </c>
      <c r="AY504" s="24" t="s">
        <v>201</v>
      </c>
      <c r="BE504" s="213">
        <f>IF(N504="základní",J504,0)</f>
        <v>0</v>
      </c>
      <c r="BF504" s="213">
        <f>IF(N504="snížená",J504,0)</f>
        <v>0</v>
      </c>
      <c r="BG504" s="213">
        <f>IF(N504="zákl. přenesená",J504,0)</f>
        <v>0</v>
      </c>
      <c r="BH504" s="213">
        <f>IF(N504="sníž. přenesená",J504,0)</f>
        <v>0</v>
      </c>
      <c r="BI504" s="213">
        <f>IF(N504="nulová",J504,0)</f>
        <v>0</v>
      </c>
      <c r="BJ504" s="24" t="s">
        <v>85</v>
      </c>
      <c r="BK504" s="213">
        <f>ROUND(I504*H504,2)</f>
        <v>0</v>
      </c>
      <c r="BL504" s="24" t="s">
        <v>208</v>
      </c>
      <c r="BM504" s="24" t="s">
        <v>1778</v>
      </c>
    </row>
    <row r="505" spans="2:47" s="1" customFormat="1" ht="13.5">
      <c r="B505" s="47"/>
      <c r="D505" s="214" t="s">
        <v>210</v>
      </c>
      <c r="F505" s="215" t="s">
        <v>1538</v>
      </c>
      <c r="I505" s="216"/>
      <c r="L505" s="47"/>
      <c r="M505" s="217"/>
      <c r="N505" s="48"/>
      <c r="O505" s="48"/>
      <c r="P505" s="48"/>
      <c r="Q505" s="48"/>
      <c r="R505" s="48"/>
      <c r="S505" s="48"/>
      <c r="T505" s="86"/>
      <c r="AT505" s="24" t="s">
        <v>210</v>
      </c>
      <c r="AU505" s="24" t="s">
        <v>87</v>
      </c>
    </row>
    <row r="506" spans="2:65" s="1" customFormat="1" ht="16.5" customHeight="1">
      <c r="B506" s="201"/>
      <c r="C506" s="202" t="s">
        <v>1779</v>
      </c>
      <c r="D506" s="202" t="s">
        <v>203</v>
      </c>
      <c r="E506" s="203" t="s">
        <v>1853</v>
      </c>
      <c r="F506" s="204" t="s">
        <v>1541</v>
      </c>
      <c r="G506" s="205" t="s">
        <v>330</v>
      </c>
      <c r="H506" s="206">
        <v>30</v>
      </c>
      <c r="I506" s="207"/>
      <c r="J506" s="208">
        <f>ROUND(I506*H506,2)</f>
        <v>0</v>
      </c>
      <c r="K506" s="204" t="s">
        <v>5</v>
      </c>
      <c r="L506" s="47"/>
      <c r="M506" s="209" t="s">
        <v>5</v>
      </c>
      <c r="N506" s="210" t="s">
        <v>48</v>
      </c>
      <c r="O506" s="48"/>
      <c r="P506" s="211">
        <f>O506*H506</f>
        <v>0</v>
      </c>
      <c r="Q506" s="211">
        <v>0</v>
      </c>
      <c r="R506" s="211">
        <f>Q506*H506</f>
        <v>0</v>
      </c>
      <c r="S506" s="211">
        <v>0</v>
      </c>
      <c r="T506" s="212">
        <f>S506*H506</f>
        <v>0</v>
      </c>
      <c r="AR506" s="24" t="s">
        <v>208</v>
      </c>
      <c r="AT506" s="24" t="s">
        <v>203</v>
      </c>
      <c r="AU506" s="24" t="s">
        <v>87</v>
      </c>
      <c r="AY506" s="24" t="s">
        <v>201</v>
      </c>
      <c r="BE506" s="213">
        <f>IF(N506="základní",J506,0)</f>
        <v>0</v>
      </c>
      <c r="BF506" s="213">
        <f>IF(N506="snížená",J506,0)</f>
        <v>0</v>
      </c>
      <c r="BG506" s="213">
        <f>IF(N506="zákl. přenesená",J506,0)</f>
        <v>0</v>
      </c>
      <c r="BH506" s="213">
        <f>IF(N506="sníž. přenesená",J506,0)</f>
        <v>0</v>
      </c>
      <c r="BI506" s="213">
        <f>IF(N506="nulová",J506,0)</f>
        <v>0</v>
      </c>
      <c r="BJ506" s="24" t="s">
        <v>85</v>
      </c>
      <c r="BK506" s="213">
        <f>ROUND(I506*H506,2)</f>
        <v>0</v>
      </c>
      <c r="BL506" s="24" t="s">
        <v>208</v>
      </c>
      <c r="BM506" s="24" t="s">
        <v>1781</v>
      </c>
    </row>
    <row r="507" spans="2:47" s="1" customFormat="1" ht="13.5">
      <c r="B507" s="47"/>
      <c r="D507" s="214" t="s">
        <v>210</v>
      </c>
      <c r="F507" s="215" t="s">
        <v>1541</v>
      </c>
      <c r="I507" s="216"/>
      <c r="L507" s="47"/>
      <c r="M507" s="217"/>
      <c r="N507" s="48"/>
      <c r="O507" s="48"/>
      <c r="P507" s="48"/>
      <c r="Q507" s="48"/>
      <c r="R507" s="48"/>
      <c r="S507" s="48"/>
      <c r="T507" s="86"/>
      <c r="AT507" s="24" t="s">
        <v>210</v>
      </c>
      <c r="AU507" s="24" t="s">
        <v>87</v>
      </c>
    </row>
    <row r="508" spans="2:65" s="1" customFormat="1" ht="16.5" customHeight="1">
      <c r="B508" s="201"/>
      <c r="C508" s="202" t="s">
        <v>1530</v>
      </c>
      <c r="D508" s="202" t="s">
        <v>203</v>
      </c>
      <c r="E508" s="203" t="s">
        <v>1855</v>
      </c>
      <c r="F508" s="204" t="s">
        <v>1544</v>
      </c>
      <c r="G508" s="205" t="s">
        <v>330</v>
      </c>
      <c r="H508" s="206">
        <v>180</v>
      </c>
      <c r="I508" s="207"/>
      <c r="J508" s="208">
        <f>ROUND(I508*H508,2)</f>
        <v>0</v>
      </c>
      <c r="K508" s="204" t="s">
        <v>5</v>
      </c>
      <c r="L508" s="47"/>
      <c r="M508" s="209" t="s">
        <v>5</v>
      </c>
      <c r="N508" s="210" t="s">
        <v>48</v>
      </c>
      <c r="O508" s="48"/>
      <c r="P508" s="211">
        <f>O508*H508</f>
        <v>0</v>
      </c>
      <c r="Q508" s="211">
        <v>0</v>
      </c>
      <c r="R508" s="211">
        <f>Q508*H508</f>
        <v>0</v>
      </c>
      <c r="S508" s="211">
        <v>0</v>
      </c>
      <c r="T508" s="212">
        <f>S508*H508</f>
        <v>0</v>
      </c>
      <c r="AR508" s="24" t="s">
        <v>208</v>
      </c>
      <c r="AT508" s="24" t="s">
        <v>203</v>
      </c>
      <c r="AU508" s="24" t="s">
        <v>87</v>
      </c>
      <c r="AY508" s="24" t="s">
        <v>201</v>
      </c>
      <c r="BE508" s="213">
        <f>IF(N508="základní",J508,0)</f>
        <v>0</v>
      </c>
      <c r="BF508" s="213">
        <f>IF(N508="snížená",J508,0)</f>
        <v>0</v>
      </c>
      <c r="BG508" s="213">
        <f>IF(N508="zákl. přenesená",J508,0)</f>
        <v>0</v>
      </c>
      <c r="BH508" s="213">
        <f>IF(N508="sníž. přenesená",J508,0)</f>
        <v>0</v>
      </c>
      <c r="BI508" s="213">
        <f>IF(N508="nulová",J508,0)</f>
        <v>0</v>
      </c>
      <c r="BJ508" s="24" t="s">
        <v>85</v>
      </c>
      <c r="BK508" s="213">
        <f>ROUND(I508*H508,2)</f>
        <v>0</v>
      </c>
      <c r="BL508" s="24" t="s">
        <v>208</v>
      </c>
      <c r="BM508" s="24" t="s">
        <v>1783</v>
      </c>
    </row>
    <row r="509" spans="2:47" s="1" customFormat="1" ht="13.5">
      <c r="B509" s="47"/>
      <c r="D509" s="214" t="s">
        <v>210</v>
      </c>
      <c r="F509" s="215" t="s">
        <v>1544</v>
      </c>
      <c r="I509" s="216"/>
      <c r="L509" s="47"/>
      <c r="M509" s="217"/>
      <c r="N509" s="48"/>
      <c r="O509" s="48"/>
      <c r="P509" s="48"/>
      <c r="Q509" s="48"/>
      <c r="R509" s="48"/>
      <c r="S509" s="48"/>
      <c r="T509" s="86"/>
      <c r="AT509" s="24" t="s">
        <v>210</v>
      </c>
      <c r="AU509" s="24" t="s">
        <v>87</v>
      </c>
    </row>
    <row r="510" spans="2:65" s="1" customFormat="1" ht="16.5" customHeight="1">
      <c r="B510" s="201"/>
      <c r="C510" s="202" t="s">
        <v>1784</v>
      </c>
      <c r="D510" s="202" t="s">
        <v>203</v>
      </c>
      <c r="E510" s="203" t="s">
        <v>1858</v>
      </c>
      <c r="F510" s="204" t="s">
        <v>1547</v>
      </c>
      <c r="G510" s="205" t="s">
        <v>1192</v>
      </c>
      <c r="H510" s="206">
        <v>8</v>
      </c>
      <c r="I510" s="207"/>
      <c r="J510" s="208">
        <f>ROUND(I510*H510,2)</f>
        <v>0</v>
      </c>
      <c r="K510" s="204" t="s">
        <v>5</v>
      </c>
      <c r="L510" s="47"/>
      <c r="M510" s="209" t="s">
        <v>5</v>
      </c>
      <c r="N510" s="210" t="s">
        <v>48</v>
      </c>
      <c r="O510" s="48"/>
      <c r="P510" s="211">
        <f>O510*H510</f>
        <v>0</v>
      </c>
      <c r="Q510" s="211">
        <v>0</v>
      </c>
      <c r="R510" s="211">
        <f>Q510*H510</f>
        <v>0</v>
      </c>
      <c r="S510" s="211">
        <v>0</v>
      </c>
      <c r="T510" s="212">
        <f>S510*H510</f>
        <v>0</v>
      </c>
      <c r="AR510" s="24" t="s">
        <v>208</v>
      </c>
      <c r="AT510" s="24" t="s">
        <v>203</v>
      </c>
      <c r="AU510" s="24" t="s">
        <v>87</v>
      </c>
      <c r="AY510" s="24" t="s">
        <v>201</v>
      </c>
      <c r="BE510" s="213">
        <f>IF(N510="základní",J510,0)</f>
        <v>0</v>
      </c>
      <c r="BF510" s="213">
        <f>IF(N510="snížená",J510,0)</f>
        <v>0</v>
      </c>
      <c r="BG510" s="213">
        <f>IF(N510="zákl. přenesená",J510,0)</f>
        <v>0</v>
      </c>
      <c r="BH510" s="213">
        <f>IF(N510="sníž. přenesená",J510,0)</f>
        <v>0</v>
      </c>
      <c r="BI510" s="213">
        <f>IF(N510="nulová",J510,0)</f>
        <v>0</v>
      </c>
      <c r="BJ510" s="24" t="s">
        <v>85</v>
      </c>
      <c r="BK510" s="213">
        <f>ROUND(I510*H510,2)</f>
        <v>0</v>
      </c>
      <c r="BL510" s="24" t="s">
        <v>208</v>
      </c>
      <c r="BM510" s="24" t="s">
        <v>1786</v>
      </c>
    </row>
    <row r="511" spans="2:47" s="1" customFormat="1" ht="13.5">
      <c r="B511" s="47"/>
      <c r="D511" s="214" t="s">
        <v>210</v>
      </c>
      <c r="F511" s="215" t="s">
        <v>1547</v>
      </c>
      <c r="I511" s="216"/>
      <c r="L511" s="47"/>
      <c r="M511" s="217"/>
      <c r="N511" s="48"/>
      <c r="O511" s="48"/>
      <c r="P511" s="48"/>
      <c r="Q511" s="48"/>
      <c r="R511" s="48"/>
      <c r="S511" s="48"/>
      <c r="T511" s="86"/>
      <c r="AT511" s="24" t="s">
        <v>210</v>
      </c>
      <c r="AU511" s="24" t="s">
        <v>87</v>
      </c>
    </row>
    <row r="512" spans="2:65" s="1" customFormat="1" ht="16.5" customHeight="1">
      <c r="B512" s="201"/>
      <c r="C512" s="202" t="s">
        <v>1534</v>
      </c>
      <c r="D512" s="202" t="s">
        <v>203</v>
      </c>
      <c r="E512" s="203" t="s">
        <v>1860</v>
      </c>
      <c r="F512" s="204" t="s">
        <v>1550</v>
      </c>
      <c r="G512" s="205" t="s">
        <v>1192</v>
      </c>
      <c r="H512" s="206">
        <v>30</v>
      </c>
      <c r="I512" s="207"/>
      <c r="J512" s="208">
        <f>ROUND(I512*H512,2)</f>
        <v>0</v>
      </c>
      <c r="K512" s="204" t="s">
        <v>5</v>
      </c>
      <c r="L512" s="47"/>
      <c r="M512" s="209" t="s">
        <v>5</v>
      </c>
      <c r="N512" s="210" t="s">
        <v>48</v>
      </c>
      <c r="O512" s="48"/>
      <c r="P512" s="211">
        <f>O512*H512</f>
        <v>0</v>
      </c>
      <c r="Q512" s="211">
        <v>0</v>
      </c>
      <c r="R512" s="211">
        <f>Q512*H512</f>
        <v>0</v>
      </c>
      <c r="S512" s="211">
        <v>0</v>
      </c>
      <c r="T512" s="212">
        <f>S512*H512</f>
        <v>0</v>
      </c>
      <c r="AR512" s="24" t="s">
        <v>208</v>
      </c>
      <c r="AT512" s="24" t="s">
        <v>203</v>
      </c>
      <c r="AU512" s="24" t="s">
        <v>87</v>
      </c>
      <c r="AY512" s="24" t="s">
        <v>201</v>
      </c>
      <c r="BE512" s="213">
        <f>IF(N512="základní",J512,0)</f>
        <v>0</v>
      </c>
      <c r="BF512" s="213">
        <f>IF(N512="snížená",J512,0)</f>
        <v>0</v>
      </c>
      <c r="BG512" s="213">
        <f>IF(N512="zákl. přenesená",J512,0)</f>
        <v>0</v>
      </c>
      <c r="BH512" s="213">
        <f>IF(N512="sníž. přenesená",J512,0)</f>
        <v>0</v>
      </c>
      <c r="BI512" s="213">
        <f>IF(N512="nulová",J512,0)</f>
        <v>0</v>
      </c>
      <c r="BJ512" s="24" t="s">
        <v>85</v>
      </c>
      <c r="BK512" s="213">
        <f>ROUND(I512*H512,2)</f>
        <v>0</v>
      </c>
      <c r="BL512" s="24" t="s">
        <v>208</v>
      </c>
      <c r="BM512" s="24" t="s">
        <v>1788</v>
      </c>
    </row>
    <row r="513" spans="2:47" s="1" customFormat="1" ht="13.5">
      <c r="B513" s="47"/>
      <c r="D513" s="214" t="s">
        <v>210</v>
      </c>
      <c r="F513" s="215" t="s">
        <v>1550</v>
      </c>
      <c r="I513" s="216"/>
      <c r="L513" s="47"/>
      <c r="M513" s="217"/>
      <c r="N513" s="48"/>
      <c r="O513" s="48"/>
      <c r="P513" s="48"/>
      <c r="Q513" s="48"/>
      <c r="R513" s="48"/>
      <c r="S513" s="48"/>
      <c r="T513" s="86"/>
      <c r="AT513" s="24" t="s">
        <v>210</v>
      </c>
      <c r="AU513" s="24" t="s">
        <v>87</v>
      </c>
    </row>
    <row r="514" spans="2:65" s="1" customFormat="1" ht="16.5" customHeight="1">
      <c r="B514" s="201"/>
      <c r="C514" s="202" t="s">
        <v>1789</v>
      </c>
      <c r="D514" s="202" t="s">
        <v>203</v>
      </c>
      <c r="E514" s="203" t="s">
        <v>1863</v>
      </c>
      <c r="F514" s="204" t="s">
        <v>1553</v>
      </c>
      <c r="G514" s="205" t="s">
        <v>1192</v>
      </c>
      <c r="H514" s="206">
        <v>33</v>
      </c>
      <c r="I514" s="207"/>
      <c r="J514" s="208">
        <f>ROUND(I514*H514,2)</f>
        <v>0</v>
      </c>
      <c r="K514" s="204" t="s">
        <v>5</v>
      </c>
      <c r="L514" s="47"/>
      <c r="M514" s="209" t="s">
        <v>5</v>
      </c>
      <c r="N514" s="210" t="s">
        <v>48</v>
      </c>
      <c r="O514" s="48"/>
      <c r="P514" s="211">
        <f>O514*H514</f>
        <v>0</v>
      </c>
      <c r="Q514" s="211">
        <v>0</v>
      </c>
      <c r="R514" s="211">
        <f>Q514*H514</f>
        <v>0</v>
      </c>
      <c r="S514" s="211">
        <v>0</v>
      </c>
      <c r="T514" s="212">
        <f>S514*H514</f>
        <v>0</v>
      </c>
      <c r="AR514" s="24" t="s">
        <v>208</v>
      </c>
      <c r="AT514" s="24" t="s">
        <v>203</v>
      </c>
      <c r="AU514" s="24" t="s">
        <v>87</v>
      </c>
      <c r="AY514" s="24" t="s">
        <v>201</v>
      </c>
      <c r="BE514" s="213">
        <f>IF(N514="základní",J514,0)</f>
        <v>0</v>
      </c>
      <c r="BF514" s="213">
        <f>IF(N514="snížená",J514,0)</f>
        <v>0</v>
      </c>
      <c r="BG514" s="213">
        <f>IF(N514="zákl. přenesená",J514,0)</f>
        <v>0</v>
      </c>
      <c r="BH514" s="213">
        <f>IF(N514="sníž. přenesená",J514,0)</f>
        <v>0</v>
      </c>
      <c r="BI514" s="213">
        <f>IF(N514="nulová",J514,0)</f>
        <v>0</v>
      </c>
      <c r="BJ514" s="24" t="s">
        <v>85</v>
      </c>
      <c r="BK514" s="213">
        <f>ROUND(I514*H514,2)</f>
        <v>0</v>
      </c>
      <c r="BL514" s="24" t="s">
        <v>208</v>
      </c>
      <c r="BM514" s="24" t="s">
        <v>1791</v>
      </c>
    </row>
    <row r="515" spans="2:47" s="1" customFormat="1" ht="13.5">
      <c r="B515" s="47"/>
      <c r="D515" s="214" t="s">
        <v>210</v>
      </c>
      <c r="F515" s="215" t="s">
        <v>1553</v>
      </c>
      <c r="I515" s="216"/>
      <c r="L515" s="47"/>
      <c r="M515" s="217"/>
      <c r="N515" s="48"/>
      <c r="O515" s="48"/>
      <c r="P515" s="48"/>
      <c r="Q515" s="48"/>
      <c r="R515" s="48"/>
      <c r="S515" s="48"/>
      <c r="T515" s="86"/>
      <c r="AT515" s="24" t="s">
        <v>210</v>
      </c>
      <c r="AU515" s="24" t="s">
        <v>87</v>
      </c>
    </row>
    <row r="516" spans="2:65" s="1" customFormat="1" ht="16.5" customHeight="1">
      <c r="B516" s="201"/>
      <c r="C516" s="202" t="s">
        <v>1539</v>
      </c>
      <c r="D516" s="202" t="s">
        <v>203</v>
      </c>
      <c r="E516" s="203" t="s">
        <v>1865</v>
      </c>
      <c r="F516" s="204" t="s">
        <v>1556</v>
      </c>
      <c r="G516" s="205" t="s">
        <v>1192</v>
      </c>
      <c r="H516" s="206">
        <v>50</v>
      </c>
      <c r="I516" s="207"/>
      <c r="J516" s="208">
        <f>ROUND(I516*H516,2)</f>
        <v>0</v>
      </c>
      <c r="K516" s="204" t="s">
        <v>5</v>
      </c>
      <c r="L516" s="47"/>
      <c r="M516" s="209" t="s">
        <v>5</v>
      </c>
      <c r="N516" s="210" t="s">
        <v>48</v>
      </c>
      <c r="O516" s="48"/>
      <c r="P516" s="211">
        <f>O516*H516</f>
        <v>0</v>
      </c>
      <c r="Q516" s="211">
        <v>0</v>
      </c>
      <c r="R516" s="211">
        <f>Q516*H516</f>
        <v>0</v>
      </c>
      <c r="S516" s="211">
        <v>0</v>
      </c>
      <c r="T516" s="212">
        <f>S516*H516</f>
        <v>0</v>
      </c>
      <c r="AR516" s="24" t="s">
        <v>208</v>
      </c>
      <c r="AT516" s="24" t="s">
        <v>203</v>
      </c>
      <c r="AU516" s="24" t="s">
        <v>87</v>
      </c>
      <c r="AY516" s="24" t="s">
        <v>201</v>
      </c>
      <c r="BE516" s="213">
        <f>IF(N516="základní",J516,0)</f>
        <v>0</v>
      </c>
      <c r="BF516" s="213">
        <f>IF(N516="snížená",J516,0)</f>
        <v>0</v>
      </c>
      <c r="BG516" s="213">
        <f>IF(N516="zákl. přenesená",J516,0)</f>
        <v>0</v>
      </c>
      <c r="BH516" s="213">
        <f>IF(N516="sníž. přenesená",J516,0)</f>
        <v>0</v>
      </c>
      <c r="BI516" s="213">
        <f>IF(N516="nulová",J516,0)</f>
        <v>0</v>
      </c>
      <c r="BJ516" s="24" t="s">
        <v>85</v>
      </c>
      <c r="BK516" s="213">
        <f>ROUND(I516*H516,2)</f>
        <v>0</v>
      </c>
      <c r="BL516" s="24" t="s">
        <v>208</v>
      </c>
      <c r="BM516" s="24" t="s">
        <v>1793</v>
      </c>
    </row>
    <row r="517" spans="2:47" s="1" customFormat="1" ht="13.5">
      <c r="B517" s="47"/>
      <c r="D517" s="214" t="s">
        <v>210</v>
      </c>
      <c r="F517" s="215" t="s">
        <v>1556</v>
      </c>
      <c r="I517" s="216"/>
      <c r="L517" s="47"/>
      <c r="M517" s="217"/>
      <c r="N517" s="48"/>
      <c r="O517" s="48"/>
      <c r="P517" s="48"/>
      <c r="Q517" s="48"/>
      <c r="R517" s="48"/>
      <c r="S517" s="48"/>
      <c r="T517" s="86"/>
      <c r="AT517" s="24" t="s">
        <v>210</v>
      </c>
      <c r="AU517" s="24" t="s">
        <v>87</v>
      </c>
    </row>
    <row r="518" spans="2:65" s="1" customFormat="1" ht="16.5" customHeight="1">
      <c r="B518" s="201"/>
      <c r="C518" s="202" t="s">
        <v>1794</v>
      </c>
      <c r="D518" s="202" t="s">
        <v>203</v>
      </c>
      <c r="E518" s="203" t="s">
        <v>1868</v>
      </c>
      <c r="F518" s="204" t="s">
        <v>1559</v>
      </c>
      <c r="G518" s="205" t="s">
        <v>1192</v>
      </c>
      <c r="H518" s="206">
        <v>28</v>
      </c>
      <c r="I518" s="207"/>
      <c r="J518" s="208">
        <f>ROUND(I518*H518,2)</f>
        <v>0</v>
      </c>
      <c r="K518" s="204" t="s">
        <v>5</v>
      </c>
      <c r="L518" s="47"/>
      <c r="M518" s="209" t="s">
        <v>5</v>
      </c>
      <c r="N518" s="210" t="s">
        <v>48</v>
      </c>
      <c r="O518" s="48"/>
      <c r="P518" s="211">
        <f>O518*H518</f>
        <v>0</v>
      </c>
      <c r="Q518" s="211">
        <v>0</v>
      </c>
      <c r="R518" s="211">
        <f>Q518*H518</f>
        <v>0</v>
      </c>
      <c r="S518" s="211">
        <v>0</v>
      </c>
      <c r="T518" s="212">
        <f>S518*H518</f>
        <v>0</v>
      </c>
      <c r="AR518" s="24" t="s">
        <v>208</v>
      </c>
      <c r="AT518" s="24" t="s">
        <v>203</v>
      </c>
      <c r="AU518" s="24" t="s">
        <v>87</v>
      </c>
      <c r="AY518" s="24" t="s">
        <v>201</v>
      </c>
      <c r="BE518" s="213">
        <f>IF(N518="základní",J518,0)</f>
        <v>0</v>
      </c>
      <c r="BF518" s="213">
        <f>IF(N518="snížená",J518,0)</f>
        <v>0</v>
      </c>
      <c r="BG518" s="213">
        <f>IF(N518="zákl. přenesená",J518,0)</f>
        <v>0</v>
      </c>
      <c r="BH518" s="213">
        <f>IF(N518="sníž. přenesená",J518,0)</f>
        <v>0</v>
      </c>
      <c r="BI518" s="213">
        <f>IF(N518="nulová",J518,0)</f>
        <v>0</v>
      </c>
      <c r="BJ518" s="24" t="s">
        <v>85</v>
      </c>
      <c r="BK518" s="213">
        <f>ROUND(I518*H518,2)</f>
        <v>0</v>
      </c>
      <c r="BL518" s="24" t="s">
        <v>208</v>
      </c>
      <c r="BM518" s="24" t="s">
        <v>1796</v>
      </c>
    </row>
    <row r="519" spans="2:47" s="1" customFormat="1" ht="13.5">
      <c r="B519" s="47"/>
      <c r="D519" s="214" t="s">
        <v>210</v>
      </c>
      <c r="F519" s="215" t="s">
        <v>1559</v>
      </c>
      <c r="I519" s="216"/>
      <c r="L519" s="47"/>
      <c r="M519" s="217"/>
      <c r="N519" s="48"/>
      <c r="O519" s="48"/>
      <c r="P519" s="48"/>
      <c r="Q519" s="48"/>
      <c r="R519" s="48"/>
      <c r="S519" s="48"/>
      <c r="T519" s="86"/>
      <c r="AT519" s="24" t="s">
        <v>210</v>
      </c>
      <c r="AU519" s="24" t="s">
        <v>87</v>
      </c>
    </row>
    <row r="520" spans="2:65" s="1" customFormat="1" ht="16.5" customHeight="1">
      <c r="B520" s="201"/>
      <c r="C520" s="202" t="s">
        <v>1542</v>
      </c>
      <c r="D520" s="202" t="s">
        <v>203</v>
      </c>
      <c r="E520" s="203" t="s">
        <v>1870</v>
      </c>
      <c r="F520" s="204" t="s">
        <v>1562</v>
      </c>
      <c r="G520" s="205" t="s">
        <v>1192</v>
      </c>
      <c r="H520" s="206">
        <v>10</v>
      </c>
      <c r="I520" s="207"/>
      <c r="J520" s="208">
        <f>ROUND(I520*H520,2)</f>
        <v>0</v>
      </c>
      <c r="K520" s="204" t="s">
        <v>5</v>
      </c>
      <c r="L520" s="47"/>
      <c r="M520" s="209" t="s">
        <v>5</v>
      </c>
      <c r="N520" s="210" t="s">
        <v>48</v>
      </c>
      <c r="O520" s="48"/>
      <c r="P520" s="211">
        <f>O520*H520</f>
        <v>0</v>
      </c>
      <c r="Q520" s="211">
        <v>0</v>
      </c>
      <c r="R520" s="211">
        <f>Q520*H520</f>
        <v>0</v>
      </c>
      <c r="S520" s="211">
        <v>0</v>
      </c>
      <c r="T520" s="212">
        <f>S520*H520</f>
        <v>0</v>
      </c>
      <c r="AR520" s="24" t="s">
        <v>208</v>
      </c>
      <c r="AT520" s="24" t="s">
        <v>203</v>
      </c>
      <c r="AU520" s="24" t="s">
        <v>87</v>
      </c>
      <c r="AY520" s="24" t="s">
        <v>201</v>
      </c>
      <c r="BE520" s="213">
        <f>IF(N520="základní",J520,0)</f>
        <v>0</v>
      </c>
      <c r="BF520" s="213">
        <f>IF(N520="snížená",J520,0)</f>
        <v>0</v>
      </c>
      <c r="BG520" s="213">
        <f>IF(N520="zákl. přenesená",J520,0)</f>
        <v>0</v>
      </c>
      <c r="BH520" s="213">
        <f>IF(N520="sníž. přenesená",J520,0)</f>
        <v>0</v>
      </c>
      <c r="BI520" s="213">
        <f>IF(N520="nulová",J520,0)</f>
        <v>0</v>
      </c>
      <c r="BJ520" s="24" t="s">
        <v>85</v>
      </c>
      <c r="BK520" s="213">
        <f>ROUND(I520*H520,2)</f>
        <v>0</v>
      </c>
      <c r="BL520" s="24" t="s">
        <v>208</v>
      </c>
      <c r="BM520" s="24" t="s">
        <v>1798</v>
      </c>
    </row>
    <row r="521" spans="2:47" s="1" customFormat="1" ht="13.5">
      <c r="B521" s="47"/>
      <c r="D521" s="214" t="s">
        <v>210</v>
      </c>
      <c r="F521" s="215" t="s">
        <v>1562</v>
      </c>
      <c r="I521" s="216"/>
      <c r="L521" s="47"/>
      <c r="M521" s="217"/>
      <c r="N521" s="48"/>
      <c r="O521" s="48"/>
      <c r="P521" s="48"/>
      <c r="Q521" s="48"/>
      <c r="R521" s="48"/>
      <c r="S521" s="48"/>
      <c r="T521" s="86"/>
      <c r="AT521" s="24" t="s">
        <v>210</v>
      </c>
      <c r="AU521" s="24" t="s">
        <v>87</v>
      </c>
    </row>
    <row r="522" spans="2:65" s="1" customFormat="1" ht="16.5" customHeight="1">
      <c r="B522" s="201"/>
      <c r="C522" s="202" t="s">
        <v>1799</v>
      </c>
      <c r="D522" s="202" t="s">
        <v>203</v>
      </c>
      <c r="E522" s="203" t="s">
        <v>1873</v>
      </c>
      <c r="F522" s="204" t="s">
        <v>1565</v>
      </c>
      <c r="G522" s="205" t="s">
        <v>1192</v>
      </c>
      <c r="H522" s="206">
        <v>6</v>
      </c>
      <c r="I522" s="207"/>
      <c r="J522" s="208">
        <f>ROUND(I522*H522,2)</f>
        <v>0</v>
      </c>
      <c r="K522" s="204" t="s">
        <v>5</v>
      </c>
      <c r="L522" s="47"/>
      <c r="M522" s="209" t="s">
        <v>5</v>
      </c>
      <c r="N522" s="210" t="s">
        <v>48</v>
      </c>
      <c r="O522" s="48"/>
      <c r="P522" s="211">
        <f>O522*H522</f>
        <v>0</v>
      </c>
      <c r="Q522" s="211">
        <v>0</v>
      </c>
      <c r="R522" s="211">
        <f>Q522*H522</f>
        <v>0</v>
      </c>
      <c r="S522" s="211">
        <v>0</v>
      </c>
      <c r="T522" s="212">
        <f>S522*H522</f>
        <v>0</v>
      </c>
      <c r="AR522" s="24" t="s">
        <v>208</v>
      </c>
      <c r="AT522" s="24" t="s">
        <v>203</v>
      </c>
      <c r="AU522" s="24" t="s">
        <v>87</v>
      </c>
      <c r="AY522" s="24" t="s">
        <v>201</v>
      </c>
      <c r="BE522" s="213">
        <f>IF(N522="základní",J522,0)</f>
        <v>0</v>
      </c>
      <c r="BF522" s="213">
        <f>IF(N522="snížená",J522,0)</f>
        <v>0</v>
      </c>
      <c r="BG522" s="213">
        <f>IF(N522="zákl. přenesená",J522,0)</f>
        <v>0</v>
      </c>
      <c r="BH522" s="213">
        <f>IF(N522="sníž. přenesená",J522,0)</f>
        <v>0</v>
      </c>
      <c r="BI522" s="213">
        <f>IF(N522="nulová",J522,0)</f>
        <v>0</v>
      </c>
      <c r="BJ522" s="24" t="s">
        <v>85</v>
      </c>
      <c r="BK522" s="213">
        <f>ROUND(I522*H522,2)</f>
        <v>0</v>
      </c>
      <c r="BL522" s="24" t="s">
        <v>208</v>
      </c>
      <c r="BM522" s="24" t="s">
        <v>1801</v>
      </c>
    </row>
    <row r="523" spans="2:47" s="1" customFormat="1" ht="13.5">
      <c r="B523" s="47"/>
      <c r="D523" s="214" t="s">
        <v>210</v>
      </c>
      <c r="F523" s="215" t="s">
        <v>1565</v>
      </c>
      <c r="I523" s="216"/>
      <c r="L523" s="47"/>
      <c r="M523" s="217"/>
      <c r="N523" s="48"/>
      <c r="O523" s="48"/>
      <c r="P523" s="48"/>
      <c r="Q523" s="48"/>
      <c r="R523" s="48"/>
      <c r="S523" s="48"/>
      <c r="T523" s="86"/>
      <c r="AT523" s="24" t="s">
        <v>210</v>
      </c>
      <c r="AU523" s="24" t="s">
        <v>87</v>
      </c>
    </row>
    <row r="524" spans="2:65" s="1" customFormat="1" ht="16.5" customHeight="1">
      <c r="B524" s="201"/>
      <c r="C524" s="202" t="s">
        <v>1545</v>
      </c>
      <c r="D524" s="202" t="s">
        <v>203</v>
      </c>
      <c r="E524" s="203" t="s">
        <v>1875</v>
      </c>
      <c r="F524" s="204" t="s">
        <v>1568</v>
      </c>
      <c r="G524" s="205" t="s">
        <v>1192</v>
      </c>
      <c r="H524" s="206">
        <v>5</v>
      </c>
      <c r="I524" s="207"/>
      <c r="J524" s="208">
        <f>ROUND(I524*H524,2)</f>
        <v>0</v>
      </c>
      <c r="K524" s="204" t="s">
        <v>5</v>
      </c>
      <c r="L524" s="47"/>
      <c r="M524" s="209" t="s">
        <v>5</v>
      </c>
      <c r="N524" s="210" t="s">
        <v>48</v>
      </c>
      <c r="O524" s="48"/>
      <c r="P524" s="211">
        <f>O524*H524</f>
        <v>0</v>
      </c>
      <c r="Q524" s="211">
        <v>0</v>
      </c>
      <c r="R524" s="211">
        <f>Q524*H524</f>
        <v>0</v>
      </c>
      <c r="S524" s="211">
        <v>0</v>
      </c>
      <c r="T524" s="212">
        <f>S524*H524</f>
        <v>0</v>
      </c>
      <c r="AR524" s="24" t="s">
        <v>208</v>
      </c>
      <c r="AT524" s="24" t="s">
        <v>203</v>
      </c>
      <c r="AU524" s="24" t="s">
        <v>87</v>
      </c>
      <c r="AY524" s="24" t="s">
        <v>201</v>
      </c>
      <c r="BE524" s="213">
        <f>IF(N524="základní",J524,0)</f>
        <v>0</v>
      </c>
      <c r="BF524" s="213">
        <f>IF(N524="snížená",J524,0)</f>
        <v>0</v>
      </c>
      <c r="BG524" s="213">
        <f>IF(N524="zákl. přenesená",J524,0)</f>
        <v>0</v>
      </c>
      <c r="BH524" s="213">
        <f>IF(N524="sníž. přenesená",J524,0)</f>
        <v>0</v>
      </c>
      <c r="BI524" s="213">
        <f>IF(N524="nulová",J524,0)</f>
        <v>0</v>
      </c>
      <c r="BJ524" s="24" t="s">
        <v>85</v>
      </c>
      <c r="BK524" s="213">
        <f>ROUND(I524*H524,2)</f>
        <v>0</v>
      </c>
      <c r="BL524" s="24" t="s">
        <v>208</v>
      </c>
      <c r="BM524" s="24" t="s">
        <v>1803</v>
      </c>
    </row>
    <row r="525" spans="2:47" s="1" customFormat="1" ht="13.5">
      <c r="B525" s="47"/>
      <c r="D525" s="214" t="s">
        <v>210</v>
      </c>
      <c r="F525" s="215" t="s">
        <v>1568</v>
      </c>
      <c r="I525" s="216"/>
      <c r="L525" s="47"/>
      <c r="M525" s="217"/>
      <c r="N525" s="48"/>
      <c r="O525" s="48"/>
      <c r="P525" s="48"/>
      <c r="Q525" s="48"/>
      <c r="R525" s="48"/>
      <c r="S525" s="48"/>
      <c r="T525" s="86"/>
      <c r="AT525" s="24" t="s">
        <v>210</v>
      </c>
      <c r="AU525" s="24" t="s">
        <v>87</v>
      </c>
    </row>
    <row r="526" spans="2:65" s="1" customFormat="1" ht="16.5" customHeight="1">
      <c r="B526" s="201"/>
      <c r="C526" s="202" t="s">
        <v>1804</v>
      </c>
      <c r="D526" s="202" t="s">
        <v>203</v>
      </c>
      <c r="E526" s="203" t="s">
        <v>1878</v>
      </c>
      <c r="F526" s="204" t="s">
        <v>1571</v>
      </c>
      <c r="G526" s="205" t="s">
        <v>1192</v>
      </c>
      <c r="H526" s="206">
        <v>6</v>
      </c>
      <c r="I526" s="207"/>
      <c r="J526" s="208">
        <f>ROUND(I526*H526,2)</f>
        <v>0</v>
      </c>
      <c r="K526" s="204" t="s">
        <v>5</v>
      </c>
      <c r="L526" s="47"/>
      <c r="M526" s="209" t="s">
        <v>5</v>
      </c>
      <c r="N526" s="210" t="s">
        <v>48</v>
      </c>
      <c r="O526" s="48"/>
      <c r="P526" s="211">
        <f>O526*H526</f>
        <v>0</v>
      </c>
      <c r="Q526" s="211">
        <v>0</v>
      </c>
      <c r="R526" s="211">
        <f>Q526*H526</f>
        <v>0</v>
      </c>
      <c r="S526" s="211">
        <v>0</v>
      </c>
      <c r="T526" s="212">
        <f>S526*H526</f>
        <v>0</v>
      </c>
      <c r="AR526" s="24" t="s">
        <v>208</v>
      </c>
      <c r="AT526" s="24" t="s">
        <v>203</v>
      </c>
      <c r="AU526" s="24" t="s">
        <v>87</v>
      </c>
      <c r="AY526" s="24" t="s">
        <v>201</v>
      </c>
      <c r="BE526" s="213">
        <f>IF(N526="základní",J526,0)</f>
        <v>0</v>
      </c>
      <c r="BF526" s="213">
        <f>IF(N526="snížená",J526,0)</f>
        <v>0</v>
      </c>
      <c r="BG526" s="213">
        <f>IF(N526="zákl. přenesená",J526,0)</f>
        <v>0</v>
      </c>
      <c r="BH526" s="213">
        <f>IF(N526="sníž. přenesená",J526,0)</f>
        <v>0</v>
      </c>
      <c r="BI526" s="213">
        <f>IF(N526="nulová",J526,0)</f>
        <v>0</v>
      </c>
      <c r="BJ526" s="24" t="s">
        <v>85</v>
      </c>
      <c r="BK526" s="213">
        <f>ROUND(I526*H526,2)</f>
        <v>0</v>
      </c>
      <c r="BL526" s="24" t="s">
        <v>208</v>
      </c>
      <c r="BM526" s="24" t="s">
        <v>1806</v>
      </c>
    </row>
    <row r="527" spans="2:47" s="1" customFormat="1" ht="13.5">
      <c r="B527" s="47"/>
      <c r="D527" s="214" t="s">
        <v>210</v>
      </c>
      <c r="F527" s="215" t="s">
        <v>1571</v>
      </c>
      <c r="I527" s="216"/>
      <c r="L527" s="47"/>
      <c r="M527" s="217"/>
      <c r="N527" s="48"/>
      <c r="O527" s="48"/>
      <c r="P527" s="48"/>
      <c r="Q527" s="48"/>
      <c r="R527" s="48"/>
      <c r="S527" s="48"/>
      <c r="T527" s="86"/>
      <c r="AT527" s="24" t="s">
        <v>210</v>
      </c>
      <c r="AU527" s="24" t="s">
        <v>87</v>
      </c>
    </row>
    <row r="528" spans="2:65" s="1" customFormat="1" ht="16.5" customHeight="1">
      <c r="B528" s="201"/>
      <c r="C528" s="202" t="s">
        <v>1548</v>
      </c>
      <c r="D528" s="202" t="s">
        <v>203</v>
      </c>
      <c r="E528" s="203" t="s">
        <v>1880</v>
      </c>
      <c r="F528" s="204" t="s">
        <v>1577</v>
      </c>
      <c r="G528" s="205" t="s">
        <v>1192</v>
      </c>
      <c r="H528" s="206">
        <v>12</v>
      </c>
      <c r="I528" s="207"/>
      <c r="J528" s="208">
        <f>ROUND(I528*H528,2)</f>
        <v>0</v>
      </c>
      <c r="K528" s="204" t="s">
        <v>5</v>
      </c>
      <c r="L528" s="47"/>
      <c r="M528" s="209" t="s">
        <v>5</v>
      </c>
      <c r="N528" s="210" t="s">
        <v>48</v>
      </c>
      <c r="O528" s="48"/>
      <c r="P528" s="211">
        <f>O528*H528</f>
        <v>0</v>
      </c>
      <c r="Q528" s="211">
        <v>0</v>
      </c>
      <c r="R528" s="211">
        <f>Q528*H528</f>
        <v>0</v>
      </c>
      <c r="S528" s="211">
        <v>0</v>
      </c>
      <c r="T528" s="212">
        <f>S528*H528</f>
        <v>0</v>
      </c>
      <c r="AR528" s="24" t="s">
        <v>208</v>
      </c>
      <c r="AT528" s="24" t="s">
        <v>203</v>
      </c>
      <c r="AU528" s="24" t="s">
        <v>87</v>
      </c>
      <c r="AY528" s="24" t="s">
        <v>201</v>
      </c>
      <c r="BE528" s="213">
        <f>IF(N528="základní",J528,0)</f>
        <v>0</v>
      </c>
      <c r="BF528" s="213">
        <f>IF(N528="snížená",J528,0)</f>
        <v>0</v>
      </c>
      <c r="BG528" s="213">
        <f>IF(N528="zákl. přenesená",J528,0)</f>
        <v>0</v>
      </c>
      <c r="BH528" s="213">
        <f>IF(N528="sníž. přenesená",J528,0)</f>
        <v>0</v>
      </c>
      <c r="BI528" s="213">
        <f>IF(N528="nulová",J528,0)</f>
        <v>0</v>
      </c>
      <c r="BJ528" s="24" t="s">
        <v>85</v>
      </c>
      <c r="BK528" s="213">
        <f>ROUND(I528*H528,2)</f>
        <v>0</v>
      </c>
      <c r="BL528" s="24" t="s">
        <v>208</v>
      </c>
      <c r="BM528" s="24" t="s">
        <v>1808</v>
      </c>
    </row>
    <row r="529" spans="2:47" s="1" customFormat="1" ht="13.5">
      <c r="B529" s="47"/>
      <c r="D529" s="214" t="s">
        <v>210</v>
      </c>
      <c r="F529" s="215" t="s">
        <v>1577</v>
      </c>
      <c r="I529" s="216"/>
      <c r="L529" s="47"/>
      <c r="M529" s="217"/>
      <c r="N529" s="48"/>
      <c r="O529" s="48"/>
      <c r="P529" s="48"/>
      <c r="Q529" s="48"/>
      <c r="R529" s="48"/>
      <c r="S529" s="48"/>
      <c r="T529" s="86"/>
      <c r="AT529" s="24" t="s">
        <v>210</v>
      </c>
      <c r="AU529" s="24" t="s">
        <v>87</v>
      </c>
    </row>
    <row r="530" spans="2:65" s="1" customFormat="1" ht="16.5" customHeight="1">
      <c r="B530" s="201"/>
      <c r="C530" s="202" t="s">
        <v>1809</v>
      </c>
      <c r="D530" s="202" t="s">
        <v>203</v>
      </c>
      <c r="E530" s="203" t="s">
        <v>1883</v>
      </c>
      <c r="F530" s="204" t="s">
        <v>1580</v>
      </c>
      <c r="G530" s="205" t="s">
        <v>1192</v>
      </c>
      <c r="H530" s="206">
        <v>6</v>
      </c>
      <c r="I530" s="207"/>
      <c r="J530" s="208">
        <f>ROUND(I530*H530,2)</f>
        <v>0</v>
      </c>
      <c r="K530" s="204" t="s">
        <v>5</v>
      </c>
      <c r="L530" s="47"/>
      <c r="M530" s="209" t="s">
        <v>5</v>
      </c>
      <c r="N530" s="210" t="s">
        <v>48</v>
      </c>
      <c r="O530" s="48"/>
      <c r="P530" s="211">
        <f>O530*H530</f>
        <v>0</v>
      </c>
      <c r="Q530" s="211">
        <v>0</v>
      </c>
      <c r="R530" s="211">
        <f>Q530*H530</f>
        <v>0</v>
      </c>
      <c r="S530" s="211">
        <v>0</v>
      </c>
      <c r="T530" s="212">
        <f>S530*H530</f>
        <v>0</v>
      </c>
      <c r="AR530" s="24" t="s">
        <v>208</v>
      </c>
      <c r="AT530" s="24" t="s">
        <v>203</v>
      </c>
      <c r="AU530" s="24" t="s">
        <v>87</v>
      </c>
      <c r="AY530" s="24" t="s">
        <v>201</v>
      </c>
      <c r="BE530" s="213">
        <f>IF(N530="základní",J530,0)</f>
        <v>0</v>
      </c>
      <c r="BF530" s="213">
        <f>IF(N530="snížená",J530,0)</f>
        <v>0</v>
      </c>
      <c r="BG530" s="213">
        <f>IF(N530="zákl. přenesená",J530,0)</f>
        <v>0</v>
      </c>
      <c r="BH530" s="213">
        <f>IF(N530="sníž. přenesená",J530,0)</f>
        <v>0</v>
      </c>
      <c r="BI530" s="213">
        <f>IF(N530="nulová",J530,0)</f>
        <v>0</v>
      </c>
      <c r="BJ530" s="24" t="s">
        <v>85</v>
      </c>
      <c r="BK530" s="213">
        <f>ROUND(I530*H530,2)</f>
        <v>0</v>
      </c>
      <c r="BL530" s="24" t="s">
        <v>208</v>
      </c>
      <c r="BM530" s="24" t="s">
        <v>1811</v>
      </c>
    </row>
    <row r="531" spans="2:47" s="1" customFormat="1" ht="13.5">
      <c r="B531" s="47"/>
      <c r="D531" s="214" t="s">
        <v>210</v>
      </c>
      <c r="F531" s="215" t="s">
        <v>1580</v>
      </c>
      <c r="I531" s="216"/>
      <c r="L531" s="47"/>
      <c r="M531" s="217"/>
      <c r="N531" s="48"/>
      <c r="O531" s="48"/>
      <c r="P531" s="48"/>
      <c r="Q531" s="48"/>
      <c r="R531" s="48"/>
      <c r="S531" s="48"/>
      <c r="T531" s="86"/>
      <c r="AT531" s="24" t="s">
        <v>210</v>
      </c>
      <c r="AU531" s="24" t="s">
        <v>87</v>
      </c>
    </row>
    <row r="532" spans="2:65" s="1" customFormat="1" ht="16.5" customHeight="1">
      <c r="B532" s="201"/>
      <c r="C532" s="202" t="s">
        <v>1551</v>
      </c>
      <c r="D532" s="202" t="s">
        <v>203</v>
      </c>
      <c r="E532" s="203" t="s">
        <v>1885</v>
      </c>
      <c r="F532" s="204" t="s">
        <v>1583</v>
      </c>
      <c r="G532" s="205" t="s">
        <v>1192</v>
      </c>
      <c r="H532" s="206">
        <v>7</v>
      </c>
      <c r="I532" s="207"/>
      <c r="J532" s="208">
        <f>ROUND(I532*H532,2)</f>
        <v>0</v>
      </c>
      <c r="K532" s="204" t="s">
        <v>5</v>
      </c>
      <c r="L532" s="47"/>
      <c r="M532" s="209" t="s">
        <v>5</v>
      </c>
      <c r="N532" s="210" t="s">
        <v>48</v>
      </c>
      <c r="O532" s="48"/>
      <c r="P532" s="211">
        <f>O532*H532</f>
        <v>0</v>
      </c>
      <c r="Q532" s="211">
        <v>0</v>
      </c>
      <c r="R532" s="211">
        <f>Q532*H532</f>
        <v>0</v>
      </c>
      <c r="S532" s="211">
        <v>0</v>
      </c>
      <c r="T532" s="212">
        <f>S532*H532</f>
        <v>0</v>
      </c>
      <c r="AR532" s="24" t="s">
        <v>208</v>
      </c>
      <c r="AT532" s="24" t="s">
        <v>203</v>
      </c>
      <c r="AU532" s="24" t="s">
        <v>87</v>
      </c>
      <c r="AY532" s="24" t="s">
        <v>201</v>
      </c>
      <c r="BE532" s="213">
        <f>IF(N532="základní",J532,0)</f>
        <v>0</v>
      </c>
      <c r="BF532" s="213">
        <f>IF(N532="snížená",J532,0)</f>
        <v>0</v>
      </c>
      <c r="BG532" s="213">
        <f>IF(N532="zákl. přenesená",J532,0)</f>
        <v>0</v>
      </c>
      <c r="BH532" s="213">
        <f>IF(N532="sníž. přenesená",J532,0)</f>
        <v>0</v>
      </c>
      <c r="BI532" s="213">
        <f>IF(N532="nulová",J532,0)</f>
        <v>0</v>
      </c>
      <c r="BJ532" s="24" t="s">
        <v>85</v>
      </c>
      <c r="BK532" s="213">
        <f>ROUND(I532*H532,2)</f>
        <v>0</v>
      </c>
      <c r="BL532" s="24" t="s">
        <v>208</v>
      </c>
      <c r="BM532" s="24" t="s">
        <v>1813</v>
      </c>
    </row>
    <row r="533" spans="2:47" s="1" customFormat="1" ht="13.5">
      <c r="B533" s="47"/>
      <c r="D533" s="214" t="s">
        <v>210</v>
      </c>
      <c r="F533" s="215" t="s">
        <v>1583</v>
      </c>
      <c r="I533" s="216"/>
      <c r="L533" s="47"/>
      <c r="M533" s="217"/>
      <c r="N533" s="48"/>
      <c r="O533" s="48"/>
      <c r="P533" s="48"/>
      <c r="Q533" s="48"/>
      <c r="R533" s="48"/>
      <c r="S533" s="48"/>
      <c r="T533" s="86"/>
      <c r="AT533" s="24" t="s">
        <v>210</v>
      </c>
      <c r="AU533" s="24" t="s">
        <v>87</v>
      </c>
    </row>
    <row r="534" spans="2:65" s="1" customFormat="1" ht="16.5" customHeight="1">
      <c r="B534" s="201"/>
      <c r="C534" s="202" t="s">
        <v>1814</v>
      </c>
      <c r="D534" s="202" t="s">
        <v>203</v>
      </c>
      <c r="E534" s="203" t="s">
        <v>1888</v>
      </c>
      <c r="F534" s="204" t="s">
        <v>1586</v>
      </c>
      <c r="G534" s="205" t="s">
        <v>1192</v>
      </c>
      <c r="H534" s="206">
        <v>27</v>
      </c>
      <c r="I534" s="207"/>
      <c r="J534" s="208">
        <f>ROUND(I534*H534,2)</f>
        <v>0</v>
      </c>
      <c r="K534" s="204" t="s">
        <v>5</v>
      </c>
      <c r="L534" s="47"/>
      <c r="M534" s="209" t="s">
        <v>5</v>
      </c>
      <c r="N534" s="210" t="s">
        <v>48</v>
      </c>
      <c r="O534" s="48"/>
      <c r="P534" s="211">
        <f>O534*H534</f>
        <v>0</v>
      </c>
      <c r="Q534" s="211">
        <v>0</v>
      </c>
      <c r="R534" s="211">
        <f>Q534*H534</f>
        <v>0</v>
      </c>
      <c r="S534" s="211">
        <v>0</v>
      </c>
      <c r="T534" s="212">
        <f>S534*H534</f>
        <v>0</v>
      </c>
      <c r="AR534" s="24" t="s">
        <v>208</v>
      </c>
      <c r="AT534" s="24" t="s">
        <v>203</v>
      </c>
      <c r="AU534" s="24" t="s">
        <v>87</v>
      </c>
      <c r="AY534" s="24" t="s">
        <v>201</v>
      </c>
      <c r="BE534" s="213">
        <f>IF(N534="základní",J534,0)</f>
        <v>0</v>
      </c>
      <c r="BF534" s="213">
        <f>IF(N534="snížená",J534,0)</f>
        <v>0</v>
      </c>
      <c r="BG534" s="213">
        <f>IF(N534="zákl. přenesená",J534,0)</f>
        <v>0</v>
      </c>
      <c r="BH534" s="213">
        <f>IF(N534="sníž. přenesená",J534,0)</f>
        <v>0</v>
      </c>
      <c r="BI534" s="213">
        <f>IF(N534="nulová",J534,0)</f>
        <v>0</v>
      </c>
      <c r="BJ534" s="24" t="s">
        <v>85</v>
      </c>
      <c r="BK534" s="213">
        <f>ROUND(I534*H534,2)</f>
        <v>0</v>
      </c>
      <c r="BL534" s="24" t="s">
        <v>208</v>
      </c>
      <c r="BM534" s="24" t="s">
        <v>1816</v>
      </c>
    </row>
    <row r="535" spans="2:47" s="1" customFormat="1" ht="13.5">
      <c r="B535" s="47"/>
      <c r="D535" s="214" t="s">
        <v>210</v>
      </c>
      <c r="F535" s="215" t="s">
        <v>1586</v>
      </c>
      <c r="I535" s="216"/>
      <c r="L535" s="47"/>
      <c r="M535" s="217"/>
      <c r="N535" s="48"/>
      <c r="O535" s="48"/>
      <c r="P535" s="48"/>
      <c r="Q535" s="48"/>
      <c r="R535" s="48"/>
      <c r="S535" s="48"/>
      <c r="T535" s="86"/>
      <c r="AT535" s="24" t="s">
        <v>210</v>
      </c>
      <c r="AU535" s="24" t="s">
        <v>87</v>
      </c>
    </row>
    <row r="536" spans="2:65" s="1" customFormat="1" ht="16.5" customHeight="1">
      <c r="B536" s="201"/>
      <c r="C536" s="202" t="s">
        <v>1554</v>
      </c>
      <c r="D536" s="202" t="s">
        <v>203</v>
      </c>
      <c r="E536" s="203" t="s">
        <v>1890</v>
      </c>
      <c r="F536" s="204" t="s">
        <v>1592</v>
      </c>
      <c r="G536" s="205" t="s">
        <v>922</v>
      </c>
      <c r="H536" s="206">
        <v>12</v>
      </c>
      <c r="I536" s="207"/>
      <c r="J536" s="208">
        <f>ROUND(I536*H536,2)</f>
        <v>0</v>
      </c>
      <c r="K536" s="204" t="s">
        <v>5</v>
      </c>
      <c r="L536" s="47"/>
      <c r="M536" s="209" t="s">
        <v>5</v>
      </c>
      <c r="N536" s="210" t="s">
        <v>48</v>
      </c>
      <c r="O536" s="48"/>
      <c r="P536" s="211">
        <f>O536*H536</f>
        <v>0</v>
      </c>
      <c r="Q536" s="211">
        <v>0</v>
      </c>
      <c r="R536" s="211">
        <f>Q536*H536</f>
        <v>0</v>
      </c>
      <c r="S536" s="211">
        <v>0</v>
      </c>
      <c r="T536" s="212">
        <f>S536*H536</f>
        <v>0</v>
      </c>
      <c r="AR536" s="24" t="s">
        <v>208</v>
      </c>
      <c r="AT536" s="24" t="s">
        <v>203</v>
      </c>
      <c r="AU536" s="24" t="s">
        <v>87</v>
      </c>
      <c r="AY536" s="24" t="s">
        <v>201</v>
      </c>
      <c r="BE536" s="213">
        <f>IF(N536="základní",J536,0)</f>
        <v>0</v>
      </c>
      <c r="BF536" s="213">
        <f>IF(N536="snížená",J536,0)</f>
        <v>0</v>
      </c>
      <c r="BG536" s="213">
        <f>IF(N536="zákl. přenesená",J536,0)</f>
        <v>0</v>
      </c>
      <c r="BH536" s="213">
        <f>IF(N536="sníž. přenesená",J536,0)</f>
        <v>0</v>
      </c>
      <c r="BI536" s="213">
        <f>IF(N536="nulová",J536,0)</f>
        <v>0</v>
      </c>
      <c r="BJ536" s="24" t="s">
        <v>85</v>
      </c>
      <c r="BK536" s="213">
        <f>ROUND(I536*H536,2)</f>
        <v>0</v>
      </c>
      <c r="BL536" s="24" t="s">
        <v>208</v>
      </c>
      <c r="BM536" s="24" t="s">
        <v>1818</v>
      </c>
    </row>
    <row r="537" spans="2:47" s="1" customFormat="1" ht="13.5">
      <c r="B537" s="47"/>
      <c r="D537" s="214" t="s">
        <v>210</v>
      </c>
      <c r="F537" s="215" t="s">
        <v>1592</v>
      </c>
      <c r="I537" s="216"/>
      <c r="L537" s="47"/>
      <c r="M537" s="217"/>
      <c r="N537" s="48"/>
      <c r="O537" s="48"/>
      <c r="P537" s="48"/>
      <c r="Q537" s="48"/>
      <c r="R537" s="48"/>
      <c r="S537" s="48"/>
      <c r="T537" s="86"/>
      <c r="AT537" s="24" t="s">
        <v>210</v>
      </c>
      <c r="AU537" s="24" t="s">
        <v>87</v>
      </c>
    </row>
    <row r="538" spans="2:65" s="1" customFormat="1" ht="16.5" customHeight="1">
      <c r="B538" s="201"/>
      <c r="C538" s="202" t="s">
        <v>1819</v>
      </c>
      <c r="D538" s="202" t="s">
        <v>203</v>
      </c>
      <c r="E538" s="203" t="s">
        <v>1893</v>
      </c>
      <c r="F538" s="204" t="s">
        <v>1894</v>
      </c>
      <c r="G538" s="205" t="s">
        <v>1192</v>
      </c>
      <c r="H538" s="206">
        <v>6</v>
      </c>
      <c r="I538" s="207"/>
      <c r="J538" s="208">
        <f>ROUND(I538*H538,2)</f>
        <v>0</v>
      </c>
      <c r="K538" s="204" t="s">
        <v>5</v>
      </c>
      <c r="L538" s="47"/>
      <c r="M538" s="209" t="s">
        <v>5</v>
      </c>
      <c r="N538" s="210" t="s">
        <v>48</v>
      </c>
      <c r="O538" s="48"/>
      <c r="P538" s="211">
        <f>O538*H538</f>
        <v>0</v>
      </c>
      <c r="Q538" s="211">
        <v>0</v>
      </c>
      <c r="R538" s="211">
        <f>Q538*H538</f>
        <v>0</v>
      </c>
      <c r="S538" s="211">
        <v>0</v>
      </c>
      <c r="T538" s="212">
        <f>S538*H538</f>
        <v>0</v>
      </c>
      <c r="AR538" s="24" t="s">
        <v>208</v>
      </c>
      <c r="AT538" s="24" t="s">
        <v>203</v>
      </c>
      <c r="AU538" s="24" t="s">
        <v>87</v>
      </c>
      <c r="AY538" s="24" t="s">
        <v>201</v>
      </c>
      <c r="BE538" s="213">
        <f>IF(N538="základní",J538,0)</f>
        <v>0</v>
      </c>
      <c r="BF538" s="213">
        <f>IF(N538="snížená",J538,0)</f>
        <v>0</v>
      </c>
      <c r="BG538" s="213">
        <f>IF(N538="zákl. přenesená",J538,0)</f>
        <v>0</v>
      </c>
      <c r="BH538" s="213">
        <f>IF(N538="sníž. přenesená",J538,0)</f>
        <v>0</v>
      </c>
      <c r="BI538" s="213">
        <f>IF(N538="nulová",J538,0)</f>
        <v>0</v>
      </c>
      <c r="BJ538" s="24" t="s">
        <v>85</v>
      </c>
      <c r="BK538" s="213">
        <f>ROUND(I538*H538,2)</f>
        <v>0</v>
      </c>
      <c r="BL538" s="24" t="s">
        <v>208</v>
      </c>
      <c r="BM538" s="24" t="s">
        <v>1821</v>
      </c>
    </row>
    <row r="539" spans="2:47" s="1" customFormat="1" ht="13.5">
      <c r="B539" s="47"/>
      <c r="D539" s="214" t="s">
        <v>210</v>
      </c>
      <c r="F539" s="215" t="s">
        <v>1894</v>
      </c>
      <c r="I539" s="216"/>
      <c r="L539" s="47"/>
      <c r="M539" s="217"/>
      <c r="N539" s="48"/>
      <c r="O539" s="48"/>
      <c r="P539" s="48"/>
      <c r="Q539" s="48"/>
      <c r="R539" s="48"/>
      <c r="S539" s="48"/>
      <c r="T539" s="86"/>
      <c r="AT539" s="24" t="s">
        <v>210</v>
      </c>
      <c r="AU539" s="24" t="s">
        <v>87</v>
      </c>
    </row>
    <row r="540" spans="2:65" s="1" customFormat="1" ht="16.5" customHeight="1">
      <c r="B540" s="201"/>
      <c r="C540" s="202" t="s">
        <v>1557</v>
      </c>
      <c r="D540" s="202" t="s">
        <v>203</v>
      </c>
      <c r="E540" s="203" t="s">
        <v>1896</v>
      </c>
      <c r="F540" s="204" t="s">
        <v>1897</v>
      </c>
      <c r="G540" s="205" t="s">
        <v>922</v>
      </c>
      <c r="H540" s="206">
        <v>2</v>
      </c>
      <c r="I540" s="207"/>
      <c r="J540" s="208">
        <f>ROUND(I540*H540,2)</f>
        <v>0</v>
      </c>
      <c r="K540" s="204" t="s">
        <v>5</v>
      </c>
      <c r="L540" s="47"/>
      <c r="M540" s="209" t="s">
        <v>5</v>
      </c>
      <c r="N540" s="210" t="s">
        <v>48</v>
      </c>
      <c r="O540" s="48"/>
      <c r="P540" s="211">
        <f>O540*H540</f>
        <v>0</v>
      </c>
      <c r="Q540" s="211">
        <v>0</v>
      </c>
      <c r="R540" s="211">
        <f>Q540*H540</f>
        <v>0</v>
      </c>
      <c r="S540" s="211">
        <v>0</v>
      </c>
      <c r="T540" s="212">
        <f>S540*H540</f>
        <v>0</v>
      </c>
      <c r="AR540" s="24" t="s">
        <v>208</v>
      </c>
      <c r="AT540" s="24" t="s">
        <v>203</v>
      </c>
      <c r="AU540" s="24" t="s">
        <v>87</v>
      </c>
      <c r="AY540" s="24" t="s">
        <v>201</v>
      </c>
      <c r="BE540" s="213">
        <f>IF(N540="základní",J540,0)</f>
        <v>0</v>
      </c>
      <c r="BF540" s="213">
        <f>IF(N540="snížená",J540,0)</f>
        <v>0</v>
      </c>
      <c r="BG540" s="213">
        <f>IF(N540="zákl. přenesená",J540,0)</f>
        <v>0</v>
      </c>
      <c r="BH540" s="213">
        <f>IF(N540="sníž. přenesená",J540,0)</f>
        <v>0</v>
      </c>
      <c r="BI540" s="213">
        <f>IF(N540="nulová",J540,0)</f>
        <v>0</v>
      </c>
      <c r="BJ540" s="24" t="s">
        <v>85</v>
      </c>
      <c r="BK540" s="213">
        <f>ROUND(I540*H540,2)</f>
        <v>0</v>
      </c>
      <c r="BL540" s="24" t="s">
        <v>208</v>
      </c>
      <c r="BM540" s="24" t="s">
        <v>1823</v>
      </c>
    </row>
    <row r="541" spans="2:47" s="1" customFormat="1" ht="13.5">
      <c r="B541" s="47"/>
      <c r="D541" s="214" t="s">
        <v>210</v>
      </c>
      <c r="F541" s="215" t="s">
        <v>1897</v>
      </c>
      <c r="I541" s="216"/>
      <c r="L541" s="47"/>
      <c r="M541" s="217"/>
      <c r="N541" s="48"/>
      <c r="O541" s="48"/>
      <c r="P541" s="48"/>
      <c r="Q541" s="48"/>
      <c r="R541" s="48"/>
      <c r="S541" s="48"/>
      <c r="T541" s="86"/>
      <c r="AT541" s="24" t="s">
        <v>210</v>
      </c>
      <c r="AU541" s="24" t="s">
        <v>87</v>
      </c>
    </row>
    <row r="542" spans="2:65" s="1" customFormat="1" ht="16.5" customHeight="1">
      <c r="B542" s="201"/>
      <c r="C542" s="202" t="s">
        <v>1824</v>
      </c>
      <c r="D542" s="202" t="s">
        <v>203</v>
      </c>
      <c r="E542" s="203" t="s">
        <v>1747</v>
      </c>
      <c r="F542" s="204" t="s">
        <v>1406</v>
      </c>
      <c r="G542" s="205" t="s">
        <v>1022</v>
      </c>
      <c r="H542" s="206">
        <v>10</v>
      </c>
      <c r="I542" s="207"/>
      <c r="J542" s="208">
        <f>ROUND(I542*H542,2)</f>
        <v>0</v>
      </c>
      <c r="K542" s="204" t="s">
        <v>5</v>
      </c>
      <c r="L542" s="47"/>
      <c r="M542" s="209" t="s">
        <v>5</v>
      </c>
      <c r="N542" s="210" t="s">
        <v>48</v>
      </c>
      <c r="O542" s="48"/>
      <c r="P542" s="211">
        <f>O542*H542</f>
        <v>0</v>
      </c>
      <c r="Q542" s="211">
        <v>0</v>
      </c>
      <c r="R542" s="211">
        <f>Q542*H542</f>
        <v>0</v>
      </c>
      <c r="S542" s="211">
        <v>0</v>
      </c>
      <c r="T542" s="212">
        <f>S542*H542</f>
        <v>0</v>
      </c>
      <c r="AR542" s="24" t="s">
        <v>208</v>
      </c>
      <c r="AT542" s="24" t="s">
        <v>203</v>
      </c>
      <c r="AU542" s="24" t="s">
        <v>87</v>
      </c>
      <c r="AY542" s="24" t="s">
        <v>201</v>
      </c>
      <c r="BE542" s="213">
        <f>IF(N542="základní",J542,0)</f>
        <v>0</v>
      </c>
      <c r="BF542" s="213">
        <f>IF(N542="snížená",J542,0)</f>
        <v>0</v>
      </c>
      <c r="BG542" s="213">
        <f>IF(N542="zákl. přenesená",J542,0)</f>
        <v>0</v>
      </c>
      <c r="BH542" s="213">
        <f>IF(N542="sníž. přenesená",J542,0)</f>
        <v>0</v>
      </c>
      <c r="BI542" s="213">
        <f>IF(N542="nulová",J542,0)</f>
        <v>0</v>
      </c>
      <c r="BJ542" s="24" t="s">
        <v>85</v>
      </c>
      <c r="BK542" s="213">
        <f>ROUND(I542*H542,2)</f>
        <v>0</v>
      </c>
      <c r="BL542" s="24" t="s">
        <v>208</v>
      </c>
      <c r="BM542" s="24" t="s">
        <v>1826</v>
      </c>
    </row>
    <row r="543" spans="2:47" s="1" customFormat="1" ht="13.5">
      <c r="B543" s="47"/>
      <c r="D543" s="214" t="s">
        <v>210</v>
      </c>
      <c r="F543" s="215" t="s">
        <v>1406</v>
      </c>
      <c r="I543" s="216"/>
      <c r="L543" s="47"/>
      <c r="M543" s="217"/>
      <c r="N543" s="48"/>
      <c r="O543" s="48"/>
      <c r="P543" s="48"/>
      <c r="Q543" s="48"/>
      <c r="R543" s="48"/>
      <c r="S543" s="48"/>
      <c r="T543" s="86"/>
      <c r="AT543" s="24" t="s">
        <v>210</v>
      </c>
      <c r="AU543" s="24" t="s">
        <v>87</v>
      </c>
    </row>
    <row r="544" spans="2:63" s="10" customFormat="1" ht="29.85" customHeight="1">
      <c r="B544" s="188"/>
      <c r="D544" s="189" t="s">
        <v>76</v>
      </c>
      <c r="E544" s="199" t="s">
        <v>1603</v>
      </c>
      <c r="F544" s="199" t="s">
        <v>1604</v>
      </c>
      <c r="I544" s="191"/>
      <c r="J544" s="200">
        <f>BK544</f>
        <v>0</v>
      </c>
      <c r="L544" s="188"/>
      <c r="M544" s="193"/>
      <c r="N544" s="194"/>
      <c r="O544" s="194"/>
      <c r="P544" s="195">
        <f>SUM(P545:P566)</f>
        <v>0</v>
      </c>
      <c r="Q544" s="194"/>
      <c r="R544" s="195">
        <f>SUM(R545:R566)</f>
        <v>0</v>
      </c>
      <c r="S544" s="194"/>
      <c r="T544" s="196">
        <f>SUM(T545:T566)</f>
        <v>0</v>
      </c>
      <c r="AR544" s="189" t="s">
        <v>85</v>
      </c>
      <c r="AT544" s="197" t="s">
        <v>76</v>
      </c>
      <c r="AU544" s="197" t="s">
        <v>85</v>
      </c>
      <c r="AY544" s="189" t="s">
        <v>201</v>
      </c>
      <c r="BK544" s="198">
        <f>SUM(BK545:BK566)</f>
        <v>0</v>
      </c>
    </row>
    <row r="545" spans="2:65" s="1" customFormat="1" ht="16.5" customHeight="1">
      <c r="B545" s="201"/>
      <c r="C545" s="202" t="s">
        <v>1560</v>
      </c>
      <c r="D545" s="202" t="s">
        <v>203</v>
      </c>
      <c r="E545" s="203" t="s">
        <v>1901</v>
      </c>
      <c r="F545" s="204" t="s">
        <v>1906</v>
      </c>
      <c r="G545" s="205" t="s">
        <v>1192</v>
      </c>
      <c r="H545" s="206">
        <v>1</v>
      </c>
      <c r="I545" s="207"/>
      <c r="J545" s="208">
        <f>ROUND(I545*H545,2)</f>
        <v>0</v>
      </c>
      <c r="K545" s="204" t="s">
        <v>5</v>
      </c>
      <c r="L545" s="47"/>
      <c r="M545" s="209" t="s">
        <v>5</v>
      </c>
      <c r="N545" s="210" t="s">
        <v>48</v>
      </c>
      <c r="O545" s="48"/>
      <c r="P545" s="211">
        <f>O545*H545</f>
        <v>0</v>
      </c>
      <c r="Q545" s="211">
        <v>0</v>
      </c>
      <c r="R545" s="211">
        <f>Q545*H545</f>
        <v>0</v>
      </c>
      <c r="S545" s="211">
        <v>0</v>
      </c>
      <c r="T545" s="212">
        <f>S545*H545</f>
        <v>0</v>
      </c>
      <c r="AR545" s="24" t="s">
        <v>208</v>
      </c>
      <c r="AT545" s="24" t="s">
        <v>203</v>
      </c>
      <c r="AU545" s="24" t="s">
        <v>87</v>
      </c>
      <c r="AY545" s="24" t="s">
        <v>201</v>
      </c>
      <c r="BE545" s="213">
        <f>IF(N545="základní",J545,0)</f>
        <v>0</v>
      </c>
      <c r="BF545" s="213">
        <f>IF(N545="snížená",J545,0)</f>
        <v>0</v>
      </c>
      <c r="BG545" s="213">
        <f>IF(N545="zákl. přenesená",J545,0)</f>
        <v>0</v>
      </c>
      <c r="BH545" s="213">
        <f>IF(N545="sníž. přenesená",J545,0)</f>
        <v>0</v>
      </c>
      <c r="BI545" s="213">
        <f>IF(N545="nulová",J545,0)</f>
        <v>0</v>
      </c>
      <c r="BJ545" s="24" t="s">
        <v>85</v>
      </c>
      <c r="BK545" s="213">
        <f>ROUND(I545*H545,2)</f>
        <v>0</v>
      </c>
      <c r="BL545" s="24" t="s">
        <v>208</v>
      </c>
      <c r="BM545" s="24" t="s">
        <v>1828</v>
      </c>
    </row>
    <row r="546" spans="2:47" s="1" customFormat="1" ht="13.5">
      <c r="B546" s="47"/>
      <c r="D546" s="214" t="s">
        <v>210</v>
      </c>
      <c r="F546" s="215" t="s">
        <v>1906</v>
      </c>
      <c r="I546" s="216"/>
      <c r="L546" s="47"/>
      <c r="M546" s="217"/>
      <c r="N546" s="48"/>
      <c r="O546" s="48"/>
      <c r="P546" s="48"/>
      <c r="Q546" s="48"/>
      <c r="R546" s="48"/>
      <c r="S546" s="48"/>
      <c r="T546" s="86"/>
      <c r="AT546" s="24" t="s">
        <v>210</v>
      </c>
      <c r="AU546" s="24" t="s">
        <v>87</v>
      </c>
    </row>
    <row r="547" spans="2:65" s="1" customFormat="1" ht="16.5" customHeight="1">
      <c r="B547" s="201"/>
      <c r="C547" s="202" t="s">
        <v>1829</v>
      </c>
      <c r="D547" s="202" t="s">
        <v>203</v>
      </c>
      <c r="E547" s="203" t="s">
        <v>1905</v>
      </c>
      <c r="F547" s="204" t="s">
        <v>1909</v>
      </c>
      <c r="G547" s="205" t="s">
        <v>1192</v>
      </c>
      <c r="H547" s="206">
        <v>12</v>
      </c>
      <c r="I547" s="207"/>
      <c r="J547" s="208">
        <f>ROUND(I547*H547,2)</f>
        <v>0</v>
      </c>
      <c r="K547" s="204" t="s">
        <v>5</v>
      </c>
      <c r="L547" s="47"/>
      <c r="M547" s="209" t="s">
        <v>5</v>
      </c>
      <c r="N547" s="210" t="s">
        <v>48</v>
      </c>
      <c r="O547" s="48"/>
      <c r="P547" s="211">
        <f>O547*H547</f>
        <v>0</v>
      </c>
      <c r="Q547" s="211">
        <v>0</v>
      </c>
      <c r="R547" s="211">
        <f>Q547*H547</f>
        <v>0</v>
      </c>
      <c r="S547" s="211">
        <v>0</v>
      </c>
      <c r="T547" s="212">
        <f>S547*H547</f>
        <v>0</v>
      </c>
      <c r="AR547" s="24" t="s">
        <v>208</v>
      </c>
      <c r="AT547" s="24" t="s">
        <v>203</v>
      </c>
      <c r="AU547" s="24" t="s">
        <v>87</v>
      </c>
      <c r="AY547" s="24" t="s">
        <v>201</v>
      </c>
      <c r="BE547" s="213">
        <f>IF(N547="základní",J547,0)</f>
        <v>0</v>
      </c>
      <c r="BF547" s="213">
        <f>IF(N547="snížená",J547,0)</f>
        <v>0</v>
      </c>
      <c r="BG547" s="213">
        <f>IF(N547="zákl. přenesená",J547,0)</f>
        <v>0</v>
      </c>
      <c r="BH547" s="213">
        <f>IF(N547="sníž. přenesená",J547,0)</f>
        <v>0</v>
      </c>
      <c r="BI547" s="213">
        <f>IF(N547="nulová",J547,0)</f>
        <v>0</v>
      </c>
      <c r="BJ547" s="24" t="s">
        <v>85</v>
      </c>
      <c r="BK547" s="213">
        <f>ROUND(I547*H547,2)</f>
        <v>0</v>
      </c>
      <c r="BL547" s="24" t="s">
        <v>208</v>
      </c>
      <c r="BM547" s="24" t="s">
        <v>1831</v>
      </c>
    </row>
    <row r="548" spans="2:47" s="1" customFormat="1" ht="13.5">
      <c r="B548" s="47"/>
      <c r="D548" s="214" t="s">
        <v>210</v>
      </c>
      <c r="F548" s="215" t="s">
        <v>1909</v>
      </c>
      <c r="I548" s="216"/>
      <c r="L548" s="47"/>
      <c r="M548" s="217"/>
      <c r="N548" s="48"/>
      <c r="O548" s="48"/>
      <c r="P548" s="48"/>
      <c r="Q548" s="48"/>
      <c r="R548" s="48"/>
      <c r="S548" s="48"/>
      <c r="T548" s="86"/>
      <c r="AT548" s="24" t="s">
        <v>210</v>
      </c>
      <c r="AU548" s="24" t="s">
        <v>87</v>
      </c>
    </row>
    <row r="549" spans="2:65" s="1" customFormat="1" ht="16.5" customHeight="1">
      <c r="B549" s="201"/>
      <c r="C549" s="202" t="s">
        <v>1563</v>
      </c>
      <c r="D549" s="202" t="s">
        <v>203</v>
      </c>
      <c r="E549" s="203" t="s">
        <v>1912</v>
      </c>
      <c r="F549" s="204" t="s">
        <v>1913</v>
      </c>
      <c r="G549" s="205" t="s">
        <v>1192</v>
      </c>
      <c r="H549" s="206">
        <v>35</v>
      </c>
      <c r="I549" s="207"/>
      <c r="J549" s="208">
        <f>ROUND(I549*H549,2)</f>
        <v>0</v>
      </c>
      <c r="K549" s="204" t="s">
        <v>5</v>
      </c>
      <c r="L549" s="47"/>
      <c r="M549" s="209" t="s">
        <v>5</v>
      </c>
      <c r="N549" s="210" t="s">
        <v>48</v>
      </c>
      <c r="O549" s="48"/>
      <c r="P549" s="211">
        <f>O549*H549</f>
        <v>0</v>
      </c>
      <c r="Q549" s="211">
        <v>0</v>
      </c>
      <c r="R549" s="211">
        <f>Q549*H549</f>
        <v>0</v>
      </c>
      <c r="S549" s="211">
        <v>0</v>
      </c>
      <c r="T549" s="212">
        <f>S549*H549</f>
        <v>0</v>
      </c>
      <c r="AR549" s="24" t="s">
        <v>208</v>
      </c>
      <c r="AT549" s="24" t="s">
        <v>203</v>
      </c>
      <c r="AU549" s="24" t="s">
        <v>87</v>
      </c>
      <c r="AY549" s="24" t="s">
        <v>201</v>
      </c>
      <c r="BE549" s="213">
        <f>IF(N549="základní",J549,0)</f>
        <v>0</v>
      </c>
      <c r="BF549" s="213">
        <f>IF(N549="snížená",J549,0)</f>
        <v>0</v>
      </c>
      <c r="BG549" s="213">
        <f>IF(N549="zákl. přenesená",J549,0)</f>
        <v>0</v>
      </c>
      <c r="BH549" s="213">
        <f>IF(N549="sníž. přenesená",J549,0)</f>
        <v>0</v>
      </c>
      <c r="BI549" s="213">
        <f>IF(N549="nulová",J549,0)</f>
        <v>0</v>
      </c>
      <c r="BJ549" s="24" t="s">
        <v>85</v>
      </c>
      <c r="BK549" s="213">
        <f>ROUND(I549*H549,2)</f>
        <v>0</v>
      </c>
      <c r="BL549" s="24" t="s">
        <v>208</v>
      </c>
      <c r="BM549" s="24" t="s">
        <v>1833</v>
      </c>
    </row>
    <row r="550" spans="2:47" s="1" customFormat="1" ht="13.5">
      <c r="B550" s="47"/>
      <c r="D550" s="214" t="s">
        <v>210</v>
      </c>
      <c r="F550" s="215" t="s">
        <v>1913</v>
      </c>
      <c r="I550" s="216"/>
      <c r="L550" s="47"/>
      <c r="M550" s="217"/>
      <c r="N550" s="48"/>
      <c r="O550" s="48"/>
      <c r="P550" s="48"/>
      <c r="Q550" s="48"/>
      <c r="R550" s="48"/>
      <c r="S550" s="48"/>
      <c r="T550" s="86"/>
      <c r="AT550" s="24" t="s">
        <v>210</v>
      </c>
      <c r="AU550" s="24" t="s">
        <v>87</v>
      </c>
    </row>
    <row r="551" spans="2:65" s="1" customFormat="1" ht="16.5" customHeight="1">
      <c r="B551" s="201"/>
      <c r="C551" s="202" t="s">
        <v>1834</v>
      </c>
      <c r="D551" s="202" t="s">
        <v>203</v>
      </c>
      <c r="E551" s="203" t="s">
        <v>1915</v>
      </c>
      <c r="F551" s="204" t="s">
        <v>1916</v>
      </c>
      <c r="G551" s="205" t="s">
        <v>1192</v>
      </c>
      <c r="H551" s="206">
        <v>2</v>
      </c>
      <c r="I551" s="207"/>
      <c r="J551" s="208">
        <f>ROUND(I551*H551,2)</f>
        <v>0</v>
      </c>
      <c r="K551" s="204" t="s">
        <v>5</v>
      </c>
      <c r="L551" s="47"/>
      <c r="M551" s="209" t="s">
        <v>5</v>
      </c>
      <c r="N551" s="210" t="s">
        <v>48</v>
      </c>
      <c r="O551" s="48"/>
      <c r="P551" s="211">
        <f>O551*H551</f>
        <v>0</v>
      </c>
      <c r="Q551" s="211">
        <v>0</v>
      </c>
      <c r="R551" s="211">
        <f>Q551*H551</f>
        <v>0</v>
      </c>
      <c r="S551" s="211">
        <v>0</v>
      </c>
      <c r="T551" s="212">
        <f>S551*H551</f>
        <v>0</v>
      </c>
      <c r="AR551" s="24" t="s">
        <v>208</v>
      </c>
      <c r="AT551" s="24" t="s">
        <v>203</v>
      </c>
      <c r="AU551" s="24" t="s">
        <v>87</v>
      </c>
      <c r="AY551" s="24" t="s">
        <v>201</v>
      </c>
      <c r="BE551" s="213">
        <f>IF(N551="základní",J551,0)</f>
        <v>0</v>
      </c>
      <c r="BF551" s="213">
        <f>IF(N551="snížená",J551,0)</f>
        <v>0</v>
      </c>
      <c r="BG551" s="213">
        <f>IF(N551="zákl. přenesená",J551,0)</f>
        <v>0</v>
      </c>
      <c r="BH551" s="213">
        <f>IF(N551="sníž. přenesená",J551,0)</f>
        <v>0</v>
      </c>
      <c r="BI551" s="213">
        <f>IF(N551="nulová",J551,0)</f>
        <v>0</v>
      </c>
      <c r="BJ551" s="24" t="s">
        <v>85</v>
      </c>
      <c r="BK551" s="213">
        <f>ROUND(I551*H551,2)</f>
        <v>0</v>
      </c>
      <c r="BL551" s="24" t="s">
        <v>208</v>
      </c>
      <c r="BM551" s="24" t="s">
        <v>1836</v>
      </c>
    </row>
    <row r="552" spans="2:47" s="1" customFormat="1" ht="13.5">
      <c r="B552" s="47"/>
      <c r="D552" s="214" t="s">
        <v>210</v>
      </c>
      <c r="F552" s="215" t="s">
        <v>1916</v>
      </c>
      <c r="I552" s="216"/>
      <c r="L552" s="47"/>
      <c r="M552" s="217"/>
      <c r="N552" s="48"/>
      <c r="O552" s="48"/>
      <c r="P552" s="48"/>
      <c r="Q552" s="48"/>
      <c r="R552" s="48"/>
      <c r="S552" s="48"/>
      <c r="T552" s="86"/>
      <c r="AT552" s="24" t="s">
        <v>210</v>
      </c>
      <c r="AU552" s="24" t="s">
        <v>87</v>
      </c>
    </row>
    <row r="553" spans="2:65" s="1" customFormat="1" ht="16.5" customHeight="1">
      <c r="B553" s="201"/>
      <c r="C553" s="202" t="s">
        <v>1566</v>
      </c>
      <c r="D553" s="202" t="s">
        <v>203</v>
      </c>
      <c r="E553" s="203" t="s">
        <v>1919</v>
      </c>
      <c r="F553" s="204" t="s">
        <v>1920</v>
      </c>
      <c r="G553" s="205" t="s">
        <v>1192</v>
      </c>
      <c r="H553" s="206">
        <v>13</v>
      </c>
      <c r="I553" s="207"/>
      <c r="J553" s="208">
        <f>ROUND(I553*H553,2)</f>
        <v>0</v>
      </c>
      <c r="K553" s="204" t="s">
        <v>5</v>
      </c>
      <c r="L553" s="47"/>
      <c r="M553" s="209" t="s">
        <v>5</v>
      </c>
      <c r="N553" s="210" t="s">
        <v>48</v>
      </c>
      <c r="O553" s="48"/>
      <c r="P553" s="211">
        <f>O553*H553</f>
        <v>0</v>
      </c>
      <c r="Q553" s="211">
        <v>0</v>
      </c>
      <c r="R553" s="211">
        <f>Q553*H553</f>
        <v>0</v>
      </c>
      <c r="S553" s="211">
        <v>0</v>
      </c>
      <c r="T553" s="212">
        <f>S553*H553</f>
        <v>0</v>
      </c>
      <c r="AR553" s="24" t="s">
        <v>208</v>
      </c>
      <c r="AT553" s="24" t="s">
        <v>203</v>
      </c>
      <c r="AU553" s="24" t="s">
        <v>87</v>
      </c>
      <c r="AY553" s="24" t="s">
        <v>201</v>
      </c>
      <c r="BE553" s="213">
        <f>IF(N553="základní",J553,0)</f>
        <v>0</v>
      </c>
      <c r="BF553" s="213">
        <f>IF(N553="snížená",J553,0)</f>
        <v>0</v>
      </c>
      <c r="BG553" s="213">
        <f>IF(N553="zákl. přenesená",J553,0)</f>
        <v>0</v>
      </c>
      <c r="BH553" s="213">
        <f>IF(N553="sníž. přenesená",J553,0)</f>
        <v>0</v>
      </c>
      <c r="BI553" s="213">
        <f>IF(N553="nulová",J553,0)</f>
        <v>0</v>
      </c>
      <c r="BJ553" s="24" t="s">
        <v>85</v>
      </c>
      <c r="BK553" s="213">
        <f>ROUND(I553*H553,2)</f>
        <v>0</v>
      </c>
      <c r="BL553" s="24" t="s">
        <v>208</v>
      </c>
      <c r="BM553" s="24" t="s">
        <v>1839</v>
      </c>
    </row>
    <row r="554" spans="2:47" s="1" customFormat="1" ht="13.5">
      <c r="B554" s="47"/>
      <c r="D554" s="214" t="s">
        <v>210</v>
      </c>
      <c r="F554" s="215" t="s">
        <v>1920</v>
      </c>
      <c r="I554" s="216"/>
      <c r="L554" s="47"/>
      <c r="M554" s="217"/>
      <c r="N554" s="48"/>
      <c r="O554" s="48"/>
      <c r="P554" s="48"/>
      <c r="Q554" s="48"/>
      <c r="R554" s="48"/>
      <c r="S554" s="48"/>
      <c r="T554" s="86"/>
      <c r="AT554" s="24" t="s">
        <v>210</v>
      </c>
      <c r="AU554" s="24" t="s">
        <v>87</v>
      </c>
    </row>
    <row r="555" spans="2:65" s="1" customFormat="1" ht="16.5" customHeight="1">
      <c r="B555" s="201"/>
      <c r="C555" s="202" t="s">
        <v>1840</v>
      </c>
      <c r="D555" s="202" t="s">
        <v>203</v>
      </c>
      <c r="E555" s="203" t="s">
        <v>1922</v>
      </c>
      <c r="F555" s="204" t="s">
        <v>1923</v>
      </c>
      <c r="G555" s="205" t="s">
        <v>1192</v>
      </c>
      <c r="H555" s="206">
        <v>23</v>
      </c>
      <c r="I555" s="207"/>
      <c r="J555" s="208">
        <f>ROUND(I555*H555,2)</f>
        <v>0</v>
      </c>
      <c r="K555" s="204" t="s">
        <v>5</v>
      </c>
      <c r="L555" s="47"/>
      <c r="M555" s="209" t="s">
        <v>5</v>
      </c>
      <c r="N555" s="210" t="s">
        <v>48</v>
      </c>
      <c r="O555" s="48"/>
      <c r="P555" s="211">
        <f>O555*H555</f>
        <v>0</v>
      </c>
      <c r="Q555" s="211">
        <v>0</v>
      </c>
      <c r="R555" s="211">
        <f>Q555*H555</f>
        <v>0</v>
      </c>
      <c r="S555" s="211">
        <v>0</v>
      </c>
      <c r="T555" s="212">
        <f>S555*H555</f>
        <v>0</v>
      </c>
      <c r="AR555" s="24" t="s">
        <v>208</v>
      </c>
      <c r="AT555" s="24" t="s">
        <v>203</v>
      </c>
      <c r="AU555" s="24" t="s">
        <v>87</v>
      </c>
      <c r="AY555" s="24" t="s">
        <v>201</v>
      </c>
      <c r="BE555" s="213">
        <f>IF(N555="základní",J555,0)</f>
        <v>0</v>
      </c>
      <c r="BF555" s="213">
        <f>IF(N555="snížená",J555,0)</f>
        <v>0</v>
      </c>
      <c r="BG555" s="213">
        <f>IF(N555="zákl. přenesená",J555,0)</f>
        <v>0</v>
      </c>
      <c r="BH555" s="213">
        <f>IF(N555="sníž. přenesená",J555,0)</f>
        <v>0</v>
      </c>
      <c r="BI555" s="213">
        <f>IF(N555="nulová",J555,0)</f>
        <v>0</v>
      </c>
      <c r="BJ555" s="24" t="s">
        <v>85</v>
      </c>
      <c r="BK555" s="213">
        <f>ROUND(I555*H555,2)</f>
        <v>0</v>
      </c>
      <c r="BL555" s="24" t="s">
        <v>208</v>
      </c>
      <c r="BM555" s="24" t="s">
        <v>1843</v>
      </c>
    </row>
    <row r="556" spans="2:47" s="1" customFormat="1" ht="13.5">
      <c r="B556" s="47"/>
      <c r="D556" s="214" t="s">
        <v>210</v>
      </c>
      <c r="F556" s="215" t="s">
        <v>1923</v>
      </c>
      <c r="I556" s="216"/>
      <c r="L556" s="47"/>
      <c r="M556" s="217"/>
      <c r="N556" s="48"/>
      <c r="O556" s="48"/>
      <c r="P556" s="48"/>
      <c r="Q556" s="48"/>
      <c r="R556" s="48"/>
      <c r="S556" s="48"/>
      <c r="T556" s="86"/>
      <c r="AT556" s="24" t="s">
        <v>210</v>
      </c>
      <c r="AU556" s="24" t="s">
        <v>87</v>
      </c>
    </row>
    <row r="557" spans="2:65" s="1" customFormat="1" ht="16.5" customHeight="1">
      <c r="B557" s="201"/>
      <c r="C557" s="202" t="s">
        <v>1569</v>
      </c>
      <c r="D557" s="202" t="s">
        <v>203</v>
      </c>
      <c r="E557" s="203" t="s">
        <v>1926</v>
      </c>
      <c r="F557" s="204" t="s">
        <v>2680</v>
      </c>
      <c r="G557" s="205" t="s">
        <v>1192</v>
      </c>
      <c r="H557" s="206">
        <v>4</v>
      </c>
      <c r="I557" s="207"/>
      <c r="J557" s="208">
        <f>ROUND(I557*H557,2)</f>
        <v>0</v>
      </c>
      <c r="K557" s="204" t="s">
        <v>5</v>
      </c>
      <c r="L557" s="47"/>
      <c r="M557" s="209" t="s">
        <v>5</v>
      </c>
      <c r="N557" s="210" t="s">
        <v>48</v>
      </c>
      <c r="O557" s="48"/>
      <c r="P557" s="211">
        <f>O557*H557</f>
        <v>0</v>
      </c>
      <c r="Q557" s="211">
        <v>0</v>
      </c>
      <c r="R557" s="211">
        <f>Q557*H557</f>
        <v>0</v>
      </c>
      <c r="S557" s="211">
        <v>0</v>
      </c>
      <c r="T557" s="212">
        <f>S557*H557</f>
        <v>0</v>
      </c>
      <c r="AR557" s="24" t="s">
        <v>208</v>
      </c>
      <c r="AT557" s="24" t="s">
        <v>203</v>
      </c>
      <c r="AU557" s="24" t="s">
        <v>87</v>
      </c>
      <c r="AY557" s="24" t="s">
        <v>201</v>
      </c>
      <c r="BE557" s="213">
        <f>IF(N557="základní",J557,0)</f>
        <v>0</v>
      </c>
      <c r="BF557" s="213">
        <f>IF(N557="snížená",J557,0)</f>
        <v>0</v>
      </c>
      <c r="BG557" s="213">
        <f>IF(N557="zákl. přenesená",J557,0)</f>
        <v>0</v>
      </c>
      <c r="BH557" s="213">
        <f>IF(N557="sníž. přenesená",J557,0)</f>
        <v>0</v>
      </c>
      <c r="BI557" s="213">
        <f>IF(N557="nulová",J557,0)</f>
        <v>0</v>
      </c>
      <c r="BJ557" s="24" t="s">
        <v>85</v>
      </c>
      <c r="BK557" s="213">
        <f>ROUND(I557*H557,2)</f>
        <v>0</v>
      </c>
      <c r="BL557" s="24" t="s">
        <v>208</v>
      </c>
      <c r="BM557" s="24" t="s">
        <v>1846</v>
      </c>
    </row>
    <row r="558" spans="2:47" s="1" customFormat="1" ht="13.5">
      <c r="B558" s="47"/>
      <c r="D558" s="214" t="s">
        <v>210</v>
      </c>
      <c r="F558" s="215" t="s">
        <v>2680</v>
      </c>
      <c r="I558" s="216"/>
      <c r="L558" s="47"/>
      <c r="M558" s="217"/>
      <c r="N558" s="48"/>
      <c r="O558" s="48"/>
      <c r="P558" s="48"/>
      <c r="Q558" s="48"/>
      <c r="R558" s="48"/>
      <c r="S558" s="48"/>
      <c r="T558" s="86"/>
      <c r="AT558" s="24" t="s">
        <v>210</v>
      </c>
      <c r="AU558" s="24" t="s">
        <v>87</v>
      </c>
    </row>
    <row r="559" spans="2:65" s="1" customFormat="1" ht="16.5" customHeight="1">
      <c r="B559" s="201"/>
      <c r="C559" s="202" t="s">
        <v>1847</v>
      </c>
      <c r="D559" s="202" t="s">
        <v>203</v>
      </c>
      <c r="E559" s="203" t="s">
        <v>1908</v>
      </c>
      <c r="F559" s="204" t="s">
        <v>1930</v>
      </c>
      <c r="G559" s="205" t="s">
        <v>1192</v>
      </c>
      <c r="H559" s="206">
        <v>2</v>
      </c>
      <c r="I559" s="207"/>
      <c r="J559" s="208">
        <f>ROUND(I559*H559,2)</f>
        <v>0</v>
      </c>
      <c r="K559" s="204" t="s">
        <v>5</v>
      </c>
      <c r="L559" s="47"/>
      <c r="M559" s="209" t="s">
        <v>5</v>
      </c>
      <c r="N559" s="210" t="s">
        <v>48</v>
      </c>
      <c r="O559" s="48"/>
      <c r="P559" s="211">
        <f>O559*H559</f>
        <v>0</v>
      </c>
      <c r="Q559" s="211">
        <v>0</v>
      </c>
      <c r="R559" s="211">
        <f>Q559*H559</f>
        <v>0</v>
      </c>
      <c r="S559" s="211">
        <v>0</v>
      </c>
      <c r="T559" s="212">
        <f>S559*H559</f>
        <v>0</v>
      </c>
      <c r="AR559" s="24" t="s">
        <v>208</v>
      </c>
      <c r="AT559" s="24" t="s">
        <v>203</v>
      </c>
      <c r="AU559" s="24" t="s">
        <v>87</v>
      </c>
      <c r="AY559" s="24" t="s">
        <v>201</v>
      </c>
      <c r="BE559" s="213">
        <f>IF(N559="základní",J559,0)</f>
        <v>0</v>
      </c>
      <c r="BF559" s="213">
        <f>IF(N559="snížená",J559,0)</f>
        <v>0</v>
      </c>
      <c r="BG559" s="213">
        <f>IF(N559="zákl. přenesená",J559,0)</f>
        <v>0</v>
      </c>
      <c r="BH559" s="213">
        <f>IF(N559="sníž. přenesená",J559,0)</f>
        <v>0</v>
      </c>
      <c r="BI559" s="213">
        <f>IF(N559="nulová",J559,0)</f>
        <v>0</v>
      </c>
      <c r="BJ559" s="24" t="s">
        <v>85</v>
      </c>
      <c r="BK559" s="213">
        <f>ROUND(I559*H559,2)</f>
        <v>0</v>
      </c>
      <c r="BL559" s="24" t="s">
        <v>208</v>
      </c>
      <c r="BM559" s="24" t="s">
        <v>1849</v>
      </c>
    </row>
    <row r="560" spans="2:47" s="1" customFormat="1" ht="13.5">
      <c r="B560" s="47"/>
      <c r="D560" s="214" t="s">
        <v>210</v>
      </c>
      <c r="F560" s="215" t="s">
        <v>1930</v>
      </c>
      <c r="I560" s="216"/>
      <c r="L560" s="47"/>
      <c r="M560" s="217"/>
      <c r="N560" s="48"/>
      <c r="O560" s="48"/>
      <c r="P560" s="48"/>
      <c r="Q560" s="48"/>
      <c r="R560" s="48"/>
      <c r="S560" s="48"/>
      <c r="T560" s="86"/>
      <c r="AT560" s="24" t="s">
        <v>210</v>
      </c>
      <c r="AU560" s="24" t="s">
        <v>87</v>
      </c>
    </row>
    <row r="561" spans="2:65" s="1" customFormat="1" ht="16.5" customHeight="1">
      <c r="B561" s="201"/>
      <c r="C561" s="202" t="s">
        <v>1572</v>
      </c>
      <c r="D561" s="202" t="s">
        <v>203</v>
      </c>
      <c r="E561" s="203" t="s">
        <v>1929</v>
      </c>
      <c r="F561" s="204" t="s">
        <v>2681</v>
      </c>
      <c r="G561" s="205" t="s">
        <v>1192</v>
      </c>
      <c r="H561" s="206">
        <v>1</v>
      </c>
      <c r="I561" s="207"/>
      <c r="J561" s="208">
        <f>ROUND(I561*H561,2)</f>
        <v>0</v>
      </c>
      <c r="K561" s="204" t="s">
        <v>5</v>
      </c>
      <c r="L561" s="47"/>
      <c r="M561" s="209" t="s">
        <v>5</v>
      </c>
      <c r="N561" s="210" t="s">
        <v>48</v>
      </c>
      <c r="O561" s="48"/>
      <c r="P561" s="211">
        <f>O561*H561</f>
        <v>0</v>
      </c>
      <c r="Q561" s="211">
        <v>0</v>
      </c>
      <c r="R561" s="211">
        <f>Q561*H561</f>
        <v>0</v>
      </c>
      <c r="S561" s="211">
        <v>0</v>
      </c>
      <c r="T561" s="212">
        <f>S561*H561</f>
        <v>0</v>
      </c>
      <c r="AR561" s="24" t="s">
        <v>208</v>
      </c>
      <c r="AT561" s="24" t="s">
        <v>203</v>
      </c>
      <c r="AU561" s="24" t="s">
        <v>87</v>
      </c>
      <c r="AY561" s="24" t="s">
        <v>201</v>
      </c>
      <c r="BE561" s="213">
        <f>IF(N561="základní",J561,0)</f>
        <v>0</v>
      </c>
      <c r="BF561" s="213">
        <f>IF(N561="snížená",J561,0)</f>
        <v>0</v>
      </c>
      <c r="BG561" s="213">
        <f>IF(N561="zákl. přenesená",J561,0)</f>
        <v>0</v>
      </c>
      <c r="BH561" s="213">
        <f>IF(N561="sníž. přenesená",J561,0)</f>
        <v>0</v>
      </c>
      <c r="BI561" s="213">
        <f>IF(N561="nulová",J561,0)</f>
        <v>0</v>
      </c>
      <c r="BJ561" s="24" t="s">
        <v>85</v>
      </c>
      <c r="BK561" s="213">
        <f>ROUND(I561*H561,2)</f>
        <v>0</v>
      </c>
      <c r="BL561" s="24" t="s">
        <v>208</v>
      </c>
      <c r="BM561" s="24" t="s">
        <v>1851</v>
      </c>
    </row>
    <row r="562" spans="2:47" s="1" customFormat="1" ht="13.5">
      <c r="B562" s="47"/>
      <c r="D562" s="214" t="s">
        <v>210</v>
      </c>
      <c r="F562" s="215" t="s">
        <v>2681</v>
      </c>
      <c r="I562" s="216"/>
      <c r="L562" s="47"/>
      <c r="M562" s="217"/>
      <c r="N562" s="48"/>
      <c r="O562" s="48"/>
      <c r="P562" s="48"/>
      <c r="Q562" s="48"/>
      <c r="R562" s="48"/>
      <c r="S562" s="48"/>
      <c r="T562" s="86"/>
      <c r="AT562" s="24" t="s">
        <v>210</v>
      </c>
      <c r="AU562" s="24" t="s">
        <v>87</v>
      </c>
    </row>
    <row r="563" spans="2:65" s="1" customFormat="1" ht="16.5" customHeight="1">
      <c r="B563" s="201"/>
      <c r="C563" s="202" t="s">
        <v>1852</v>
      </c>
      <c r="D563" s="202" t="s">
        <v>203</v>
      </c>
      <c r="E563" s="203" t="s">
        <v>1940</v>
      </c>
      <c r="F563" s="204" t="s">
        <v>2682</v>
      </c>
      <c r="G563" s="205" t="s">
        <v>1192</v>
      </c>
      <c r="H563" s="206">
        <v>15</v>
      </c>
      <c r="I563" s="207"/>
      <c r="J563" s="208">
        <f>ROUND(I563*H563,2)</f>
        <v>0</v>
      </c>
      <c r="K563" s="204" t="s">
        <v>5</v>
      </c>
      <c r="L563" s="47"/>
      <c r="M563" s="209" t="s">
        <v>5</v>
      </c>
      <c r="N563" s="210" t="s">
        <v>48</v>
      </c>
      <c r="O563" s="48"/>
      <c r="P563" s="211">
        <f>O563*H563</f>
        <v>0</v>
      </c>
      <c r="Q563" s="211">
        <v>0</v>
      </c>
      <c r="R563" s="211">
        <f>Q563*H563</f>
        <v>0</v>
      </c>
      <c r="S563" s="211">
        <v>0</v>
      </c>
      <c r="T563" s="212">
        <f>S563*H563</f>
        <v>0</v>
      </c>
      <c r="AR563" s="24" t="s">
        <v>208</v>
      </c>
      <c r="AT563" s="24" t="s">
        <v>203</v>
      </c>
      <c r="AU563" s="24" t="s">
        <v>87</v>
      </c>
      <c r="AY563" s="24" t="s">
        <v>201</v>
      </c>
      <c r="BE563" s="213">
        <f>IF(N563="základní",J563,0)</f>
        <v>0</v>
      </c>
      <c r="BF563" s="213">
        <f>IF(N563="snížená",J563,0)</f>
        <v>0</v>
      </c>
      <c r="BG563" s="213">
        <f>IF(N563="zákl. přenesená",J563,0)</f>
        <v>0</v>
      </c>
      <c r="BH563" s="213">
        <f>IF(N563="sníž. přenesená",J563,0)</f>
        <v>0</v>
      </c>
      <c r="BI563" s="213">
        <f>IF(N563="nulová",J563,0)</f>
        <v>0</v>
      </c>
      <c r="BJ563" s="24" t="s">
        <v>85</v>
      </c>
      <c r="BK563" s="213">
        <f>ROUND(I563*H563,2)</f>
        <v>0</v>
      </c>
      <c r="BL563" s="24" t="s">
        <v>208</v>
      </c>
      <c r="BM563" s="24" t="s">
        <v>1854</v>
      </c>
    </row>
    <row r="564" spans="2:47" s="1" customFormat="1" ht="13.5">
      <c r="B564" s="47"/>
      <c r="D564" s="214" t="s">
        <v>210</v>
      </c>
      <c r="F564" s="215" t="s">
        <v>2682</v>
      </c>
      <c r="I564" s="216"/>
      <c r="L564" s="47"/>
      <c r="M564" s="217"/>
      <c r="N564" s="48"/>
      <c r="O564" s="48"/>
      <c r="P564" s="48"/>
      <c r="Q564" s="48"/>
      <c r="R564" s="48"/>
      <c r="S564" s="48"/>
      <c r="T564" s="86"/>
      <c r="AT564" s="24" t="s">
        <v>210</v>
      </c>
      <c r="AU564" s="24" t="s">
        <v>87</v>
      </c>
    </row>
    <row r="565" spans="2:65" s="1" customFormat="1" ht="16.5" customHeight="1">
      <c r="B565" s="201"/>
      <c r="C565" s="202" t="s">
        <v>1575</v>
      </c>
      <c r="D565" s="202" t="s">
        <v>203</v>
      </c>
      <c r="E565" s="203" t="s">
        <v>1943</v>
      </c>
      <c r="F565" s="204" t="s">
        <v>1944</v>
      </c>
      <c r="G565" s="205" t="s">
        <v>1192</v>
      </c>
      <c r="H565" s="206">
        <v>17</v>
      </c>
      <c r="I565" s="207"/>
      <c r="J565" s="208">
        <f>ROUND(I565*H565,2)</f>
        <v>0</v>
      </c>
      <c r="K565" s="204" t="s">
        <v>5</v>
      </c>
      <c r="L565" s="47"/>
      <c r="M565" s="209" t="s">
        <v>5</v>
      </c>
      <c r="N565" s="210" t="s">
        <v>48</v>
      </c>
      <c r="O565" s="48"/>
      <c r="P565" s="211">
        <f>O565*H565</f>
        <v>0</v>
      </c>
      <c r="Q565" s="211">
        <v>0</v>
      </c>
      <c r="R565" s="211">
        <f>Q565*H565</f>
        <v>0</v>
      </c>
      <c r="S565" s="211">
        <v>0</v>
      </c>
      <c r="T565" s="212">
        <f>S565*H565</f>
        <v>0</v>
      </c>
      <c r="AR565" s="24" t="s">
        <v>208</v>
      </c>
      <c r="AT565" s="24" t="s">
        <v>203</v>
      </c>
      <c r="AU565" s="24" t="s">
        <v>87</v>
      </c>
      <c r="AY565" s="24" t="s">
        <v>201</v>
      </c>
      <c r="BE565" s="213">
        <f>IF(N565="základní",J565,0)</f>
        <v>0</v>
      </c>
      <c r="BF565" s="213">
        <f>IF(N565="snížená",J565,0)</f>
        <v>0</v>
      </c>
      <c r="BG565" s="213">
        <f>IF(N565="zákl. přenesená",J565,0)</f>
        <v>0</v>
      </c>
      <c r="BH565" s="213">
        <f>IF(N565="sníž. přenesená",J565,0)</f>
        <v>0</v>
      </c>
      <c r="BI565" s="213">
        <f>IF(N565="nulová",J565,0)</f>
        <v>0</v>
      </c>
      <c r="BJ565" s="24" t="s">
        <v>85</v>
      </c>
      <c r="BK565" s="213">
        <f>ROUND(I565*H565,2)</f>
        <v>0</v>
      </c>
      <c r="BL565" s="24" t="s">
        <v>208</v>
      </c>
      <c r="BM565" s="24" t="s">
        <v>1856</v>
      </c>
    </row>
    <row r="566" spans="2:47" s="1" customFormat="1" ht="13.5">
      <c r="B566" s="47"/>
      <c r="D566" s="214" t="s">
        <v>210</v>
      </c>
      <c r="F566" s="215" t="s">
        <v>1944</v>
      </c>
      <c r="I566" s="216"/>
      <c r="L566" s="47"/>
      <c r="M566" s="217"/>
      <c r="N566" s="48"/>
      <c r="O566" s="48"/>
      <c r="P566" s="48"/>
      <c r="Q566" s="48"/>
      <c r="R566" s="48"/>
      <c r="S566" s="48"/>
      <c r="T566" s="86"/>
      <c r="AT566" s="24" t="s">
        <v>210</v>
      </c>
      <c r="AU566" s="24" t="s">
        <v>87</v>
      </c>
    </row>
    <row r="567" spans="2:63" s="10" customFormat="1" ht="29.85" customHeight="1">
      <c r="B567" s="188"/>
      <c r="D567" s="189" t="s">
        <v>76</v>
      </c>
      <c r="E567" s="199" t="s">
        <v>1634</v>
      </c>
      <c r="F567" s="199" t="s">
        <v>1635</v>
      </c>
      <c r="I567" s="191"/>
      <c r="J567" s="200">
        <f>BK567</f>
        <v>0</v>
      </c>
      <c r="L567" s="188"/>
      <c r="M567" s="193"/>
      <c r="N567" s="194"/>
      <c r="O567" s="194"/>
      <c r="P567" s="195">
        <f>SUM(P568:P591)</f>
        <v>0</v>
      </c>
      <c r="Q567" s="194"/>
      <c r="R567" s="195">
        <f>SUM(R568:R591)</f>
        <v>0</v>
      </c>
      <c r="S567" s="194"/>
      <c r="T567" s="196">
        <f>SUM(T568:T591)</f>
        <v>0</v>
      </c>
      <c r="AR567" s="189" t="s">
        <v>85</v>
      </c>
      <c r="AT567" s="197" t="s">
        <v>76</v>
      </c>
      <c r="AU567" s="197" t="s">
        <v>85</v>
      </c>
      <c r="AY567" s="189" t="s">
        <v>201</v>
      </c>
      <c r="BK567" s="198">
        <f>SUM(BK568:BK591)</f>
        <v>0</v>
      </c>
    </row>
    <row r="568" spans="2:65" s="1" customFormat="1" ht="16.5" customHeight="1">
      <c r="B568" s="201"/>
      <c r="C568" s="202" t="s">
        <v>1857</v>
      </c>
      <c r="D568" s="202" t="s">
        <v>203</v>
      </c>
      <c r="E568" s="203" t="s">
        <v>1950</v>
      </c>
      <c r="F568" s="204" t="s">
        <v>1643</v>
      </c>
      <c r="G568" s="205" t="s">
        <v>1192</v>
      </c>
      <c r="H568" s="206">
        <v>2000</v>
      </c>
      <c r="I568" s="207"/>
      <c r="J568" s="208">
        <f>ROUND(I568*H568,2)</f>
        <v>0</v>
      </c>
      <c r="K568" s="204" t="s">
        <v>5</v>
      </c>
      <c r="L568" s="47"/>
      <c r="M568" s="209" t="s">
        <v>5</v>
      </c>
      <c r="N568" s="210" t="s">
        <v>48</v>
      </c>
      <c r="O568" s="48"/>
      <c r="P568" s="211">
        <f>O568*H568</f>
        <v>0</v>
      </c>
      <c r="Q568" s="211">
        <v>0</v>
      </c>
      <c r="R568" s="211">
        <f>Q568*H568</f>
        <v>0</v>
      </c>
      <c r="S568" s="211">
        <v>0</v>
      </c>
      <c r="T568" s="212">
        <f>S568*H568</f>
        <v>0</v>
      </c>
      <c r="AR568" s="24" t="s">
        <v>208</v>
      </c>
      <c r="AT568" s="24" t="s">
        <v>203</v>
      </c>
      <c r="AU568" s="24" t="s">
        <v>87</v>
      </c>
      <c r="AY568" s="24" t="s">
        <v>201</v>
      </c>
      <c r="BE568" s="213">
        <f>IF(N568="základní",J568,0)</f>
        <v>0</v>
      </c>
      <c r="BF568" s="213">
        <f>IF(N568="snížená",J568,0)</f>
        <v>0</v>
      </c>
      <c r="BG568" s="213">
        <f>IF(N568="zákl. přenesená",J568,0)</f>
        <v>0</v>
      </c>
      <c r="BH568" s="213">
        <f>IF(N568="sníž. přenesená",J568,0)</f>
        <v>0</v>
      </c>
      <c r="BI568" s="213">
        <f>IF(N568="nulová",J568,0)</f>
        <v>0</v>
      </c>
      <c r="BJ568" s="24" t="s">
        <v>85</v>
      </c>
      <c r="BK568" s="213">
        <f>ROUND(I568*H568,2)</f>
        <v>0</v>
      </c>
      <c r="BL568" s="24" t="s">
        <v>208</v>
      </c>
      <c r="BM568" s="24" t="s">
        <v>1859</v>
      </c>
    </row>
    <row r="569" spans="2:47" s="1" customFormat="1" ht="13.5">
      <c r="B569" s="47"/>
      <c r="D569" s="214" t="s">
        <v>210</v>
      </c>
      <c r="F569" s="215" t="s">
        <v>1643</v>
      </c>
      <c r="I569" s="216"/>
      <c r="L569" s="47"/>
      <c r="M569" s="217"/>
      <c r="N569" s="48"/>
      <c r="O569" s="48"/>
      <c r="P569" s="48"/>
      <c r="Q569" s="48"/>
      <c r="R569" s="48"/>
      <c r="S569" s="48"/>
      <c r="T569" s="86"/>
      <c r="AT569" s="24" t="s">
        <v>210</v>
      </c>
      <c r="AU569" s="24" t="s">
        <v>87</v>
      </c>
    </row>
    <row r="570" spans="2:65" s="1" customFormat="1" ht="16.5" customHeight="1">
      <c r="B570" s="201"/>
      <c r="C570" s="202" t="s">
        <v>1578</v>
      </c>
      <c r="D570" s="202" t="s">
        <v>203</v>
      </c>
      <c r="E570" s="203" t="s">
        <v>1953</v>
      </c>
      <c r="F570" s="204" t="s">
        <v>1647</v>
      </c>
      <c r="G570" s="205" t="s">
        <v>1192</v>
      </c>
      <c r="H570" s="206">
        <v>400</v>
      </c>
      <c r="I570" s="207"/>
      <c r="J570" s="208">
        <f>ROUND(I570*H570,2)</f>
        <v>0</v>
      </c>
      <c r="K570" s="204" t="s">
        <v>5</v>
      </c>
      <c r="L570" s="47"/>
      <c r="M570" s="209" t="s">
        <v>5</v>
      </c>
      <c r="N570" s="210" t="s">
        <v>48</v>
      </c>
      <c r="O570" s="48"/>
      <c r="P570" s="211">
        <f>O570*H570</f>
        <v>0</v>
      </c>
      <c r="Q570" s="211">
        <v>0</v>
      </c>
      <c r="R570" s="211">
        <f>Q570*H570</f>
        <v>0</v>
      </c>
      <c r="S570" s="211">
        <v>0</v>
      </c>
      <c r="T570" s="212">
        <f>S570*H570</f>
        <v>0</v>
      </c>
      <c r="AR570" s="24" t="s">
        <v>208</v>
      </c>
      <c r="AT570" s="24" t="s">
        <v>203</v>
      </c>
      <c r="AU570" s="24" t="s">
        <v>87</v>
      </c>
      <c r="AY570" s="24" t="s">
        <v>201</v>
      </c>
      <c r="BE570" s="213">
        <f>IF(N570="základní",J570,0)</f>
        <v>0</v>
      </c>
      <c r="BF570" s="213">
        <f>IF(N570="snížená",J570,0)</f>
        <v>0</v>
      </c>
      <c r="BG570" s="213">
        <f>IF(N570="zákl. přenesená",J570,0)</f>
        <v>0</v>
      </c>
      <c r="BH570" s="213">
        <f>IF(N570="sníž. přenesená",J570,0)</f>
        <v>0</v>
      </c>
      <c r="BI570" s="213">
        <f>IF(N570="nulová",J570,0)</f>
        <v>0</v>
      </c>
      <c r="BJ570" s="24" t="s">
        <v>85</v>
      </c>
      <c r="BK570" s="213">
        <f>ROUND(I570*H570,2)</f>
        <v>0</v>
      </c>
      <c r="BL570" s="24" t="s">
        <v>208</v>
      </c>
      <c r="BM570" s="24" t="s">
        <v>1861</v>
      </c>
    </row>
    <row r="571" spans="2:47" s="1" customFormat="1" ht="13.5">
      <c r="B571" s="47"/>
      <c r="D571" s="214" t="s">
        <v>210</v>
      </c>
      <c r="F571" s="215" t="s">
        <v>1647</v>
      </c>
      <c r="I571" s="216"/>
      <c r="L571" s="47"/>
      <c r="M571" s="217"/>
      <c r="N571" s="48"/>
      <c r="O571" s="48"/>
      <c r="P571" s="48"/>
      <c r="Q571" s="48"/>
      <c r="R571" s="48"/>
      <c r="S571" s="48"/>
      <c r="T571" s="86"/>
      <c r="AT571" s="24" t="s">
        <v>210</v>
      </c>
      <c r="AU571" s="24" t="s">
        <v>87</v>
      </c>
    </row>
    <row r="572" spans="2:65" s="1" customFormat="1" ht="16.5" customHeight="1">
      <c r="B572" s="201"/>
      <c r="C572" s="202" t="s">
        <v>1862</v>
      </c>
      <c r="D572" s="202" t="s">
        <v>203</v>
      </c>
      <c r="E572" s="203" t="s">
        <v>1955</v>
      </c>
      <c r="F572" s="204" t="s">
        <v>1956</v>
      </c>
      <c r="G572" s="205" t="s">
        <v>922</v>
      </c>
      <c r="H572" s="206">
        <v>6</v>
      </c>
      <c r="I572" s="207"/>
      <c r="J572" s="208">
        <f>ROUND(I572*H572,2)</f>
        <v>0</v>
      </c>
      <c r="K572" s="204" t="s">
        <v>5</v>
      </c>
      <c r="L572" s="47"/>
      <c r="M572" s="209" t="s">
        <v>5</v>
      </c>
      <c r="N572" s="210" t="s">
        <v>48</v>
      </c>
      <c r="O572" s="48"/>
      <c r="P572" s="211">
        <f>O572*H572</f>
        <v>0</v>
      </c>
      <c r="Q572" s="211">
        <v>0</v>
      </c>
      <c r="R572" s="211">
        <f>Q572*H572</f>
        <v>0</v>
      </c>
      <c r="S572" s="211">
        <v>0</v>
      </c>
      <c r="T572" s="212">
        <f>S572*H572</f>
        <v>0</v>
      </c>
      <c r="AR572" s="24" t="s">
        <v>208</v>
      </c>
      <c r="AT572" s="24" t="s">
        <v>203</v>
      </c>
      <c r="AU572" s="24" t="s">
        <v>87</v>
      </c>
      <c r="AY572" s="24" t="s">
        <v>201</v>
      </c>
      <c r="BE572" s="213">
        <f>IF(N572="základní",J572,0)</f>
        <v>0</v>
      </c>
      <c r="BF572" s="213">
        <f>IF(N572="snížená",J572,0)</f>
        <v>0</v>
      </c>
      <c r="BG572" s="213">
        <f>IF(N572="zákl. přenesená",J572,0)</f>
        <v>0</v>
      </c>
      <c r="BH572" s="213">
        <f>IF(N572="sníž. přenesená",J572,0)</f>
        <v>0</v>
      </c>
      <c r="BI572" s="213">
        <f>IF(N572="nulová",J572,0)</f>
        <v>0</v>
      </c>
      <c r="BJ572" s="24" t="s">
        <v>85</v>
      </c>
      <c r="BK572" s="213">
        <f>ROUND(I572*H572,2)</f>
        <v>0</v>
      </c>
      <c r="BL572" s="24" t="s">
        <v>208</v>
      </c>
      <c r="BM572" s="24" t="s">
        <v>1864</v>
      </c>
    </row>
    <row r="573" spans="2:47" s="1" customFormat="1" ht="13.5">
      <c r="B573" s="47"/>
      <c r="D573" s="214" t="s">
        <v>210</v>
      </c>
      <c r="F573" s="215" t="s">
        <v>1956</v>
      </c>
      <c r="I573" s="216"/>
      <c r="L573" s="47"/>
      <c r="M573" s="217"/>
      <c r="N573" s="48"/>
      <c r="O573" s="48"/>
      <c r="P573" s="48"/>
      <c r="Q573" s="48"/>
      <c r="R573" s="48"/>
      <c r="S573" s="48"/>
      <c r="T573" s="86"/>
      <c r="AT573" s="24" t="s">
        <v>210</v>
      </c>
      <c r="AU573" s="24" t="s">
        <v>87</v>
      </c>
    </row>
    <row r="574" spans="2:65" s="1" customFormat="1" ht="16.5" customHeight="1">
      <c r="B574" s="201"/>
      <c r="C574" s="202" t="s">
        <v>1581</v>
      </c>
      <c r="D574" s="202" t="s">
        <v>203</v>
      </c>
      <c r="E574" s="203" t="s">
        <v>1959</v>
      </c>
      <c r="F574" s="204" t="s">
        <v>1960</v>
      </c>
      <c r="G574" s="205" t="s">
        <v>922</v>
      </c>
      <c r="H574" s="206">
        <v>24</v>
      </c>
      <c r="I574" s="207"/>
      <c r="J574" s="208">
        <f>ROUND(I574*H574,2)</f>
        <v>0</v>
      </c>
      <c r="K574" s="204" t="s">
        <v>5</v>
      </c>
      <c r="L574" s="47"/>
      <c r="M574" s="209" t="s">
        <v>5</v>
      </c>
      <c r="N574" s="210" t="s">
        <v>48</v>
      </c>
      <c r="O574" s="48"/>
      <c r="P574" s="211">
        <f>O574*H574</f>
        <v>0</v>
      </c>
      <c r="Q574" s="211">
        <v>0</v>
      </c>
      <c r="R574" s="211">
        <f>Q574*H574</f>
        <v>0</v>
      </c>
      <c r="S574" s="211">
        <v>0</v>
      </c>
      <c r="T574" s="212">
        <f>S574*H574</f>
        <v>0</v>
      </c>
      <c r="AR574" s="24" t="s">
        <v>208</v>
      </c>
      <c r="AT574" s="24" t="s">
        <v>203</v>
      </c>
      <c r="AU574" s="24" t="s">
        <v>87</v>
      </c>
      <c r="AY574" s="24" t="s">
        <v>201</v>
      </c>
      <c r="BE574" s="213">
        <f>IF(N574="základní",J574,0)</f>
        <v>0</v>
      </c>
      <c r="BF574" s="213">
        <f>IF(N574="snížená",J574,0)</f>
        <v>0</v>
      </c>
      <c r="BG574" s="213">
        <f>IF(N574="zákl. přenesená",J574,0)</f>
        <v>0</v>
      </c>
      <c r="BH574" s="213">
        <f>IF(N574="sníž. přenesená",J574,0)</f>
        <v>0</v>
      </c>
      <c r="BI574" s="213">
        <f>IF(N574="nulová",J574,0)</f>
        <v>0</v>
      </c>
      <c r="BJ574" s="24" t="s">
        <v>85</v>
      </c>
      <c r="BK574" s="213">
        <f>ROUND(I574*H574,2)</f>
        <v>0</v>
      </c>
      <c r="BL574" s="24" t="s">
        <v>208</v>
      </c>
      <c r="BM574" s="24" t="s">
        <v>1866</v>
      </c>
    </row>
    <row r="575" spans="2:47" s="1" customFormat="1" ht="13.5">
      <c r="B575" s="47"/>
      <c r="D575" s="214" t="s">
        <v>210</v>
      </c>
      <c r="F575" s="215" t="s">
        <v>1960</v>
      </c>
      <c r="I575" s="216"/>
      <c r="L575" s="47"/>
      <c r="M575" s="217"/>
      <c r="N575" s="48"/>
      <c r="O575" s="48"/>
      <c r="P575" s="48"/>
      <c r="Q575" s="48"/>
      <c r="R575" s="48"/>
      <c r="S575" s="48"/>
      <c r="T575" s="86"/>
      <c r="AT575" s="24" t="s">
        <v>210</v>
      </c>
      <c r="AU575" s="24" t="s">
        <v>87</v>
      </c>
    </row>
    <row r="576" spans="2:65" s="1" customFormat="1" ht="16.5" customHeight="1">
      <c r="B576" s="201"/>
      <c r="C576" s="202" t="s">
        <v>1867</v>
      </c>
      <c r="D576" s="202" t="s">
        <v>203</v>
      </c>
      <c r="E576" s="203" t="s">
        <v>1962</v>
      </c>
      <c r="F576" s="204" t="s">
        <v>1963</v>
      </c>
      <c r="G576" s="205" t="s">
        <v>922</v>
      </c>
      <c r="H576" s="206">
        <v>50</v>
      </c>
      <c r="I576" s="207"/>
      <c r="J576" s="208">
        <f>ROUND(I576*H576,2)</f>
        <v>0</v>
      </c>
      <c r="K576" s="204" t="s">
        <v>5</v>
      </c>
      <c r="L576" s="47"/>
      <c r="M576" s="209" t="s">
        <v>5</v>
      </c>
      <c r="N576" s="210" t="s">
        <v>48</v>
      </c>
      <c r="O576" s="48"/>
      <c r="P576" s="211">
        <f>O576*H576</f>
        <v>0</v>
      </c>
      <c r="Q576" s="211">
        <v>0</v>
      </c>
      <c r="R576" s="211">
        <f>Q576*H576</f>
        <v>0</v>
      </c>
      <c r="S576" s="211">
        <v>0</v>
      </c>
      <c r="T576" s="212">
        <f>S576*H576</f>
        <v>0</v>
      </c>
      <c r="AR576" s="24" t="s">
        <v>208</v>
      </c>
      <c r="AT576" s="24" t="s">
        <v>203</v>
      </c>
      <c r="AU576" s="24" t="s">
        <v>87</v>
      </c>
      <c r="AY576" s="24" t="s">
        <v>201</v>
      </c>
      <c r="BE576" s="213">
        <f>IF(N576="základní",J576,0)</f>
        <v>0</v>
      </c>
      <c r="BF576" s="213">
        <f>IF(N576="snížená",J576,0)</f>
        <v>0</v>
      </c>
      <c r="BG576" s="213">
        <f>IF(N576="zákl. přenesená",J576,0)</f>
        <v>0</v>
      </c>
      <c r="BH576" s="213">
        <f>IF(N576="sníž. přenesená",J576,0)</f>
        <v>0</v>
      </c>
      <c r="BI576" s="213">
        <f>IF(N576="nulová",J576,0)</f>
        <v>0</v>
      </c>
      <c r="BJ576" s="24" t="s">
        <v>85</v>
      </c>
      <c r="BK576" s="213">
        <f>ROUND(I576*H576,2)</f>
        <v>0</v>
      </c>
      <c r="BL576" s="24" t="s">
        <v>208</v>
      </c>
      <c r="BM576" s="24" t="s">
        <v>1869</v>
      </c>
    </row>
    <row r="577" spans="2:47" s="1" customFormat="1" ht="13.5">
      <c r="B577" s="47"/>
      <c r="D577" s="214" t="s">
        <v>210</v>
      </c>
      <c r="F577" s="215" t="s">
        <v>1963</v>
      </c>
      <c r="I577" s="216"/>
      <c r="L577" s="47"/>
      <c r="M577" s="217"/>
      <c r="N577" s="48"/>
      <c r="O577" s="48"/>
      <c r="P577" s="48"/>
      <c r="Q577" s="48"/>
      <c r="R577" s="48"/>
      <c r="S577" s="48"/>
      <c r="T577" s="86"/>
      <c r="AT577" s="24" t="s">
        <v>210</v>
      </c>
      <c r="AU577" s="24" t="s">
        <v>87</v>
      </c>
    </row>
    <row r="578" spans="2:65" s="1" customFormat="1" ht="16.5" customHeight="1">
      <c r="B578" s="201"/>
      <c r="C578" s="202" t="s">
        <v>1584</v>
      </c>
      <c r="D578" s="202" t="s">
        <v>203</v>
      </c>
      <c r="E578" s="203" t="s">
        <v>1966</v>
      </c>
      <c r="F578" s="204" t="s">
        <v>1967</v>
      </c>
      <c r="G578" s="205" t="s">
        <v>922</v>
      </c>
      <c r="H578" s="206">
        <v>70</v>
      </c>
      <c r="I578" s="207"/>
      <c r="J578" s="208">
        <f>ROUND(I578*H578,2)</f>
        <v>0</v>
      </c>
      <c r="K578" s="204" t="s">
        <v>5</v>
      </c>
      <c r="L578" s="47"/>
      <c r="M578" s="209" t="s">
        <v>5</v>
      </c>
      <c r="N578" s="210" t="s">
        <v>48</v>
      </c>
      <c r="O578" s="48"/>
      <c r="P578" s="211">
        <f>O578*H578</f>
        <v>0</v>
      </c>
      <c r="Q578" s="211">
        <v>0</v>
      </c>
      <c r="R578" s="211">
        <f>Q578*H578</f>
        <v>0</v>
      </c>
      <c r="S578" s="211">
        <v>0</v>
      </c>
      <c r="T578" s="212">
        <f>S578*H578</f>
        <v>0</v>
      </c>
      <c r="AR578" s="24" t="s">
        <v>208</v>
      </c>
      <c r="AT578" s="24" t="s">
        <v>203</v>
      </c>
      <c r="AU578" s="24" t="s">
        <v>87</v>
      </c>
      <c r="AY578" s="24" t="s">
        <v>201</v>
      </c>
      <c r="BE578" s="213">
        <f>IF(N578="základní",J578,0)</f>
        <v>0</v>
      </c>
      <c r="BF578" s="213">
        <f>IF(N578="snížená",J578,0)</f>
        <v>0</v>
      </c>
      <c r="BG578" s="213">
        <f>IF(N578="zákl. přenesená",J578,0)</f>
        <v>0</v>
      </c>
      <c r="BH578" s="213">
        <f>IF(N578="sníž. přenesená",J578,0)</f>
        <v>0</v>
      </c>
      <c r="BI578" s="213">
        <f>IF(N578="nulová",J578,0)</f>
        <v>0</v>
      </c>
      <c r="BJ578" s="24" t="s">
        <v>85</v>
      </c>
      <c r="BK578" s="213">
        <f>ROUND(I578*H578,2)</f>
        <v>0</v>
      </c>
      <c r="BL578" s="24" t="s">
        <v>208</v>
      </c>
      <c r="BM578" s="24" t="s">
        <v>1871</v>
      </c>
    </row>
    <row r="579" spans="2:47" s="1" customFormat="1" ht="13.5">
      <c r="B579" s="47"/>
      <c r="D579" s="214" t="s">
        <v>210</v>
      </c>
      <c r="F579" s="215" t="s">
        <v>1967</v>
      </c>
      <c r="I579" s="216"/>
      <c r="L579" s="47"/>
      <c r="M579" s="217"/>
      <c r="N579" s="48"/>
      <c r="O579" s="48"/>
      <c r="P579" s="48"/>
      <c r="Q579" s="48"/>
      <c r="R579" s="48"/>
      <c r="S579" s="48"/>
      <c r="T579" s="86"/>
      <c r="AT579" s="24" t="s">
        <v>210</v>
      </c>
      <c r="AU579" s="24" t="s">
        <v>87</v>
      </c>
    </row>
    <row r="580" spans="2:65" s="1" customFormat="1" ht="16.5" customHeight="1">
      <c r="B580" s="201"/>
      <c r="C580" s="202" t="s">
        <v>1872</v>
      </c>
      <c r="D580" s="202" t="s">
        <v>203</v>
      </c>
      <c r="E580" s="203" t="s">
        <v>1969</v>
      </c>
      <c r="F580" s="204" t="s">
        <v>1970</v>
      </c>
      <c r="G580" s="205" t="s">
        <v>922</v>
      </c>
      <c r="H580" s="206">
        <v>200</v>
      </c>
      <c r="I580" s="207"/>
      <c r="J580" s="208">
        <f>ROUND(I580*H580,2)</f>
        <v>0</v>
      </c>
      <c r="K580" s="204" t="s">
        <v>5</v>
      </c>
      <c r="L580" s="47"/>
      <c r="M580" s="209" t="s">
        <v>5</v>
      </c>
      <c r="N580" s="210" t="s">
        <v>48</v>
      </c>
      <c r="O580" s="48"/>
      <c r="P580" s="211">
        <f>O580*H580</f>
        <v>0</v>
      </c>
      <c r="Q580" s="211">
        <v>0</v>
      </c>
      <c r="R580" s="211">
        <f>Q580*H580</f>
        <v>0</v>
      </c>
      <c r="S580" s="211">
        <v>0</v>
      </c>
      <c r="T580" s="212">
        <f>S580*H580</f>
        <v>0</v>
      </c>
      <c r="AR580" s="24" t="s">
        <v>208</v>
      </c>
      <c r="AT580" s="24" t="s">
        <v>203</v>
      </c>
      <c r="AU580" s="24" t="s">
        <v>87</v>
      </c>
      <c r="AY580" s="24" t="s">
        <v>201</v>
      </c>
      <c r="BE580" s="213">
        <f>IF(N580="základní",J580,0)</f>
        <v>0</v>
      </c>
      <c r="BF580" s="213">
        <f>IF(N580="snížená",J580,0)</f>
        <v>0</v>
      </c>
      <c r="BG580" s="213">
        <f>IF(N580="zákl. přenesená",J580,0)</f>
        <v>0</v>
      </c>
      <c r="BH580" s="213">
        <f>IF(N580="sníž. přenesená",J580,0)</f>
        <v>0</v>
      </c>
      <c r="BI580" s="213">
        <f>IF(N580="nulová",J580,0)</f>
        <v>0</v>
      </c>
      <c r="BJ580" s="24" t="s">
        <v>85</v>
      </c>
      <c r="BK580" s="213">
        <f>ROUND(I580*H580,2)</f>
        <v>0</v>
      </c>
      <c r="BL580" s="24" t="s">
        <v>208</v>
      </c>
      <c r="BM580" s="24" t="s">
        <v>1874</v>
      </c>
    </row>
    <row r="581" spans="2:47" s="1" customFormat="1" ht="13.5">
      <c r="B581" s="47"/>
      <c r="D581" s="214" t="s">
        <v>210</v>
      </c>
      <c r="F581" s="215" t="s">
        <v>1970</v>
      </c>
      <c r="I581" s="216"/>
      <c r="L581" s="47"/>
      <c r="M581" s="217"/>
      <c r="N581" s="48"/>
      <c r="O581" s="48"/>
      <c r="P581" s="48"/>
      <c r="Q581" s="48"/>
      <c r="R581" s="48"/>
      <c r="S581" s="48"/>
      <c r="T581" s="86"/>
      <c r="AT581" s="24" t="s">
        <v>210</v>
      </c>
      <c r="AU581" s="24" t="s">
        <v>87</v>
      </c>
    </row>
    <row r="582" spans="2:65" s="1" customFormat="1" ht="16.5" customHeight="1">
      <c r="B582" s="201"/>
      <c r="C582" s="202" t="s">
        <v>1587</v>
      </c>
      <c r="D582" s="202" t="s">
        <v>203</v>
      </c>
      <c r="E582" s="203" t="s">
        <v>1973</v>
      </c>
      <c r="F582" s="204" t="s">
        <v>1974</v>
      </c>
      <c r="G582" s="205" t="s">
        <v>1192</v>
      </c>
      <c r="H582" s="206">
        <v>1</v>
      </c>
      <c r="I582" s="207"/>
      <c r="J582" s="208">
        <f>ROUND(I582*H582,2)</f>
        <v>0</v>
      </c>
      <c r="K582" s="204" t="s">
        <v>5</v>
      </c>
      <c r="L582" s="47"/>
      <c r="M582" s="209" t="s">
        <v>5</v>
      </c>
      <c r="N582" s="210" t="s">
        <v>48</v>
      </c>
      <c r="O582" s="48"/>
      <c r="P582" s="211">
        <f>O582*H582</f>
        <v>0</v>
      </c>
      <c r="Q582" s="211">
        <v>0</v>
      </c>
      <c r="R582" s="211">
        <f>Q582*H582</f>
        <v>0</v>
      </c>
      <c r="S582" s="211">
        <v>0</v>
      </c>
      <c r="T582" s="212">
        <f>S582*H582</f>
        <v>0</v>
      </c>
      <c r="AR582" s="24" t="s">
        <v>208</v>
      </c>
      <c r="AT582" s="24" t="s">
        <v>203</v>
      </c>
      <c r="AU582" s="24" t="s">
        <v>87</v>
      </c>
      <c r="AY582" s="24" t="s">
        <v>201</v>
      </c>
      <c r="BE582" s="213">
        <f>IF(N582="základní",J582,0)</f>
        <v>0</v>
      </c>
      <c r="BF582" s="213">
        <f>IF(N582="snížená",J582,0)</f>
        <v>0</v>
      </c>
      <c r="BG582" s="213">
        <f>IF(N582="zákl. přenesená",J582,0)</f>
        <v>0</v>
      </c>
      <c r="BH582" s="213">
        <f>IF(N582="sníž. přenesená",J582,0)</f>
        <v>0</v>
      </c>
      <c r="BI582" s="213">
        <f>IF(N582="nulová",J582,0)</f>
        <v>0</v>
      </c>
      <c r="BJ582" s="24" t="s">
        <v>85</v>
      </c>
      <c r="BK582" s="213">
        <f>ROUND(I582*H582,2)</f>
        <v>0</v>
      </c>
      <c r="BL582" s="24" t="s">
        <v>208</v>
      </c>
      <c r="BM582" s="24" t="s">
        <v>1876</v>
      </c>
    </row>
    <row r="583" spans="2:47" s="1" customFormat="1" ht="13.5">
      <c r="B583" s="47"/>
      <c r="D583" s="214" t="s">
        <v>210</v>
      </c>
      <c r="F583" s="215" t="s">
        <v>1974</v>
      </c>
      <c r="I583" s="216"/>
      <c r="L583" s="47"/>
      <c r="M583" s="217"/>
      <c r="N583" s="48"/>
      <c r="O583" s="48"/>
      <c r="P583" s="48"/>
      <c r="Q583" s="48"/>
      <c r="R583" s="48"/>
      <c r="S583" s="48"/>
      <c r="T583" s="86"/>
      <c r="AT583" s="24" t="s">
        <v>210</v>
      </c>
      <c r="AU583" s="24" t="s">
        <v>87</v>
      </c>
    </row>
    <row r="584" spans="2:65" s="1" customFormat="1" ht="16.5" customHeight="1">
      <c r="B584" s="201"/>
      <c r="C584" s="202" t="s">
        <v>1877</v>
      </c>
      <c r="D584" s="202" t="s">
        <v>203</v>
      </c>
      <c r="E584" s="203" t="s">
        <v>1976</v>
      </c>
      <c r="F584" s="204" t="s">
        <v>1977</v>
      </c>
      <c r="G584" s="205" t="s">
        <v>1192</v>
      </c>
      <c r="H584" s="206">
        <v>1</v>
      </c>
      <c r="I584" s="207"/>
      <c r="J584" s="208">
        <f>ROUND(I584*H584,2)</f>
        <v>0</v>
      </c>
      <c r="K584" s="204" t="s">
        <v>5</v>
      </c>
      <c r="L584" s="47"/>
      <c r="M584" s="209" t="s">
        <v>5</v>
      </c>
      <c r="N584" s="210" t="s">
        <v>48</v>
      </c>
      <c r="O584" s="48"/>
      <c r="P584" s="211">
        <f>O584*H584</f>
        <v>0</v>
      </c>
      <c r="Q584" s="211">
        <v>0</v>
      </c>
      <c r="R584" s="211">
        <f>Q584*H584</f>
        <v>0</v>
      </c>
      <c r="S584" s="211">
        <v>0</v>
      </c>
      <c r="T584" s="212">
        <f>S584*H584</f>
        <v>0</v>
      </c>
      <c r="AR584" s="24" t="s">
        <v>208</v>
      </c>
      <c r="AT584" s="24" t="s">
        <v>203</v>
      </c>
      <c r="AU584" s="24" t="s">
        <v>87</v>
      </c>
      <c r="AY584" s="24" t="s">
        <v>201</v>
      </c>
      <c r="BE584" s="213">
        <f>IF(N584="základní",J584,0)</f>
        <v>0</v>
      </c>
      <c r="BF584" s="213">
        <f>IF(N584="snížená",J584,0)</f>
        <v>0</v>
      </c>
      <c r="BG584" s="213">
        <f>IF(N584="zákl. přenesená",J584,0)</f>
        <v>0</v>
      </c>
      <c r="BH584" s="213">
        <f>IF(N584="sníž. přenesená",J584,0)</f>
        <v>0</v>
      </c>
      <c r="BI584" s="213">
        <f>IF(N584="nulová",J584,0)</f>
        <v>0</v>
      </c>
      <c r="BJ584" s="24" t="s">
        <v>85</v>
      </c>
      <c r="BK584" s="213">
        <f>ROUND(I584*H584,2)</f>
        <v>0</v>
      </c>
      <c r="BL584" s="24" t="s">
        <v>208</v>
      </c>
      <c r="BM584" s="24" t="s">
        <v>1879</v>
      </c>
    </row>
    <row r="585" spans="2:47" s="1" customFormat="1" ht="13.5">
      <c r="B585" s="47"/>
      <c r="D585" s="214" t="s">
        <v>210</v>
      </c>
      <c r="F585" s="215" t="s">
        <v>1977</v>
      </c>
      <c r="I585" s="216"/>
      <c r="L585" s="47"/>
      <c r="M585" s="217"/>
      <c r="N585" s="48"/>
      <c r="O585" s="48"/>
      <c r="P585" s="48"/>
      <c r="Q585" s="48"/>
      <c r="R585" s="48"/>
      <c r="S585" s="48"/>
      <c r="T585" s="86"/>
      <c r="AT585" s="24" t="s">
        <v>210</v>
      </c>
      <c r="AU585" s="24" t="s">
        <v>87</v>
      </c>
    </row>
    <row r="586" spans="2:65" s="1" customFormat="1" ht="16.5" customHeight="1">
      <c r="B586" s="201"/>
      <c r="C586" s="202" t="s">
        <v>1590</v>
      </c>
      <c r="D586" s="202" t="s">
        <v>203</v>
      </c>
      <c r="E586" s="203" t="s">
        <v>1980</v>
      </c>
      <c r="F586" s="204" t="s">
        <v>1981</v>
      </c>
      <c r="G586" s="205" t="s">
        <v>1192</v>
      </c>
      <c r="H586" s="206">
        <v>1</v>
      </c>
      <c r="I586" s="207"/>
      <c r="J586" s="208">
        <f>ROUND(I586*H586,2)</f>
        <v>0</v>
      </c>
      <c r="K586" s="204" t="s">
        <v>5</v>
      </c>
      <c r="L586" s="47"/>
      <c r="M586" s="209" t="s">
        <v>5</v>
      </c>
      <c r="N586" s="210" t="s">
        <v>48</v>
      </c>
      <c r="O586" s="48"/>
      <c r="P586" s="211">
        <f>O586*H586</f>
        <v>0</v>
      </c>
      <c r="Q586" s="211">
        <v>0</v>
      </c>
      <c r="R586" s="211">
        <f>Q586*H586</f>
        <v>0</v>
      </c>
      <c r="S586" s="211">
        <v>0</v>
      </c>
      <c r="T586" s="212">
        <f>S586*H586</f>
        <v>0</v>
      </c>
      <c r="AR586" s="24" t="s">
        <v>208</v>
      </c>
      <c r="AT586" s="24" t="s">
        <v>203</v>
      </c>
      <c r="AU586" s="24" t="s">
        <v>87</v>
      </c>
      <c r="AY586" s="24" t="s">
        <v>201</v>
      </c>
      <c r="BE586" s="213">
        <f>IF(N586="základní",J586,0)</f>
        <v>0</v>
      </c>
      <c r="BF586" s="213">
        <f>IF(N586="snížená",J586,0)</f>
        <v>0</v>
      </c>
      <c r="BG586" s="213">
        <f>IF(N586="zákl. přenesená",J586,0)</f>
        <v>0</v>
      </c>
      <c r="BH586" s="213">
        <f>IF(N586="sníž. přenesená",J586,0)</f>
        <v>0</v>
      </c>
      <c r="BI586" s="213">
        <f>IF(N586="nulová",J586,0)</f>
        <v>0</v>
      </c>
      <c r="BJ586" s="24" t="s">
        <v>85</v>
      </c>
      <c r="BK586" s="213">
        <f>ROUND(I586*H586,2)</f>
        <v>0</v>
      </c>
      <c r="BL586" s="24" t="s">
        <v>208</v>
      </c>
      <c r="BM586" s="24" t="s">
        <v>1881</v>
      </c>
    </row>
    <row r="587" spans="2:47" s="1" customFormat="1" ht="13.5">
      <c r="B587" s="47"/>
      <c r="D587" s="214" t="s">
        <v>210</v>
      </c>
      <c r="F587" s="215" t="s">
        <v>1981</v>
      </c>
      <c r="I587" s="216"/>
      <c r="L587" s="47"/>
      <c r="M587" s="217"/>
      <c r="N587" s="48"/>
      <c r="O587" s="48"/>
      <c r="P587" s="48"/>
      <c r="Q587" s="48"/>
      <c r="R587" s="48"/>
      <c r="S587" s="48"/>
      <c r="T587" s="86"/>
      <c r="AT587" s="24" t="s">
        <v>210</v>
      </c>
      <c r="AU587" s="24" t="s">
        <v>87</v>
      </c>
    </row>
    <row r="588" spans="2:65" s="1" customFormat="1" ht="16.5" customHeight="1">
      <c r="B588" s="201"/>
      <c r="C588" s="202" t="s">
        <v>1882</v>
      </c>
      <c r="D588" s="202" t="s">
        <v>203</v>
      </c>
      <c r="E588" s="203" t="s">
        <v>1983</v>
      </c>
      <c r="F588" s="204" t="s">
        <v>1984</v>
      </c>
      <c r="G588" s="205" t="s">
        <v>1192</v>
      </c>
      <c r="H588" s="206">
        <v>2</v>
      </c>
      <c r="I588" s="207"/>
      <c r="J588" s="208">
        <f>ROUND(I588*H588,2)</f>
        <v>0</v>
      </c>
      <c r="K588" s="204" t="s">
        <v>5</v>
      </c>
      <c r="L588" s="47"/>
      <c r="M588" s="209" t="s">
        <v>5</v>
      </c>
      <c r="N588" s="210" t="s">
        <v>48</v>
      </c>
      <c r="O588" s="48"/>
      <c r="P588" s="211">
        <f>O588*H588</f>
        <v>0</v>
      </c>
      <c r="Q588" s="211">
        <v>0</v>
      </c>
      <c r="R588" s="211">
        <f>Q588*H588</f>
        <v>0</v>
      </c>
      <c r="S588" s="211">
        <v>0</v>
      </c>
      <c r="T588" s="212">
        <f>S588*H588</f>
        <v>0</v>
      </c>
      <c r="AR588" s="24" t="s">
        <v>208</v>
      </c>
      <c r="AT588" s="24" t="s">
        <v>203</v>
      </c>
      <c r="AU588" s="24" t="s">
        <v>87</v>
      </c>
      <c r="AY588" s="24" t="s">
        <v>201</v>
      </c>
      <c r="BE588" s="213">
        <f>IF(N588="základní",J588,0)</f>
        <v>0</v>
      </c>
      <c r="BF588" s="213">
        <f>IF(N588="snížená",J588,0)</f>
        <v>0</v>
      </c>
      <c r="BG588" s="213">
        <f>IF(N588="zákl. přenesená",J588,0)</f>
        <v>0</v>
      </c>
      <c r="BH588" s="213">
        <f>IF(N588="sníž. přenesená",J588,0)</f>
        <v>0</v>
      </c>
      <c r="BI588" s="213">
        <f>IF(N588="nulová",J588,0)</f>
        <v>0</v>
      </c>
      <c r="BJ588" s="24" t="s">
        <v>85</v>
      </c>
      <c r="BK588" s="213">
        <f>ROUND(I588*H588,2)</f>
        <v>0</v>
      </c>
      <c r="BL588" s="24" t="s">
        <v>208</v>
      </c>
      <c r="BM588" s="24" t="s">
        <v>1884</v>
      </c>
    </row>
    <row r="589" spans="2:47" s="1" customFormat="1" ht="13.5">
      <c r="B589" s="47"/>
      <c r="D589" s="214" t="s">
        <v>210</v>
      </c>
      <c r="F589" s="215" t="s">
        <v>1984</v>
      </c>
      <c r="I589" s="216"/>
      <c r="L589" s="47"/>
      <c r="M589" s="217"/>
      <c r="N589" s="48"/>
      <c r="O589" s="48"/>
      <c r="P589" s="48"/>
      <c r="Q589" s="48"/>
      <c r="R589" s="48"/>
      <c r="S589" s="48"/>
      <c r="T589" s="86"/>
      <c r="AT589" s="24" t="s">
        <v>210</v>
      </c>
      <c r="AU589" s="24" t="s">
        <v>87</v>
      </c>
    </row>
    <row r="590" spans="2:65" s="1" customFormat="1" ht="16.5" customHeight="1">
      <c r="B590" s="201"/>
      <c r="C590" s="202" t="s">
        <v>1593</v>
      </c>
      <c r="D590" s="202" t="s">
        <v>203</v>
      </c>
      <c r="E590" s="203" t="s">
        <v>1987</v>
      </c>
      <c r="F590" s="204" t="s">
        <v>1988</v>
      </c>
      <c r="G590" s="205" t="s">
        <v>1192</v>
      </c>
      <c r="H590" s="206">
        <v>3</v>
      </c>
      <c r="I590" s="207"/>
      <c r="J590" s="208">
        <f>ROUND(I590*H590,2)</f>
        <v>0</v>
      </c>
      <c r="K590" s="204" t="s">
        <v>5</v>
      </c>
      <c r="L590" s="47"/>
      <c r="M590" s="209" t="s">
        <v>5</v>
      </c>
      <c r="N590" s="210" t="s">
        <v>48</v>
      </c>
      <c r="O590" s="48"/>
      <c r="P590" s="211">
        <f>O590*H590</f>
        <v>0</v>
      </c>
      <c r="Q590" s="211">
        <v>0</v>
      </c>
      <c r="R590" s="211">
        <f>Q590*H590</f>
        <v>0</v>
      </c>
      <c r="S590" s="211">
        <v>0</v>
      </c>
      <c r="T590" s="212">
        <f>S590*H590</f>
        <v>0</v>
      </c>
      <c r="AR590" s="24" t="s">
        <v>208</v>
      </c>
      <c r="AT590" s="24" t="s">
        <v>203</v>
      </c>
      <c r="AU590" s="24" t="s">
        <v>87</v>
      </c>
      <c r="AY590" s="24" t="s">
        <v>201</v>
      </c>
      <c r="BE590" s="213">
        <f>IF(N590="základní",J590,0)</f>
        <v>0</v>
      </c>
      <c r="BF590" s="213">
        <f>IF(N590="snížená",J590,0)</f>
        <v>0</v>
      </c>
      <c r="BG590" s="213">
        <f>IF(N590="zákl. přenesená",J590,0)</f>
        <v>0</v>
      </c>
      <c r="BH590" s="213">
        <f>IF(N590="sníž. přenesená",J590,0)</f>
        <v>0</v>
      </c>
      <c r="BI590" s="213">
        <f>IF(N590="nulová",J590,0)</f>
        <v>0</v>
      </c>
      <c r="BJ590" s="24" t="s">
        <v>85</v>
      </c>
      <c r="BK590" s="213">
        <f>ROUND(I590*H590,2)</f>
        <v>0</v>
      </c>
      <c r="BL590" s="24" t="s">
        <v>208</v>
      </c>
      <c r="BM590" s="24" t="s">
        <v>1886</v>
      </c>
    </row>
    <row r="591" spans="2:47" s="1" customFormat="1" ht="13.5">
      <c r="B591" s="47"/>
      <c r="D591" s="214" t="s">
        <v>210</v>
      </c>
      <c r="F591" s="215" t="s">
        <v>1988</v>
      </c>
      <c r="I591" s="216"/>
      <c r="L591" s="47"/>
      <c r="M591" s="256"/>
      <c r="N591" s="257"/>
      <c r="O591" s="257"/>
      <c r="P591" s="257"/>
      <c r="Q591" s="257"/>
      <c r="R591" s="257"/>
      <c r="S591" s="257"/>
      <c r="T591" s="258"/>
      <c r="AT591" s="24" t="s">
        <v>210</v>
      </c>
      <c r="AU591" s="24" t="s">
        <v>87</v>
      </c>
    </row>
    <row r="592" spans="2:12" s="1" customFormat="1" ht="6.95" customHeight="1">
      <c r="B592" s="68"/>
      <c r="C592" s="69"/>
      <c r="D592" s="69"/>
      <c r="E592" s="69"/>
      <c r="F592" s="69"/>
      <c r="G592" s="69"/>
      <c r="H592" s="69"/>
      <c r="I592" s="153"/>
      <c r="J592" s="69"/>
      <c r="K592" s="69"/>
      <c r="L592" s="47"/>
    </row>
  </sheetData>
  <autoFilter ref="C111:K591"/>
  <mergeCells count="10">
    <mergeCell ref="E7:H7"/>
    <mergeCell ref="E9:H9"/>
    <mergeCell ref="E24:H24"/>
    <mergeCell ref="E45:H45"/>
    <mergeCell ref="E47:H47"/>
    <mergeCell ref="J51:J52"/>
    <mergeCell ref="E102:H102"/>
    <mergeCell ref="E104:H104"/>
    <mergeCell ref="G1:H1"/>
    <mergeCell ref="L2:V2"/>
  </mergeCells>
  <hyperlinks>
    <hyperlink ref="F1:G1" location="C2" display="1) Krycí list soupisu"/>
    <hyperlink ref="G1:H1" location="C54" display="2) Rekapitulace"/>
    <hyperlink ref="J1" location="C11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20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114</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2683</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ROUND(J101,2)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ROUND(SUM(BE101:BE200),2)</f>
        <v>0</v>
      </c>
      <c r="G30" s="48"/>
      <c r="H30" s="48"/>
      <c r="I30" s="145">
        <v>0.21</v>
      </c>
      <c r="J30" s="144">
        <f>ROUND(ROUND((SUM(BE101:BE200)),2)*I30,2)</f>
        <v>0</v>
      </c>
      <c r="K30" s="52"/>
    </row>
    <row r="31" spans="2:11" s="1" customFormat="1" ht="14.4" customHeight="1">
      <c r="B31" s="47"/>
      <c r="C31" s="48"/>
      <c r="D31" s="48"/>
      <c r="E31" s="56" t="s">
        <v>49</v>
      </c>
      <c r="F31" s="144">
        <f>ROUND(SUM(BF101:BF200),2)</f>
        <v>0</v>
      </c>
      <c r="G31" s="48"/>
      <c r="H31" s="48"/>
      <c r="I31" s="145">
        <v>0.15</v>
      </c>
      <c r="J31" s="144">
        <f>ROUND(ROUND((SUM(BF101:BF200)),2)*I31,2)</f>
        <v>0</v>
      </c>
      <c r="K31" s="52"/>
    </row>
    <row r="32" spans="2:11" s="1" customFormat="1" ht="14.4" customHeight="1" hidden="1">
      <c r="B32" s="47"/>
      <c r="C32" s="48"/>
      <c r="D32" s="48"/>
      <c r="E32" s="56" t="s">
        <v>50</v>
      </c>
      <c r="F32" s="144">
        <f>ROUND(SUM(BG101:BG200),2)</f>
        <v>0</v>
      </c>
      <c r="G32" s="48"/>
      <c r="H32" s="48"/>
      <c r="I32" s="145">
        <v>0.21</v>
      </c>
      <c r="J32" s="144">
        <v>0</v>
      </c>
      <c r="K32" s="52"/>
    </row>
    <row r="33" spans="2:11" s="1" customFormat="1" ht="14.4" customHeight="1" hidden="1">
      <c r="B33" s="47"/>
      <c r="C33" s="48"/>
      <c r="D33" s="48"/>
      <c r="E33" s="56" t="s">
        <v>51</v>
      </c>
      <c r="F33" s="144">
        <f>ROUND(SUM(BH101:BH200),2)</f>
        <v>0</v>
      </c>
      <c r="G33" s="48"/>
      <c r="H33" s="48"/>
      <c r="I33" s="145">
        <v>0.15</v>
      </c>
      <c r="J33" s="144">
        <v>0</v>
      </c>
      <c r="K33" s="52"/>
    </row>
    <row r="34" spans="2:11" s="1" customFormat="1" ht="14.4" customHeight="1" hidden="1">
      <c r="B34" s="47"/>
      <c r="C34" s="48"/>
      <c r="D34" s="48"/>
      <c r="E34" s="56" t="s">
        <v>52</v>
      </c>
      <c r="F34" s="144">
        <f>ROUND(SUM(BI101:BI200),2)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02.5 - SO 02 Slaboproud</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J101</f>
        <v>0</v>
      </c>
      <c r="K56" s="52"/>
      <c r="AU56" s="24" t="s">
        <v>164</v>
      </c>
    </row>
    <row r="57" spans="2:11" s="7" customFormat="1" ht="24.95" customHeight="1">
      <c r="B57" s="162"/>
      <c r="C57" s="163"/>
      <c r="D57" s="164" t="s">
        <v>2684</v>
      </c>
      <c r="E57" s="165"/>
      <c r="F57" s="165"/>
      <c r="G57" s="165"/>
      <c r="H57" s="165"/>
      <c r="I57" s="166"/>
      <c r="J57" s="167">
        <f>J102</f>
        <v>0</v>
      </c>
      <c r="K57" s="168"/>
    </row>
    <row r="58" spans="2:11" s="8" customFormat="1" ht="19.9" customHeight="1">
      <c r="B58" s="169"/>
      <c r="C58" s="170"/>
      <c r="D58" s="171" t="s">
        <v>2685</v>
      </c>
      <c r="E58" s="172"/>
      <c r="F58" s="172"/>
      <c r="G58" s="172"/>
      <c r="H58" s="172"/>
      <c r="I58" s="173"/>
      <c r="J58" s="174">
        <f>J103</f>
        <v>0</v>
      </c>
      <c r="K58" s="175"/>
    </row>
    <row r="59" spans="2:11" s="8" customFormat="1" ht="19.9" customHeight="1">
      <c r="B59" s="169"/>
      <c r="C59" s="170"/>
      <c r="D59" s="171" t="s">
        <v>2686</v>
      </c>
      <c r="E59" s="172"/>
      <c r="F59" s="172"/>
      <c r="G59" s="172"/>
      <c r="H59" s="172"/>
      <c r="I59" s="173"/>
      <c r="J59" s="174">
        <f>J106</f>
        <v>0</v>
      </c>
      <c r="K59" s="175"/>
    </row>
    <row r="60" spans="2:11" s="8" customFormat="1" ht="19.9" customHeight="1">
      <c r="B60" s="169"/>
      <c r="C60" s="170"/>
      <c r="D60" s="171" t="s">
        <v>2687</v>
      </c>
      <c r="E60" s="172"/>
      <c r="F60" s="172"/>
      <c r="G60" s="172"/>
      <c r="H60" s="172"/>
      <c r="I60" s="173"/>
      <c r="J60" s="174">
        <f>J113</f>
        <v>0</v>
      </c>
      <c r="K60" s="175"/>
    </row>
    <row r="61" spans="2:11" s="8" customFormat="1" ht="19.9" customHeight="1">
      <c r="B61" s="169"/>
      <c r="C61" s="170"/>
      <c r="D61" s="171" t="s">
        <v>2688</v>
      </c>
      <c r="E61" s="172"/>
      <c r="F61" s="172"/>
      <c r="G61" s="172"/>
      <c r="H61" s="172"/>
      <c r="I61" s="173"/>
      <c r="J61" s="174">
        <f>J116</f>
        <v>0</v>
      </c>
      <c r="K61" s="175"/>
    </row>
    <row r="62" spans="2:11" s="8" customFormat="1" ht="19.9" customHeight="1">
      <c r="B62" s="169"/>
      <c r="C62" s="170"/>
      <c r="D62" s="171" t="s">
        <v>2689</v>
      </c>
      <c r="E62" s="172"/>
      <c r="F62" s="172"/>
      <c r="G62" s="172"/>
      <c r="H62" s="172"/>
      <c r="I62" s="173"/>
      <c r="J62" s="174">
        <f>J119</f>
        <v>0</v>
      </c>
      <c r="K62" s="175"/>
    </row>
    <row r="63" spans="2:11" s="7" customFormat="1" ht="24.95" customHeight="1">
      <c r="B63" s="162"/>
      <c r="C63" s="163"/>
      <c r="D63" s="164" t="s">
        <v>2690</v>
      </c>
      <c r="E63" s="165"/>
      <c r="F63" s="165"/>
      <c r="G63" s="165"/>
      <c r="H63" s="165"/>
      <c r="I63" s="166"/>
      <c r="J63" s="167">
        <f>J124</f>
        <v>0</v>
      </c>
      <c r="K63" s="168"/>
    </row>
    <row r="64" spans="2:11" s="8" customFormat="1" ht="19.9" customHeight="1">
      <c r="B64" s="169"/>
      <c r="C64" s="170"/>
      <c r="D64" s="171" t="s">
        <v>2691</v>
      </c>
      <c r="E64" s="172"/>
      <c r="F64" s="172"/>
      <c r="G64" s="172"/>
      <c r="H64" s="172"/>
      <c r="I64" s="173"/>
      <c r="J64" s="174">
        <f>J125</f>
        <v>0</v>
      </c>
      <c r="K64" s="175"/>
    </row>
    <row r="65" spans="2:11" s="8" customFormat="1" ht="19.9" customHeight="1">
      <c r="B65" s="169"/>
      <c r="C65" s="170"/>
      <c r="D65" s="171" t="s">
        <v>2692</v>
      </c>
      <c r="E65" s="172"/>
      <c r="F65" s="172"/>
      <c r="G65" s="172"/>
      <c r="H65" s="172"/>
      <c r="I65" s="173"/>
      <c r="J65" s="174">
        <f>J134</f>
        <v>0</v>
      </c>
      <c r="K65" s="175"/>
    </row>
    <row r="66" spans="2:11" s="8" customFormat="1" ht="19.9" customHeight="1">
      <c r="B66" s="169"/>
      <c r="C66" s="170"/>
      <c r="D66" s="171" t="s">
        <v>2686</v>
      </c>
      <c r="E66" s="172"/>
      <c r="F66" s="172"/>
      <c r="G66" s="172"/>
      <c r="H66" s="172"/>
      <c r="I66" s="173"/>
      <c r="J66" s="174">
        <f>J139</f>
        <v>0</v>
      </c>
      <c r="K66" s="175"/>
    </row>
    <row r="67" spans="2:11" s="8" customFormat="1" ht="19.9" customHeight="1">
      <c r="B67" s="169"/>
      <c r="C67" s="170"/>
      <c r="D67" s="171" t="s">
        <v>2693</v>
      </c>
      <c r="E67" s="172"/>
      <c r="F67" s="172"/>
      <c r="G67" s="172"/>
      <c r="H67" s="172"/>
      <c r="I67" s="173"/>
      <c r="J67" s="174">
        <f>J142</f>
        <v>0</v>
      </c>
      <c r="K67" s="175"/>
    </row>
    <row r="68" spans="2:11" s="8" customFormat="1" ht="19.9" customHeight="1">
      <c r="B68" s="169"/>
      <c r="C68" s="170"/>
      <c r="D68" s="171" t="s">
        <v>2694</v>
      </c>
      <c r="E68" s="172"/>
      <c r="F68" s="172"/>
      <c r="G68" s="172"/>
      <c r="H68" s="172"/>
      <c r="I68" s="173"/>
      <c r="J68" s="174">
        <f>J145</f>
        <v>0</v>
      </c>
      <c r="K68" s="175"/>
    </row>
    <row r="69" spans="2:11" s="8" customFormat="1" ht="19.9" customHeight="1">
      <c r="B69" s="169"/>
      <c r="C69" s="170"/>
      <c r="D69" s="171" t="s">
        <v>2695</v>
      </c>
      <c r="E69" s="172"/>
      <c r="F69" s="172"/>
      <c r="G69" s="172"/>
      <c r="H69" s="172"/>
      <c r="I69" s="173"/>
      <c r="J69" s="174">
        <f>J150</f>
        <v>0</v>
      </c>
      <c r="K69" s="175"/>
    </row>
    <row r="70" spans="2:11" s="8" customFormat="1" ht="19.9" customHeight="1">
      <c r="B70" s="169"/>
      <c r="C70" s="170"/>
      <c r="D70" s="171" t="s">
        <v>2687</v>
      </c>
      <c r="E70" s="172"/>
      <c r="F70" s="172"/>
      <c r="G70" s="172"/>
      <c r="H70" s="172"/>
      <c r="I70" s="173"/>
      <c r="J70" s="174">
        <f>J155</f>
        <v>0</v>
      </c>
      <c r="K70" s="175"/>
    </row>
    <row r="71" spans="2:11" s="8" customFormat="1" ht="19.9" customHeight="1">
      <c r="B71" s="169"/>
      <c r="C71" s="170"/>
      <c r="D71" s="171" t="s">
        <v>2696</v>
      </c>
      <c r="E71" s="172"/>
      <c r="F71" s="172"/>
      <c r="G71" s="172"/>
      <c r="H71" s="172"/>
      <c r="I71" s="173"/>
      <c r="J71" s="174">
        <f>J160</f>
        <v>0</v>
      </c>
      <c r="K71" s="175"/>
    </row>
    <row r="72" spans="2:11" s="8" customFormat="1" ht="19.9" customHeight="1">
      <c r="B72" s="169"/>
      <c r="C72" s="170"/>
      <c r="D72" s="171" t="s">
        <v>2688</v>
      </c>
      <c r="E72" s="172"/>
      <c r="F72" s="172"/>
      <c r="G72" s="172"/>
      <c r="H72" s="172"/>
      <c r="I72" s="173"/>
      <c r="J72" s="174">
        <f>J163</f>
        <v>0</v>
      </c>
      <c r="K72" s="175"/>
    </row>
    <row r="73" spans="2:11" s="8" customFormat="1" ht="19.9" customHeight="1">
      <c r="B73" s="169"/>
      <c r="C73" s="170"/>
      <c r="D73" s="171" t="s">
        <v>2689</v>
      </c>
      <c r="E73" s="172"/>
      <c r="F73" s="172"/>
      <c r="G73" s="172"/>
      <c r="H73" s="172"/>
      <c r="I73" s="173"/>
      <c r="J73" s="174">
        <f>J166</f>
        <v>0</v>
      </c>
      <c r="K73" s="175"/>
    </row>
    <row r="74" spans="2:11" s="7" customFormat="1" ht="24.95" customHeight="1">
      <c r="B74" s="162"/>
      <c r="C74" s="163"/>
      <c r="D74" s="164" t="s">
        <v>2697</v>
      </c>
      <c r="E74" s="165"/>
      <c r="F74" s="165"/>
      <c r="G74" s="165"/>
      <c r="H74" s="165"/>
      <c r="I74" s="166"/>
      <c r="J74" s="167">
        <f>J171</f>
        <v>0</v>
      </c>
      <c r="K74" s="168"/>
    </row>
    <row r="75" spans="2:11" s="8" customFormat="1" ht="19.9" customHeight="1">
      <c r="B75" s="169"/>
      <c r="C75" s="170"/>
      <c r="D75" s="171" t="s">
        <v>2693</v>
      </c>
      <c r="E75" s="172"/>
      <c r="F75" s="172"/>
      <c r="G75" s="172"/>
      <c r="H75" s="172"/>
      <c r="I75" s="173"/>
      <c r="J75" s="174">
        <f>J172</f>
        <v>0</v>
      </c>
      <c r="K75" s="175"/>
    </row>
    <row r="76" spans="2:11" s="8" customFormat="1" ht="19.9" customHeight="1">
      <c r="B76" s="169"/>
      <c r="C76" s="170"/>
      <c r="D76" s="171" t="s">
        <v>2694</v>
      </c>
      <c r="E76" s="172"/>
      <c r="F76" s="172"/>
      <c r="G76" s="172"/>
      <c r="H76" s="172"/>
      <c r="I76" s="173"/>
      <c r="J76" s="174">
        <f>J175</f>
        <v>0</v>
      </c>
      <c r="K76" s="175"/>
    </row>
    <row r="77" spans="2:11" s="8" customFormat="1" ht="19.9" customHeight="1">
      <c r="B77" s="169"/>
      <c r="C77" s="170"/>
      <c r="D77" s="171" t="s">
        <v>2695</v>
      </c>
      <c r="E77" s="172"/>
      <c r="F77" s="172"/>
      <c r="G77" s="172"/>
      <c r="H77" s="172"/>
      <c r="I77" s="173"/>
      <c r="J77" s="174">
        <f>J180</f>
        <v>0</v>
      </c>
      <c r="K77" s="175"/>
    </row>
    <row r="78" spans="2:11" s="8" customFormat="1" ht="19.9" customHeight="1">
      <c r="B78" s="169"/>
      <c r="C78" s="170"/>
      <c r="D78" s="171" t="s">
        <v>2687</v>
      </c>
      <c r="E78" s="172"/>
      <c r="F78" s="172"/>
      <c r="G78" s="172"/>
      <c r="H78" s="172"/>
      <c r="I78" s="173"/>
      <c r="J78" s="174">
        <f>J185</f>
        <v>0</v>
      </c>
      <c r="K78" s="175"/>
    </row>
    <row r="79" spans="2:11" s="8" customFormat="1" ht="19.9" customHeight="1">
      <c r="B79" s="169"/>
      <c r="C79" s="170"/>
      <c r="D79" s="171" t="s">
        <v>2696</v>
      </c>
      <c r="E79" s="172"/>
      <c r="F79" s="172"/>
      <c r="G79" s="172"/>
      <c r="H79" s="172"/>
      <c r="I79" s="173"/>
      <c r="J79" s="174">
        <f>J190</f>
        <v>0</v>
      </c>
      <c r="K79" s="175"/>
    </row>
    <row r="80" spans="2:11" s="8" customFormat="1" ht="19.9" customHeight="1">
      <c r="B80" s="169"/>
      <c r="C80" s="170"/>
      <c r="D80" s="171" t="s">
        <v>2688</v>
      </c>
      <c r="E80" s="172"/>
      <c r="F80" s="172"/>
      <c r="G80" s="172"/>
      <c r="H80" s="172"/>
      <c r="I80" s="173"/>
      <c r="J80" s="174">
        <f>J193</f>
        <v>0</v>
      </c>
      <c r="K80" s="175"/>
    </row>
    <row r="81" spans="2:11" s="8" customFormat="1" ht="19.9" customHeight="1">
      <c r="B81" s="169"/>
      <c r="C81" s="170"/>
      <c r="D81" s="171" t="s">
        <v>2689</v>
      </c>
      <c r="E81" s="172"/>
      <c r="F81" s="172"/>
      <c r="G81" s="172"/>
      <c r="H81" s="172"/>
      <c r="I81" s="173"/>
      <c r="J81" s="174">
        <f>J196</f>
        <v>0</v>
      </c>
      <c r="K81" s="175"/>
    </row>
    <row r="82" spans="2:11" s="1" customFormat="1" ht="21.8" customHeight="1">
      <c r="B82" s="47"/>
      <c r="C82" s="48"/>
      <c r="D82" s="48"/>
      <c r="E82" s="48"/>
      <c r="F82" s="48"/>
      <c r="G82" s="48"/>
      <c r="H82" s="48"/>
      <c r="I82" s="131"/>
      <c r="J82" s="48"/>
      <c r="K82" s="52"/>
    </row>
    <row r="83" spans="2:11" s="1" customFormat="1" ht="6.95" customHeight="1">
      <c r="B83" s="68"/>
      <c r="C83" s="69"/>
      <c r="D83" s="69"/>
      <c r="E83" s="69"/>
      <c r="F83" s="69"/>
      <c r="G83" s="69"/>
      <c r="H83" s="69"/>
      <c r="I83" s="153"/>
      <c r="J83" s="69"/>
      <c r="K83" s="70"/>
    </row>
    <row r="87" spans="2:12" s="1" customFormat="1" ht="6.95" customHeight="1">
      <c r="B87" s="71"/>
      <c r="C87" s="72"/>
      <c r="D87" s="72"/>
      <c r="E87" s="72"/>
      <c r="F87" s="72"/>
      <c r="G87" s="72"/>
      <c r="H87" s="72"/>
      <c r="I87" s="154"/>
      <c r="J87" s="72"/>
      <c r="K87" s="72"/>
      <c r="L87" s="47"/>
    </row>
    <row r="88" spans="2:12" s="1" customFormat="1" ht="36.95" customHeight="1">
      <c r="B88" s="47"/>
      <c r="C88" s="73" t="s">
        <v>185</v>
      </c>
      <c r="L88" s="47"/>
    </row>
    <row r="89" spans="2:12" s="1" customFormat="1" ht="6.95" customHeight="1">
      <c r="B89" s="47"/>
      <c r="L89" s="47"/>
    </row>
    <row r="90" spans="2:12" s="1" customFormat="1" ht="14.4" customHeight="1">
      <c r="B90" s="47"/>
      <c r="C90" s="75" t="s">
        <v>19</v>
      </c>
      <c r="L90" s="47"/>
    </row>
    <row r="91" spans="2:12" s="1" customFormat="1" ht="16.5" customHeight="1">
      <c r="B91" s="47"/>
      <c r="E91" s="176" t="str">
        <f>E7</f>
        <v>Výrobní areál fi.Hauser CZ s.r.o., Heřmanova Huť aktualizace 11.12.2018</v>
      </c>
      <c r="F91" s="75"/>
      <c r="G91" s="75"/>
      <c r="H91" s="75"/>
      <c r="L91" s="47"/>
    </row>
    <row r="92" spans="2:12" s="1" customFormat="1" ht="14.4" customHeight="1">
      <c r="B92" s="47"/>
      <c r="C92" s="75" t="s">
        <v>158</v>
      </c>
      <c r="L92" s="47"/>
    </row>
    <row r="93" spans="2:12" s="1" customFormat="1" ht="17.25" customHeight="1">
      <c r="B93" s="47"/>
      <c r="E93" s="78" t="str">
        <f>E9</f>
        <v>02.5 - SO 02 Slaboproud</v>
      </c>
      <c r="F93" s="1"/>
      <c r="G93" s="1"/>
      <c r="H93" s="1"/>
      <c r="L93" s="47"/>
    </row>
    <row r="94" spans="2:12" s="1" customFormat="1" ht="6.95" customHeight="1">
      <c r="B94" s="47"/>
      <c r="L94" s="47"/>
    </row>
    <row r="95" spans="2:12" s="1" customFormat="1" ht="18" customHeight="1">
      <c r="B95" s="47"/>
      <c r="C95" s="75" t="s">
        <v>24</v>
      </c>
      <c r="F95" s="177" t="str">
        <f>F12</f>
        <v xml:space="preserve"> </v>
      </c>
      <c r="I95" s="178" t="s">
        <v>26</v>
      </c>
      <c r="J95" s="80" t="str">
        <f>IF(J12="","",J12)</f>
        <v>17. 7. 2018</v>
      </c>
      <c r="L95" s="47"/>
    </row>
    <row r="96" spans="2:12" s="1" customFormat="1" ht="6.95" customHeight="1">
      <c r="B96" s="47"/>
      <c r="L96" s="47"/>
    </row>
    <row r="97" spans="2:12" s="1" customFormat="1" ht="13.5">
      <c r="B97" s="47"/>
      <c r="C97" s="75" t="s">
        <v>32</v>
      </c>
      <c r="F97" s="177" t="str">
        <f>E15</f>
        <v>Hauser CZ s.r.o., Tlučenská 8, 33027 Vejprnice</v>
      </c>
      <c r="I97" s="178" t="s">
        <v>38</v>
      </c>
      <c r="J97" s="177" t="str">
        <f>E21</f>
        <v>Rene Hartman, Trnová 350, 33015 Trnová</v>
      </c>
      <c r="L97" s="47"/>
    </row>
    <row r="98" spans="2:12" s="1" customFormat="1" ht="14.4" customHeight="1">
      <c r="B98" s="47"/>
      <c r="C98" s="75" t="s">
        <v>36</v>
      </c>
      <c r="F98" s="177" t="str">
        <f>IF(E18="","",E18)</f>
        <v/>
      </c>
      <c r="L98" s="47"/>
    </row>
    <row r="99" spans="2:12" s="1" customFormat="1" ht="10.3" customHeight="1">
      <c r="B99" s="47"/>
      <c r="L99" s="47"/>
    </row>
    <row r="100" spans="2:20" s="9" customFormat="1" ht="29.25" customHeight="1">
      <c r="B100" s="179"/>
      <c r="C100" s="180" t="s">
        <v>186</v>
      </c>
      <c r="D100" s="181" t="s">
        <v>62</v>
      </c>
      <c r="E100" s="181" t="s">
        <v>58</v>
      </c>
      <c r="F100" s="181" t="s">
        <v>187</v>
      </c>
      <c r="G100" s="181" t="s">
        <v>188</v>
      </c>
      <c r="H100" s="181" t="s">
        <v>189</v>
      </c>
      <c r="I100" s="182" t="s">
        <v>190</v>
      </c>
      <c r="J100" s="181" t="s">
        <v>162</v>
      </c>
      <c r="K100" s="183" t="s">
        <v>191</v>
      </c>
      <c r="L100" s="179"/>
      <c r="M100" s="93" t="s">
        <v>192</v>
      </c>
      <c r="N100" s="94" t="s">
        <v>47</v>
      </c>
      <c r="O100" s="94" t="s">
        <v>193</v>
      </c>
      <c r="P100" s="94" t="s">
        <v>194</v>
      </c>
      <c r="Q100" s="94" t="s">
        <v>195</v>
      </c>
      <c r="R100" s="94" t="s">
        <v>196</v>
      </c>
      <c r="S100" s="94" t="s">
        <v>197</v>
      </c>
      <c r="T100" s="95" t="s">
        <v>198</v>
      </c>
    </row>
    <row r="101" spans="2:63" s="1" customFormat="1" ht="29.25" customHeight="1">
      <c r="B101" s="47"/>
      <c r="C101" s="97" t="s">
        <v>163</v>
      </c>
      <c r="J101" s="184">
        <f>BK101</f>
        <v>0</v>
      </c>
      <c r="L101" s="47"/>
      <c r="M101" s="96"/>
      <c r="N101" s="83"/>
      <c r="O101" s="83"/>
      <c r="P101" s="185">
        <f>P102+P124+P171</f>
        <v>0</v>
      </c>
      <c r="Q101" s="83"/>
      <c r="R101" s="185">
        <f>R102+R124+R171</f>
        <v>0</v>
      </c>
      <c r="S101" s="83"/>
      <c r="T101" s="186">
        <f>T102+T124+T171</f>
        <v>0</v>
      </c>
      <c r="AT101" s="24" t="s">
        <v>76</v>
      </c>
      <c r="AU101" s="24" t="s">
        <v>164</v>
      </c>
      <c r="BK101" s="187">
        <f>BK102+BK124+BK171</f>
        <v>0</v>
      </c>
    </row>
    <row r="102" spans="2:63" s="10" customFormat="1" ht="37.4" customHeight="1">
      <c r="B102" s="188"/>
      <c r="D102" s="189" t="s">
        <v>76</v>
      </c>
      <c r="E102" s="190" t="s">
        <v>1188</v>
      </c>
      <c r="F102" s="190" t="s">
        <v>2698</v>
      </c>
      <c r="I102" s="191"/>
      <c r="J102" s="192">
        <f>BK102</f>
        <v>0</v>
      </c>
      <c r="L102" s="188"/>
      <c r="M102" s="193"/>
      <c r="N102" s="194"/>
      <c r="O102" s="194"/>
      <c r="P102" s="195">
        <f>P103+P106+P113+P116+P119</f>
        <v>0</v>
      </c>
      <c r="Q102" s="194"/>
      <c r="R102" s="195">
        <f>R103+R106+R113+R116+R119</f>
        <v>0</v>
      </c>
      <c r="S102" s="194"/>
      <c r="T102" s="196">
        <f>T103+T106+T113+T116+T119</f>
        <v>0</v>
      </c>
      <c r="AR102" s="189" t="s">
        <v>85</v>
      </c>
      <c r="AT102" s="197" t="s">
        <v>76</v>
      </c>
      <c r="AU102" s="197" t="s">
        <v>77</v>
      </c>
      <c r="AY102" s="189" t="s">
        <v>201</v>
      </c>
      <c r="BK102" s="198">
        <f>BK103+BK106+BK113+BK116+BK119</f>
        <v>0</v>
      </c>
    </row>
    <row r="103" spans="2:63" s="10" customFormat="1" ht="19.9" customHeight="1">
      <c r="B103" s="188"/>
      <c r="D103" s="189" t="s">
        <v>76</v>
      </c>
      <c r="E103" s="199" t="s">
        <v>1219</v>
      </c>
      <c r="F103" s="199" t="s">
        <v>2699</v>
      </c>
      <c r="I103" s="191"/>
      <c r="J103" s="200">
        <f>BK103</f>
        <v>0</v>
      </c>
      <c r="L103" s="188"/>
      <c r="M103" s="193"/>
      <c r="N103" s="194"/>
      <c r="O103" s="194"/>
      <c r="P103" s="195">
        <f>SUM(P104:P105)</f>
        <v>0</v>
      </c>
      <c r="Q103" s="194"/>
      <c r="R103" s="195">
        <f>SUM(R104:R105)</f>
        <v>0</v>
      </c>
      <c r="S103" s="194"/>
      <c r="T103" s="196">
        <f>SUM(T104:T105)</f>
        <v>0</v>
      </c>
      <c r="AR103" s="189" t="s">
        <v>85</v>
      </c>
      <c r="AT103" s="197" t="s">
        <v>76</v>
      </c>
      <c r="AU103" s="197" t="s">
        <v>85</v>
      </c>
      <c r="AY103" s="189" t="s">
        <v>201</v>
      </c>
      <c r="BK103" s="198">
        <f>SUM(BK104:BK105)</f>
        <v>0</v>
      </c>
    </row>
    <row r="104" spans="2:65" s="1" customFormat="1" ht="16.5" customHeight="1">
      <c r="B104" s="201"/>
      <c r="C104" s="202" t="s">
        <v>85</v>
      </c>
      <c r="D104" s="202" t="s">
        <v>203</v>
      </c>
      <c r="E104" s="203" t="s">
        <v>2700</v>
      </c>
      <c r="F104" s="204" t="s">
        <v>2701</v>
      </c>
      <c r="G104" s="205" t="s">
        <v>316</v>
      </c>
      <c r="H104" s="206">
        <v>1</v>
      </c>
      <c r="I104" s="207"/>
      <c r="J104" s="208">
        <f>ROUND(I104*H104,2)</f>
        <v>0</v>
      </c>
      <c r="K104" s="204" t="s">
        <v>5</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87</v>
      </c>
    </row>
    <row r="105" spans="2:47" s="1" customFormat="1" ht="13.5">
      <c r="B105" s="47"/>
      <c r="D105" s="214" t="s">
        <v>210</v>
      </c>
      <c r="F105" s="215" t="s">
        <v>2701</v>
      </c>
      <c r="I105" s="216"/>
      <c r="L105" s="47"/>
      <c r="M105" s="217"/>
      <c r="N105" s="48"/>
      <c r="O105" s="48"/>
      <c r="P105" s="48"/>
      <c r="Q105" s="48"/>
      <c r="R105" s="48"/>
      <c r="S105" s="48"/>
      <c r="T105" s="86"/>
      <c r="AT105" s="24" t="s">
        <v>210</v>
      </c>
      <c r="AU105" s="24" t="s">
        <v>87</v>
      </c>
    </row>
    <row r="106" spans="2:63" s="10" customFormat="1" ht="29.85" customHeight="1">
      <c r="B106" s="188"/>
      <c r="D106" s="189" t="s">
        <v>76</v>
      </c>
      <c r="E106" s="199" t="s">
        <v>1237</v>
      </c>
      <c r="F106" s="199" t="s">
        <v>2702</v>
      </c>
      <c r="I106" s="191"/>
      <c r="J106" s="200">
        <f>BK106</f>
        <v>0</v>
      </c>
      <c r="L106" s="188"/>
      <c r="M106" s="193"/>
      <c r="N106" s="194"/>
      <c r="O106" s="194"/>
      <c r="P106" s="195">
        <f>SUM(P107:P112)</f>
        <v>0</v>
      </c>
      <c r="Q106" s="194"/>
      <c r="R106" s="195">
        <f>SUM(R107:R112)</f>
        <v>0</v>
      </c>
      <c r="S106" s="194"/>
      <c r="T106" s="196">
        <f>SUM(T107:T112)</f>
        <v>0</v>
      </c>
      <c r="AR106" s="189" t="s">
        <v>85</v>
      </c>
      <c r="AT106" s="197" t="s">
        <v>76</v>
      </c>
      <c r="AU106" s="197" t="s">
        <v>85</v>
      </c>
      <c r="AY106" s="189" t="s">
        <v>201</v>
      </c>
      <c r="BK106" s="198">
        <f>SUM(BK107:BK112)</f>
        <v>0</v>
      </c>
    </row>
    <row r="107" spans="2:65" s="1" customFormat="1" ht="16.5" customHeight="1">
      <c r="B107" s="201"/>
      <c r="C107" s="202" t="s">
        <v>87</v>
      </c>
      <c r="D107" s="202" t="s">
        <v>203</v>
      </c>
      <c r="E107" s="203" t="s">
        <v>2703</v>
      </c>
      <c r="F107" s="204" t="s">
        <v>2704</v>
      </c>
      <c r="G107" s="205" t="s">
        <v>316</v>
      </c>
      <c r="H107" s="206">
        <v>1</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208</v>
      </c>
    </row>
    <row r="108" spans="2:47" s="1" customFormat="1" ht="13.5">
      <c r="B108" s="47"/>
      <c r="D108" s="214" t="s">
        <v>210</v>
      </c>
      <c r="F108" s="215" t="s">
        <v>2704</v>
      </c>
      <c r="I108" s="216"/>
      <c r="L108" s="47"/>
      <c r="M108" s="217"/>
      <c r="N108" s="48"/>
      <c r="O108" s="48"/>
      <c r="P108" s="48"/>
      <c r="Q108" s="48"/>
      <c r="R108" s="48"/>
      <c r="S108" s="48"/>
      <c r="T108" s="86"/>
      <c r="AT108" s="24" t="s">
        <v>210</v>
      </c>
      <c r="AU108" s="24" t="s">
        <v>87</v>
      </c>
    </row>
    <row r="109" spans="2:65" s="1" customFormat="1" ht="16.5" customHeight="1">
      <c r="B109" s="201"/>
      <c r="C109" s="202" t="s">
        <v>219</v>
      </c>
      <c r="D109" s="202" t="s">
        <v>203</v>
      </c>
      <c r="E109" s="203" t="s">
        <v>2705</v>
      </c>
      <c r="F109" s="204" t="s">
        <v>2706</v>
      </c>
      <c r="G109" s="205" t="s">
        <v>316</v>
      </c>
      <c r="H109" s="206">
        <v>1</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238</v>
      </c>
    </row>
    <row r="110" spans="2:47" s="1" customFormat="1" ht="13.5">
      <c r="B110" s="47"/>
      <c r="D110" s="214" t="s">
        <v>210</v>
      </c>
      <c r="F110" s="215" t="s">
        <v>2706</v>
      </c>
      <c r="I110" s="216"/>
      <c r="L110" s="47"/>
      <c r="M110" s="217"/>
      <c r="N110" s="48"/>
      <c r="O110" s="48"/>
      <c r="P110" s="48"/>
      <c r="Q110" s="48"/>
      <c r="R110" s="48"/>
      <c r="S110" s="48"/>
      <c r="T110" s="86"/>
      <c r="AT110" s="24" t="s">
        <v>210</v>
      </c>
      <c r="AU110" s="24" t="s">
        <v>87</v>
      </c>
    </row>
    <row r="111" spans="2:65" s="1" customFormat="1" ht="16.5" customHeight="1">
      <c r="B111" s="201"/>
      <c r="C111" s="202" t="s">
        <v>208</v>
      </c>
      <c r="D111" s="202" t="s">
        <v>203</v>
      </c>
      <c r="E111" s="203" t="s">
        <v>2707</v>
      </c>
      <c r="F111" s="204" t="s">
        <v>2708</v>
      </c>
      <c r="G111" s="205" t="s">
        <v>316</v>
      </c>
      <c r="H111" s="206">
        <v>1</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87</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250</v>
      </c>
    </row>
    <row r="112" spans="2:47" s="1" customFormat="1" ht="13.5">
      <c r="B112" s="47"/>
      <c r="D112" s="214" t="s">
        <v>210</v>
      </c>
      <c r="F112" s="215" t="s">
        <v>2708</v>
      </c>
      <c r="I112" s="216"/>
      <c r="L112" s="47"/>
      <c r="M112" s="217"/>
      <c r="N112" s="48"/>
      <c r="O112" s="48"/>
      <c r="P112" s="48"/>
      <c r="Q112" s="48"/>
      <c r="R112" s="48"/>
      <c r="S112" s="48"/>
      <c r="T112" s="86"/>
      <c r="AT112" s="24" t="s">
        <v>210</v>
      </c>
      <c r="AU112" s="24" t="s">
        <v>87</v>
      </c>
    </row>
    <row r="113" spans="2:63" s="10" customFormat="1" ht="29.85" customHeight="1">
      <c r="B113" s="188"/>
      <c r="D113" s="189" t="s">
        <v>76</v>
      </c>
      <c r="E113" s="199" t="s">
        <v>1257</v>
      </c>
      <c r="F113" s="199" t="s">
        <v>2709</v>
      </c>
      <c r="I113" s="191"/>
      <c r="J113" s="200">
        <f>BK113</f>
        <v>0</v>
      </c>
      <c r="L113" s="188"/>
      <c r="M113" s="193"/>
      <c r="N113" s="194"/>
      <c r="O113" s="194"/>
      <c r="P113" s="195">
        <f>SUM(P114:P115)</f>
        <v>0</v>
      </c>
      <c r="Q113" s="194"/>
      <c r="R113" s="195">
        <f>SUM(R114:R115)</f>
        <v>0</v>
      </c>
      <c r="S113" s="194"/>
      <c r="T113" s="196">
        <f>SUM(T114:T115)</f>
        <v>0</v>
      </c>
      <c r="AR113" s="189" t="s">
        <v>85</v>
      </c>
      <c r="AT113" s="197" t="s">
        <v>76</v>
      </c>
      <c r="AU113" s="197" t="s">
        <v>85</v>
      </c>
      <c r="AY113" s="189" t="s">
        <v>201</v>
      </c>
      <c r="BK113" s="198">
        <f>SUM(BK114:BK115)</f>
        <v>0</v>
      </c>
    </row>
    <row r="114" spans="2:65" s="1" customFormat="1" ht="16.5" customHeight="1">
      <c r="B114" s="201"/>
      <c r="C114" s="202" t="s">
        <v>232</v>
      </c>
      <c r="D114" s="202" t="s">
        <v>203</v>
      </c>
      <c r="E114" s="203" t="s">
        <v>2710</v>
      </c>
      <c r="F114" s="204" t="s">
        <v>2711</v>
      </c>
      <c r="G114" s="205" t="s">
        <v>330</v>
      </c>
      <c r="H114" s="206">
        <v>50</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127</v>
      </c>
    </row>
    <row r="115" spans="2:47" s="1" customFormat="1" ht="13.5">
      <c r="B115" s="47"/>
      <c r="D115" s="214" t="s">
        <v>210</v>
      </c>
      <c r="F115" s="215" t="s">
        <v>2711</v>
      </c>
      <c r="I115" s="216"/>
      <c r="L115" s="47"/>
      <c r="M115" s="217"/>
      <c r="N115" s="48"/>
      <c r="O115" s="48"/>
      <c r="P115" s="48"/>
      <c r="Q115" s="48"/>
      <c r="R115" s="48"/>
      <c r="S115" s="48"/>
      <c r="T115" s="86"/>
      <c r="AT115" s="24" t="s">
        <v>210</v>
      </c>
      <c r="AU115" s="24" t="s">
        <v>87</v>
      </c>
    </row>
    <row r="116" spans="2:63" s="10" customFormat="1" ht="29.85" customHeight="1">
      <c r="B116" s="188"/>
      <c r="D116" s="189" t="s">
        <v>76</v>
      </c>
      <c r="E116" s="199" t="s">
        <v>1286</v>
      </c>
      <c r="F116" s="199" t="s">
        <v>2712</v>
      </c>
      <c r="I116" s="191"/>
      <c r="J116" s="200">
        <f>BK116</f>
        <v>0</v>
      </c>
      <c r="L116" s="188"/>
      <c r="M116" s="193"/>
      <c r="N116" s="194"/>
      <c r="O116" s="194"/>
      <c r="P116" s="195">
        <f>SUM(P117:P118)</f>
        <v>0</v>
      </c>
      <c r="Q116" s="194"/>
      <c r="R116" s="195">
        <f>SUM(R117:R118)</f>
        <v>0</v>
      </c>
      <c r="S116" s="194"/>
      <c r="T116" s="196">
        <f>SUM(T117:T118)</f>
        <v>0</v>
      </c>
      <c r="AR116" s="189" t="s">
        <v>85</v>
      </c>
      <c r="AT116" s="197" t="s">
        <v>76</v>
      </c>
      <c r="AU116" s="197" t="s">
        <v>85</v>
      </c>
      <c r="AY116" s="189" t="s">
        <v>201</v>
      </c>
      <c r="BK116" s="198">
        <f>SUM(BK117:BK118)</f>
        <v>0</v>
      </c>
    </row>
    <row r="117" spans="2:65" s="1" customFormat="1" ht="16.5" customHeight="1">
      <c r="B117" s="201"/>
      <c r="C117" s="202" t="s">
        <v>238</v>
      </c>
      <c r="D117" s="202" t="s">
        <v>203</v>
      </c>
      <c r="E117" s="203" t="s">
        <v>2713</v>
      </c>
      <c r="F117" s="204" t="s">
        <v>2714</v>
      </c>
      <c r="G117" s="205" t="s">
        <v>2715</v>
      </c>
      <c r="H117" s="206">
        <v>1</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133</v>
      </c>
    </row>
    <row r="118" spans="2:47" s="1" customFormat="1" ht="13.5">
      <c r="B118" s="47"/>
      <c r="D118" s="214" t="s">
        <v>210</v>
      </c>
      <c r="F118" s="215" t="s">
        <v>2714</v>
      </c>
      <c r="I118" s="216"/>
      <c r="L118" s="47"/>
      <c r="M118" s="217"/>
      <c r="N118" s="48"/>
      <c r="O118" s="48"/>
      <c r="P118" s="48"/>
      <c r="Q118" s="48"/>
      <c r="R118" s="48"/>
      <c r="S118" s="48"/>
      <c r="T118" s="86"/>
      <c r="AT118" s="24" t="s">
        <v>210</v>
      </c>
      <c r="AU118" s="24" t="s">
        <v>87</v>
      </c>
    </row>
    <row r="119" spans="2:63" s="10" customFormat="1" ht="29.85" customHeight="1">
      <c r="B119" s="188"/>
      <c r="D119" s="189" t="s">
        <v>76</v>
      </c>
      <c r="E119" s="199" t="s">
        <v>1363</v>
      </c>
      <c r="F119" s="199" t="s">
        <v>2716</v>
      </c>
      <c r="I119" s="191"/>
      <c r="J119" s="200">
        <f>BK119</f>
        <v>0</v>
      </c>
      <c r="L119" s="188"/>
      <c r="M119" s="193"/>
      <c r="N119" s="194"/>
      <c r="O119" s="194"/>
      <c r="P119" s="195">
        <f>SUM(P120:P123)</f>
        <v>0</v>
      </c>
      <c r="Q119" s="194"/>
      <c r="R119" s="195">
        <f>SUM(R120:R123)</f>
        <v>0</v>
      </c>
      <c r="S119" s="194"/>
      <c r="T119" s="196">
        <f>SUM(T120:T123)</f>
        <v>0</v>
      </c>
      <c r="AR119" s="189" t="s">
        <v>85</v>
      </c>
      <c r="AT119" s="197" t="s">
        <v>76</v>
      </c>
      <c r="AU119" s="197" t="s">
        <v>85</v>
      </c>
      <c r="AY119" s="189" t="s">
        <v>201</v>
      </c>
      <c r="BK119" s="198">
        <f>SUM(BK120:BK123)</f>
        <v>0</v>
      </c>
    </row>
    <row r="120" spans="2:65" s="1" customFormat="1" ht="16.5" customHeight="1">
      <c r="B120" s="201"/>
      <c r="C120" s="202" t="s">
        <v>244</v>
      </c>
      <c r="D120" s="202" t="s">
        <v>203</v>
      </c>
      <c r="E120" s="203" t="s">
        <v>2717</v>
      </c>
      <c r="F120" s="204" t="s">
        <v>2718</v>
      </c>
      <c r="G120" s="205" t="s">
        <v>2715</v>
      </c>
      <c r="H120" s="206">
        <v>1</v>
      </c>
      <c r="I120" s="207"/>
      <c r="J120" s="208">
        <f>ROUND(I120*H120,2)</f>
        <v>0</v>
      </c>
      <c r="K120" s="204" t="s">
        <v>5</v>
      </c>
      <c r="L120" s="47"/>
      <c r="M120" s="209" t="s">
        <v>5</v>
      </c>
      <c r="N120" s="210" t="s">
        <v>48</v>
      </c>
      <c r="O120" s="48"/>
      <c r="P120" s="211">
        <f>O120*H120</f>
        <v>0</v>
      </c>
      <c r="Q120" s="211">
        <v>0</v>
      </c>
      <c r="R120" s="211">
        <f>Q120*H120</f>
        <v>0</v>
      </c>
      <c r="S120" s="211">
        <v>0</v>
      </c>
      <c r="T120" s="212">
        <f>S120*H120</f>
        <v>0</v>
      </c>
      <c r="AR120" s="24" t="s">
        <v>208</v>
      </c>
      <c r="AT120" s="24" t="s">
        <v>203</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139</v>
      </c>
    </row>
    <row r="121" spans="2:47" s="1" customFormat="1" ht="13.5">
      <c r="B121" s="47"/>
      <c r="D121" s="214" t="s">
        <v>210</v>
      </c>
      <c r="F121" s="215" t="s">
        <v>2718</v>
      </c>
      <c r="I121" s="216"/>
      <c r="L121" s="47"/>
      <c r="M121" s="217"/>
      <c r="N121" s="48"/>
      <c r="O121" s="48"/>
      <c r="P121" s="48"/>
      <c r="Q121" s="48"/>
      <c r="R121" s="48"/>
      <c r="S121" s="48"/>
      <c r="T121" s="86"/>
      <c r="AT121" s="24" t="s">
        <v>210</v>
      </c>
      <c r="AU121" s="24" t="s">
        <v>87</v>
      </c>
    </row>
    <row r="122" spans="2:65" s="1" customFormat="1" ht="16.5" customHeight="1">
      <c r="B122" s="201"/>
      <c r="C122" s="202" t="s">
        <v>250</v>
      </c>
      <c r="D122" s="202" t="s">
        <v>203</v>
      </c>
      <c r="E122" s="203" t="s">
        <v>2719</v>
      </c>
      <c r="F122" s="204" t="s">
        <v>2720</v>
      </c>
      <c r="G122" s="205" t="s">
        <v>2715</v>
      </c>
      <c r="H122" s="206">
        <v>1</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296</v>
      </c>
    </row>
    <row r="123" spans="2:47" s="1" customFormat="1" ht="13.5">
      <c r="B123" s="47"/>
      <c r="D123" s="214" t="s">
        <v>210</v>
      </c>
      <c r="F123" s="215" t="s">
        <v>2720</v>
      </c>
      <c r="I123" s="216"/>
      <c r="L123" s="47"/>
      <c r="M123" s="217"/>
      <c r="N123" s="48"/>
      <c r="O123" s="48"/>
      <c r="P123" s="48"/>
      <c r="Q123" s="48"/>
      <c r="R123" s="48"/>
      <c r="S123" s="48"/>
      <c r="T123" s="86"/>
      <c r="AT123" s="24" t="s">
        <v>210</v>
      </c>
      <c r="AU123" s="24" t="s">
        <v>87</v>
      </c>
    </row>
    <row r="124" spans="2:63" s="10" customFormat="1" ht="37.4" customHeight="1">
      <c r="B124" s="188"/>
      <c r="D124" s="189" t="s">
        <v>76</v>
      </c>
      <c r="E124" s="190" t="s">
        <v>1375</v>
      </c>
      <c r="F124" s="190" t="s">
        <v>2721</v>
      </c>
      <c r="I124" s="191"/>
      <c r="J124" s="192">
        <f>BK124</f>
        <v>0</v>
      </c>
      <c r="L124" s="188"/>
      <c r="M124" s="193"/>
      <c r="N124" s="194"/>
      <c r="O124" s="194"/>
      <c r="P124" s="195">
        <f>P125+P134+P139+P142+P145+P150+P155+P160+P163+P166</f>
        <v>0</v>
      </c>
      <c r="Q124" s="194"/>
      <c r="R124" s="195">
        <f>R125+R134+R139+R142+R145+R150+R155+R160+R163+R166</f>
        <v>0</v>
      </c>
      <c r="S124" s="194"/>
      <c r="T124" s="196">
        <f>T125+T134+T139+T142+T145+T150+T155+T160+T163+T166</f>
        <v>0</v>
      </c>
      <c r="AR124" s="189" t="s">
        <v>85</v>
      </c>
      <c r="AT124" s="197" t="s">
        <v>76</v>
      </c>
      <c r="AU124" s="197" t="s">
        <v>77</v>
      </c>
      <c r="AY124" s="189" t="s">
        <v>201</v>
      </c>
      <c r="BK124" s="198">
        <f>BK125+BK134+BK139+BK142+BK145+BK150+BK155+BK160+BK163+BK166</f>
        <v>0</v>
      </c>
    </row>
    <row r="125" spans="2:63" s="10" customFormat="1" ht="19.9" customHeight="1">
      <c r="B125" s="188"/>
      <c r="D125" s="189" t="s">
        <v>76</v>
      </c>
      <c r="E125" s="199" t="s">
        <v>1407</v>
      </c>
      <c r="F125" s="199" t="s">
        <v>2722</v>
      </c>
      <c r="I125" s="191"/>
      <c r="J125" s="200">
        <f>BK125</f>
        <v>0</v>
      </c>
      <c r="L125" s="188"/>
      <c r="M125" s="193"/>
      <c r="N125" s="194"/>
      <c r="O125" s="194"/>
      <c r="P125" s="195">
        <f>SUM(P126:P133)</f>
        <v>0</v>
      </c>
      <c r="Q125" s="194"/>
      <c r="R125" s="195">
        <f>SUM(R126:R133)</f>
        <v>0</v>
      </c>
      <c r="S125" s="194"/>
      <c r="T125" s="196">
        <f>SUM(T126:T133)</f>
        <v>0</v>
      </c>
      <c r="AR125" s="189" t="s">
        <v>85</v>
      </c>
      <c r="AT125" s="197" t="s">
        <v>76</v>
      </c>
      <c r="AU125" s="197" t="s">
        <v>85</v>
      </c>
      <c r="AY125" s="189" t="s">
        <v>201</v>
      </c>
      <c r="BK125" s="198">
        <f>SUM(BK126:BK133)</f>
        <v>0</v>
      </c>
    </row>
    <row r="126" spans="2:65" s="1" customFormat="1" ht="16.5" customHeight="1">
      <c r="B126" s="201"/>
      <c r="C126" s="202" t="s">
        <v>256</v>
      </c>
      <c r="D126" s="202" t="s">
        <v>203</v>
      </c>
      <c r="E126" s="203" t="s">
        <v>2723</v>
      </c>
      <c r="F126" s="204" t="s">
        <v>2724</v>
      </c>
      <c r="G126" s="205" t="s">
        <v>316</v>
      </c>
      <c r="H126" s="206">
        <v>5</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308</v>
      </c>
    </row>
    <row r="127" spans="2:47" s="1" customFormat="1" ht="13.5">
      <c r="B127" s="47"/>
      <c r="D127" s="214" t="s">
        <v>210</v>
      </c>
      <c r="F127" s="215" t="s">
        <v>2724</v>
      </c>
      <c r="I127" s="216"/>
      <c r="L127" s="47"/>
      <c r="M127" s="217"/>
      <c r="N127" s="48"/>
      <c r="O127" s="48"/>
      <c r="P127" s="48"/>
      <c r="Q127" s="48"/>
      <c r="R127" s="48"/>
      <c r="S127" s="48"/>
      <c r="T127" s="86"/>
      <c r="AT127" s="24" t="s">
        <v>210</v>
      </c>
      <c r="AU127" s="24" t="s">
        <v>87</v>
      </c>
    </row>
    <row r="128" spans="2:65" s="1" customFormat="1" ht="16.5" customHeight="1">
      <c r="B128" s="201"/>
      <c r="C128" s="202" t="s">
        <v>127</v>
      </c>
      <c r="D128" s="202" t="s">
        <v>203</v>
      </c>
      <c r="E128" s="203" t="s">
        <v>2725</v>
      </c>
      <c r="F128" s="204" t="s">
        <v>2726</v>
      </c>
      <c r="G128" s="205" t="s">
        <v>316</v>
      </c>
      <c r="H128" s="206">
        <v>5</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318</v>
      </c>
    </row>
    <row r="129" spans="2:47" s="1" customFormat="1" ht="13.5">
      <c r="B129" s="47"/>
      <c r="D129" s="214" t="s">
        <v>210</v>
      </c>
      <c r="F129" s="215" t="s">
        <v>2726</v>
      </c>
      <c r="I129" s="216"/>
      <c r="L129" s="47"/>
      <c r="M129" s="217"/>
      <c r="N129" s="48"/>
      <c r="O129" s="48"/>
      <c r="P129" s="48"/>
      <c r="Q129" s="48"/>
      <c r="R129" s="48"/>
      <c r="S129" s="48"/>
      <c r="T129" s="86"/>
      <c r="AT129" s="24" t="s">
        <v>210</v>
      </c>
      <c r="AU129" s="24" t="s">
        <v>87</v>
      </c>
    </row>
    <row r="130" spans="2:65" s="1" customFormat="1" ht="16.5" customHeight="1">
      <c r="B130" s="201"/>
      <c r="C130" s="202" t="s">
        <v>130</v>
      </c>
      <c r="D130" s="202" t="s">
        <v>203</v>
      </c>
      <c r="E130" s="203" t="s">
        <v>2727</v>
      </c>
      <c r="F130" s="204" t="s">
        <v>2728</v>
      </c>
      <c r="G130" s="205" t="s">
        <v>316</v>
      </c>
      <c r="H130" s="206">
        <v>9</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327</v>
      </c>
    </row>
    <row r="131" spans="2:47" s="1" customFormat="1" ht="13.5">
      <c r="B131" s="47"/>
      <c r="D131" s="214" t="s">
        <v>210</v>
      </c>
      <c r="F131" s="215" t="s">
        <v>2728</v>
      </c>
      <c r="I131" s="216"/>
      <c r="L131" s="47"/>
      <c r="M131" s="217"/>
      <c r="N131" s="48"/>
      <c r="O131" s="48"/>
      <c r="P131" s="48"/>
      <c r="Q131" s="48"/>
      <c r="R131" s="48"/>
      <c r="S131" s="48"/>
      <c r="T131" s="86"/>
      <c r="AT131" s="24" t="s">
        <v>210</v>
      </c>
      <c r="AU131" s="24" t="s">
        <v>87</v>
      </c>
    </row>
    <row r="132" spans="2:65" s="1" customFormat="1" ht="16.5" customHeight="1">
      <c r="B132" s="201"/>
      <c r="C132" s="202" t="s">
        <v>133</v>
      </c>
      <c r="D132" s="202" t="s">
        <v>203</v>
      </c>
      <c r="E132" s="203" t="s">
        <v>2729</v>
      </c>
      <c r="F132" s="204" t="s">
        <v>2730</v>
      </c>
      <c r="G132" s="205" t="s">
        <v>316</v>
      </c>
      <c r="H132" s="206">
        <v>9</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341</v>
      </c>
    </row>
    <row r="133" spans="2:47" s="1" customFormat="1" ht="13.5">
      <c r="B133" s="47"/>
      <c r="D133" s="214" t="s">
        <v>210</v>
      </c>
      <c r="F133" s="215" t="s">
        <v>2730</v>
      </c>
      <c r="I133" s="216"/>
      <c r="L133" s="47"/>
      <c r="M133" s="217"/>
      <c r="N133" s="48"/>
      <c r="O133" s="48"/>
      <c r="P133" s="48"/>
      <c r="Q133" s="48"/>
      <c r="R133" s="48"/>
      <c r="S133" s="48"/>
      <c r="T133" s="86"/>
      <c r="AT133" s="24" t="s">
        <v>210</v>
      </c>
      <c r="AU133" s="24" t="s">
        <v>87</v>
      </c>
    </row>
    <row r="134" spans="2:63" s="10" customFormat="1" ht="29.85" customHeight="1">
      <c r="B134" s="188"/>
      <c r="D134" s="189" t="s">
        <v>76</v>
      </c>
      <c r="E134" s="199" t="s">
        <v>1427</v>
      </c>
      <c r="F134" s="199" t="s">
        <v>2731</v>
      </c>
      <c r="I134" s="191"/>
      <c r="J134" s="200">
        <f>BK134</f>
        <v>0</v>
      </c>
      <c r="L134" s="188"/>
      <c r="M134" s="193"/>
      <c r="N134" s="194"/>
      <c r="O134" s="194"/>
      <c r="P134" s="195">
        <f>SUM(P135:P138)</f>
        <v>0</v>
      </c>
      <c r="Q134" s="194"/>
      <c r="R134" s="195">
        <f>SUM(R135:R138)</f>
        <v>0</v>
      </c>
      <c r="S134" s="194"/>
      <c r="T134" s="196">
        <f>SUM(T135:T138)</f>
        <v>0</v>
      </c>
      <c r="AR134" s="189" t="s">
        <v>85</v>
      </c>
      <c r="AT134" s="197" t="s">
        <v>76</v>
      </c>
      <c r="AU134" s="197" t="s">
        <v>85</v>
      </c>
      <c r="AY134" s="189" t="s">
        <v>201</v>
      </c>
      <c r="BK134" s="198">
        <f>SUM(BK135:BK138)</f>
        <v>0</v>
      </c>
    </row>
    <row r="135" spans="2:65" s="1" customFormat="1" ht="16.5" customHeight="1">
      <c r="B135" s="201"/>
      <c r="C135" s="202" t="s">
        <v>136</v>
      </c>
      <c r="D135" s="202" t="s">
        <v>203</v>
      </c>
      <c r="E135" s="203" t="s">
        <v>2732</v>
      </c>
      <c r="F135" s="204" t="s">
        <v>2733</v>
      </c>
      <c r="G135" s="205" t="s">
        <v>316</v>
      </c>
      <c r="H135" s="206">
        <v>1</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352</v>
      </c>
    </row>
    <row r="136" spans="2:47" s="1" customFormat="1" ht="13.5">
      <c r="B136" s="47"/>
      <c r="D136" s="214" t="s">
        <v>210</v>
      </c>
      <c r="F136" s="215" t="s">
        <v>2733</v>
      </c>
      <c r="I136" s="216"/>
      <c r="L136" s="47"/>
      <c r="M136" s="217"/>
      <c r="N136" s="48"/>
      <c r="O136" s="48"/>
      <c r="P136" s="48"/>
      <c r="Q136" s="48"/>
      <c r="R136" s="48"/>
      <c r="S136" s="48"/>
      <c r="T136" s="86"/>
      <c r="AT136" s="24" t="s">
        <v>210</v>
      </c>
      <c r="AU136" s="24" t="s">
        <v>87</v>
      </c>
    </row>
    <row r="137" spans="2:65" s="1" customFormat="1" ht="16.5" customHeight="1">
      <c r="B137" s="201"/>
      <c r="C137" s="202" t="s">
        <v>139</v>
      </c>
      <c r="D137" s="202" t="s">
        <v>203</v>
      </c>
      <c r="E137" s="203" t="s">
        <v>2734</v>
      </c>
      <c r="F137" s="204" t="s">
        <v>2735</v>
      </c>
      <c r="G137" s="205" t="s">
        <v>316</v>
      </c>
      <c r="H137" s="206">
        <v>1</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368</v>
      </c>
    </row>
    <row r="138" spans="2:47" s="1" customFormat="1" ht="13.5">
      <c r="B138" s="47"/>
      <c r="D138" s="214" t="s">
        <v>210</v>
      </c>
      <c r="F138" s="215" t="s">
        <v>2735</v>
      </c>
      <c r="I138" s="216"/>
      <c r="L138" s="47"/>
      <c r="M138" s="217"/>
      <c r="N138" s="48"/>
      <c r="O138" s="48"/>
      <c r="P138" s="48"/>
      <c r="Q138" s="48"/>
      <c r="R138" s="48"/>
      <c r="S138" s="48"/>
      <c r="T138" s="86"/>
      <c r="AT138" s="24" t="s">
        <v>210</v>
      </c>
      <c r="AU138" s="24" t="s">
        <v>87</v>
      </c>
    </row>
    <row r="139" spans="2:63" s="10" customFormat="1" ht="29.85" customHeight="1">
      <c r="B139" s="188"/>
      <c r="D139" s="189" t="s">
        <v>76</v>
      </c>
      <c r="E139" s="199" t="s">
        <v>1237</v>
      </c>
      <c r="F139" s="199" t="s">
        <v>2702</v>
      </c>
      <c r="I139" s="191"/>
      <c r="J139" s="200">
        <f>BK139</f>
        <v>0</v>
      </c>
      <c r="L139" s="188"/>
      <c r="M139" s="193"/>
      <c r="N139" s="194"/>
      <c r="O139" s="194"/>
      <c r="P139" s="195">
        <f>SUM(P140:P141)</f>
        <v>0</v>
      </c>
      <c r="Q139" s="194"/>
      <c r="R139" s="195">
        <f>SUM(R140:R141)</f>
        <v>0</v>
      </c>
      <c r="S139" s="194"/>
      <c r="T139" s="196">
        <f>SUM(T140:T141)</f>
        <v>0</v>
      </c>
      <c r="AR139" s="189" t="s">
        <v>85</v>
      </c>
      <c r="AT139" s="197" t="s">
        <v>76</v>
      </c>
      <c r="AU139" s="197" t="s">
        <v>85</v>
      </c>
      <c r="AY139" s="189" t="s">
        <v>201</v>
      </c>
      <c r="BK139" s="198">
        <f>SUM(BK140:BK141)</f>
        <v>0</v>
      </c>
    </row>
    <row r="140" spans="2:65" s="1" customFormat="1" ht="16.5" customHeight="1">
      <c r="B140" s="201"/>
      <c r="C140" s="202" t="s">
        <v>11</v>
      </c>
      <c r="D140" s="202" t="s">
        <v>203</v>
      </c>
      <c r="E140" s="203" t="s">
        <v>2736</v>
      </c>
      <c r="F140" s="204" t="s">
        <v>2737</v>
      </c>
      <c r="G140" s="205" t="s">
        <v>316</v>
      </c>
      <c r="H140" s="206">
        <v>1</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87</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144</v>
      </c>
    </row>
    <row r="141" spans="2:47" s="1" customFormat="1" ht="13.5">
      <c r="B141" s="47"/>
      <c r="D141" s="214" t="s">
        <v>210</v>
      </c>
      <c r="F141" s="215" t="s">
        <v>2737</v>
      </c>
      <c r="I141" s="216"/>
      <c r="L141" s="47"/>
      <c r="M141" s="217"/>
      <c r="N141" s="48"/>
      <c r="O141" s="48"/>
      <c r="P141" s="48"/>
      <c r="Q141" s="48"/>
      <c r="R141" s="48"/>
      <c r="S141" s="48"/>
      <c r="T141" s="86"/>
      <c r="AT141" s="24" t="s">
        <v>210</v>
      </c>
      <c r="AU141" s="24" t="s">
        <v>87</v>
      </c>
    </row>
    <row r="142" spans="2:63" s="10" customFormat="1" ht="29.85" customHeight="1">
      <c r="B142" s="188"/>
      <c r="D142" s="189" t="s">
        <v>76</v>
      </c>
      <c r="E142" s="199" t="s">
        <v>1441</v>
      </c>
      <c r="F142" s="199" t="s">
        <v>2738</v>
      </c>
      <c r="I142" s="191"/>
      <c r="J142" s="200">
        <f>BK142</f>
        <v>0</v>
      </c>
      <c r="L142" s="188"/>
      <c r="M142" s="193"/>
      <c r="N142" s="194"/>
      <c r="O142" s="194"/>
      <c r="P142" s="195">
        <f>SUM(P143:P144)</f>
        <v>0</v>
      </c>
      <c r="Q142" s="194"/>
      <c r="R142" s="195">
        <f>SUM(R143:R144)</f>
        <v>0</v>
      </c>
      <c r="S142" s="194"/>
      <c r="T142" s="196">
        <f>SUM(T143:T144)</f>
        <v>0</v>
      </c>
      <c r="AR142" s="189" t="s">
        <v>85</v>
      </c>
      <c r="AT142" s="197" t="s">
        <v>76</v>
      </c>
      <c r="AU142" s="197" t="s">
        <v>85</v>
      </c>
      <c r="AY142" s="189" t="s">
        <v>201</v>
      </c>
      <c r="BK142" s="198">
        <f>SUM(BK143:BK144)</f>
        <v>0</v>
      </c>
    </row>
    <row r="143" spans="2:65" s="1" customFormat="1" ht="16.5" customHeight="1">
      <c r="B143" s="201"/>
      <c r="C143" s="202" t="s">
        <v>296</v>
      </c>
      <c r="D143" s="202" t="s">
        <v>203</v>
      </c>
      <c r="E143" s="203" t="s">
        <v>2739</v>
      </c>
      <c r="F143" s="204" t="s">
        <v>2740</v>
      </c>
      <c r="G143" s="205" t="s">
        <v>316</v>
      </c>
      <c r="H143" s="206">
        <v>1</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391</v>
      </c>
    </row>
    <row r="144" spans="2:47" s="1" customFormat="1" ht="13.5">
      <c r="B144" s="47"/>
      <c r="D144" s="214" t="s">
        <v>210</v>
      </c>
      <c r="F144" s="215" t="s">
        <v>2740</v>
      </c>
      <c r="I144" s="216"/>
      <c r="L144" s="47"/>
      <c r="M144" s="217"/>
      <c r="N144" s="48"/>
      <c r="O144" s="48"/>
      <c r="P144" s="48"/>
      <c r="Q144" s="48"/>
      <c r="R144" s="48"/>
      <c r="S144" s="48"/>
      <c r="T144" s="86"/>
      <c r="AT144" s="24" t="s">
        <v>210</v>
      </c>
      <c r="AU144" s="24" t="s">
        <v>87</v>
      </c>
    </row>
    <row r="145" spans="2:63" s="10" customFormat="1" ht="29.85" customHeight="1">
      <c r="B145" s="188"/>
      <c r="D145" s="189" t="s">
        <v>76</v>
      </c>
      <c r="E145" s="199" t="s">
        <v>1463</v>
      </c>
      <c r="F145" s="199" t="s">
        <v>2741</v>
      </c>
      <c r="I145" s="191"/>
      <c r="J145" s="200">
        <f>BK145</f>
        <v>0</v>
      </c>
      <c r="L145" s="188"/>
      <c r="M145" s="193"/>
      <c r="N145" s="194"/>
      <c r="O145" s="194"/>
      <c r="P145" s="195">
        <f>SUM(P146:P149)</f>
        <v>0</v>
      </c>
      <c r="Q145" s="194"/>
      <c r="R145" s="195">
        <f>SUM(R146:R149)</f>
        <v>0</v>
      </c>
      <c r="S145" s="194"/>
      <c r="T145" s="196">
        <f>SUM(T146:T149)</f>
        <v>0</v>
      </c>
      <c r="AR145" s="189" t="s">
        <v>85</v>
      </c>
      <c r="AT145" s="197" t="s">
        <v>76</v>
      </c>
      <c r="AU145" s="197" t="s">
        <v>85</v>
      </c>
      <c r="AY145" s="189" t="s">
        <v>201</v>
      </c>
      <c r="BK145" s="198">
        <f>SUM(BK146:BK149)</f>
        <v>0</v>
      </c>
    </row>
    <row r="146" spans="2:65" s="1" customFormat="1" ht="16.5" customHeight="1">
      <c r="B146" s="201"/>
      <c r="C146" s="202" t="s">
        <v>302</v>
      </c>
      <c r="D146" s="202" t="s">
        <v>203</v>
      </c>
      <c r="E146" s="203" t="s">
        <v>2742</v>
      </c>
      <c r="F146" s="204" t="s">
        <v>2743</v>
      </c>
      <c r="G146" s="205" t="s">
        <v>316</v>
      </c>
      <c r="H146" s="206">
        <v>1</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407</v>
      </c>
    </row>
    <row r="147" spans="2:47" s="1" customFormat="1" ht="13.5">
      <c r="B147" s="47"/>
      <c r="D147" s="214" t="s">
        <v>210</v>
      </c>
      <c r="F147" s="215" t="s">
        <v>2743</v>
      </c>
      <c r="I147" s="216"/>
      <c r="L147" s="47"/>
      <c r="M147" s="217"/>
      <c r="N147" s="48"/>
      <c r="O147" s="48"/>
      <c r="P147" s="48"/>
      <c r="Q147" s="48"/>
      <c r="R147" s="48"/>
      <c r="S147" s="48"/>
      <c r="T147" s="86"/>
      <c r="AT147" s="24" t="s">
        <v>210</v>
      </c>
      <c r="AU147" s="24" t="s">
        <v>87</v>
      </c>
    </row>
    <row r="148" spans="2:65" s="1" customFormat="1" ht="16.5" customHeight="1">
      <c r="B148" s="201"/>
      <c r="C148" s="202" t="s">
        <v>308</v>
      </c>
      <c r="D148" s="202" t="s">
        <v>203</v>
      </c>
      <c r="E148" s="203" t="s">
        <v>2744</v>
      </c>
      <c r="F148" s="204" t="s">
        <v>2745</v>
      </c>
      <c r="G148" s="205" t="s">
        <v>2715</v>
      </c>
      <c r="H148" s="206">
        <v>1</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417</v>
      </c>
    </row>
    <row r="149" spans="2:47" s="1" customFormat="1" ht="13.5">
      <c r="B149" s="47"/>
      <c r="D149" s="214" t="s">
        <v>210</v>
      </c>
      <c r="F149" s="215" t="s">
        <v>2745</v>
      </c>
      <c r="I149" s="216"/>
      <c r="L149" s="47"/>
      <c r="M149" s="217"/>
      <c r="N149" s="48"/>
      <c r="O149" s="48"/>
      <c r="P149" s="48"/>
      <c r="Q149" s="48"/>
      <c r="R149" s="48"/>
      <c r="S149" s="48"/>
      <c r="T149" s="86"/>
      <c r="AT149" s="24" t="s">
        <v>210</v>
      </c>
      <c r="AU149" s="24" t="s">
        <v>87</v>
      </c>
    </row>
    <row r="150" spans="2:63" s="10" customFormat="1" ht="29.85" customHeight="1">
      <c r="B150" s="188"/>
      <c r="D150" s="189" t="s">
        <v>76</v>
      </c>
      <c r="E150" s="199" t="s">
        <v>1474</v>
      </c>
      <c r="F150" s="199" t="s">
        <v>2746</v>
      </c>
      <c r="I150" s="191"/>
      <c r="J150" s="200">
        <f>BK150</f>
        <v>0</v>
      </c>
      <c r="L150" s="188"/>
      <c r="M150" s="193"/>
      <c r="N150" s="194"/>
      <c r="O150" s="194"/>
      <c r="P150" s="195">
        <f>SUM(P151:P154)</f>
        <v>0</v>
      </c>
      <c r="Q150" s="194"/>
      <c r="R150" s="195">
        <f>SUM(R151:R154)</f>
        <v>0</v>
      </c>
      <c r="S150" s="194"/>
      <c r="T150" s="196">
        <f>SUM(T151:T154)</f>
        <v>0</v>
      </c>
      <c r="AR150" s="189" t="s">
        <v>85</v>
      </c>
      <c r="AT150" s="197" t="s">
        <v>76</v>
      </c>
      <c r="AU150" s="197" t="s">
        <v>85</v>
      </c>
      <c r="AY150" s="189" t="s">
        <v>201</v>
      </c>
      <c r="BK150" s="198">
        <f>SUM(BK151:BK154)</f>
        <v>0</v>
      </c>
    </row>
    <row r="151" spans="2:65" s="1" customFormat="1" ht="16.5" customHeight="1">
      <c r="B151" s="201"/>
      <c r="C151" s="202" t="s">
        <v>313</v>
      </c>
      <c r="D151" s="202" t="s">
        <v>203</v>
      </c>
      <c r="E151" s="203" t="s">
        <v>2747</v>
      </c>
      <c r="F151" s="204" t="s">
        <v>2748</v>
      </c>
      <c r="G151" s="205" t="s">
        <v>316</v>
      </c>
      <c r="H151" s="206">
        <v>1</v>
      </c>
      <c r="I151" s="207"/>
      <c r="J151" s="208">
        <f>ROUND(I151*H151,2)</f>
        <v>0</v>
      </c>
      <c r="K151" s="204" t="s">
        <v>5</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430</v>
      </c>
    </row>
    <row r="152" spans="2:47" s="1" customFormat="1" ht="13.5">
      <c r="B152" s="47"/>
      <c r="D152" s="214" t="s">
        <v>210</v>
      </c>
      <c r="F152" s="215" t="s">
        <v>2748</v>
      </c>
      <c r="I152" s="216"/>
      <c r="L152" s="47"/>
      <c r="M152" s="217"/>
      <c r="N152" s="48"/>
      <c r="O152" s="48"/>
      <c r="P152" s="48"/>
      <c r="Q152" s="48"/>
      <c r="R152" s="48"/>
      <c r="S152" s="48"/>
      <c r="T152" s="86"/>
      <c r="AT152" s="24" t="s">
        <v>210</v>
      </c>
      <c r="AU152" s="24" t="s">
        <v>87</v>
      </c>
    </row>
    <row r="153" spans="2:65" s="1" customFormat="1" ht="16.5" customHeight="1">
      <c r="B153" s="201"/>
      <c r="C153" s="202" t="s">
        <v>318</v>
      </c>
      <c r="D153" s="202" t="s">
        <v>203</v>
      </c>
      <c r="E153" s="203" t="s">
        <v>2749</v>
      </c>
      <c r="F153" s="204" t="s">
        <v>2750</v>
      </c>
      <c r="G153" s="205" t="s">
        <v>316</v>
      </c>
      <c r="H153" s="206">
        <v>30</v>
      </c>
      <c r="I153" s="207"/>
      <c r="J153" s="208">
        <f>ROUND(I153*H153,2)</f>
        <v>0</v>
      </c>
      <c r="K153" s="204" t="s">
        <v>5</v>
      </c>
      <c r="L153" s="47"/>
      <c r="M153" s="209" t="s">
        <v>5</v>
      </c>
      <c r="N153" s="210" t="s">
        <v>48</v>
      </c>
      <c r="O153" s="48"/>
      <c r="P153" s="211">
        <f>O153*H153</f>
        <v>0</v>
      </c>
      <c r="Q153" s="211">
        <v>0</v>
      </c>
      <c r="R153" s="211">
        <f>Q153*H153</f>
        <v>0</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147</v>
      </c>
    </row>
    <row r="154" spans="2:47" s="1" customFormat="1" ht="13.5">
      <c r="B154" s="47"/>
      <c r="D154" s="214" t="s">
        <v>210</v>
      </c>
      <c r="F154" s="215" t="s">
        <v>2750</v>
      </c>
      <c r="I154" s="216"/>
      <c r="L154" s="47"/>
      <c r="M154" s="217"/>
      <c r="N154" s="48"/>
      <c r="O154" s="48"/>
      <c r="P154" s="48"/>
      <c r="Q154" s="48"/>
      <c r="R154" s="48"/>
      <c r="S154" s="48"/>
      <c r="T154" s="86"/>
      <c r="AT154" s="24" t="s">
        <v>210</v>
      </c>
      <c r="AU154" s="24" t="s">
        <v>87</v>
      </c>
    </row>
    <row r="155" spans="2:63" s="10" customFormat="1" ht="29.85" customHeight="1">
      <c r="B155" s="188"/>
      <c r="D155" s="189" t="s">
        <v>76</v>
      </c>
      <c r="E155" s="199" t="s">
        <v>1257</v>
      </c>
      <c r="F155" s="199" t="s">
        <v>2709</v>
      </c>
      <c r="I155" s="191"/>
      <c r="J155" s="200">
        <f>BK155</f>
        <v>0</v>
      </c>
      <c r="L155" s="188"/>
      <c r="M155" s="193"/>
      <c r="N155" s="194"/>
      <c r="O155" s="194"/>
      <c r="P155" s="195">
        <f>SUM(P156:P159)</f>
        <v>0</v>
      </c>
      <c r="Q155" s="194"/>
      <c r="R155" s="195">
        <f>SUM(R156:R159)</f>
        <v>0</v>
      </c>
      <c r="S155" s="194"/>
      <c r="T155" s="196">
        <f>SUM(T156:T159)</f>
        <v>0</v>
      </c>
      <c r="AR155" s="189" t="s">
        <v>85</v>
      </c>
      <c r="AT155" s="197" t="s">
        <v>76</v>
      </c>
      <c r="AU155" s="197" t="s">
        <v>85</v>
      </c>
      <c r="AY155" s="189" t="s">
        <v>201</v>
      </c>
      <c r="BK155" s="198">
        <f>SUM(BK156:BK159)</f>
        <v>0</v>
      </c>
    </row>
    <row r="156" spans="2:65" s="1" customFormat="1" ht="16.5" customHeight="1">
      <c r="B156" s="201"/>
      <c r="C156" s="202" t="s">
        <v>10</v>
      </c>
      <c r="D156" s="202" t="s">
        <v>203</v>
      </c>
      <c r="E156" s="203" t="s">
        <v>2751</v>
      </c>
      <c r="F156" s="204" t="s">
        <v>2752</v>
      </c>
      <c r="G156" s="205" t="s">
        <v>330</v>
      </c>
      <c r="H156" s="206">
        <v>900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456</v>
      </c>
    </row>
    <row r="157" spans="2:47" s="1" customFormat="1" ht="13.5">
      <c r="B157" s="47"/>
      <c r="D157" s="214" t="s">
        <v>210</v>
      </c>
      <c r="F157" s="215" t="s">
        <v>2752</v>
      </c>
      <c r="I157" s="216"/>
      <c r="L157" s="47"/>
      <c r="M157" s="217"/>
      <c r="N157" s="48"/>
      <c r="O157" s="48"/>
      <c r="P157" s="48"/>
      <c r="Q157" s="48"/>
      <c r="R157" s="48"/>
      <c r="S157" s="48"/>
      <c r="T157" s="86"/>
      <c r="AT157" s="24" t="s">
        <v>210</v>
      </c>
      <c r="AU157" s="24" t="s">
        <v>87</v>
      </c>
    </row>
    <row r="158" spans="2:65" s="1" customFormat="1" ht="16.5" customHeight="1">
      <c r="B158" s="201"/>
      <c r="C158" s="202" t="s">
        <v>327</v>
      </c>
      <c r="D158" s="202" t="s">
        <v>203</v>
      </c>
      <c r="E158" s="203" t="s">
        <v>2753</v>
      </c>
      <c r="F158" s="204" t="s">
        <v>2754</v>
      </c>
      <c r="G158" s="205" t="s">
        <v>330</v>
      </c>
      <c r="H158" s="206">
        <v>20</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468</v>
      </c>
    </row>
    <row r="159" spans="2:47" s="1" customFormat="1" ht="13.5">
      <c r="B159" s="47"/>
      <c r="D159" s="214" t="s">
        <v>210</v>
      </c>
      <c r="F159" s="215" t="s">
        <v>2754</v>
      </c>
      <c r="I159" s="216"/>
      <c r="L159" s="47"/>
      <c r="M159" s="217"/>
      <c r="N159" s="48"/>
      <c r="O159" s="48"/>
      <c r="P159" s="48"/>
      <c r="Q159" s="48"/>
      <c r="R159" s="48"/>
      <c r="S159" s="48"/>
      <c r="T159" s="86"/>
      <c r="AT159" s="24" t="s">
        <v>210</v>
      </c>
      <c r="AU159" s="24" t="s">
        <v>87</v>
      </c>
    </row>
    <row r="160" spans="2:63" s="10" customFormat="1" ht="29.85" customHeight="1">
      <c r="B160" s="188"/>
      <c r="D160" s="189" t="s">
        <v>76</v>
      </c>
      <c r="E160" s="199" t="s">
        <v>1495</v>
      </c>
      <c r="F160" s="199" t="s">
        <v>2755</v>
      </c>
      <c r="I160" s="191"/>
      <c r="J160" s="200">
        <f>BK160</f>
        <v>0</v>
      </c>
      <c r="L160" s="188"/>
      <c r="M160" s="193"/>
      <c r="N160" s="194"/>
      <c r="O160" s="194"/>
      <c r="P160" s="195">
        <f>SUM(P161:P162)</f>
        <v>0</v>
      </c>
      <c r="Q160" s="194"/>
      <c r="R160" s="195">
        <f>SUM(R161:R162)</f>
        <v>0</v>
      </c>
      <c r="S160" s="194"/>
      <c r="T160" s="196">
        <f>SUM(T161:T162)</f>
        <v>0</v>
      </c>
      <c r="AR160" s="189" t="s">
        <v>85</v>
      </c>
      <c r="AT160" s="197" t="s">
        <v>76</v>
      </c>
      <c r="AU160" s="197" t="s">
        <v>85</v>
      </c>
      <c r="AY160" s="189" t="s">
        <v>201</v>
      </c>
      <c r="BK160" s="198">
        <f>SUM(BK161:BK162)</f>
        <v>0</v>
      </c>
    </row>
    <row r="161" spans="2:65" s="1" customFormat="1" ht="16.5" customHeight="1">
      <c r="B161" s="201"/>
      <c r="C161" s="202" t="s">
        <v>334</v>
      </c>
      <c r="D161" s="202" t="s">
        <v>203</v>
      </c>
      <c r="E161" s="203" t="s">
        <v>2756</v>
      </c>
      <c r="F161" s="204" t="s">
        <v>2757</v>
      </c>
      <c r="G161" s="205" t="s">
        <v>316</v>
      </c>
      <c r="H161" s="206">
        <v>1</v>
      </c>
      <c r="I161" s="207"/>
      <c r="J161" s="208">
        <f>ROUND(I161*H161,2)</f>
        <v>0</v>
      </c>
      <c r="K161" s="204" t="s">
        <v>5</v>
      </c>
      <c r="L161" s="47"/>
      <c r="M161" s="209" t="s">
        <v>5</v>
      </c>
      <c r="N161" s="210" t="s">
        <v>48</v>
      </c>
      <c r="O161" s="48"/>
      <c r="P161" s="211">
        <f>O161*H161</f>
        <v>0</v>
      </c>
      <c r="Q161" s="211">
        <v>0</v>
      </c>
      <c r="R161" s="211">
        <f>Q161*H161</f>
        <v>0</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480</v>
      </c>
    </row>
    <row r="162" spans="2:47" s="1" customFormat="1" ht="13.5">
      <c r="B162" s="47"/>
      <c r="D162" s="214" t="s">
        <v>210</v>
      </c>
      <c r="F162" s="215" t="s">
        <v>2757</v>
      </c>
      <c r="I162" s="216"/>
      <c r="L162" s="47"/>
      <c r="M162" s="217"/>
      <c r="N162" s="48"/>
      <c r="O162" s="48"/>
      <c r="P162" s="48"/>
      <c r="Q162" s="48"/>
      <c r="R162" s="48"/>
      <c r="S162" s="48"/>
      <c r="T162" s="86"/>
      <c r="AT162" s="24" t="s">
        <v>210</v>
      </c>
      <c r="AU162" s="24" t="s">
        <v>87</v>
      </c>
    </row>
    <row r="163" spans="2:63" s="10" customFormat="1" ht="29.85" customHeight="1">
      <c r="B163" s="188"/>
      <c r="D163" s="189" t="s">
        <v>76</v>
      </c>
      <c r="E163" s="199" t="s">
        <v>1286</v>
      </c>
      <c r="F163" s="199" t="s">
        <v>2712</v>
      </c>
      <c r="I163" s="191"/>
      <c r="J163" s="200">
        <f>BK163</f>
        <v>0</v>
      </c>
      <c r="L163" s="188"/>
      <c r="M163" s="193"/>
      <c r="N163" s="194"/>
      <c r="O163" s="194"/>
      <c r="P163" s="195">
        <f>SUM(P164:P165)</f>
        <v>0</v>
      </c>
      <c r="Q163" s="194"/>
      <c r="R163" s="195">
        <f>SUM(R164:R165)</f>
        <v>0</v>
      </c>
      <c r="S163" s="194"/>
      <c r="T163" s="196">
        <f>SUM(T164:T165)</f>
        <v>0</v>
      </c>
      <c r="AR163" s="189" t="s">
        <v>85</v>
      </c>
      <c r="AT163" s="197" t="s">
        <v>76</v>
      </c>
      <c r="AU163" s="197" t="s">
        <v>85</v>
      </c>
      <c r="AY163" s="189" t="s">
        <v>201</v>
      </c>
      <c r="BK163" s="198">
        <f>SUM(BK164:BK165)</f>
        <v>0</v>
      </c>
    </row>
    <row r="164" spans="2:65" s="1" customFormat="1" ht="16.5" customHeight="1">
      <c r="B164" s="201"/>
      <c r="C164" s="202" t="s">
        <v>341</v>
      </c>
      <c r="D164" s="202" t="s">
        <v>203</v>
      </c>
      <c r="E164" s="203" t="s">
        <v>2758</v>
      </c>
      <c r="F164" s="204" t="s">
        <v>2714</v>
      </c>
      <c r="G164" s="205" t="s">
        <v>316</v>
      </c>
      <c r="H164" s="206">
        <v>1</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87</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496</v>
      </c>
    </row>
    <row r="165" spans="2:47" s="1" customFormat="1" ht="13.5">
      <c r="B165" s="47"/>
      <c r="D165" s="214" t="s">
        <v>210</v>
      </c>
      <c r="F165" s="215" t="s">
        <v>2714</v>
      </c>
      <c r="I165" s="216"/>
      <c r="L165" s="47"/>
      <c r="M165" s="217"/>
      <c r="N165" s="48"/>
      <c r="O165" s="48"/>
      <c r="P165" s="48"/>
      <c r="Q165" s="48"/>
      <c r="R165" s="48"/>
      <c r="S165" s="48"/>
      <c r="T165" s="86"/>
      <c r="AT165" s="24" t="s">
        <v>210</v>
      </c>
      <c r="AU165" s="24" t="s">
        <v>87</v>
      </c>
    </row>
    <row r="166" spans="2:63" s="10" customFormat="1" ht="29.85" customHeight="1">
      <c r="B166" s="188"/>
      <c r="D166" s="189" t="s">
        <v>76</v>
      </c>
      <c r="E166" s="199" t="s">
        <v>1363</v>
      </c>
      <c r="F166" s="199" t="s">
        <v>2716</v>
      </c>
      <c r="I166" s="191"/>
      <c r="J166" s="200">
        <f>BK166</f>
        <v>0</v>
      </c>
      <c r="L166" s="188"/>
      <c r="M166" s="193"/>
      <c r="N166" s="194"/>
      <c r="O166" s="194"/>
      <c r="P166" s="195">
        <f>SUM(P167:P170)</f>
        <v>0</v>
      </c>
      <c r="Q166" s="194"/>
      <c r="R166" s="195">
        <f>SUM(R167:R170)</f>
        <v>0</v>
      </c>
      <c r="S166" s="194"/>
      <c r="T166" s="196">
        <f>SUM(T167:T170)</f>
        <v>0</v>
      </c>
      <c r="AR166" s="189" t="s">
        <v>85</v>
      </c>
      <c r="AT166" s="197" t="s">
        <v>76</v>
      </c>
      <c r="AU166" s="197" t="s">
        <v>85</v>
      </c>
      <c r="AY166" s="189" t="s">
        <v>201</v>
      </c>
      <c r="BK166" s="198">
        <f>SUM(BK167:BK170)</f>
        <v>0</v>
      </c>
    </row>
    <row r="167" spans="2:65" s="1" customFormat="1" ht="16.5" customHeight="1">
      <c r="B167" s="201"/>
      <c r="C167" s="202" t="s">
        <v>347</v>
      </c>
      <c r="D167" s="202" t="s">
        <v>203</v>
      </c>
      <c r="E167" s="203" t="s">
        <v>2759</v>
      </c>
      <c r="F167" s="204" t="s">
        <v>2720</v>
      </c>
      <c r="G167" s="205" t="s">
        <v>2715</v>
      </c>
      <c r="H167" s="206">
        <v>1</v>
      </c>
      <c r="I167" s="207"/>
      <c r="J167" s="208">
        <f>ROUND(I167*H167,2)</f>
        <v>0</v>
      </c>
      <c r="K167" s="204" t="s">
        <v>5</v>
      </c>
      <c r="L167" s="47"/>
      <c r="M167" s="209" t="s">
        <v>5</v>
      </c>
      <c r="N167" s="210" t="s">
        <v>48</v>
      </c>
      <c r="O167" s="48"/>
      <c r="P167" s="211">
        <f>O167*H167</f>
        <v>0</v>
      </c>
      <c r="Q167" s="211">
        <v>0</v>
      </c>
      <c r="R167" s="211">
        <f>Q167*H167</f>
        <v>0</v>
      </c>
      <c r="S167" s="211">
        <v>0</v>
      </c>
      <c r="T167" s="212">
        <f>S167*H167</f>
        <v>0</v>
      </c>
      <c r="AR167" s="24" t="s">
        <v>208</v>
      </c>
      <c r="AT167" s="24" t="s">
        <v>203</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509</v>
      </c>
    </row>
    <row r="168" spans="2:47" s="1" customFormat="1" ht="13.5">
      <c r="B168" s="47"/>
      <c r="D168" s="214" t="s">
        <v>210</v>
      </c>
      <c r="F168" s="215" t="s">
        <v>2720</v>
      </c>
      <c r="I168" s="216"/>
      <c r="L168" s="47"/>
      <c r="M168" s="217"/>
      <c r="N168" s="48"/>
      <c r="O168" s="48"/>
      <c r="P168" s="48"/>
      <c r="Q168" s="48"/>
      <c r="R168" s="48"/>
      <c r="S168" s="48"/>
      <c r="T168" s="86"/>
      <c r="AT168" s="24" t="s">
        <v>210</v>
      </c>
      <c r="AU168" s="24" t="s">
        <v>87</v>
      </c>
    </row>
    <row r="169" spans="2:65" s="1" customFormat="1" ht="16.5" customHeight="1">
      <c r="B169" s="201"/>
      <c r="C169" s="202" t="s">
        <v>352</v>
      </c>
      <c r="D169" s="202" t="s">
        <v>203</v>
      </c>
      <c r="E169" s="203" t="s">
        <v>2760</v>
      </c>
      <c r="F169" s="204" t="s">
        <v>2761</v>
      </c>
      <c r="G169" s="205" t="s">
        <v>316</v>
      </c>
      <c r="H169" s="206">
        <v>1</v>
      </c>
      <c r="I169" s="207"/>
      <c r="J169" s="208">
        <f>ROUND(I169*H169,2)</f>
        <v>0</v>
      </c>
      <c r="K169" s="204" t="s">
        <v>5</v>
      </c>
      <c r="L169" s="47"/>
      <c r="M169" s="209" t="s">
        <v>5</v>
      </c>
      <c r="N169" s="210" t="s">
        <v>48</v>
      </c>
      <c r="O169" s="48"/>
      <c r="P169" s="211">
        <f>O169*H169</f>
        <v>0</v>
      </c>
      <c r="Q169" s="211">
        <v>0</v>
      </c>
      <c r="R169" s="211">
        <f>Q169*H169</f>
        <v>0</v>
      </c>
      <c r="S169" s="211">
        <v>0</v>
      </c>
      <c r="T169" s="212">
        <f>S169*H169</f>
        <v>0</v>
      </c>
      <c r="AR169" s="24" t="s">
        <v>208</v>
      </c>
      <c r="AT169" s="24" t="s">
        <v>203</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518</v>
      </c>
    </row>
    <row r="170" spans="2:47" s="1" customFormat="1" ht="13.5">
      <c r="B170" s="47"/>
      <c r="D170" s="214" t="s">
        <v>210</v>
      </c>
      <c r="F170" s="215" t="s">
        <v>2761</v>
      </c>
      <c r="I170" s="216"/>
      <c r="L170" s="47"/>
      <c r="M170" s="217"/>
      <c r="N170" s="48"/>
      <c r="O170" s="48"/>
      <c r="P170" s="48"/>
      <c r="Q170" s="48"/>
      <c r="R170" s="48"/>
      <c r="S170" s="48"/>
      <c r="T170" s="86"/>
      <c r="AT170" s="24" t="s">
        <v>210</v>
      </c>
      <c r="AU170" s="24" t="s">
        <v>87</v>
      </c>
    </row>
    <row r="171" spans="2:63" s="10" customFormat="1" ht="37.4" customHeight="1">
      <c r="B171" s="188"/>
      <c r="D171" s="189" t="s">
        <v>76</v>
      </c>
      <c r="E171" s="190" t="s">
        <v>1500</v>
      </c>
      <c r="F171" s="190" t="s">
        <v>2762</v>
      </c>
      <c r="I171" s="191"/>
      <c r="J171" s="192">
        <f>BK171</f>
        <v>0</v>
      </c>
      <c r="L171" s="188"/>
      <c r="M171" s="193"/>
      <c r="N171" s="194"/>
      <c r="O171" s="194"/>
      <c r="P171" s="195">
        <f>P172+P175+P180+P185+P190+P193+P196</f>
        <v>0</v>
      </c>
      <c r="Q171" s="194"/>
      <c r="R171" s="195">
        <f>R172+R175+R180+R185+R190+R193+R196</f>
        <v>0</v>
      </c>
      <c r="S171" s="194"/>
      <c r="T171" s="196">
        <f>T172+T175+T180+T185+T190+T193+T196</f>
        <v>0</v>
      </c>
      <c r="AR171" s="189" t="s">
        <v>85</v>
      </c>
      <c r="AT171" s="197" t="s">
        <v>76</v>
      </c>
      <c r="AU171" s="197" t="s">
        <v>77</v>
      </c>
      <c r="AY171" s="189" t="s">
        <v>201</v>
      </c>
      <c r="BK171" s="198">
        <f>BK172+BK175+BK180+BK185+BK190+BK193+BK196</f>
        <v>0</v>
      </c>
    </row>
    <row r="172" spans="2:63" s="10" customFormat="1" ht="19.9" customHeight="1">
      <c r="B172" s="188"/>
      <c r="D172" s="189" t="s">
        <v>76</v>
      </c>
      <c r="E172" s="199" t="s">
        <v>1441</v>
      </c>
      <c r="F172" s="199" t="s">
        <v>2738</v>
      </c>
      <c r="I172" s="191"/>
      <c r="J172" s="200">
        <f>BK172</f>
        <v>0</v>
      </c>
      <c r="L172" s="188"/>
      <c r="M172" s="193"/>
      <c r="N172" s="194"/>
      <c r="O172" s="194"/>
      <c r="P172" s="195">
        <f>SUM(P173:P174)</f>
        <v>0</v>
      </c>
      <c r="Q172" s="194"/>
      <c r="R172" s="195">
        <f>SUM(R173:R174)</f>
        <v>0</v>
      </c>
      <c r="S172" s="194"/>
      <c r="T172" s="196">
        <f>SUM(T173:T174)</f>
        <v>0</v>
      </c>
      <c r="AR172" s="189" t="s">
        <v>85</v>
      </c>
      <c r="AT172" s="197" t="s">
        <v>76</v>
      </c>
      <c r="AU172" s="197" t="s">
        <v>85</v>
      </c>
      <c r="AY172" s="189" t="s">
        <v>201</v>
      </c>
      <c r="BK172" s="198">
        <f>SUM(BK173:BK174)</f>
        <v>0</v>
      </c>
    </row>
    <row r="173" spans="2:65" s="1" customFormat="1" ht="16.5" customHeight="1">
      <c r="B173" s="201"/>
      <c r="C173" s="202" t="s">
        <v>357</v>
      </c>
      <c r="D173" s="202" t="s">
        <v>203</v>
      </c>
      <c r="E173" s="203" t="s">
        <v>2763</v>
      </c>
      <c r="F173" s="204" t="s">
        <v>2764</v>
      </c>
      <c r="G173" s="205" t="s">
        <v>316</v>
      </c>
      <c r="H173" s="206">
        <v>1</v>
      </c>
      <c r="I173" s="207"/>
      <c r="J173" s="208">
        <f>ROUND(I173*H173,2)</f>
        <v>0</v>
      </c>
      <c r="K173" s="204" t="s">
        <v>5</v>
      </c>
      <c r="L173" s="47"/>
      <c r="M173" s="209" t="s">
        <v>5</v>
      </c>
      <c r="N173" s="210" t="s">
        <v>48</v>
      </c>
      <c r="O173" s="48"/>
      <c r="P173" s="211">
        <f>O173*H173</f>
        <v>0</v>
      </c>
      <c r="Q173" s="211">
        <v>0</v>
      </c>
      <c r="R173" s="211">
        <f>Q173*H173</f>
        <v>0</v>
      </c>
      <c r="S173" s="211">
        <v>0</v>
      </c>
      <c r="T173" s="212">
        <f>S173*H173</f>
        <v>0</v>
      </c>
      <c r="AR173" s="24" t="s">
        <v>208</v>
      </c>
      <c r="AT173" s="24" t="s">
        <v>203</v>
      </c>
      <c r="AU173" s="24" t="s">
        <v>87</v>
      </c>
      <c r="AY173" s="24" t="s">
        <v>201</v>
      </c>
      <c r="BE173" s="213">
        <f>IF(N173="základní",J173,0)</f>
        <v>0</v>
      </c>
      <c r="BF173" s="213">
        <f>IF(N173="snížená",J173,0)</f>
        <v>0</v>
      </c>
      <c r="BG173" s="213">
        <f>IF(N173="zákl. přenesená",J173,0)</f>
        <v>0</v>
      </c>
      <c r="BH173" s="213">
        <f>IF(N173="sníž. přenesená",J173,0)</f>
        <v>0</v>
      </c>
      <c r="BI173" s="213">
        <f>IF(N173="nulová",J173,0)</f>
        <v>0</v>
      </c>
      <c r="BJ173" s="24" t="s">
        <v>85</v>
      </c>
      <c r="BK173" s="213">
        <f>ROUND(I173*H173,2)</f>
        <v>0</v>
      </c>
      <c r="BL173" s="24" t="s">
        <v>208</v>
      </c>
      <c r="BM173" s="24" t="s">
        <v>528</v>
      </c>
    </row>
    <row r="174" spans="2:47" s="1" customFormat="1" ht="13.5">
      <c r="B174" s="47"/>
      <c r="D174" s="214" t="s">
        <v>210</v>
      </c>
      <c r="F174" s="215" t="s">
        <v>2764</v>
      </c>
      <c r="I174" s="216"/>
      <c r="L174" s="47"/>
      <c r="M174" s="217"/>
      <c r="N174" s="48"/>
      <c r="O174" s="48"/>
      <c r="P174" s="48"/>
      <c r="Q174" s="48"/>
      <c r="R174" s="48"/>
      <c r="S174" s="48"/>
      <c r="T174" s="86"/>
      <c r="AT174" s="24" t="s">
        <v>210</v>
      </c>
      <c r="AU174" s="24" t="s">
        <v>87</v>
      </c>
    </row>
    <row r="175" spans="2:63" s="10" customFormat="1" ht="29.85" customHeight="1">
      <c r="B175" s="188"/>
      <c r="D175" s="189" t="s">
        <v>76</v>
      </c>
      <c r="E175" s="199" t="s">
        <v>1463</v>
      </c>
      <c r="F175" s="199" t="s">
        <v>2741</v>
      </c>
      <c r="I175" s="191"/>
      <c r="J175" s="200">
        <f>BK175</f>
        <v>0</v>
      </c>
      <c r="L175" s="188"/>
      <c r="M175" s="193"/>
      <c r="N175" s="194"/>
      <c r="O175" s="194"/>
      <c r="P175" s="195">
        <f>SUM(P176:P179)</f>
        <v>0</v>
      </c>
      <c r="Q175" s="194"/>
      <c r="R175" s="195">
        <f>SUM(R176:R179)</f>
        <v>0</v>
      </c>
      <c r="S175" s="194"/>
      <c r="T175" s="196">
        <f>SUM(T176:T179)</f>
        <v>0</v>
      </c>
      <c r="AR175" s="189" t="s">
        <v>85</v>
      </c>
      <c r="AT175" s="197" t="s">
        <v>76</v>
      </c>
      <c r="AU175" s="197" t="s">
        <v>85</v>
      </c>
      <c r="AY175" s="189" t="s">
        <v>201</v>
      </c>
      <c r="BK175" s="198">
        <f>SUM(BK176:BK179)</f>
        <v>0</v>
      </c>
    </row>
    <row r="176" spans="2:65" s="1" customFormat="1" ht="16.5" customHeight="1">
      <c r="B176" s="201"/>
      <c r="C176" s="202" t="s">
        <v>368</v>
      </c>
      <c r="D176" s="202" t="s">
        <v>203</v>
      </c>
      <c r="E176" s="203" t="s">
        <v>2765</v>
      </c>
      <c r="F176" s="204" t="s">
        <v>2766</v>
      </c>
      <c r="G176" s="205" t="s">
        <v>316</v>
      </c>
      <c r="H176" s="206">
        <v>1</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541</v>
      </c>
    </row>
    <row r="177" spans="2:47" s="1" customFormat="1" ht="13.5">
      <c r="B177" s="47"/>
      <c r="D177" s="214" t="s">
        <v>210</v>
      </c>
      <c r="F177" s="215" t="s">
        <v>2766</v>
      </c>
      <c r="I177" s="216"/>
      <c r="L177" s="47"/>
      <c r="M177" s="217"/>
      <c r="N177" s="48"/>
      <c r="O177" s="48"/>
      <c r="P177" s="48"/>
      <c r="Q177" s="48"/>
      <c r="R177" s="48"/>
      <c r="S177" s="48"/>
      <c r="T177" s="86"/>
      <c r="AT177" s="24" t="s">
        <v>210</v>
      </c>
      <c r="AU177" s="24" t="s">
        <v>87</v>
      </c>
    </row>
    <row r="178" spans="2:65" s="1" customFormat="1" ht="16.5" customHeight="1">
      <c r="B178" s="201"/>
      <c r="C178" s="202" t="s">
        <v>374</v>
      </c>
      <c r="D178" s="202" t="s">
        <v>203</v>
      </c>
      <c r="E178" s="203" t="s">
        <v>2767</v>
      </c>
      <c r="F178" s="204" t="s">
        <v>2768</v>
      </c>
      <c r="G178" s="205" t="s">
        <v>2715</v>
      </c>
      <c r="H178" s="206">
        <v>1</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550</v>
      </c>
    </row>
    <row r="179" spans="2:47" s="1" customFormat="1" ht="13.5">
      <c r="B179" s="47"/>
      <c r="D179" s="214" t="s">
        <v>210</v>
      </c>
      <c r="F179" s="215" t="s">
        <v>2768</v>
      </c>
      <c r="I179" s="216"/>
      <c r="L179" s="47"/>
      <c r="M179" s="217"/>
      <c r="N179" s="48"/>
      <c r="O179" s="48"/>
      <c r="P179" s="48"/>
      <c r="Q179" s="48"/>
      <c r="R179" s="48"/>
      <c r="S179" s="48"/>
      <c r="T179" s="86"/>
      <c r="AT179" s="24" t="s">
        <v>210</v>
      </c>
      <c r="AU179" s="24" t="s">
        <v>87</v>
      </c>
    </row>
    <row r="180" spans="2:63" s="10" customFormat="1" ht="29.85" customHeight="1">
      <c r="B180" s="188"/>
      <c r="D180" s="189" t="s">
        <v>76</v>
      </c>
      <c r="E180" s="199" t="s">
        <v>1474</v>
      </c>
      <c r="F180" s="199" t="s">
        <v>2746</v>
      </c>
      <c r="I180" s="191"/>
      <c r="J180" s="200">
        <f>BK180</f>
        <v>0</v>
      </c>
      <c r="L180" s="188"/>
      <c r="M180" s="193"/>
      <c r="N180" s="194"/>
      <c r="O180" s="194"/>
      <c r="P180" s="195">
        <f>SUM(P181:P184)</f>
        <v>0</v>
      </c>
      <c r="Q180" s="194"/>
      <c r="R180" s="195">
        <f>SUM(R181:R184)</f>
        <v>0</v>
      </c>
      <c r="S180" s="194"/>
      <c r="T180" s="196">
        <f>SUM(T181:T184)</f>
        <v>0</v>
      </c>
      <c r="AR180" s="189" t="s">
        <v>85</v>
      </c>
      <c r="AT180" s="197" t="s">
        <v>76</v>
      </c>
      <c r="AU180" s="197" t="s">
        <v>85</v>
      </c>
      <c r="AY180" s="189" t="s">
        <v>201</v>
      </c>
      <c r="BK180" s="198">
        <f>SUM(BK181:BK184)</f>
        <v>0</v>
      </c>
    </row>
    <row r="181" spans="2:65" s="1" customFormat="1" ht="16.5" customHeight="1">
      <c r="B181" s="201"/>
      <c r="C181" s="202" t="s">
        <v>144</v>
      </c>
      <c r="D181" s="202" t="s">
        <v>203</v>
      </c>
      <c r="E181" s="203" t="s">
        <v>2769</v>
      </c>
      <c r="F181" s="204" t="s">
        <v>2748</v>
      </c>
      <c r="G181" s="205" t="s">
        <v>316</v>
      </c>
      <c r="H181" s="206">
        <v>1</v>
      </c>
      <c r="I181" s="207"/>
      <c r="J181" s="208">
        <f>ROUND(I181*H181,2)</f>
        <v>0</v>
      </c>
      <c r="K181" s="204" t="s">
        <v>5</v>
      </c>
      <c r="L181" s="47"/>
      <c r="M181" s="209" t="s">
        <v>5</v>
      </c>
      <c r="N181" s="210" t="s">
        <v>48</v>
      </c>
      <c r="O181" s="48"/>
      <c r="P181" s="211">
        <f>O181*H181</f>
        <v>0</v>
      </c>
      <c r="Q181" s="211">
        <v>0</v>
      </c>
      <c r="R181" s="211">
        <f>Q181*H181</f>
        <v>0</v>
      </c>
      <c r="S181" s="211">
        <v>0</v>
      </c>
      <c r="T181" s="212">
        <f>S181*H181</f>
        <v>0</v>
      </c>
      <c r="AR181" s="24" t="s">
        <v>208</v>
      </c>
      <c r="AT181" s="24" t="s">
        <v>203</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562</v>
      </c>
    </row>
    <row r="182" spans="2:47" s="1" customFormat="1" ht="13.5">
      <c r="B182" s="47"/>
      <c r="D182" s="214" t="s">
        <v>210</v>
      </c>
      <c r="F182" s="215" t="s">
        <v>2748</v>
      </c>
      <c r="I182" s="216"/>
      <c r="L182" s="47"/>
      <c r="M182" s="217"/>
      <c r="N182" s="48"/>
      <c r="O182" s="48"/>
      <c r="P182" s="48"/>
      <c r="Q182" s="48"/>
      <c r="R182" s="48"/>
      <c r="S182" s="48"/>
      <c r="T182" s="86"/>
      <c r="AT182" s="24" t="s">
        <v>210</v>
      </c>
      <c r="AU182" s="24" t="s">
        <v>87</v>
      </c>
    </row>
    <row r="183" spans="2:65" s="1" customFormat="1" ht="16.5" customHeight="1">
      <c r="B183" s="201"/>
      <c r="C183" s="202" t="s">
        <v>385</v>
      </c>
      <c r="D183" s="202" t="s">
        <v>203</v>
      </c>
      <c r="E183" s="203" t="s">
        <v>2770</v>
      </c>
      <c r="F183" s="204" t="s">
        <v>2771</v>
      </c>
      <c r="G183" s="205" t="s">
        <v>316</v>
      </c>
      <c r="H183" s="206">
        <v>13</v>
      </c>
      <c r="I183" s="207"/>
      <c r="J183" s="208">
        <f>ROUND(I183*H183,2)</f>
        <v>0</v>
      </c>
      <c r="K183" s="204" t="s">
        <v>5</v>
      </c>
      <c r="L183" s="47"/>
      <c r="M183" s="209" t="s">
        <v>5</v>
      </c>
      <c r="N183" s="210" t="s">
        <v>48</v>
      </c>
      <c r="O183" s="48"/>
      <c r="P183" s="211">
        <f>O183*H183</f>
        <v>0</v>
      </c>
      <c r="Q183" s="211">
        <v>0</v>
      </c>
      <c r="R183" s="211">
        <f>Q183*H183</f>
        <v>0</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574</v>
      </c>
    </row>
    <row r="184" spans="2:47" s="1" customFormat="1" ht="13.5">
      <c r="B184" s="47"/>
      <c r="D184" s="214" t="s">
        <v>210</v>
      </c>
      <c r="F184" s="215" t="s">
        <v>2771</v>
      </c>
      <c r="I184" s="216"/>
      <c r="L184" s="47"/>
      <c r="M184" s="217"/>
      <c r="N184" s="48"/>
      <c r="O184" s="48"/>
      <c r="P184" s="48"/>
      <c r="Q184" s="48"/>
      <c r="R184" s="48"/>
      <c r="S184" s="48"/>
      <c r="T184" s="86"/>
      <c r="AT184" s="24" t="s">
        <v>210</v>
      </c>
      <c r="AU184" s="24" t="s">
        <v>87</v>
      </c>
    </row>
    <row r="185" spans="2:63" s="10" customFormat="1" ht="29.85" customHeight="1">
      <c r="B185" s="188"/>
      <c r="D185" s="189" t="s">
        <v>76</v>
      </c>
      <c r="E185" s="199" t="s">
        <v>1257</v>
      </c>
      <c r="F185" s="199" t="s">
        <v>2709</v>
      </c>
      <c r="I185" s="191"/>
      <c r="J185" s="200">
        <f>BK185</f>
        <v>0</v>
      </c>
      <c r="L185" s="188"/>
      <c r="M185" s="193"/>
      <c r="N185" s="194"/>
      <c r="O185" s="194"/>
      <c r="P185" s="195">
        <f>SUM(P186:P189)</f>
        <v>0</v>
      </c>
      <c r="Q185" s="194"/>
      <c r="R185" s="195">
        <f>SUM(R186:R189)</f>
        <v>0</v>
      </c>
      <c r="S185" s="194"/>
      <c r="T185" s="196">
        <f>SUM(T186:T189)</f>
        <v>0</v>
      </c>
      <c r="AR185" s="189" t="s">
        <v>85</v>
      </c>
      <c r="AT185" s="197" t="s">
        <v>76</v>
      </c>
      <c r="AU185" s="197" t="s">
        <v>85</v>
      </c>
      <c r="AY185" s="189" t="s">
        <v>201</v>
      </c>
      <c r="BK185" s="198">
        <f>SUM(BK186:BK189)</f>
        <v>0</v>
      </c>
    </row>
    <row r="186" spans="2:65" s="1" customFormat="1" ht="16.5" customHeight="1">
      <c r="B186" s="201"/>
      <c r="C186" s="202" t="s">
        <v>391</v>
      </c>
      <c r="D186" s="202" t="s">
        <v>203</v>
      </c>
      <c r="E186" s="203" t="s">
        <v>2772</v>
      </c>
      <c r="F186" s="204" t="s">
        <v>2773</v>
      </c>
      <c r="G186" s="205" t="s">
        <v>330</v>
      </c>
      <c r="H186" s="206">
        <v>1500</v>
      </c>
      <c r="I186" s="207"/>
      <c r="J186" s="208">
        <f>ROUND(I186*H186,2)</f>
        <v>0</v>
      </c>
      <c r="K186" s="204" t="s">
        <v>5</v>
      </c>
      <c r="L186" s="47"/>
      <c r="M186" s="209" t="s">
        <v>5</v>
      </c>
      <c r="N186" s="210" t="s">
        <v>48</v>
      </c>
      <c r="O186" s="48"/>
      <c r="P186" s="211">
        <f>O186*H186</f>
        <v>0</v>
      </c>
      <c r="Q186" s="211">
        <v>0</v>
      </c>
      <c r="R186" s="211">
        <f>Q186*H186</f>
        <v>0</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584</v>
      </c>
    </row>
    <row r="187" spans="2:47" s="1" customFormat="1" ht="13.5">
      <c r="B187" s="47"/>
      <c r="D187" s="214" t="s">
        <v>210</v>
      </c>
      <c r="F187" s="215" t="s">
        <v>2773</v>
      </c>
      <c r="I187" s="216"/>
      <c r="L187" s="47"/>
      <c r="M187" s="217"/>
      <c r="N187" s="48"/>
      <c r="O187" s="48"/>
      <c r="P187" s="48"/>
      <c r="Q187" s="48"/>
      <c r="R187" s="48"/>
      <c r="S187" s="48"/>
      <c r="T187" s="86"/>
      <c r="AT187" s="24" t="s">
        <v>210</v>
      </c>
      <c r="AU187" s="24" t="s">
        <v>87</v>
      </c>
    </row>
    <row r="188" spans="2:65" s="1" customFormat="1" ht="16.5" customHeight="1">
      <c r="B188" s="201"/>
      <c r="C188" s="202" t="s">
        <v>403</v>
      </c>
      <c r="D188" s="202" t="s">
        <v>203</v>
      </c>
      <c r="E188" s="203" t="s">
        <v>2774</v>
      </c>
      <c r="F188" s="204" t="s">
        <v>2775</v>
      </c>
      <c r="G188" s="205" t="s">
        <v>330</v>
      </c>
      <c r="H188" s="206">
        <v>20</v>
      </c>
      <c r="I188" s="207"/>
      <c r="J188" s="208">
        <f>ROUND(I188*H188,2)</f>
        <v>0</v>
      </c>
      <c r="K188" s="204" t="s">
        <v>5</v>
      </c>
      <c r="L188" s="47"/>
      <c r="M188" s="209" t="s">
        <v>5</v>
      </c>
      <c r="N188" s="210" t="s">
        <v>48</v>
      </c>
      <c r="O188" s="48"/>
      <c r="P188" s="211">
        <f>O188*H188</f>
        <v>0</v>
      </c>
      <c r="Q188" s="211">
        <v>0</v>
      </c>
      <c r="R188" s="211">
        <f>Q188*H188</f>
        <v>0</v>
      </c>
      <c r="S188" s="211">
        <v>0</v>
      </c>
      <c r="T188" s="212">
        <f>S188*H188</f>
        <v>0</v>
      </c>
      <c r="AR188" s="24" t="s">
        <v>208</v>
      </c>
      <c r="AT188" s="24" t="s">
        <v>203</v>
      </c>
      <c r="AU188" s="24" t="s">
        <v>87</v>
      </c>
      <c r="AY188" s="24" t="s">
        <v>201</v>
      </c>
      <c r="BE188" s="213">
        <f>IF(N188="základní",J188,0)</f>
        <v>0</v>
      </c>
      <c r="BF188" s="213">
        <f>IF(N188="snížená",J188,0)</f>
        <v>0</v>
      </c>
      <c r="BG188" s="213">
        <f>IF(N188="zákl. přenesená",J188,0)</f>
        <v>0</v>
      </c>
      <c r="BH188" s="213">
        <f>IF(N188="sníž. přenesená",J188,0)</f>
        <v>0</v>
      </c>
      <c r="BI188" s="213">
        <f>IF(N188="nulová",J188,0)</f>
        <v>0</v>
      </c>
      <c r="BJ188" s="24" t="s">
        <v>85</v>
      </c>
      <c r="BK188" s="213">
        <f>ROUND(I188*H188,2)</f>
        <v>0</v>
      </c>
      <c r="BL188" s="24" t="s">
        <v>208</v>
      </c>
      <c r="BM188" s="24" t="s">
        <v>596</v>
      </c>
    </row>
    <row r="189" spans="2:47" s="1" customFormat="1" ht="13.5">
      <c r="B189" s="47"/>
      <c r="D189" s="214" t="s">
        <v>210</v>
      </c>
      <c r="F189" s="215" t="s">
        <v>2775</v>
      </c>
      <c r="I189" s="216"/>
      <c r="L189" s="47"/>
      <c r="M189" s="217"/>
      <c r="N189" s="48"/>
      <c r="O189" s="48"/>
      <c r="P189" s="48"/>
      <c r="Q189" s="48"/>
      <c r="R189" s="48"/>
      <c r="S189" s="48"/>
      <c r="T189" s="86"/>
      <c r="AT189" s="24" t="s">
        <v>210</v>
      </c>
      <c r="AU189" s="24" t="s">
        <v>87</v>
      </c>
    </row>
    <row r="190" spans="2:63" s="10" customFormat="1" ht="29.85" customHeight="1">
      <c r="B190" s="188"/>
      <c r="D190" s="189" t="s">
        <v>76</v>
      </c>
      <c r="E190" s="199" t="s">
        <v>1495</v>
      </c>
      <c r="F190" s="199" t="s">
        <v>2755</v>
      </c>
      <c r="I190" s="191"/>
      <c r="J190" s="200">
        <f>BK190</f>
        <v>0</v>
      </c>
      <c r="L190" s="188"/>
      <c r="M190" s="193"/>
      <c r="N190" s="194"/>
      <c r="O190" s="194"/>
      <c r="P190" s="195">
        <f>SUM(P191:P192)</f>
        <v>0</v>
      </c>
      <c r="Q190" s="194"/>
      <c r="R190" s="195">
        <f>SUM(R191:R192)</f>
        <v>0</v>
      </c>
      <c r="S190" s="194"/>
      <c r="T190" s="196">
        <f>SUM(T191:T192)</f>
        <v>0</v>
      </c>
      <c r="AR190" s="189" t="s">
        <v>85</v>
      </c>
      <c r="AT190" s="197" t="s">
        <v>76</v>
      </c>
      <c r="AU190" s="197" t="s">
        <v>85</v>
      </c>
      <c r="AY190" s="189" t="s">
        <v>201</v>
      </c>
      <c r="BK190" s="198">
        <f>SUM(BK191:BK192)</f>
        <v>0</v>
      </c>
    </row>
    <row r="191" spans="2:65" s="1" customFormat="1" ht="16.5" customHeight="1">
      <c r="B191" s="201"/>
      <c r="C191" s="202" t="s">
        <v>407</v>
      </c>
      <c r="D191" s="202" t="s">
        <v>203</v>
      </c>
      <c r="E191" s="203" t="s">
        <v>2776</v>
      </c>
      <c r="F191" s="204" t="s">
        <v>2777</v>
      </c>
      <c r="G191" s="205" t="s">
        <v>316</v>
      </c>
      <c r="H191" s="206">
        <v>0</v>
      </c>
      <c r="I191" s="207"/>
      <c r="J191" s="208">
        <f>ROUND(I191*H191,2)</f>
        <v>0</v>
      </c>
      <c r="K191" s="204" t="s">
        <v>5</v>
      </c>
      <c r="L191" s="47"/>
      <c r="M191" s="209" t="s">
        <v>5</v>
      </c>
      <c r="N191" s="210" t="s">
        <v>48</v>
      </c>
      <c r="O191" s="48"/>
      <c r="P191" s="211">
        <f>O191*H191</f>
        <v>0</v>
      </c>
      <c r="Q191" s="211">
        <v>0</v>
      </c>
      <c r="R191" s="211">
        <f>Q191*H191</f>
        <v>0</v>
      </c>
      <c r="S191" s="211">
        <v>0</v>
      </c>
      <c r="T191" s="212">
        <f>S191*H191</f>
        <v>0</v>
      </c>
      <c r="AR191" s="24" t="s">
        <v>208</v>
      </c>
      <c r="AT191" s="24" t="s">
        <v>203</v>
      </c>
      <c r="AU191" s="24" t="s">
        <v>87</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609</v>
      </c>
    </row>
    <row r="192" spans="2:47" s="1" customFormat="1" ht="13.5">
      <c r="B192" s="47"/>
      <c r="D192" s="214" t="s">
        <v>210</v>
      </c>
      <c r="F192" s="215" t="s">
        <v>2777</v>
      </c>
      <c r="I192" s="216"/>
      <c r="L192" s="47"/>
      <c r="M192" s="217"/>
      <c r="N192" s="48"/>
      <c r="O192" s="48"/>
      <c r="P192" s="48"/>
      <c r="Q192" s="48"/>
      <c r="R192" s="48"/>
      <c r="S192" s="48"/>
      <c r="T192" s="86"/>
      <c r="AT192" s="24" t="s">
        <v>210</v>
      </c>
      <c r="AU192" s="24" t="s">
        <v>87</v>
      </c>
    </row>
    <row r="193" spans="2:63" s="10" customFormat="1" ht="29.85" customHeight="1">
      <c r="B193" s="188"/>
      <c r="D193" s="189" t="s">
        <v>76</v>
      </c>
      <c r="E193" s="199" t="s">
        <v>1286</v>
      </c>
      <c r="F193" s="199" t="s">
        <v>2712</v>
      </c>
      <c r="I193" s="191"/>
      <c r="J193" s="200">
        <f>BK193</f>
        <v>0</v>
      </c>
      <c r="L193" s="188"/>
      <c r="M193" s="193"/>
      <c r="N193" s="194"/>
      <c r="O193" s="194"/>
      <c r="P193" s="195">
        <f>SUM(P194:P195)</f>
        <v>0</v>
      </c>
      <c r="Q193" s="194"/>
      <c r="R193" s="195">
        <f>SUM(R194:R195)</f>
        <v>0</v>
      </c>
      <c r="S193" s="194"/>
      <c r="T193" s="196">
        <f>SUM(T194:T195)</f>
        <v>0</v>
      </c>
      <c r="AR193" s="189" t="s">
        <v>85</v>
      </c>
      <c r="AT193" s="197" t="s">
        <v>76</v>
      </c>
      <c r="AU193" s="197" t="s">
        <v>85</v>
      </c>
      <c r="AY193" s="189" t="s">
        <v>201</v>
      </c>
      <c r="BK193" s="198">
        <f>SUM(BK194:BK195)</f>
        <v>0</v>
      </c>
    </row>
    <row r="194" spans="2:65" s="1" customFormat="1" ht="16.5" customHeight="1">
      <c r="B194" s="201"/>
      <c r="C194" s="202" t="s">
        <v>411</v>
      </c>
      <c r="D194" s="202" t="s">
        <v>203</v>
      </c>
      <c r="E194" s="203" t="s">
        <v>2758</v>
      </c>
      <c r="F194" s="204" t="s">
        <v>2714</v>
      </c>
      <c r="G194" s="205" t="s">
        <v>316</v>
      </c>
      <c r="H194" s="206">
        <v>1</v>
      </c>
      <c r="I194" s="207"/>
      <c r="J194" s="208">
        <f>ROUND(I194*H194,2)</f>
        <v>0</v>
      </c>
      <c r="K194" s="204" t="s">
        <v>5</v>
      </c>
      <c r="L194" s="47"/>
      <c r="M194" s="209" t="s">
        <v>5</v>
      </c>
      <c r="N194" s="210" t="s">
        <v>48</v>
      </c>
      <c r="O194" s="48"/>
      <c r="P194" s="211">
        <f>O194*H194</f>
        <v>0</v>
      </c>
      <c r="Q194" s="211">
        <v>0</v>
      </c>
      <c r="R194" s="211">
        <f>Q194*H194</f>
        <v>0</v>
      </c>
      <c r="S194" s="211">
        <v>0</v>
      </c>
      <c r="T194" s="212">
        <f>S194*H194</f>
        <v>0</v>
      </c>
      <c r="AR194" s="24" t="s">
        <v>208</v>
      </c>
      <c r="AT194" s="24" t="s">
        <v>203</v>
      </c>
      <c r="AU194" s="24" t="s">
        <v>87</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622</v>
      </c>
    </row>
    <row r="195" spans="2:47" s="1" customFormat="1" ht="13.5">
      <c r="B195" s="47"/>
      <c r="D195" s="214" t="s">
        <v>210</v>
      </c>
      <c r="F195" s="215" t="s">
        <v>2714</v>
      </c>
      <c r="I195" s="216"/>
      <c r="L195" s="47"/>
      <c r="M195" s="217"/>
      <c r="N195" s="48"/>
      <c r="O195" s="48"/>
      <c r="P195" s="48"/>
      <c r="Q195" s="48"/>
      <c r="R195" s="48"/>
      <c r="S195" s="48"/>
      <c r="T195" s="86"/>
      <c r="AT195" s="24" t="s">
        <v>210</v>
      </c>
      <c r="AU195" s="24" t="s">
        <v>87</v>
      </c>
    </row>
    <row r="196" spans="2:63" s="10" customFormat="1" ht="29.85" customHeight="1">
      <c r="B196" s="188"/>
      <c r="D196" s="189" t="s">
        <v>76</v>
      </c>
      <c r="E196" s="199" t="s">
        <v>1363</v>
      </c>
      <c r="F196" s="199" t="s">
        <v>2716</v>
      </c>
      <c r="I196" s="191"/>
      <c r="J196" s="200">
        <f>BK196</f>
        <v>0</v>
      </c>
      <c r="L196" s="188"/>
      <c r="M196" s="193"/>
      <c r="N196" s="194"/>
      <c r="O196" s="194"/>
      <c r="P196" s="195">
        <f>SUM(P197:P200)</f>
        <v>0</v>
      </c>
      <c r="Q196" s="194"/>
      <c r="R196" s="195">
        <f>SUM(R197:R200)</f>
        <v>0</v>
      </c>
      <c r="S196" s="194"/>
      <c r="T196" s="196">
        <f>SUM(T197:T200)</f>
        <v>0</v>
      </c>
      <c r="AR196" s="189" t="s">
        <v>85</v>
      </c>
      <c r="AT196" s="197" t="s">
        <v>76</v>
      </c>
      <c r="AU196" s="197" t="s">
        <v>85</v>
      </c>
      <c r="AY196" s="189" t="s">
        <v>201</v>
      </c>
      <c r="BK196" s="198">
        <f>SUM(BK197:BK200)</f>
        <v>0</v>
      </c>
    </row>
    <row r="197" spans="2:65" s="1" customFormat="1" ht="16.5" customHeight="1">
      <c r="B197" s="201"/>
      <c r="C197" s="202" t="s">
        <v>417</v>
      </c>
      <c r="D197" s="202" t="s">
        <v>203</v>
      </c>
      <c r="E197" s="203" t="s">
        <v>2778</v>
      </c>
      <c r="F197" s="204" t="s">
        <v>2779</v>
      </c>
      <c r="G197" s="205" t="s">
        <v>2715</v>
      </c>
      <c r="H197" s="206">
        <v>1</v>
      </c>
      <c r="I197" s="207"/>
      <c r="J197" s="208">
        <f>ROUND(I197*H197,2)</f>
        <v>0</v>
      </c>
      <c r="K197" s="204" t="s">
        <v>5</v>
      </c>
      <c r="L197" s="47"/>
      <c r="M197" s="209" t="s">
        <v>5</v>
      </c>
      <c r="N197" s="210" t="s">
        <v>48</v>
      </c>
      <c r="O197" s="48"/>
      <c r="P197" s="211">
        <f>O197*H197</f>
        <v>0</v>
      </c>
      <c r="Q197" s="211">
        <v>0</v>
      </c>
      <c r="R197" s="211">
        <f>Q197*H197</f>
        <v>0</v>
      </c>
      <c r="S197" s="211">
        <v>0</v>
      </c>
      <c r="T197" s="212">
        <f>S197*H197</f>
        <v>0</v>
      </c>
      <c r="AR197" s="24" t="s">
        <v>208</v>
      </c>
      <c r="AT197" s="24" t="s">
        <v>203</v>
      </c>
      <c r="AU197" s="24" t="s">
        <v>87</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630</v>
      </c>
    </row>
    <row r="198" spans="2:47" s="1" customFormat="1" ht="13.5">
      <c r="B198" s="47"/>
      <c r="D198" s="214" t="s">
        <v>210</v>
      </c>
      <c r="F198" s="215" t="s">
        <v>2779</v>
      </c>
      <c r="I198" s="216"/>
      <c r="L198" s="47"/>
      <c r="M198" s="217"/>
      <c r="N198" s="48"/>
      <c r="O198" s="48"/>
      <c r="P198" s="48"/>
      <c r="Q198" s="48"/>
      <c r="R198" s="48"/>
      <c r="S198" s="48"/>
      <c r="T198" s="86"/>
      <c r="AT198" s="24" t="s">
        <v>210</v>
      </c>
      <c r="AU198" s="24" t="s">
        <v>87</v>
      </c>
    </row>
    <row r="199" spans="2:65" s="1" customFormat="1" ht="16.5" customHeight="1">
      <c r="B199" s="201"/>
      <c r="C199" s="202" t="s">
        <v>423</v>
      </c>
      <c r="D199" s="202" t="s">
        <v>203</v>
      </c>
      <c r="E199" s="203" t="s">
        <v>2780</v>
      </c>
      <c r="F199" s="204" t="s">
        <v>2781</v>
      </c>
      <c r="G199" s="205" t="s">
        <v>316</v>
      </c>
      <c r="H199" s="206">
        <v>1</v>
      </c>
      <c r="I199" s="207"/>
      <c r="J199" s="208">
        <f>ROUND(I199*H199,2)</f>
        <v>0</v>
      </c>
      <c r="K199" s="204" t="s">
        <v>5</v>
      </c>
      <c r="L199" s="47"/>
      <c r="M199" s="209" t="s">
        <v>5</v>
      </c>
      <c r="N199" s="210" t="s">
        <v>48</v>
      </c>
      <c r="O199" s="48"/>
      <c r="P199" s="211">
        <f>O199*H199</f>
        <v>0</v>
      </c>
      <c r="Q199" s="211">
        <v>0</v>
      </c>
      <c r="R199" s="211">
        <f>Q199*H199</f>
        <v>0</v>
      </c>
      <c r="S199" s="211">
        <v>0</v>
      </c>
      <c r="T199" s="212">
        <f>S199*H199</f>
        <v>0</v>
      </c>
      <c r="AR199" s="24" t="s">
        <v>208</v>
      </c>
      <c r="AT199" s="24" t="s">
        <v>203</v>
      </c>
      <c r="AU199" s="24" t="s">
        <v>87</v>
      </c>
      <c r="AY199" s="24" t="s">
        <v>201</v>
      </c>
      <c r="BE199" s="213">
        <f>IF(N199="základní",J199,0)</f>
        <v>0</v>
      </c>
      <c r="BF199" s="213">
        <f>IF(N199="snížená",J199,0)</f>
        <v>0</v>
      </c>
      <c r="BG199" s="213">
        <f>IF(N199="zákl. přenesená",J199,0)</f>
        <v>0</v>
      </c>
      <c r="BH199" s="213">
        <f>IF(N199="sníž. přenesená",J199,0)</f>
        <v>0</v>
      </c>
      <c r="BI199" s="213">
        <f>IF(N199="nulová",J199,0)</f>
        <v>0</v>
      </c>
      <c r="BJ199" s="24" t="s">
        <v>85</v>
      </c>
      <c r="BK199" s="213">
        <f>ROUND(I199*H199,2)</f>
        <v>0</v>
      </c>
      <c r="BL199" s="24" t="s">
        <v>208</v>
      </c>
      <c r="BM199" s="24" t="s">
        <v>638</v>
      </c>
    </row>
    <row r="200" spans="2:47" s="1" customFormat="1" ht="13.5">
      <c r="B200" s="47"/>
      <c r="D200" s="214" t="s">
        <v>210</v>
      </c>
      <c r="F200" s="215" t="s">
        <v>2781</v>
      </c>
      <c r="I200" s="216"/>
      <c r="L200" s="47"/>
      <c r="M200" s="256"/>
      <c r="N200" s="257"/>
      <c r="O200" s="257"/>
      <c r="P200" s="257"/>
      <c r="Q200" s="257"/>
      <c r="R200" s="257"/>
      <c r="S200" s="257"/>
      <c r="T200" s="258"/>
      <c r="AT200" s="24" t="s">
        <v>210</v>
      </c>
      <c r="AU200" s="24" t="s">
        <v>87</v>
      </c>
    </row>
    <row r="201" spans="2:12" s="1" customFormat="1" ht="6.95" customHeight="1">
      <c r="B201" s="68"/>
      <c r="C201" s="69"/>
      <c r="D201" s="69"/>
      <c r="E201" s="69"/>
      <c r="F201" s="69"/>
      <c r="G201" s="69"/>
      <c r="H201" s="69"/>
      <c r="I201" s="153"/>
      <c r="J201" s="69"/>
      <c r="K201" s="69"/>
      <c r="L201" s="47"/>
    </row>
  </sheetData>
  <autoFilter ref="C100:K200"/>
  <mergeCells count="10">
    <mergeCell ref="E7:H7"/>
    <mergeCell ref="E9:H9"/>
    <mergeCell ref="E24:H24"/>
    <mergeCell ref="E45:H45"/>
    <mergeCell ref="E47:H47"/>
    <mergeCell ref="J51:J52"/>
    <mergeCell ref="E91:H91"/>
    <mergeCell ref="E93:H93"/>
    <mergeCell ref="G1:H1"/>
    <mergeCell ref="L2:V2"/>
  </mergeCells>
  <hyperlinks>
    <hyperlink ref="F1:G1" location="C2" display="1) Krycí list soupisu"/>
    <hyperlink ref="G1:H1" location="C54"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117</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2782</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ROUND(J82,2)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ROUND(SUM(BE82:BE176),2)</f>
        <v>0</v>
      </c>
      <c r="G30" s="48"/>
      <c r="H30" s="48"/>
      <c r="I30" s="145">
        <v>0.21</v>
      </c>
      <c r="J30" s="144">
        <f>ROUND(ROUND((SUM(BE82:BE176)),2)*I30,2)</f>
        <v>0</v>
      </c>
      <c r="K30" s="52"/>
    </row>
    <row r="31" spans="2:11" s="1" customFormat="1" ht="14.4" customHeight="1">
      <c r="B31" s="47"/>
      <c r="C31" s="48"/>
      <c r="D31" s="48"/>
      <c r="E31" s="56" t="s">
        <v>49</v>
      </c>
      <c r="F31" s="144">
        <f>ROUND(SUM(BF82:BF176),2)</f>
        <v>0</v>
      </c>
      <c r="G31" s="48"/>
      <c r="H31" s="48"/>
      <c r="I31" s="145">
        <v>0.15</v>
      </c>
      <c r="J31" s="144">
        <f>ROUND(ROUND((SUM(BF82:BF176)),2)*I31,2)</f>
        <v>0</v>
      </c>
      <c r="K31" s="52"/>
    </row>
    <row r="32" spans="2:11" s="1" customFormat="1" ht="14.4" customHeight="1" hidden="1">
      <c r="B32" s="47"/>
      <c r="C32" s="48"/>
      <c r="D32" s="48"/>
      <c r="E32" s="56" t="s">
        <v>50</v>
      </c>
      <c r="F32" s="144">
        <f>ROUND(SUM(BG82:BG176),2)</f>
        <v>0</v>
      </c>
      <c r="G32" s="48"/>
      <c r="H32" s="48"/>
      <c r="I32" s="145">
        <v>0.21</v>
      </c>
      <c r="J32" s="144">
        <v>0</v>
      </c>
      <c r="K32" s="52"/>
    </row>
    <row r="33" spans="2:11" s="1" customFormat="1" ht="14.4" customHeight="1" hidden="1">
      <c r="B33" s="47"/>
      <c r="C33" s="48"/>
      <c r="D33" s="48"/>
      <c r="E33" s="56" t="s">
        <v>51</v>
      </c>
      <c r="F33" s="144">
        <f>ROUND(SUM(BH82:BH176),2)</f>
        <v>0</v>
      </c>
      <c r="G33" s="48"/>
      <c r="H33" s="48"/>
      <c r="I33" s="145">
        <v>0.15</v>
      </c>
      <c r="J33" s="144">
        <v>0</v>
      </c>
      <c r="K33" s="52"/>
    </row>
    <row r="34" spans="2:11" s="1" customFormat="1" ht="14.4" customHeight="1" hidden="1">
      <c r="B34" s="47"/>
      <c r="C34" s="48"/>
      <c r="D34" s="48"/>
      <c r="E34" s="56" t="s">
        <v>52</v>
      </c>
      <c r="F34" s="144">
        <f>ROUND(SUM(BI82:BI176),2)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02.9 - SO 02 VZT</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J82</f>
        <v>0</v>
      </c>
      <c r="K56" s="52"/>
      <c r="AU56" s="24" t="s">
        <v>164</v>
      </c>
    </row>
    <row r="57" spans="2:11" s="7" customFormat="1" ht="24.95" customHeight="1">
      <c r="B57" s="162"/>
      <c r="C57" s="163"/>
      <c r="D57" s="164" t="s">
        <v>2783</v>
      </c>
      <c r="E57" s="165"/>
      <c r="F57" s="165"/>
      <c r="G57" s="165"/>
      <c r="H57" s="165"/>
      <c r="I57" s="166"/>
      <c r="J57" s="167">
        <f>J83</f>
        <v>0</v>
      </c>
      <c r="K57" s="168"/>
    </row>
    <row r="58" spans="2:11" s="7" customFormat="1" ht="24.95" customHeight="1">
      <c r="B58" s="162"/>
      <c r="C58" s="163"/>
      <c r="D58" s="164" t="s">
        <v>2784</v>
      </c>
      <c r="E58" s="165"/>
      <c r="F58" s="165"/>
      <c r="G58" s="165"/>
      <c r="H58" s="165"/>
      <c r="I58" s="166"/>
      <c r="J58" s="167">
        <f>J102</f>
        <v>0</v>
      </c>
      <c r="K58" s="168"/>
    </row>
    <row r="59" spans="2:11" s="7" customFormat="1" ht="24.95" customHeight="1">
      <c r="B59" s="162"/>
      <c r="C59" s="163"/>
      <c r="D59" s="164" t="s">
        <v>2785</v>
      </c>
      <c r="E59" s="165"/>
      <c r="F59" s="165"/>
      <c r="G59" s="165"/>
      <c r="H59" s="165"/>
      <c r="I59" s="166"/>
      <c r="J59" s="167">
        <f>J121</f>
        <v>0</v>
      </c>
      <c r="K59" s="168"/>
    </row>
    <row r="60" spans="2:11" s="7" customFormat="1" ht="24.95" customHeight="1">
      <c r="B60" s="162"/>
      <c r="C60" s="163"/>
      <c r="D60" s="164" t="s">
        <v>2786</v>
      </c>
      <c r="E60" s="165"/>
      <c r="F60" s="165"/>
      <c r="G60" s="165"/>
      <c r="H60" s="165"/>
      <c r="I60" s="166"/>
      <c r="J60" s="167">
        <f>J144</f>
        <v>0</v>
      </c>
      <c r="K60" s="168"/>
    </row>
    <row r="61" spans="2:11" s="7" customFormat="1" ht="24.95" customHeight="1">
      <c r="B61" s="162"/>
      <c r="C61" s="163"/>
      <c r="D61" s="164" t="s">
        <v>2787</v>
      </c>
      <c r="E61" s="165"/>
      <c r="F61" s="165"/>
      <c r="G61" s="165"/>
      <c r="H61" s="165"/>
      <c r="I61" s="166"/>
      <c r="J61" s="167">
        <f>J159</f>
        <v>0</v>
      </c>
      <c r="K61" s="168"/>
    </row>
    <row r="62" spans="2:11" s="7" customFormat="1" ht="24.95" customHeight="1">
      <c r="B62" s="162"/>
      <c r="C62" s="163"/>
      <c r="D62" s="164" t="s">
        <v>2788</v>
      </c>
      <c r="E62" s="165"/>
      <c r="F62" s="165"/>
      <c r="G62" s="165"/>
      <c r="H62" s="165"/>
      <c r="I62" s="166"/>
      <c r="J62" s="167">
        <f>J170</f>
        <v>0</v>
      </c>
      <c r="K62" s="168"/>
    </row>
    <row r="63" spans="2:11" s="1" customFormat="1" ht="21.8" customHeight="1">
      <c r="B63" s="47"/>
      <c r="C63" s="48"/>
      <c r="D63" s="48"/>
      <c r="E63" s="48"/>
      <c r="F63" s="48"/>
      <c r="G63" s="48"/>
      <c r="H63" s="48"/>
      <c r="I63" s="131"/>
      <c r="J63" s="48"/>
      <c r="K63" s="52"/>
    </row>
    <row r="64" spans="2:11" s="1" customFormat="1" ht="6.95" customHeight="1">
      <c r="B64" s="68"/>
      <c r="C64" s="69"/>
      <c r="D64" s="69"/>
      <c r="E64" s="69"/>
      <c r="F64" s="69"/>
      <c r="G64" s="69"/>
      <c r="H64" s="69"/>
      <c r="I64" s="153"/>
      <c r="J64" s="69"/>
      <c r="K64" s="70"/>
    </row>
    <row r="68" spans="2:12" s="1" customFormat="1" ht="6.95" customHeight="1">
      <c r="B68" s="71"/>
      <c r="C68" s="72"/>
      <c r="D68" s="72"/>
      <c r="E68" s="72"/>
      <c r="F68" s="72"/>
      <c r="G68" s="72"/>
      <c r="H68" s="72"/>
      <c r="I68" s="154"/>
      <c r="J68" s="72"/>
      <c r="K68" s="72"/>
      <c r="L68" s="47"/>
    </row>
    <row r="69" spans="2:12" s="1" customFormat="1" ht="36.95" customHeight="1">
      <c r="B69" s="47"/>
      <c r="C69" s="73" t="s">
        <v>185</v>
      </c>
      <c r="L69" s="47"/>
    </row>
    <row r="70" spans="2:12" s="1" customFormat="1" ht="6.95" customHeight="1">
      <c r="B70" s="47"/>
      <c r="L70" s="47"/>
    </row>
    <row r="71" spans="2:12" s="1" customFormat="1" ht="14.4" customHeight="1">
      <c r="B71" s="47"/>
      <c r="C71" s="75" t="s">
        <v>19</v>
      </c>
      <c r="L71" s="47"/>
    </row>
    <row r="72" spans="2:12" s="1" customFormat="1" ht="16.5" customHeight="1">
      <c r="B72" s="47"/>
      <c r="E72" s="176" t="str">
        <f>E7</f>
        <v>Výrobní areál fi.Hauser CZ s.r.o., Heřmanova Huť aktualizace 11.12.2018</v>
      </c>
      <c r="F72" s="75"/>
      <c r="G72" s="75"/>
      <c r="H72" s="75"/>
      <c r="L72" s="47"/>
    </row>
    <row r="73" spans="2:12" s="1" customFormat="1" ht="14.4" customHeight="1">
      <c r="B73" s="47"/>
      <c r="C73" s="75" t="s">
        <v>158</v>
      </c>
      <c r="L73" s="47"/>
    </row>
    <row r="74" spans="2:12" s="1" customFormat="1" ht="17.25" customHeight="1">
      <c r="B74" s="47"/>
      <c r="E74" s="78" t="str">
        <f>E9</f>
        <v>02.9 - SO 02 VZT</v>
      </c>
      <c r="F74" s="1"/>
      <c r="G74" s="1"/>
      <c r="H74" s="1"/>
      <c r="L74" s="47"/>
    </row>
    <row r="75" spans="2:12" s="1" customFormat="1" ht="6.95" customHeight="1">
      <c r="B75" s="47"/>
      <c r="L75" s="47"/>
    </row>
    <row r="76" spans="2:12" s="1" customFormat="1" ht="18" customHeight="1">
      <c r="B76" s="47"/>
      <c r="C76" s="75" t="s">
        <v>24</v>
      </c>
      <c r="F76" s="177" t="str">
        <f>F12</f>
        <v xml:space="preserve"> </v>
      </c>
      <c r="I76" s="178" t="s">
        <v>26</v>
      </c>
      <c r="J76" s="80" t="str">
        <f>IF(J12="","",J12)</f>
        <v>17. 7. 2018</v>
      </c>
      <c r="L76" s="47"/>
    </row>
    <row r="77" spans="2:12" s="1" customFormat="1" ht="6.95" customHeight="1">
      <c r="B77" s="47"/>
      <c r="L77" s="47"/>
    </row>
    <row r="78" spans="2:12" s="1" customFormat="1" ht="13.5">
      <c r="B78" s="47"/>
      <c r="C78" s="75" t="s">
        <v>32</v>
      </c>
      <c r="F78" s="177" t="str">
        <f>E15</f>
        <v>Hauser CZ s.r.o., Tlučenská 8, 33027 Vejprnice</v>
      </c>
      <c r="I78" s="178" t="s">
        <v>38</v>
      </c>
      <c r="J78" s="177" t="str">
        <f>E21</f>
        <v>Rene Hartman, Trnová 350, 33015 Trnová</v>
      </c>
      <c r="L78" s="47"/>
    </row>
    <row r="79" spans="2:12" s="1" customFormat="1" ht="14.4" customHeight="1">
      <c r="B79" s="47"/>
      <c r="C79" s="75" t="s">
        <v>36</v>
      </c>
      <c r="F79" s="177" t="str">
        <f>IF(E18="","",E18)</f>
        <v/>
      </c>
      <c r="L79" s="47"/>
    </row>
    <row r="80" spans="2:12" s="1" customFormat="1" ht="10.3" customHeight="1">
      <c r="B80" s="47"/>
      <c r="L80" s="47"/>
    </row>
    <row r="81" spans="2:20" s="9" customFormat="1" ht="29.25" customHeight="1">
      <c r="B81" s="179"/>
      <c r="C81" s="180" t="s">
        <v>186</v>
      </c>
      <c r="D81" s="181" t="s">
        <v>62</v>
      </c>
      <c r="E81" s="181" t="s">
        <v>58</v>
      </c>
      <c r="F81" s="181" t="s">
        <v>187</v>
      </c>
      <c r="G81" s="181" t="s">
        <v>188</v>
      </c>
      <c r="H81" s="181" t="s">
        <v>189</v>
      </c>
      <c r="I81" s="182" t="s">
        <v>190</v>
      </c>
      <c r="J81" s="181" t="s">
        <v>162</v>
      </c>
      <c r="K81" s="183" t="s">
        <v>191</v>
      </c>
      <c r="L81" s="179"/>
      <c r="M81" s="93" t="s">
        <v>192</v>
      </c>
      <c r="N81" s="94" t="s">
        <v>47</v>
      </c>
      <c r="O81" s="94" t="s">
        <v>193</v>
      </c>
      <c r="P81" s="94" t="s">
        <v>194</v>
      </c>
      <c r="Q81" s="94" t="s">
        <v>195</v>
      </c>
      <c r="R81" s="94" t="s">
        <v>196</v>
      </c>
      <c r="S81" s="94" t="s">
        <v>197</v>
      </c>
      <c r="T81" s="95" t="s">
        <v>198</v>
      </c>
    </row>
    <row r="82" spans="2:63" s="1" customFormat="1" ht="29.25" customHeight="1">
      <c r="B82" s="47"/>
      <c r="C82" s="97" t="s">
        <v>163</v>
      </c>
      <c r="J82" s="184">
        <f>BK82</f>
        <v>0</v>
      </c>
      <c r="L82" s="47"/>
      <c r="M82" s="96"/>
      <c r="N82" s="83"/>
      <c r="O82" s="83"/>
      <c r="P82" s="185">
        <f>P83+P102+P121+P144+P159+P170</f>
        <v>0</v>
      </c>
      <c r="Q82" s="83"/>
      <c r="R82" s="185">
        <f>R83+R102+R121+R144+R159+R170</f>
        <v>0</v>
      </c>
      <c r="S82" s="83"/>
      <c r="T82" s="186">
        <f>T83+T102+T121+T144+T159+T170</f>
        <v>0</v>
      </c>
      <c r="AT82" s="24" t="s">
        <v>76</v>
      </c>
      <c r="AU82" s="24" t="s">
        <v>164</v>
      </c>
      <c r="BK82" s="187">
        <f>BK83+BK102+BK121+BK144+BK159+BK170</f>
        <v>0</v>
      </c>
    </row>
    <row r="83" spans="2:63" s="10" customFormat="1" ht="37.4" customHeight="1">
      <c r="B83" s="188"/>
      <c r="D83" s="189" t="s">
        <v>76</v>
      </c>
      <c r="E83" s="190" t="s">
        <v>1188</v>
      </c>
      <c r="F83" s="190" t="s">
        <v>2789</v>
      </c>
      <c r="I83" s="191"/>
      <c r="J83" s="192">
        <f>BK83</f>
        <v>0</v>
      </c>
      <c r="L83" s="188"/>
      <c r="M83" s="193"/>
      <c r="N83" s="194"/>
      <c r="O83" s="194"/>
      <c r="P83" s="195">
        <f>SUM(P84:P101)</f>
        <v>0</v>
      </c>
      <c r="Q83" s="194"/>
      <c r="R83" s="195">
        <f>SUM(R84:R101)</f>
        <v>0</v>
      </c>
      <c r="S83" s="194"/>
      <c r="T83" s="196">
        <f>SUM(T84:T101)</f>
        <v>0</v>
      </c>
      <c r="AR83" s="189" t="s">
        <v>85</v>
      </c>
      <c r="AT83" s="197" t="s">
        <v>76</v>
      </c>
      <c r="AU83" s="197" t="s">
        <v>77</v>
      </c>
      <c r="AY83" s="189" t="s">
        <v>201</v>
      </c>
      <c r="BK83" s="198">
        <f>SUM(BK84:BK101)</f>
        <v>0</v>
      </c>
    </row>
    <row r="84" spans="2:65" s="1" customFormat="1" ht="16.5" customHeight="1">
      <c r="B84" s="201"/>
      <c r="C84" s="202" t="s">
        <v>85</v>
      </c>
      <c r="D84" s="202" t="s">
        <v>203</v>
      </c>
      <c r="E84" s="203" t="s">
        <v>2790</v>
      </c>
      <c r="F84" s="204" t="s">
        <v>2791</v>
      </c>
      <c r="G84" s="205" t="s">
        <v>1192</v>
      </c>
      <c r="H84" s="206">
        <v>1</v>
      </c>
      <c r="I84" s="207"/>
      <c r="J84" s="208">
        <f>ROUND(I84*H84,2)</f>
        <v>0</v>
      </c>
      <c r="K84" s="204" t="s">
        <v>5</v>
      </c>
      <c r="L84" s="47"/>
      <c r="M84" s="209" t="s">
        <v>5</v>
      </c>
      <c r="N84" s="210" t="s">
        <v>48</v>
      </c>
      <c r="O84" s="48"/>
      <c r="P84" s="211">
        <f>O84*H84</f>
        <v>0</v>
      </c>
      <c r="Q84" s="211">
        <v>0</v>
      </c>
      <c r="R84" s="211">
        <f>Q84*H84</f>
        <v>0</v>
      </c>
      <c r="S84" s="211">
        <v>0</v>
      </c>
      <c r="T84" s="212">
        <f>S84*H84</f>
        <v>0</v>
      </c>
      <c r="AR84" s="24" t="s">
        <v>208</v>
      </c>
      <c r="AT84" s="24" t="s">
        <v>203</v>
      </c>
      <c r="AU84" s="24" t="s">
        <v>85</v>
      </c>
      <c r="AY84" s="24" t="s">
        <v>201</v>
      </c>
      <c r="BE84" s="213">
        <f>IF(N84="základní",J84,0)</f>
        <v>0</v>
      </c>
      <c r="BF84" s="213">
        <f>IF(N84="snížená",J84,0)</f>
        <v>0</v>
      </c>
      <c r="BG84" s="213">
        <f>IF(N84="zákl. přenesená",J84,0)</f>
        <v>0</v>
      </c>
      <c r="BH84" s="213">
        <f>IF(N84="sníž. přenesená",J84,0)</f>
        <v>0</v>
      </c>
      <c r="BI84" s="213">
        <f>IF(N84="nulová",J84,0)</f>
        <v>0</v>
      </c>
      <c r="BJ84" s="24" t="s">
        <v>85</v>
      </c>
      <c r="BK84" s="213">
        <f>ROUND(I84*H84,2)</f>
        <v>0</v>
      </c>
      <c r="BL84" s="24" t="s">
        <v>208</v>
      </c>
      <c r="BM84" s="24" t="s">
        <v>87</v>
      </c>
    </row>
    <row r="85" spans="2:47" s="1" customFormat="1" ht="13.5">
      <c r="B85" s="47"/>
      <c r="D85" s="214" t="s">
        <v>210</v>
      </c>
      <c r="F85" s="215" t="s">
        <v>2791</v>
      </c>
      <c r="I85" s="216"/>
      <c r="L85" s="47"/>
      <c r="M85" s="217"/>
      <c r="N85" s="48"/>
      <c r="O85" s="48"/>
      <c r="P85" s="48"/>
      <c r="Q85" s="48"/>
      <c r="R85" s="48"/>
      <c r="S85" s="48"/>
      <c r="T85" s="86"/>
      <c r="AT85" s="24" t="s">
        <v>210</v>
      </c>
      <c r="AU85" s="24" t="s">
        <v>85</v>
      </c>
    </row>
    <row r="86" spans="2:65" s="1" customFormat="1" ht="16.5" customHeight="1">
      <c r="B86" s="201"/>
      <c r="C86" s="202" t="s">
        <v>87</v>
      </c>
      <c r="D86" s="202" t="s">
        <v>203</v>
      </c>
      <c r="E86" s="203" t="s">
        <v>2792</v>
      </c>
      <c r="F86" s="204" t="s">
        <v>2793</v>
      </c>
      <c r="G86" s="205" t="s">
        <v>1192</v>
      </c>
      <c r="H86" s="206">
        <v>1</v>
      </c>
      <c r="I86" s="207"/>
      <c r="J86" s="208">
        <f>ROUND(I86*H86,2)</f>
        <v>0</v>
      </c>
      <c r="K86" s="204" t="s">
        <v>5</v>
      </c>
      <c r="L86" s="47"/>
      <c r="M86" s="209" t="s">
        <v>5</v>
      </c>
      <c r="N86" s="210" t="s">
        <v>48</v>
      </c>
      <c r="O86" s="48"/>
      <c r="P86" s="211">
        <f>O86*H86</f>
        <v>0</v>
      </c>
      <c r="Q86" s="211">
        <v>0</v>
      </c>
      <c r="R86" s="211">
        <f>Q86*H86</f>
        <v>0</v>
      </c>
      <c r="S86" s="211">
        <v>0</v>
      </c>
      <c r="T86" s="212">
        <f>S86*H86</f>
        <v>0</v>
      </c>
      <c r="AR86" s="24" t="s">
        <v>208</v>
      </c>
      <c r="AT86" s="24" t="s">
        <v>203</v>
      </c>
      <c r="AU86" s="24" t="s">
        <v>85</v>
      </c>
      <c r="AY86" s="24" t="s">
        <v>201</v>
      </c>
      <c r="BE86" s="213">
        <f>IF(N86="základní",J86,0)</f>
        <v>0</v>
      </c>
      <c r="BF86" s="213">
        <f>IF(N86="snížená",J86,0)</f>
        <v>0</v>
      </c>
      <c r="BG86" s="213">
        <f>IF(N86="zákl. přenesená",J86,0)</f>
        <v>0</v>
      </c>
      <c r="BH86" s="213">
        <f>IF(N86="sníž. přenesená",J86,0)</f>
        <v>0</v>
      </c>
      <c r="BI86" s="213">
        <f>IF(N86="nulová",J86,0)</f>
        <v>0</v>
      </c>
      <c r="BJ86" s="24" t="s">
        <v>85</v>
      </c>
      <c r="BK86" s="213">
        <f>ROUND(I86*H86,2)</f>
        <v>0</v>
      </c>
      <c r="BL86" s="24" t="s">
        <v>208</v>
      </c>
      <c r="BM86" s="24" t="s">
        <v>208</v>
      </c>
    </row>
    <row r="87" spans="2:47" s="1" customFormat="1" ht="13.5">
      <c r="B87" s="47"/>
      <c r="D87" s="214" t="s">
        <v>210</v>
      </c>
      <c r="F87" s="215" t="s">
        <v>2793</v>
      </c>
      <c r="I87" s="216"/>
      <c r="L87" s="47"/>
      <c r="M87" s="217"/>
      <c r="N87" s="48"/>
      <c r="O87" s="48"/>
      <c r="P87" s="48"/>
      <c r="Q87" s="48"/>
      <c r="R87" s="48"/>
      <c r="S87" s="48"/>
      <c r="T87" s="86"/>
      <c r="AT87" s="24" t="s">
        <v>210</v>
      </c>
      <c r="AU87" s="24" t="s">
        <v>85</v>
      </c>
    </row>
    <row r="88" spans="2:65" s="1" customFormat="1" ht="16.5" customHeight="1">
      <c r="B88" s="201"/>
      <c r="C88" s="202" t="s">
        <v>219</v>
      </c>
      <c r="D88" s="202" t="s">
        <v>203</v>
      </c>
      <c r="E88" s="203" t="s">
        <v>2794</v>
      </c>
      <c r="F88" s="204" t="s">
        <v>2795</v>
      </c>
      <c r="G88" s="205" t="s">
        <v>1192</v>
      </c>
      <c r="H88" s="206">
        <v>1</v>
      </c>
      <c r="I88" s="207"/>
      <c r="J88" s="208">
        <f>ROUND(I88*H88,2)</f>
        <v>0</v>
      </c>
      <c r="K88" s="204" t="s">
        <v>5</v>
      </c>
      <c r="L88" s="47"/>
      <c r="M88" s="209" t="s">
        <v>5</v>
      </c>
      <c r="N88" s="210" t="s">
        <v>48</v>
      </c>
      <c r="O88" s="48"/>
      <c r="P88" s="211">
        <f>O88*H88</f>
        <v>0</v>
      </c>
      <c r="Q88" s="211">
        <v>0</v>
      </c>
      <c r="R88" s="211">
        <f>Q88*H88</f>
        <v>0</v>
      </c>
      <c r="S88" s="211">
        <v>0</v>
      </c>
      <c r="T88" s="212">
        <f>S88*H88</f>
        <v>0</v>
      </c>
      <c r="AR88" s="24" t="s">
        <v>208</v>
      </c>
      <c r="AT88" s="24" t="s">
        <v>203</v>
      </c>
      <c r="AU88" s="24" t="s">
        <v>85</v>
      </c>
      <c r="AY88" s="24" t="s">
        <v>201</v>
      </c>
      <c r="BE88" s="213">
        <f>IF(N88="základní",J88,0)</f>
        <v>0</v>
      </c>
      <c r="BF88" s="213">
        <f>IF(N88="snížená",J88,0)</f>
        <v>0</v>
      </c>
      <c r="BG88" s="213">
        <f>IF(N88="zákl. přenesená",J88,0)</f>
        <v>0</v>
      </c>
      <c r="BH88" s="213">
        <f>IF(N88="sníž. přenesená",J88,0)</f>
        <v>0</v>
      </c>
      <c r="BI88" s="213">
        <f>IF(N88="nulová",J88,0)</f>
        <v>0</v>
      </c>
      <c r="BJ88" s="24" t="s">
        <v>85</v>
      </c>
      <c r="BK88" s="213">
        <f>ROUND(I88*H88,2)</f>
        <v>0</v>
      </c>
      <c r="BL88" s="24" t="s">
        <v>208</v>
      </c>
      <c r="BM88" s="24" t="s">
        <v>238</v>
      </c>
    </row>
    <row r="89" spans="2:47" s="1" customFormat="1" ht="13.5">
      <c r="B89" s="47"/>
      <c r="D89" s="214" t="s">
        <v>210</v>
      </c>
      <c r="F89" s="215" t="s">
        <v>2795</v>
      </c>
      <c r="I89" s="216"/>
      <c r="L89" s="47"/>
      <c r="M89" s="217"/>
      <c r="N89" s="48"/>
      <c r="O89" s="48"/>
      <c r="P89" s="48"/>
      <c r="Q89" s="48"/>
      <c r="R89" s="48"/>
      <c r="S89" s="48"/>
      <c r="T89" s="86"/>
      <c r="AT89" s="24" t="s">
        <v>210</v>
      </c>
      <c r="AU89" s="24" t="s">
        <v>85</v>
      </c>
    </row>
    <row r="90" spans="2:65" s="1" customFormat="1" ht="16.5" customHeight="1">
      <c r="B90" s="201"/>
      <c r="C90" s="202" t="s">
        <v>208</v>
      </c>
      <c r="D90" s="202" t="s">
        <v>203</v>
      </c>
      <c r="E90" s="203" t="s">
        <v>2796</v>
      </c>
      <c r="F90" s="204" t="s">
        <v>2797</v>
      </c>
      <c r="G90" s="205" t="s">
        <v>1192</v>
      </c>
      <c r="H90" s="206">
        <v>2</v>
      </c>
      <c r="I90" s="207"/>
      <c r="J90" s="208">
        <f>ROUND(I90*H90,2)</f>
        <v>0</v>
      </c>
      <c r="K90" s="204" t="s">
        <v>5</v>
      </c>
      <c r="L90" s="47"/>
      <c r="M90" s="209" t="s">
        <v>5</v>
      </c>
      <c r="N90" s="210" t="s">
        <v>48</v>
      </c>
      <c r="O90" s="48"/>
      <c r="P90" s="211">
        <f>O90*H90</f>
        <v>0</v>
      </c>
      <c r="Q90" s="211">
        <v>0</v>
      </c>
      <c r="R90" s="211">
        <f>Q90*H90</f>
        <v>0</v>
      </c>
      <c r="S90" s="211">
        <v>0</v>
      </c>
      <c r="T90" s="212">
        <f>S90*H90</f>
        <v>0</v>
      </c>
      <c r="AR90" s="24" t="s">
        <v>208</v>
      </c>
      <c r="AT90" s="24" t="s">
        <v>203</v>
      </c>
      <c r="AU90" s="24" t="s">
        <v>85</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250</v>
      </c>
    </row>
    <row r="91" spans="2:47" s="1" customFormat="1" ht="13.5">
      <c r="B91" s="47"/>
      <c r="D91" s="214" t="s">
        <v>210</v>
      </c>
      <c r="F91" s="215" t="s">
        <v>2797</v>
      </c>
      <c r="I91" s="216"/>
      <c r="L91" s="47"/>
      <c r="M91" s="217"/>
      <c r="N91" s="48"/>
      <c r="O91" s="48"/>
      <c r="P91" s="48"/>
      <c r="Q91" s="48"/>
      <c r="R91" s="48"/>
      <c r="S91" s="48"/>
      <c r="T91" s="86"/>
      <c r="AT91" s="24" t="s">
        <v>210</v>
      </c>
      <c r="AU91" s="24" t="s">
        <v>85</v>
      </c>
    </row>
    <row r="92" spans="2:65" s="1" customFormat="1" ht="16.5" customHeight="1">
      <c r="B92" s="201"/>
      <c r="C92" s="202" t="s">
        <v>232</v>
      </c>
      <c r="D92" s="202" t="s">
        <v>203</v>
      </c>
      <c r="E92" s="203" t="s">
        <v>2798</v>
      </c>
      <c r="F92" s="204" t="s">
        <v>2799</v>
      </c>
      <c r="G92" s="205" t="s">
        <v>1192</v>
      </c>
      <c r="H92" s="206">
        <v>4</v>
      </c>
      <c r="I92" s="207"/>
      <c r="J92" s="208">
        <f>ROUND(I92*H92,2)</f>
        <v>0</v>
      </c>
      <c r="K92" s="204" t="s">
        <v>5</v>
      </c>
      <c r="L92" s="47"/>
      <c r="M92" s="209" t="s">
        <v>5</v>
      </c>
      <c r="N92" s="210" t="s">
        <v>48</v>
      </c>
      <c r="O92" s="48"/>
      <c r="P92" s="211">
        <f>O92*H92</f>
        <v>0</v>
      </c>
      <c r="Q92" s="211">
        <v>0</v>
      </c>
      <c r="R92" s="211">
        <f>Q92*H92</f>
        <v>0</v>
      </c>
      <c r="S92" s="211">
        <v>0</v>
      </c>
      <c r="T92" s="212">
        <f>S92*H92</f>
        <v>0</v>
      </c>
      <c r="AR92" s="24" t="s">
        <v>208</v>
      </c>
      <c r="AT92" s="24" t="s">
        <v>203</v>
      </c>
      <c r="AU92" s="24" t="s">
        <v>85</v>
      </c>
      <c r="AY92" s="24" t="s">
        <v>201</v>
      </c>
      <c r="BE92" s="213">
        <f>IF(N92="základní",J92,0)</f>
        <v>0</v>
      </c>
      <c r="BF92" s="213">
        <f>IF(N92="snížená",J92,0)</f>
        <v>0</v>
      </c>
      <c r="BG92" s="213">
        <f>IF(N92="zákl. přenesená",J92,0)</f>
        <v>0</v>
      </c>
      <c r="BH92" s="213">
        <f>IF(N92="sníž. přenesená",J92,0)</f>
        <v>0</v>
      </c>
      <c r="BI92" s="213">
        <f>IF(N92="nulová",J92,0)</f>
        <v>0</v>
      </c>
      <c r="BJ92" s="24" t="s">
        <v>85</v>
      </c>
      <c r="BK92" s="213">
        <f>ROUND(I92*H92,2)</f>
        <v>0</v>
      </c>
      <c r="BL92" s="24" t="s">
        <v>208</v>
      </c>
      <c r="BM92" s="24" t="s">
        <v>127</v>
      </c>
    </row>
    <row r="93" spans="2:47" s="1" customFormat="1" ht="13.5">
      <c r="B93" s="47"/>
      <c r="D93" s="214" t="s">
        <v>210</v>
      </c>
      <c r="F93" s="215" t="s">
        <v>2799</v>
      </c>
      <c r="I93" s="216"/>
      <c r="L93" s="47"/>
      <c r="M93" s="217"/>
      <c r="N93" s="48"/>
      <c r="O93" s="48"/>
      <c r="P93" s="48"/>
      <c r="Q93" s="48"/>
      <c r="R93" s="48"/>
      <c r="S93" s="48"/>
      <c r="T93" s="86"/>
      <c r="AT93" s="24" t="s">
        <v>210</v>
      </c>
      <c r="AU93" s="24" t="s">
        <v>85</v>
      </c>
    </row>
    <row r="94" spans="2:65" s="1" customFormat="1" ht="16.5" customHeight="1">
      <c r="B94" s="201"/>
      <c r="C94" s="202" t="s">
        <v>238</v>
      </c>
      <c r="D94" s="202" t="s">
        <v>203</v>
      </c>
      <c r="E94" s="203" t="s">
        <v>2800</v>
      </c>
      <c r="F94" s="204" t="s">
        <v>2801</v>
      </c>
      <c r="G94" s="205" t="s">
        <v>1192</v>
      </c>
      <c r="H94" s="206">
        <v>1</v>
      </c>
      <c r="I94" s="207"/>
      <c r="J94" s="208">
        <f>ROUND(I94*H94,2)</f>
        <v>0</v>
      </c>
      <c r="K94" s="204" t="s">
        <v>5</v>
      </c>
      <c r="L94" s="47"/>
      <c r="M94" s="209" t="s">
        <v>5</v>
      </c>
      <c r="N94" s="210" t="s">
        <v>48</v>
      </c>
      <c r="O94" s="48"/>
      <c r="P94" s="211">
        <f>O94*H94</f>
        <v>0</v>
      </c>
      <c r="Q94" s="211">
        <v>0</v>
      </c>
      <c r="R94" s="211">
        <f>Q94*H94</f>
        <v>0</v>
      </c>
      <c r="S94" s="211">
        <v>0</v>
      </c>
      <c r="T94" s="212">
        <f>S94*H94</f>
        <v>0</v>
      </c>
      <c r="AR94" s="24" t="s">
        <v>208</v>
      </c>
      <c r="AT94" s="24" t="s">
        <v>203</v>
      </c>
      <c r="AU94" s="24" t="s">
        <v>85</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133</v>
      </c>
    </row>
    <row r="95" spans="2:47" s="1" customFormat="1" ht="13.5">
      <c r="B95" s="47"/>
      <c r="D95" s="214" t="s">
        <v>210</v>
      </c>
      <c r="F95" s="215" t="s">
        <v>2801</v>
      </c>
      <c r="I95" s="216"/>
      <c r="L95" s="47"/>
      <c r="M95" s="217"/>
      <c r="N95" s="48"/>
      <c r="O95" s="48"/>
      <c r="P95" s="48"/>
      <c r="Q95" s="48"/>
      <c r="R95" s="48"/>
      <c r="S95" s="48"/>
      <c r="T95" s="86"/>
      <c r="AT95" s="24" t="s">
        <v>210</v>
      </c>
      <c r="AU95" s="24" t="s">
        <v>85</v>
      </c>
    </row>
    <row r="96" spans="2:65" s="1" customFormat="1" ht="25.5" customHeight="1">
      <c r="B96" s="201"/>
      <c r="C96" s="202" t="s">
        <v>244</v>
      </c>
      <c r="D96" s="202" t="s">
        <v>203</v>
      </c>
      <c r="E96" s="203" t="s">
        <v>2802</v>
      </c>
      <c r="F96" s="204" t="s">
        <v>2803</v>
      </c>
      <c r="G96" s="205" t="s">
        <v>1202</v>
      </c>
      <c r="H96" s="206">
        <v>18</v>
      </c>
      <c r="I96" s="207"/>
      <c r="J96" s="208">
        <f>ROUND(I96*H96,2)</f>
        <v>0</v>
      </c>
      <c r="K96" s="204" t="s">
        <v>5</v>
      </c>
      <c r="L96" s="47"/>
      <c r="M96" s="209" t="s">
        <v>5</v>
      </c>
      <c r="N96" s="210" t="s">
        <v>48</v>
      </c>
      <c r="O96" s="48"/>
      <c r="P96" s="211">
        <f>O96*H96</f>
        <v>0</v>
      </c>
      <c r="Q96" s="211">
        <v>0</v>
      </c>
      <c r="R96" s="211">
        <f>Q96*H96</f>
        <v>0</v>
      </c>
      <c r="S96" s="211">
        <v>0</v>
      </c>
      <c r="T96" s="212">
        <f>S96*H96</f>
        <v>0</v>
      </c>
      <c r="AR96" s="24" t="s">
        <v>208</v>
      </c>
      <c r="AT96" s="24" t="s">
        <v>203</v>
      </c>
      <c r="AU96" s="24" t="s">
        <v>85</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139</v>
      </c>
    </row>
    <row r="97" spans="2:47" s="1" customFormat="1" ht="13.5">
      <c r="B97" s="47"/>
      <c r="D97" s="214" t="s">
        <v>210</v>
      </c>
      <c r="F97" s="215" t="s">
        <v>2803</v>
      </c>
      <c r="I97" s="216"/>
      <c r="L97" s="47"/>
      <c r="M97" s="217"/>
      <c r="N97" s="48"/>
      <c r="O97" s="48"/>
      <c r="P97" s="48"/>
      <c r="Q97" s="48"/>
      <c r="R97" s="48"/>
      <c r="S97" s="48"/>
      <c r="T97" s="86"/>
      <c r="AT97" s="24" t="s">
        <v>210</v>
      </c>
      <c r="AU97" s="24" t="s">
        <v>85</v>
      </c>
    </row>
    <row r="98" spans="2:65" s="1" customFormat="1" ht="16.5" customHeight="1">
      <c r="B98" s="201"/>
      <c r="C98" s="202" t="s">
        <v>250</v>
      </c>
      <c r="D98" s="202" t="s">
        <v>203</v>
      </c>
      <c r="E98" s="203" t="s">
        <v>2804</v>
      </c>
      <c r="F98" s="204" t="s">
        <v>2805</v>
      </c>
      <c r="G98" s="205" t="s">
        <v>1202</v>
      </c>
      <c r="H98" s="206">
        <v>40</v>
      </c>
      <c r="I98" s="207"/>
      <c r="J98" s="208">
        <f>ROUND(I98*H98,2)</f>
        <v>0</v>
      </c>
      <c r="K98" s="204" t="s">
        <v>5</v>
      </c>
      <c r="L98" s="47"/>
      <c r="M98" s="209" t="s">
        <v>5</v>
      </c>
      <c r="N98" s="210" t="s">
        <v>48</v>
      </c>
      <c r="O98" s="48"/>
      <c r="P98" s="211">
        <f>O98*H98</f>
        <v>0</v>
      </c>
      <c r="Q98" s="211">
        <v>0</v>
      </c>
      <c r="R98" s="211">
        <f>Q98*H98</f>
        <v>0</v>
      </c>
      <c r="S98" s="211">
        <v>0</v>
      </c>
      <c r="T98" s="212">
        <f>S98*H98</f>
        <v>0</v>
      </c>
      <c r="AR98" s="24" t="s">
        <v>208</v>
      </c>
      <c r="AT98" s="24" t="s">
        <v>203</v>
      </c>
      <c r="AU98" s="24" t="s">
        <v>85</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296</v>
      </c>
    </row>
    <row r="99" spans="2:47" s="1" customFormat="1" ht="13.5">
      <c r="B99" s="47"/>
      <c r="D99" s="214" t="s">
        <v>210</v>
      </c>
      <c r="F99" s="215" t="s">
        <v>2805</v>
      </c>
      <c r="I99" s="216"/>
      <c r="L99" s="47"/>
      <c r="M99" s="217"/>
      <c r="N99" s="48"/>
      <c r="O99" s="48"/>
      <c r="P99" s="48"/>
      <c r="Q99" s="48"/>
      <c r="R99" s="48"/>
      <c r="S99" s="48"/>
      <c r="T99" s="86"/>
      <c r="AT99" s="24" t="s">
        <v>210</v>
      </c>
      <c r="AU99" s="24" t="s">
        <v>85</v>
      </c>
    </row>
    <row r="100" spans="2:65" s="1" customFormat="1" ht="16.5" customHeight="1">
      <c r="B100" s="201"/>
      <c r="C100" s="202" t="s">
        <v>256</v>
      </c>
      <c r="D100" s="202" t="s">
        <v>203</v>
      </c>
      <c r="E100" s="203" t="s">
        <v>2806</v>
      </c>
      <c r="F100" s="204" t="s">
        <v>2807</v>
      </c>
      <c r="G100" s="205" t="s">
        <v>1192</v>
      </c>
      <c r="H100" s="206">
        <v>1</v>
      </c>
      <c r="I100" s="207"/>
      <c r="J100" s="208">
        <f>ROUND(I100*H100,2)</f>
        <v>0</v>
      </c>
      <c r="K100" s="204" t="s">
        <v>5</v>
      </c>
      <c r="L100" s="47"/>
      <c r="M100" s="209" t="s">
        <v>5</v>
      </c>
      <c r="N100" s="210" t="s">
        <v>48</v>
      </c>
      <c r="O100" s="48"/>
      <c r="P100" s="211">
        <f>O100*H100</f>
        <v>0</v>
      </c>
      <c r="Q100" s="211">
        <v>0</v>
      </c>
      <c r="R100" s="211">
        <f>Q100*H100</f>
        <v>0</v>
      </c>
      <c r="S100" s="211">
        <v>0</v>
      </c>
      <c r="T100" s="212">
        <f>S100*H100</f>
        <v>0</v>
      </c>
      <c r="AR100" s="24" t="s">
        <v>208</v>
      </c>
      <c r="AT100" s="24" t="s">
        <v>203</v>
      </c>
      <c r="AU100" s="24" t="s">
        <v>85</v>
      </c>
      <c r="AY100" s="24" t="s">
        <v>201</v>
      </c>
      <c r="BE100" s="213">
        <f>IF(N100="základní",J100,0)</f>
        <v>0</v>
      </c>
      <c r="BF100" s="213">
        <f>IF(N100="snížená",J100,0)</f>
        <v>0</v>
      </c>
      <c r="BG100" s="213">
        <f>IF(N100="zákl. přenesená",J100,0)</f>
        <v>0</v>
      </c>
      <c r="BH100" s="213">
        <f>IF(N100="sníž. přenesená",J100,0)</f>
        <v>0</v>
      </c>
      <c r="BI100" s="213">
        <f>IF(N100="nulová",J100,0)</f>
        <v>0</v>
      </c>
      <c r="BJ100" s="24" t="s">
        <v>85</v>
      </c>
      <c r="BK100" s="213">
        <f>ROUND(I100*H100,2)</f>
        <v>0</v>
      </c>
      <c r="BL100" s="24" t="s">
        <v>208</v>
      </c>
      <c r="BM100" s="24" t="s">
        <v>308</v>
      </c>
    </row>
    <row r="101" spans="2:47" s="1" customFormat="1" ht="13.5">
      <c r="B101" s="47"/>
      <c r="D101" s="214" t="s">
        <v>210</v>
      </c>
      <c r="F101" s="215" t="s">
        <v>2807</v>
      </c>
      <c r="I101" s="216"/>
      <c r="L101" s="47"/>
      <c r="M101" s="217"/>
      <c r="N101" s="48"/>
      <c r="O101" s="48"/>
      <c r="P101" s="48"/>
      <c r="Q101" s="48"/>
      <c r="R101" s="48"/>
      <c r="S101" s="48"/>
      <c r="T101" s="86"/>
      <c r="AT101" s="24" t="s">
        <v>210</v>
      </c>
      <c r="AU101" s="24" t="s">
        <v>85</v>
      </c>
    </row>
    <row r="102" spans="2:63" s="10" customFormat="1" ht="37.4" customHeight="1">
      <c r="B102" s="188"/>
      <c r="D102" s="189" t="s">
        <v>76</v>
      </c>
      <c r="E102" s="190" t="s">
        <v>1219</v>
      </c>
      <c r="F102" s="190" t="s">
        <v>2808</v>
      </c>
      <c r="I102" s="191"/>
      <c r="J102" s="192">
        <f>BK102</f>
        <v>0</v>
      </c>
      <c r="L102" s="188"/>
      <c r="M102" s="193"/>
      <c r="N102" s="194"/>
      <c r="O102" s="194"/>
      <c r="P102" s="195">
        <f>SUM(P103:P120)</f>
        <v>0</v>
      </c>
      <c r="Q102" s="194"/>
      <c r="R102" s="195">
        <f>SUM(R103:R120)</f>
        <v>0</v>
      </c>
      <c r="S102" s="194"/>
      <c r="T102" s="196">
        <f>SUM(T103:T120)</f>
        <v>0</v>
      </c>
      <c r="AR102" s="189" t="s">
        <v>85</v>
      </c>
      <c r="AT102" s="197" t="s">
        <v>76</v>
      </c>
      <c r="AU102" s="197" t="s">
        <v>77</v>
      </c>
      <c r="AY102" s="189" t="s">
        <v>201</v>
      </c>
      <c r="BK102" s="198">
        <f>SUM(BK103:BK120)</f>
        <v>0</v>
      </c>
    </row>
    <row r="103" spans="2:65" s="1" customFormat="1" ht="16.5" customHeight="1">
      <c r="B103" s="201"/>
      <c r="C103" s="202" t="s">
        <v>127</v>
      </c>
      <c r="D103" s="202" t="s">
        <v>203</v>
      </c>
      <c r="E103" s="203" t="s">
        <v>2809</v>
      </c>
      <c r="F103" s="204" t="s">
        <v>2810</v>
      </c>
      <c r="G103" s="205" t="s">
        <v>1192</v>
      </c>
      <c r="H103" s="206">
        <v>1</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318</v>
      </c>
    </row>
    <row r="104" spans="2:47" s="1" customFormat="1" ht="13.5">
      <c r="B104" s="47"/>
      <c r="D104" s="214" t="s">
        <v>210</v>
      </c>
      <c r="F104" s="215" t="s">
        <v>2810</v>
      </c>
      <c r="I104" s="216"/>
      <c r="L104" s="47"/>
      <c r="M104" s="217"/>
      <c r="N104" s="48"/>
      <c r="O104" s="48"/>
      <c r="P104" s="48"/>
      <c r="Q104" s="48"/>
      <c r="R104" s="48"/>
      <c r="S104" s="48"/>
      <c r="T104" s="86"/>
      <c r="AT104" s="24" t="s">
        <v>210</v>
      </c>
      <c r="AU104" s="24" t="s">
        <v>85</v>
      </c>
    </row>
    <row r="105" spans="2:65" s="1" customFormat="1" ht="16.5" customHeight="1">
      <c r="B105" s="201"/>
      <c r="C105" s="202" t="s">
        <v>130</v>
      </c>
      <c r="D105" s="202" t="s">
        <v>203</v>
      </c>
      <c r="E105" s="203" t="s">
        <v>2811</v>
      </c>
      <c r="F105" s="204" t="s">
        <v>2812</v>
      </c>
      <c r="G105" s="205" t="s">
        <v>1192</v>
      </c>
      <c r="H105" s="206">
        <v>2</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327</v>
      </c>
    </row>
    <row r="106" spans="2:47" s="1" customFormat="1" ht="13.5">
      <c r="B106" s="47"/>
      <c r="D106" s="214" t="s">
        <v>210</v>
      </c>
      <c r="F106" s="215" t="s">
        <v>2812</v>
      </c>
      <c r="I106" s="216"/>
      <c r="L106" s="47"/>
      <c r="M106" s="217"/>
      <c r="N106" s="48"/>
      <c r="O106" s="48"/>
      <c r="P106" s="48"/>
      <c r="Q106" s="48"/>
      <c r="R106" s="48"/>
      <c r="S106" s="48"/>
      <c r="T106" s="86"/>
      <c r="AT106" s="24" t="s">
        <v>210</v>
      </c>
      <c r="AU106" s="24" t="s">
        <v>85</v>
      </c>
    </row>
    <row r="107" spans="2:65" s="1" customFormat="1" ht="16.5" customHeight="1">
      <c r="B107" s="201"/>
      <c r="C107" s="202" t="s">
        <v>133</v>
      </c>
      <c r="D107" s="202" t="s">
        <v>203</v>
      </c>
      <c r="E107" s="203" t="s">
        <v>2813</v>
      </c>
      <c r="F107" s="204" t="s">
        <v>2814</v>
      </c>
      <c r="G107" s="205" t="s">
        <v>1192</v>
      </c>
      <c r="H107" s="206">
        <v>1</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341</v>
      </c>
    </row>
    <row r="108" spans="2:47" s="1" customFormat="1" ht="13.5">
      <c r="B108" s="47"/>
      <c r="D108" s="214" t="s">
        <v>210</v>
      </c>
      <c r="F108" s="215" t="s">
        <v>2814</v>
      </c>
      <c r="I108" s="216"/>
      <c r="L108" s="47"/>
      <c r="M108" s="217"/>
      <c r="N108" s="48"/>
      <c r="O108" s="48"/>
      <c r="P108" s="48"/>
      <c r="Q108" s="48"/>
      <c r="R108" s="48"/>
      <c r="S108" s="48"/>
      <c r="T108" s="86"/>
      <c r="AT108" s="24" t="s">
        <v>210</v>
      </c>
      <c r="AU108" s="24" t="s">
        <v>85</v>
      </c>
    </row>
    <row r="109" spans="2:65" s="1" customFormat="1" ht="16.5" customHeight="1">
      <c r="B109" s="201"/>
      <c r="C109" s="202" t="s">
        <v>136</v>
      </c>
      <c r="D109" s="202" t="s">
        <v>203</v>
      </c>
      <c r="E109" s="203" t="s">
        <v>2815</v>
      </c>
      <c r="F109" s="204" t="s">
        <v>2816</v>
      </c>
      <c r="G109" s="205" t="s">
        <v>1192</v>
      </c>
      <c r="H109" s="206">
        <v>2</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85</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352</v>
      </c>
    </row>
    <row r="110" spans="2:47" s="1" customFormat="1" ht="13.5">
      <c r="B110" s="47"/>
      <c r="D110" s="214" t="s">
        <v>210</v>
      </c>
      <c r="F110" s="215" t="s">
        <v>2816</v>
      </c>
      <c r="I110" s="216"/>
      <c r="L110" s="47"/>
      <c r="M110" s="217"/>
      <c r="N110" s="48"/>
      <c r="O110" s="48"/>
      <c r="P110" s="48"/>
      <c r="Q110" s="48"/>
      <c r="R110" s="48"/>
      <c r="S110" s="48"/>
      <c r="T110" s="86"/>
      <c r="AT110" s="24" t="s">
        <v>210</v>
      </c>
      <c r="AU110" s="24" t="s">
        <v>85</v>
      </c>
    </row>
    <row r="111" spans="2:65" s="1" customFormat="1" ht="16.5" customHeight="1">
      <c r="B111" s="201"/>
      <c r="C111" s="202" t="s">
        <v>139</v>
      </c>
      <c r="D111" s="202" t="s">
        <v>203</v>
      </c>
      <c r="E111" s="203" t="s">
        <v>2817</v>
      </c>
      <c r="F111" s="204" t="s">
        <v>2818</v>
      </c>
      <c r="G111" s="205" t="s">
        <v>1192</v>
      </c>
      <c r="H111" s="206">
        <v>2</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85</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368</v>
      </c>
    </row>
    <row r="112" spans="2:47" s="1" customFormat="1" ht="13.5">
      <c r="B112" s="47"/>
      <c r="D112" s="214" t="s">
        <v>210</v>
      </c>
      <c r="F112" s="215" t="s">
        <v>2818</v>
      </c>
      <c r="I112" s="216"/>
      <c r="L112" s="47"/>
      <c r="M112" s="217"/>
      <c r="N112" s="48"/>
      <c r="O112" s="48"/>
      <c r="P112" s="48"/>
      <c r="Q112" s="48"/>
      <c r="R112" s="48"/>
      <c r="S112" s="48"/>
      <c r="T112" s="86"/>
      <c r="AT112" s="24" t="s">
        <v>210</v>
      </c>
      <c r="AU112" s="24" t="s">
        <v>85</v>
      </c>
    </row>
    <row r="113" spans="2:65" s="1" customFormat="1" ht="16.5" customHeight="1">
      <c r="B113" s="201"/>
      <c r="C113" s="202" t="s">
        <v>11</v>
      </c>
      <c r="D113" s="202" t="s">
        <v>203</v>
      </c>
      <c r="E113" s="203" t="s">
        <v>2819</v>
      </c>
      <c r="F113" s="204" t="s">
        <v>2820</v>
      </c>
      <c r="G113" s="205" t="s">
        <v>1192</v>
      </c>
      <c r="H113" s="206">
        <v>5</v>
      </c>
      <c r="I113" s="207"/>
      <c r="J113" s="208">
        <f>ROUND(I113*H113,2)</f>
        <v>0</v>
      </c>
      <c r="K113" s="204" t="s">
        <v>5</v>
      </c>
      <c r="L113" s="47"/>
      <c r="M113" s="209" t="s">
        <v>5</v>
      </c>
      <c r="N113" s="210" t="s">
        <v>48</v>
      </c>
      <c r="O113" s="48"/>
      <c r="P113" s="211">
        <f>O113*H113</f>
        <v>0</v>
      </c>
      <c r="Q113" s="211">
        <v>0</v>
      </c>
      <c r="R113" s="211">
        <f>Q113*H113</f>
        <v>0</v>
      </c>
      <c r="S113" s="211">
        <v>0</v>
      </c>
      <c r="T113" s="212">
        <f>S113*H113</f>
        <v>0</v>
      </c>
      <c r="AR113" s="24" t="s">
        <v>208</v>
      </c>
      <c r="AT113" s="24" t="s">
        <v>203</v>
      </c>
      <c r="AU113" s="24" t="s">
        <v>85</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144</v>
      </c>
    </row>
    <row r="114" spans="2:47" s="1" customFormat="1" ht="13.5">
      <c r="B114" s="47"/>
      <c r="D114" s="214" t="s">
        <v>210</v>
      </c>
      <c r="F114" s="215" t="s">
        <v>2820</v>
      </c>
      <c r="I114" s="216"/>
      <c r="L114" s="47"/>
      <c r="M114" s="217"/>
      <c r="N114" s="48"/>
      <c r="O114" s="48"/>
      <c r="P114" s="48"/>
      <c r="Q114" s="48"/>
      <c r="R114" s="48"/>
      <c r="S114" s="48"/>
      <c r="T114" s="86"/>
      <c r="AT114" s="24" t="s">
        <v>210</v>
      </c>
      <c r="AU114" s="24" t="s">
        <v>85</v>
      </c>
    </row>
    <row r="115" spans="2:65" s="1" customFormat="1" ht="16.5" customHeight="1">
      <c r="B115" s="201"/>
      <c r="C115" s="202" t="s">
        <v>296</v>
      </c>
      <c r="D115" s="202" t="s">
        <v>203</v>
      </c>
      <c r="E115" s="203" t="s">
        <v>2821</v>
      </c>
      <c r="F115" s="204" t="s">
        <v>2822</v>
      </c>
      <c r="G115" s="205" t="s">
        <v>1192</v>
      </c>
      <c r="H115" s="206">
        <v>1</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85</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391</v>
      </c>
    </row>
    <row r="116" spans="2:47" s="1" customFormat="1" ht="13.5">
      <c r="B116" s="47"/>
      <c r="D116" s="214" t="s">
        <v>210</v>
      </c>
      <c r="F116" s="215" t="s">
        <v>2822</v>
      </c>
      <c r="I116" s="216"/>
      <c r="L116" s="47"/>
      <c r="M116" s="217"/>
      <c r="N116" s="48"/>
      <c r="O116" s="48"/>
      <c r="P116" s="48"/>
      <c r="Q116" s="48"/>
      <c r="R116" s="48"/>
      <c r="S116" s="48"/>
      <c r="T116" s="86"/>
      <c r="AT116" s="24" t="s">
        <v>210</v>
      </c>
      <c r="AU116" s="24" t="s">
        <v>85</v>
      </c>
    </row>
    <row r="117" spans="2:65" s="1" customFormat="1" ht="16.5" customHeight="1">
      <c r="B117" s="201"/>
      <c r="C117" s="202" t="s">
        <v>302</v>
      </c>
      <c r="D117" s="202" t="s">
        <v>203</v>
      </c>
      <c r="E117" s="203" t="s">
        <v>2823</v>
      </c>
      <c r="F117" s="204" t="s">
        <v>2824</v>
      </c>
      <c r="G117" s="205" t="s">
        <v>1202</v>
      </c>
      <c r="H117" s="206">
        <v>25</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85</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407</v>
      </c>
    </row>
    <row r="118" spans="2:47" s="1" customFormat="1" ht="13.5">
      <c r="B118" s="47"/>
      <c r="D118" s="214" t="s">
        <v>210</v>
      </c>
      <c r="F118" s="215" t="s">
        <v>2824</v>
      </c>
      <c r="I118" s="216"/>
      <c r="L118" s="47"/>
      <c r="M118" s="217"/>
      <c r="N118" s="48"/>
      <c r="O118" s="48"/>
      <c r="P118" s="48"/>
      <c r="Q118" s="48"/>
      <c r="R118" s="48"/>
      <c r="S118" s="48"/>
      <c r="T118" s="86"/>
      <c r="AT118" s="24" t="s">
        <v>210</v>
      </c>
      <c r="AU118" s="24" t="s">
        <v>85</v>
      </c>
    </row>
    <row r="119" spans="2:65" s="1" customFormat="1" ht="38.25" customHeight="1">
      <c r="B119" s="201"/>
      <c r="C119" s="202" t="s">
        <v>308</v>
      </c>
      <c r="D119" s="202" t="s">
        <v>203</v>
      </c>
      <c r="E119" s="203" t="s">
        <v>2825</v>
      </c>
      <c r="F119" s="204" t="s">
        <v>2826</v>
      </c>
      <c r="G119" s="205" t="s">
        <v>1192</v>
      </c>
      <c r="H119" s="206">
        <v>1</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85</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417</v>
      </c>
    </row>
    <row r="120" spans="2:47" s="1" customFormat="1" ht="13.5">
      <c r="B120" s="47"/>
      <c r="D120" s="214" t="s">
        <v>210</v>
      </c>
      <c r="F120" s="215" t="s">
        <v>2826</v>
      </c>
      <c r="I120" s="216"/>
      <c r="L120" s="47"/>
      <c r="M120" s="217"/>
      <c r="N120" s="48"/>
      <c r="O120" s="48"/>
      <c r="P120" s="48"/>
      <c r="Q120" s="48"/>
      <c r="R120" s="48"/>
      <c r="S120" s="48"/>
      <c r="T120" s="86"/>
      <c r="AT120" s="24" t="s">
        <v>210</v>
      </c>
      <c r="AU120" s="24" t="s">
        <v>85</v>
      </c>
    </row>
    <row r="121" spans="2:63" s="10" customFormat="1" ht="37.4" customHeight="1">
      <c r="B121" s="188"/>
      <c r="D121" s="189" t="s">
        <v>76</v>
      </c>
      <c r="E121" s="190" t="s">
        <v>1237</v>
      </c>
      <c r="F121" s="190" t="s">
        <v>2827</v>
      </c>
      <c r="I121" s="191"/>
      <c r="J121" s="192">
        <f>BK121</f>
        <v>0</v>
      </c>
      <c r="L121" s="188"/>
      <c r="M121" s="193"/>
      <c r="N121" s="194"/>
      <c r="O121" s="194"/>
      <c r="P121" s="195">
        <f>SUM(P122:P143)</f>
        <v>0</v>
      </c>
      <c r="Q121" s="194"/>
      <c r="R121" s="195">
        <f>SUM(R122:R143)</f>
        <v>0</v>
      </c>
      <c r="S121" s="194"/>
      <c r="T121" s="196">
        <f>SUM(T122:T143)</f>
        <v>0</v>
      </c>
      <c r="AR121" s="189" t="s">
        <v>85</v>
      </c>
      <c r="AT121" s="197" t="s">
        <v>76</v>
      </c>
      <c r="AU121" s="197" t="s">
        <v>77</v>
      </c>
      <c r="AY121" s="189" t="s">
        <v>201</v>
      </c>
      <c r="BK121" s="198">
        <f>SUM(BK122:BK143)</f>
        <v>0</v>
      </c>
    </row>
    <row r="122" spans="2:65" s="1" customFormat="1" ht="38.25" customHeight="1">
      <c r="B122" s="201"/>
      <c r="C122" s="202" t="s">
        <v>313</v>
      </c>
      <c r="D122" s="202" t="s">
        <v>203</v>
      </c>
      <c r="E122" s="203" t="s">
        <v>2828</v>
      </c>
      <c r="F122" s="204" t="s">
        <v>2829</v>
      </c>
      <c r="G122" s="205" t="s">
        <v>1192</v>
      </c>
      <c r="H122" s="206">
        <v>1</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85</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430</v>
      </c>
    </row>
    <row r="123" spans="2:47" s="1" customFormat="1" ht="13.5">
      <c r="B123" s="47"/>
      <c r="D123" s="214" t="s">
        <v>210</v>
      </c>
      <c r="F123" s="215" t="s">
        <v>2829</v>
      </c>
      <c r="I123" s="216"/>
      <c r="L123" s="47"/>
      <c r="M123" s="217"/>
      <c r="N123" s="48"/>
      <c r="O123" s="48"/>
      <c r="P123" s="48"/>
      <c r="Q123" s="48"/>
      <c r="R123" s="48"/>
      <c r="S123" s="48"/>
      <c r="T123" s="86"/>
      <c r="AT123" s="24" t="s">
        <v>210</v>
      </c>
      <c r="AU123" s="24" t="s">
        <v>85</v>
      </c>
    </row>
    <row r="124" spans="2:65" s="1" customFormat="1" ht="16.5" customHeight="1">
      <c r="B124" s="201"/>
      <c r="C124" s="202" t="s">
        <v>318</v>
      </c>
      <c r="D124" s="202" t="s">
        <v>203</v>
      </c>
      <c r="E124" s="203" t="s">
        <v>2830</v>
      </c>
      <c r="F124" s="204" t="s">
        <v>2831</v>
      </c>
      <c r="G124" s="205" t="s">
        <v>1195</v>
      </c>
      <c r="H124" s="206">
        <v>1</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85</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147</v>
      </c>
    </row>
    <row r="125" spans="2:47" s="1" customFormat="1" ht="13.5">
      <c r="B125" s="47"/>
      <c r="D125" s="214" t="s">
        <v>210</v>
      </c>
      <c r="F125" s="215" t="s">
        <v>2831</v>
      </c>
      <c r="I125" s="216"/>
      <c r="L125" s="47"/>
      <c r="M125" s="217"/>
      <c r="N125" s="48"/>
      <c r="O125" s="48"/>
      <c r="P125" s="48"/>
      <c r="Q125" s="48"/>
      <c r="R125" s="48"/>
      <c r="S125" s="48"/>
      <c r="T125" s="86"/>
      <c r="AT125" s="24" t="s">
        <v>210</v>
      </c>
      <c r="AU125" s="24" t="s">
        <v>85</v>
      </c>
    </row>
    <row r="126" spans="2:65" s="1" customFormat="1" ht="16.5" customHeight="1">
      <c r="B126" s="201"/>
      <c r="C126" s="202" t="s">
        <v>10</v>
      </c>
      <c r="D126" s="202" t="s">
        <v>203</v>
      </c>
      <c r="E126" s="203" t="s">
        <v>2832</v>
      </c>
      <c r="F126" s="204" t="s">
        <v>2833</v>
      </c>
      <c r="G126" s="205" t="s">
        <v>1192</v>
      </c>
      <c r="H126" s="206">
        <v>3</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85</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456</v>
      </c>
    </row>
    <row r="127" spans="2:47" s="1" customFormat="1" ht="13.5">
      <c r="B127" s="47"/>
      <c r="D127" s="214" t="s">
        <v>210</v>
      </c>
      <c r="F127" s="215" t="s">
        <v>2833</v>
      </c>
      <c r="I127" s="216"/>
      <c r="L127" s="47"/>
      <c r="M127" s="217"/>
      <c r="N127" s="48"/>
      <c r="O127" s="48"/>
      <c r="P127" s="48"/>
      <c r="Q127" s="48"/>
      <c r="R127" s="48"/>
      <c r="S127" s="48"/>
      <c r="T127" s="86"/>
      <c r="AT127" s="24" t="s">
        <v>210</v>
      </c>
      <c r="AU127" s="24" t="s">
        <v>85</v>
      </c>
    </row>
    <row r="128" spans="2:65" s="1" customFormat="1" ht="16.5" customHeight="1">
      <c r="B128" s="201"/>
      <c r="C128" s="202" t="s">
        <v>327</v>
      </c>
      <c r="D128" s="202" t="s">
        <v>203</v>
      </c>
      <c r="E128" s="203" t="s">
        <v>2834</v>
      </c>
      <c r="F128" s="204" t="s">
        <v>2835</v>
      </c>
      <c r="G128" s="205" t="s">
        <v>1192</v>
      </c>
      <c r="H128" s="206">
        <v>3</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85</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468</v>
      </c>
    </row>
    <row r="129" spans="2:47" s="1" customFormat="1" ht="13.5">
      <c r="B129" s="47"/>
      <c r="D129" s="214" t="s">
        <v>210</v>
      </c>
      <c r="F129" s="215" t="s">
        <v>2835</v>
      </c>
      <c r="I129" s="216"/>
      <c r="L129" s="47"/>
      <c r="M129" s="217"/>
      <c r="N129" s="48"/>
      <c r="O129" s="48"/>
      <c r="P129" s="48"/>
      <c r="Q129" s="48"/>
      <c r="R129" s="48"/>
      <c r="S129" s="48"/>
      <c r="T129" s="86"/>
      <c r="AT129" s="24" t="s">
        <v>210</v>
      </c>
      <c r="AU129" s="24" t="s">
        <v>85</v>
      </c>
    </row>
    <row r="130" spans="2:65" s="1" customFormat="1" ht="16.5" customHeight="1">
      <c r="B130" s="201"/>
      <c r="C130" s="202" t="s">
        <v>334</v>
      </c>
      <c r="D130" s="202" t="s">
        <v>203</v>
      </c>
      <c r="E130" s="203" t="s">
        <v>2836</v>
      </c>
      <c r="F130" s="204" t="s">
        <v>1266</v>
      </c>
      <c r="G130" s="205" t="s">
        <v>1192</v>
      </c>
      <c r="H130" s="206">
        <v>10</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85</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480</v>
      </c>
    </row>
    <row r="131" spans="2:47" s="1" customFormat="1" ht="13.5">
      <c r="B131" s="47"/>
      <c r="D131" s="214" t="s">
        <v>210</v>
      </c>
      <c r="F131" s="215" t="s">
        <v>1266</v>
      </c>
      <c r="I131" s="216"/>
      <c r="L131" s="47"/>
      <c r="M131" s="217"/>
      <c r="N131" s="48"/>
      <c r="O131" s="48"/>
      <c r="P131" s="48"/>
      <c r="Q131" s="48"/>
      <c r="R131" s="48"/>
      <c r="S131" s="48"/>
      <c r="T131" s="86"/>
      <c r="AT131" s="24" t="s">
        <v>210</v>
      </c>
      <c r="AU131" s="24" t="s">
        <v>85</v>
      </c>
    </row>
    <row r="132" spans="2:65" s="1" customFormat="1" ht="16.5" customHeight="1">
      <c r="B132" s="201"/>
      <c r="C132" s="202" t="s">
        <v>341</v>
      </c>
      <c r="D132" s="202" t="s">
        <v>203</v>
      </c>
      <c r="E132" s="203" t="s">
        <v>2837</v>
      </c>
      <c r="F132" s="204" t="s">
        <v>2838</v>
      </c>
      <c r="G132" s="205" t="s">
        <v>1192</v>
      </c>
      <c r="H132" s="206">
        <v>6</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85</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496</v>
      </c>
    </row>
    <row r="133" spans="2:47" s="1" customFormat="1" ht="13.5">
      <c r="B133" s="47"/>
      <c r="D133" s="214" t="s">
        <v>210</v>
      </c>
      <c r="F133" s="215" t="s">
        <v>2838</v>
      </c>
      <c r="I133" s="216"/>
      <c r="L133" s="47"/>
      <c r="M133" s="217"/>
      <c r="N133" s="48"/>
      <c r="O133" s="48"/>
      <c r="P133" s="48"/>
      <c r="Q133" s="48"/>
      <c r="R133" s="48"/>
      <c r="S133" s="48"/>
      <c r="T133" s="86"/>
      <c r="AT133" s="24" t="s">
        <v>210</v>
      </c>
      <c r="AU133" s="24" t="s">
        <v>85</v>
      </c>
    </row>
    <row r="134" spans="2:65" s="1" customFormat="1" ht="16.5" customHeight="1">
      <c r="B134" s="201"/>
      <c r="C134" s="202" t="s">
        <v>347</v>
      </c>
      <c r="D134" s="202" t="s">
        <v>203</v>
      </c>
      <c r="E134" s="203" t="s">
        <v>2839</v>
      </c>
      <c r="F134" s="204" t="s">
        <v>1281</v>
      </c>
      <c r="G134" s="205" t="s">
        <v>1202</v>
      </c>
      <c r="H134" s="206">
        <v>10</v>
      </c>
      <c r="I134" s="207"/>
      <c r="J134" s="208">
        <f>ROUND(I134*H134,2)</f>
        <v>0</v>
      </c>
      <c r="K134" s="204" t="s">
        <v>5</v>
      </c>
      <c r="L134" s="47"/>
      <c r="M134" s="209" t="s">
        <v>5</v>
      </c>
      <c r="N134" s="210" t="s">
        <v>48</v>
      </c>
      <c r="O134" s="48"/>
      <c r="P134" s="211">
        <f>O134*H134</f>
        <v>0</v>
      </c>
      <c r="Q134" s="211">
        <v>0</v>
      </c>
      <c r="R134" s="211">
        <f>Q134*H134</f>
        <v>0</v>
      </c>
      <c r="S134" s="211">
        <v>0</v>
      </c>
      <c r="T134" s="212">
        <f>S134*H134</f>
        <v>0</v>
      </c>
      <c r="AR134" s="24" t="s">
        <v>208</v>
      </c>
      <c r="AT134" s="24" t="s">
        <v>203</v>
      </c>
      <c r="AU134" s="24" t="s">
        <v>85</v>
      </c>
      <c r="AY134" s="24" t="s">
        <v>201</v>
      </c>
      <c r="BE134" s="213">
        <f>IF(N134="základní",J134,0)</f>
        <v>0</v>
      </c>
      <c r="BF134" s="213">
        <f>IF(N134="snížená",J134,0)</f>
        <v>0</v>
      </c>
      <c r="BG134" s="213">
        <f>IF(N134="zákl. přenesená",J134,0)</f>
        <v>0</v>
      </c>
      <c r="BH134" s="213">
        <f>IF(N134="sníž. přenesená",J134,0)</f>
        <v>0</v>
      </c>
      <c r="BI134" s="213">
        <f>IF(N134="nulová",J134,0)</f>
        <v>0</v>
      </c>
      <c r="BJ134" s="24" t="s">
        <v>85</v>
      </c>
      <c r="BK134" s="213">
        <f>ROUND(I134*H134,2)</f>
        <v>0</v>
      </c>
      <c r="BL134" s="24" t="s">
        <v>208</v>
      </c>
      <c r="BM134" s="24" t="s">
        <v>509</v>
      </c>
    </row>
    <row r="135" spans="2:47" s="1" customFormat="1" ht="13.5">
      <c r="B135" s="47"/>
      <c r="D135" s="214" t="s">
        <v>210</v>
      </c>
      <c r="F135" s="215" t="s">
        <v>1281</v>
      </c>
      <c r="I135" s="216"/>
      <c r="L135" s="47"/>
      <c r="M135" s="217"/>
      <c r="N135" s="48"/>
      <c r="O135" s="48"/>
      <c r="P135" s="48"/>
      <c r="Q135" s="48"/>
      <c r="R135" s="48"/>
      <c r="S135" s="48"/>
      <c r="T135" s="86"/>
      <c r="AT135" s="24" t="s">
        <v>210</v>
      </c>
      <c r="AU135" s="24" t="s">
        <v>85</v>
      </c>
    </row>
    <row r="136" spans="2:65" s="1" customFormat="1" ht="16.5" customHeight="1">
      <c r="B136" s="201"/>
      <c r="C136" s="202" t="s">
        <v>352</v>
      </c>
      <c r="D136" s="202" t="s">
        <v>203</v>
      </c>
      <c r="E136" s="203" t="s">
        <v>2840</v>
      </c>
      <c r="F136" s="204" t="s">
        <v>2841</v>
      </c>
      <c r="G136" s="205" t="s">
        <v>1202</v>
      </c>
      <c r="H136" s="206">
        <v>6</v>
      </c>
      <c r="I136" s="207"/>
      <c r="J136" s="208">
        <f>ROUND(I136*H136,2)</f>
        <v>0</v>
      </c>
      <c r="K136" s="204" t="s">
        <v>5</v>
      </c>
      <c r="L136" s="47"/>
      <c r="M136" s="209" t="s">
        <v>5</v>
      </c>
      <c r="N136" s="210" t="s">
        <v>48</v>
      </c>
      <c r="O136" s="48"/>
      <c r="P136" s="211">
        <f>O136*H136</f>
        <v>0</v>
      </c>
      <c r="Q136" s="211">
        <v>0</v>
      </c>
      <c r="R136" s="211">
        <f>Q136*H136</f>
        <v>0</v>
      </c>
      <c r="S136" s="211">
        <v>0</v>
      </c>
      <c r="T136" s="212">
        <f>S136*H136</f>
        <v>0</v>
      </c>
      <c r="AR136" s="24" t="s">
        <v>208</v>
      </c>
      <c r="AT136" s="24" t="s">
        <v>203</v>
      </c>
      <c r="AU136" s="24" t="s">
        <v>85</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518</v>
      </c>
    </row>
    <row r="137" spans="2:47" s="1" customFormat="1" ht="13.5">
      <c r="B137" s="47"/>
      <c r="D137" s="214" t="s">
        <v>210</v>
      </c>
      <c r="F137" s="215" t="s">
        <v>2841</v>
      </c>
      <c r="I137" s="216"/>
      <c r="L137" s="47"/>
      <c r="M137" s="217"/>
      <c r="N137" s="48"/>
      <c r="O137" s="48"/>
      <c r="P137" s="48"/>
      <c r="Q137" s="48"/>
      <c r="R137" s="48"/>
      <c r="S137" s="48"/>
      <c r="T137" s="86"/>
      <c r="AT137" s="24" t="s">
        <v>210</v>
      </c>
      <c r="AU137" s="24" t="s">
        <v>85</v>
      </c>
    </row>
    <row r="138" spans="2:65" s="1" customFormat="1" ht="16.5" customHeight="1">
      <c r="B138" s="201"/>
      <c r="C138" s="202" t="s">
        <v>357</v>
      </c>
      <c r="D138" s="202" t="s">
        <v>203</v>
      </c>
      <c r="E138" s="203" t="s">
        <v>2842</v>
      </c>
      <c r="F138" s="204" t="s">
        <v>2843</v>
      </c>
      <c r="G138" s="205" t="s">
        <v>1192</v>
      </c>
      <c r="H138" s="206">
        <v>1</v>
      </c>
      <c r="I138" s="207"/>
      <c r="J138" s="208">
        <f>ROUND(I138*H138,2)</f>
        <v>0</v>
      </c>
      <c r="K138" s="204" t="s">
        <v>5</v>
      </c>
      <c r="L138" s="47"/>
      <c r="M138" s="209" t="s">
        <v>5</v>
      </c>
      <c r="N138" s="210" t="s">
        <v>48</v>
      </c>
      <c r="O138" s="48"/>
      <c r="P138" s="211">
        <f>O138*H138</f>
        <v>0</v>
      </c>
      <c r="Q138" s="211">
        <v>0</v>
      </c>
      <c r="R138" s="211">
        <f>Q138*H138</f>
        <v>0</v>
      </c>
      <c r="S138" s="211">
        <v>0</v>
      </c>
      <c r="T138" s="212">
        <f>S138*H138</f>
        <v>0</v>
      </c>
      <c r="AR138" s="24" t="s">
        <v>208</v>
      </c>
      <c r="AT138" s="24" t="s">
        <v>203</v>
      </c>
      <c r="AU138" s="24" t="s">
        <v>85</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528</v>
      </c>
    </row>
    <row r="139" spans="2:47" s="1" customFormat="1" ht="13.5">
      <c r="B139" s="47"/>
      <c r="D139" s="214" t="s">
        <v>210</v>
      </c>
      <c r="F139" s="215" t="s">
        <v>2843</v>
      </c>
      <c r="I139" s="216"/>
      <c r="L139" s="47"/>
      <c r="M139" s="217"/>
      <c r="N139" s="48"/>
      <c r="O139" s="48"/>
      <c r="P139" s="48"/>
      <c r="Q139" s="48"/>
      <c r="R139" s="48"/>
      <c r="S139" s="48"/>
      <c r="T139" s="86"/>
      <c r="AT139" s="24" t="s">
        <v>210</v>
      </c>
      <c r="AU139" s="24" t="s">
        <v>85</v>
      </c>
    </row>
    <row r="140" spans="2:65" s="1" customFormat="1" ht="16.5" customHeight="1">
      <c r="B140" s="201"/>
      <c r="C140" s="202" t="s">
        <v>368</v>
      </c>
      <c r="D140" s="202" t="s">
        <v>203</v>
      </c>
      <c r="E140" s="203" t="s">
        <v>2844</v>
      </c>
      <c r="F140" s="204" t="s">
        <v>1214</v>
      </c>
      <c r="G140" s="205" t="s">
        <v>270</v>
      </c>
      <c r="H140" s="206">
        <v>22</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85</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541</v>
      </c>
    </row>
    <row r="141" spans="2:47" s="1" customFormat="1" ht="13.5">
      <c r="B141" s="47"/>
      <c r="D141" s="214" t="s">
        <v>210</v>
      </c>
      <c r="F141" s="215" t="s">
        <v>1214</v>
      </c>
      <c r="I141" s="216"/>
      <c r="L141" s="47"/>
      <c r="M141" s="217"/>
      <c r="N141" s="48"/>
      <c r="O141" s="48"/>
      <c r="P141" s="48"/>
      <c r="Q141" s="48"/>
      <c r="R141" s="48"/>
      <c r="S141" s="48"/>
      <c r="T141" s="86"/>
      <c r="AT141" s="24" t="s">
        <v>210</v>
      </c>
      <c r="AU141" s="24" t="s">
        <v>85</v>
      </c>
    </row>
    <row r="142" spans="2:65" s="1" customFormat="1" ht="16.5" customHeight="1">
      <c r="B142" s="201"/>
      <c r="C142" s="202" t="s">
        <v>374</v>
      </c>
      <c r="D142" s="202" t="s">
        <v>203</v>
      </c>
      <c r="E142" s="203" t="s">
        <v>2845</v>
      </c>
      <c r="F142" s="204" t="s">
        <v>2846</v>
      </c>
      <c r="G142" s="205" t="s">
        <v>270</v>
      </c>
      <c r="H142" s="206">
        <v>65</v>
      </c>
      <c r="I142" s="207"/>
      <c r="J142" s="208">
        <f>ROUND(I142*H142,2)</f>
        <v>0</v>
      </c>
      <c r="K142" s="204" t="s">
        <v>5</v>
      </c>
      <c r="L142" s="47"/>
      <c r="M142" s="209" t="s">
        <v>5</v>
      </c>
      <c r="N142" s="210" t="s">
        <v>48</v>
      </c>
      <c r="O142" s="48"/>
      <c r="P142" s="211">
        <f>O142*H142</f>
        <v>0</v>
      </c>
      <c r="Q142" s="211">
        <v>0</v>
      </c>
      <c r="R142" s="211">
        <f>Q142*H142</f>
        <v>0</v>
      </c>
      <c r="S142" s="211">
        <v>0</v>
      </c>
      <c r="T142" s="212">
        <f>S142*H142</f>
        <v>0</v>
      </c>
      <c r="AR142" s="24" t="s">
        <v>208</v>
      </c>
      <c r="AT142" s="24" t="s">
        <v>203</v>
      </c>
      <c r="AU142" s="24" t="s">
        <v>85</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550</v>
      </c>
    </row>
    <row r="143" spans="2:47" s="1" customFormat="1" ht="13.5">
      <c r="B143" s="47"/>
      <c r="D143" s="214" t="s">
        <v>210</v>
      </c>
      <c r="F143" s="215" t="s">
        <v>2846</v>
      </c>
      <c r="I143" s="216"/>
      <c r="L143" s="47"/>
      <c r="M143" s="217"/>
      <c r="N143" s="48"/>
      <c r="O143" s="48"/>
      <c r="P143" s="48"/>
      <c r="Q143" s="48"/>
      <c r="R143" s="48"/>
      <c r="S143" s="48"/>
      <c r="T143" s="86"/>
      <c r="AT143" s="24" t="s">
        <v>210</v>
      </c>
      <c r="AU143" s="24" t="s">
        <v>85</v>
      </c>
    </row>
    <row r="144" spans="2:63" s="10" customFormat="1" ht="37.4" customHeight="1">
      <c r="B144" s="188"/>
      <c r="D144" s="189" t="s">
        <v>76</v>
      </c>
      <c r="E144" s="190" t="s">
        <v>1257</v>
      </c>
      <c r="F144" s="190" t="s">
        <v>2847</v>
      </c>
      <c r="I144" s="191"/>
      <c r="J144" s="192">
        <f>BK144</f>
        <v>0</v>
      </c>
      <c r="L144" s="188"/>
      <c r="M144" s="193"/>
      <c r="N144" s="194"/>
      <c r="O144" s="194"/>
      <c r="P144" s="195">
        <f>SUM(P145:P158)</f>
        <v>0</v>
      </c>
      <c r="Q144" s="194"/>
      <c r="R144" s="195">
        <f>SUM(R145:R158)</f>
        <v>0</v>
      </c>
      <c r="S144" s="194"/>
      <c r="T144" s="196">
        <f>SUM(T145:T158)</f>
        <v>0</v>
      </c>
      <c r="AR144" s="189" t="s">
        <v>85</v>
      </c>
      <c r="AT144" s="197" t="s">
        <v>76</v>
      </c>
      <c r="AU144" s="197" t="s">
        <v>77</v>
      </c>
      <c r="AY144" s="189" t="s">
        <v>201</v>
      </c>
      <c r="BK144" s="198">
        <f>SUM(BK145:BK158)</f>
        <v>0</v>
      </c>
    </row>
    <row r="145" spans="2:65" s="1" customFormat="1" ht="16.5" customHeight="1">
      <c r="B145" s="201"/>
      <c r="C145" s="202" t="s">
        <v>144</v>
      </c>
      <c r="D145" s="202" t="s">
        <v>203</v>
      </c>
      <c r="E145" s="203" t="s">
        <v>2848</v>
      </c>
      <c r="F145" s="204" t="s">
        <v>2849</v>
      </c>
      <c r="G145" s="205" t="s">
        <v>1192</v>
      </c>
      <c r="H145" s="206">
        <v>1</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85</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562</v>
      </c>
    </row>
    <row r="146" spans="2:47" s="1" customFormat="1" ht="13.5">
      <c r="B146" s="47"/>
      <c r="D146" s="214" t="s">
        <v>210</v>
      </c>
      <c r="F146" s="215" t="s">
        <v>2849</v>
      </c>
      <c r="I146" s="216"/>
      <c r="L146" s="47"/>
      <c r="M146" s="217"/>
      <c r="N146" s="48"/>
      <c r="O146" s="48"/>
      <c r="P146" s="48"/>
      <c r="Q146" s="48"/>
      <c r="R146" s="48"/>
      <c r="S146" s="48"/>
      <c r="T146" s="86"/>
      <c r="AT146" s="24" t="s">
        <v>210</v>
      </c>
      <c r="AU146" s="24" t="s">
        <v>85</v>
      </c>
    </row>
    <row r="147" spans="2:65" s="1" customFormat="1" ht="16.5" customHeight="1">
      <c r="B147" s="201"/>
      <c r="C147" s="202" t="s">
        <v>385</v>
      </c>
      <c r="D147" s="202" t="s">
        <v>203</v>
      </c>
      <c r="E147" s="203" t="s">
        <v>2850</v>
      </c>
      <c r="F147" s="204" t="s">
        <v>1276</v>
      </c>
      <c r="G147" s="205" t="s">
        <v>1192</v>
      </c>
      <c r="H147" s="206">
        <v>2</v>
      </c>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85</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574</v>
      </c>
    </row>
    <row r="148" spans="2:47" s="1" customFormat="1" ht="13.5">
      <c r="B148" s="47"/>
      <c r="D148" s="214" t="s">
        <v>210</v>
      </c>
      <c r="F148" s="215" t="s">
        <v>1276</v>
      </c>
      <c r="I148" s="216"/>
      <c r="L148" s="47"/>
      <c r="M148" s="217"/>
      <c r="N148" s="48"/>
      <c r="O148" s="48"/>
      <c r="P148" s="48"/>
      <c r="Q148" s="48"/>
      <c r="R148" s="48"/>
      <c r="S148" s="48"/>
      <c r="T148" s="86"/>
      <c r="AT148" s="24" t="s">
        <v>210</v>
      </c>
      <c r="AU148" s="24" t="s">
        <v>85</v>
      </c>
    </row>
    <row r="149" spans="2:65" s="1" customFormat="1" ht="16.5" customHeight="1">
      <c r="B149" s="201"/>
      <c r="C149" s="202" t="s">
        <v>391</v>
      </c>
      <c r="D149" s="202" t="s">
        <v>203</v>
      </c>
      <c r="E149" s="203" t="s">
        <v>2851</v>
      </c>
      <c r="F149" s="204" t="s">
        <v>1278</v>
      </c>
      <c r="G149" s="205" t="s">
        <v>1192</v>
      </c>
      <c r="H149" s="206">
        <v>1</v>
      </c>
      <c r="I149" s="207"/>
      <c r="J149" s="208">
        <f>ROUND(I149*H149,2)</f>
        <v>0</v>
      </c>
      <c r="K149" s="204" t="s">
        <v>5</v>
      </c>
      <c r="L149" s="47"/>
      <c r="M149" s="209" t="s">
        <v>5</v>
      </c>
      <c r="N149" s="210" t="s">
        <v>48</v>
      </c>
      <c r="O149" s="48"/>
      <c r="P149" s="211">
        <f>O149*H149</f>
        <v>0</v>
      </c>
      <c r="Q149" s="211">
        <v>0</v>
      </c>
      <c r="R149" s="211">
        <f>Q149*H149</f>
        <v>0</v>
      </c>
      <c r="S149" s="211">
        <v>0</v>
      </c>
      <c r="T149" s="212">
        <f>S149*H149</f>
        <v>0</v>
      </c>
      <c r="AR149" s="24" t="s">
        <v>208</v>
      </c>
      <c r="AT149" s="24" t="s">
        <v>203</v>
      </c>
      <c r="AU149" s="24" t="s">
        <v>85</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584</v>
      </c>
    </row>
    <row r="150" spans="2:47" s="1" customFormat="1" ht="13.5">
      <c r="B150" s="47"/>
      <c r="D150" s="214" t="s">
        <v>210</v>
      </c>
      <c r="F150" s="215" t="s">
        <v>1278</v>
      </c>
      <c r="I150" s="216"/>
      <c r="L150" s="47"/>
      <c r="M150" s="217"/>
      <c r="N150" s="48"/>
      <c r="O150" s="48"/>
      <c r="P150" s="48"/>
      <c r="Q150" s="48"/>
      <c r="R150" s="48"/>
      <c r="S150" s="48"/>
      <c r="T150" s="86"/>
      <c r="AT150" s="24" t="s">
        <v>210</v>
      </c>
      <c r="AU150" s="24" t="s">
        <v>85</v>
      </c>
    </row>
    <row r="151" spans="2:65" s="1" customFormat="1" ht="16.5" customHeight="1">
      <c r="B151" s="201"/>
      <c r="C151" s="202" t="s">
        <v>403</v>
      </c>
      <c r="D151" s="202" t="s">
        <v>203</v>
      </c>
      <c r="E151" s="203" t="s">
        <v>2852</v>
      </c>
      <c r="F151" s="204" t="s">
        <v>1266</v>
      </c>
      <c r="G151" s="205" t="s">
        <v>1192</v>
      </c>
      <c r="H151" s="206">
        <v>4</v>
      </c>
      <c r="I151" s="207"/>
      <c r="J151" s="208">
        <f>ROUND(I151*H151,2)</f>
        <v>0</v>
      </c>
      <c r="K151" s="204" t="s">
        <v>5</v>
      </c>
      <c r="L151" s="47"/>
      <c r="M151" s="209" t="s">
        <v>5</v>
      </c>
      <c r="N151" s="210" t="s">
        <v>48</v>
      </c>
      <c r="O151" s="48"/>
      <c r="P151" s="211">
        <f>O151*H151</f>
        <v>0</v>
      </c>
      <c r="Q151" s="211">
        <v>0</v>
      </c>
      <c r="R151" s="211">
        <f>Q151*H151</f>
        <v>0</v>
      </c>
      <c r="S151" s="211">
        <v>0</v>
      </c>
      <c r="T151" s="212">
        <f>S151*H151</f>
        <v>0</v>
      </c>
      <c r="AR151" s="24" t="s">
        <v>208</v>
      </c>
      <c r="AT151" s="24" t="s">
        <v>203</v>
      </c>
      <c r="AU151" s="24" t="s">
        <v>85</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596</v>
      </c>
    </row>
    <row r="152" spans="2:47" s="1" customFormat="1" ht="13.5">
      <c r="B152" s="47"/>
      <c r="D152" s="214" t="s">
        <v>210</v>
      </c>
      <c r="F152" s="215" t="s">
        <v>1266</v>
      </c>
      <c r="I152" s="216"/>
      <c r="L152" s="47"/>
      <c r="M152" s="217"/>
      <c r="N152" s="48"/>
      <c r="O152" s="48"/>
      <c r="P152" s="48"/>
      <c r="Q152" s="48"/>
      <c r="R152" s="48"/>
      <c r="S152" s="48"/>
      <c r="T152" s="86"/>
      <c r="AT152" s="24" t="s">
        <v>210</v>
      </c>
      <c r="AU152" s="24" t="s">
        <v>85</v>
      </c>
    </row>
    <row r="153" spans="2:65" s="1" customFormat="1" ht="16.5" customHeight="1">
      <c r="B153" s="201"/>
      <c r="C153" s="202" t="s">
        <v>407</v>
      </c>
      <c r="D153" s="202" t="s">
        <v>203</v>
      </c>
      <c r="E153" s="203" t="s">
        <v>2853</v>
      </c>
      <c r="F153" s="204" t="s">
        <v>1281</v>
      </c>
      <c r="G153" s="205" t="s">
        <v>1202</v>
      </c>
      <c r="H153" s="206">
        <v>6</v>
      </c>
      <c r="I153" s="207"/>
      <c r="J153" s="208">
        <f>ROUND(I153*H153,2)</f>
        <v>0</v>
      </c>
      <c r="K153" s="204" t="s">
        <v>5</v>
      </c>
      <c r="L153" s="47"/>
      <c r="M153" s="209" t="s">
        <v>5</v>
      </c>
      <c r="N153" s="210" t="s">
        <v>48</v>
      </c>
      <c r="O153" s="48"/>
      <c r="P153" s="211">
        <f>O153*H153</f>
        <v>0</v>
      </c>
      <c r="Q153" s="211">
        <v>0</v>
      </c>
      <c r="R153" s="211">
        <f>Q153*H153</f>
        <v>0</v>
      </c>
      <c r="S153" s="211">
        <v>0</v>
      </c>
      <c r="T153" s="212">
        <f>S153*H153</f>
        <v>0</v>
      </c>
      <c r="AR153" s="24" t="s">
        <v>208</v>
      </c>
      <c r="AT153" s="24" t="s">
        <v>203</v>
      </c>
      <c r="AU153" s="24" t="s">
        <v>85</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609</v>
      </c>
    </row>
    <row r="154" spans="2:47" s="1" customFormat="1" ht="13.5">
      <c r="B154" s="47"/>
      <c r="D154" s="214" t="s">
        <v>210</v>
      </c>
      <c r="F154" s="215" t="s">
        <v>1281</v>
      </c>
      <c r="I154" s="216"/>
      <c r="L154" s="47"/>
      <c r="M154" s="217"/>
      <c r="N154" s="48"/>
      <c r="O154" s="48"/>
      <c r="P154" s="48"/>
      <c r="Q154" s="48"/>
      <c r="R154" s="48"/>
      <c r="S154" s="48"/>
      <c r="T154" s="86"/>
      <c r="AT154" s="24" t="s">
        <v>210</v>
      </c>
      <c r="AU154" s="24" t="s">
        <v>85</v>
      </c>
    </row>
    <row r="155" spans="2:65" s="1" customFormat="1" ht="16.5" customHeight="1">
      <c r="B155" s="201"/>
      <c r="C155" s="202" t="s">
        <v>411</v>
      </c>
      <c r="D155" s="202" t="s">
        <v>203</v>
      </c>
      <c r="E155" s="203" t="s">
        <v>2854</v>
      </c>
      <c r="F155" s="204" t="s">
        <v>1283</v>
      </c>
      <c r="G155" s="205" t="s">
        <v>1192</v>
      </c>
      <c r="H155" s="206">
        <v>1</v>
      </c>
      <c r="I155" s="207"/>
      <c r="J155" s="208">
        <f>ROUND(I155*H155,2)</f>
        <v>0</v>
      </c>
      <c r="K155" s="204" t="s">
        <v>5</v>
      </c>
      <c r="L155" s="47"/>
      <c r="M155" s="209" t="s">
        <v>5</v>
      </c>
      <c r="N155" s="210" t="s">
        <v>48</v>
      </c>
      <c r="O155" s="48"/>
      <c r="P155" s="211">
        <f>O155*H155</f>
        <v>0</v>
      </c>
      <c r="Q155" s="211">
        <v>0</v>
      </c>
      <c r="R155" s="211">
        <f>Q155*H155</f>
        <v>0</v>
      </c>
      <c r="S155" s="211">
        <v>0</v>
      </c>
      <c r="T155" s="212">
        <f>S155*H155</f>
        <v>0</v>
      </c>
      <c r="AR155" s="24" t="s">
        <v>208</v>
      </c>
      <c r="AT155" s="24" t="s">
        <v>203</v>
      </c>
      <c r="AU155" s="24" t="s">
        <v>85</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622</v>
      </c>
    </row>
    <row r="156" spans="2:47" s="1" customFormat="1" ht="13.5">
      <c r="B156" s="47"/>
      <c r="D156" s="214" t="s">
        <v>210</v>
      </c>
      <c r="F156" s="215" t="s">
        <v>1283</v>
      </c>
      <c r="I156" s="216"/>
      <c r="L156" s="47"/>
      <c r="M156" s="217"/>
      <c r="N156" s="48"/>
      <c r="O156" s="48"/>
      <c r="P156" s="48"/>
      <c r="Q156" s="48"/>
      <c r="R156" s="48"/>
      <c r="S156" s="48"/>
      <c r="T156" s="86"/>
      <c r="AT156" s="24" t="s">
        <v>210</v>
      </c>
      <c r="AU156" s="24" t="s">
        <v>85</v>
      </c>
    </row>
    <row r="157" spans="2:65" s="1" customFormat="1" ht="16.5" customHeight="1">
      <c r="B157" s="201"/>
      <c r="C157" s="202" t="s">
        <v>417</v>
      </c>
      <c r="D157" s="202" t="s">
        <v>203</v>
      </c>
      <c r="E157" s="203" t="s">
        <v>2855</v>
      </c>
      <c r="F157" s="204" t="s">
        <v>1285</v>
      </c>
      <c r="G157" s="205" t="s">
        <v>1202</v>
      </c>
      <c r="H157" s="206">
        <v>10</v>
      </c>
      <c r="I157" s="207"/>
      <c r="J157" s="208">
        <f>ROUND(I157*H157,2)</f>
        <v>0</v>
      </c>
      <c r="K157" s="204" t="s">
        <v>5</v>
      </c>
      <c r="L157" s="47"/>
      <c r="M157" s="209" t="s">
        <v>5</v>
      </c>
      <c r="N157" s="210" t="s">
        <v>48</v>
      </c>
      <c r="O157" s="48"/>
      <c r="P157" s="211">
        <f>O157*H157</f>
        <v>0</v>
      </c>
      <c r="Q157" s="211">
        <v>0</v>
      </c>
      <c r="R157" s="211">
        <f>Q157*H157</f>
        <v>0</v>
      </c>
      <c r="S157" s="211">
        <v>0</v>
      </c>
      <c r="T157" s="212">
        <f>S157*H157</f>
        <v>0</v>
      </c>
      <c r="AR157" s="24" t="s">
        <v>208</v>
      </c>
      <c r="AT157" s="24" t="s">
        <v>203</v>
      </c>
      <c r="AU157" s="24" t="s">
        <v>85</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630</v>
      </c>
    </row>
    <row r="158" spans="2:47" s="1" customFormat="1" ht="13.5">
      <c r="B158" s="47"/>
      <c r="D158" s="214" t="s">
        <v>210</v>
      </c>
      <c r="F158" s="215" t="s">
        <v>1285</v>
      </c>
      <c r="I158" s="216"/>
      <c r="L158" s="47"/>
      <c r="M158" s="217"/>
      <c r="N158" s="48"/>
      <c r="O158" s="48"/>
      <c r="P158" s="48"/>
      <c r="Q158" s="48"/>
      <c r="R158" s="48"/>
      <c r="S158" s="48"/>
      <c r="T158" s="86"/>
      <c r="AT158" s="24" t="s">
        <v>210</v>
      </c>
      <c r="AU158" s="24" t="s">
        <v>85</v>
      </c>
    </row>
    <row r="159" spans="2:63" s="10" customFormat="1" ht="37.4" customHeight="1">
      <c r="B159" s="188"/>
      <c r="D159" s="189" t="s">
        <v>76</v>
      </c>
      <c r="E159" s="190" t="s">
        <v>1286</v>
      </c>
      <c r="F159" s="190" t="s">
        <v>2856</v>
      </c>
      <c r="I159" s="191"/>
      <c r="J159" s="192">
        <f>BK159</f>
        <v>0</v>
      </c>
      <c r="L159" s="188"/>
      <c r="M159" s="193"/>
      <c r="N159" s="194"/>
      <c r="O159" s="194"/>
      <c r="P159" s="195">
        <f>SUM(P160:P169)</f>
        <v>0</v>
      </c>
      <c r="Q159" s="194"/>
      <c r="R159" s="195">
        <f>SUM(R160:R169)</f>
        <v>0</v>
      </c>
      <c r="S159" s="194"/>
      <c r="T159" s="196">
        <f>SUM(T160:T169)</f>
        <v>0</v>
      </c>
      <c r="AR159" s="189" t="s">
        <v>85</v>
      </c>
      <c r="AT159" s="197" t="s">
        <v>76</v>
      </c>
      <c r="AU159" s="197" t="s">
        <v>77</v>
      </c>
      <c r="AY159" s="189" t="s">
        <v>201</v>
      </c>
      <c r="BK159" s="198">
        <f>SUM(BK160:BK169)</f>
        <v>0</v>
      </c>
    </row>
    <row r="160" spans="2:65" s="1" customFormat="1" ht="16.5" customHeight="1">
      <c r="B160" s="201"/>
      <c r="C160" s="202" t="s">
        <v>423</v>
      </c>
      <c r="D160" s="202" t="s">
        <v>203</v>
      </c>
      <c r="E160" s="203" t="s">
        <v>2857</v>
      </c>
      <c r="F160" s="204" t="s">
        <v>2858</v>
      </c>
      <c r="G160" s="205" t="s">
        <v>1192</v>
      </c>
      <c r="H160" s="206">
        <v>1</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85</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638</v>
      </c>
    </row>
    <row r="161" spans="2:47" s="1" customFormat="1" ht="13.5">
      <c r="B161" s="47"/>
      <c r="D161" s="214" t="s">
        <v>210</v>
      </c>
      <c r="F161" s="215" t="s">
        <v>2858</v>
      </c>
      <c r="I161" s="216"/>
      <c r="L161" s="47"/>
      <c r="M161" s="217"/>
      <c r="N161" s="48"/>
      <c r="O161" s="48"/>
      <c r="P161" s="48"/>
      <c r="Q161" s="48"/>
      <c r="R161" s="48"/>
      <c r="S161" s="48"/>
      <c r="T161" s="86"/>
      <c r="AT161" s="24" t="s">
        <v>210</v>
      </c>
      <c r="AU161" s="24" t="s">
        <v>85</v>
      </c>
    </row>
    <row r="162" spans="2:65" s="1" customFormat="1" ht="16.5" customHeight="1">
      <c r="B162" s="201"/>
      <c r="C162" s="202" t="s">
        <v>430</v>
      </c>
      <c r="D162" s="202" t="s">
        <v>203</v>
      </c>
      <c r="E162" s="203" t="s">
        <v>2859</v>
      </c>
      <c r="F162" s="204" t="s">
        <v>2860</v>
      </c>
      <c r="G162" s="205" t="s">
        <v>1192</v>
      </c>
      <c r="H162" s="206">
        <v>2</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85</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646</v>
      </c>
    </row>
    <row r="163" spans="2:47" s="1" customFormat="1" ht="13.5">
      <c r="B163" s="47"/>
      <c r="D163" s="214" t="s">
        <v>210</v>
      </c>
      <c r="F163" s="215" t="s">
        <v>2860</v>
      </c>
      <c r="I163" s="216"/>
      <c r="L163" s="47"/>
      <c r="M163" s="217"/>
      <c r="N163" s="48"/>
      <c r="O163" s="48"/>
      <c r="P163" s="48"/>
      <c r="Q163" s="48"/>
      <c r="R163" s="48"/>
      <c r="S163" s="48"/>
      <c r="T163" s="86"/>
      <c r="AT163" s="24" t="s">
        <v>210</v>
      </c>
      <c r="AU163" s="24" t="s">
        <v>85</v>
      </c>
    </row>
    <row r="164" spans="2:65" s="1" customFormat="1" ht="16.5" customHeight="1">
      <c r="B164" s="201"/>
      <c r="C164" s="202" t="s">
        <v>436</v>
      </c>
      <c r="D164" s="202" t="s">
        <v>203</v>
      </c>
      <c r="E164" s="203" t="s">
        <v>2861</v>
      </c>
      <c r="F164" s="204" t="s">
        <v>2862</v>
      </c>
      <c r="G164" s="205" t="s">
        <v>1192</v>
      </c>
      <c r="H164" s="206">
        <v>1</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85</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654</v>
      </c>
    </row>
    <row r="165" spans="2:47" s="1" customFormat="1" ht="13.5">
      <c r="B165" s="47"/>
      <c r="D165" s="214" t="s">
        <v>210</v>
      </c>
      <c r="F165" s="215" t="s">
        <v>2862</v>
      </c>
      <c r="I165" s="216"/>
      <c r="L165" s="47"/>
      <c r="M165" s="217"/>
      <c r="N165" s="48"/>
      <c r="O165" s="48"/>
      <c r="P165" s="48"/>
      <c r="Q165" s="48"/>
      <c r="R165" s="48"/>
      <c r="S165" s="48"/>
      <c r="T165" s="86"/>
      <c r="AT165" s="24" t="s">
        <v>210</v>
      </c>
      <c r="AU165" s="24" t="s">
        <v>85</v>
      </c>
    </row>
    <row r="166" spans="2:65" s="1" customFormat="1" ht="16.5" customHeight="1">
      <c r="B166" s="201"/>
      <c r="C166" s="202" t="s">
        <v>147</v>
      </c>
      <c r="D166" s="202" t="s">
        <v>203</v>
      </c>
      <c r="E166" s="203" t="s">
        <v>2863</v>
      </c>
      <c r="F166" s="204" t="s">
        <v>1272</v>
      </c>
      <c r="G166" s="205" t="s">
        <v>1192</v>
      </c>
      <c r="H166" s="206">
        <v>8</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85</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662</v>
      </c>
    </row>
    <row r="167" spans="2:47" s="1" customFormat="1" ht="13.5">
      <c r="B167" s="47"/>
      <c r="D167" s="214" t="s">
        <v>210</v>
      </c>
      <c r="F167" s="215" t="s">
        <v>1272</v>
      </c>
      <c r="I167" s="216"/>
      <c r="L167" s="47"/>
      <c r="M167" s="217"/>
      <c r="N167" s="48"/>
      <c r="O167" s="48"/>
      <c r="P167" s="48"/>
      <c r="Q167" s="48"/>
      <c r="R167" s="48"/>
      <c r="S167" s="48"/>
      <c r="T167" s="86"/>
      <c r="AT167" s="24" t="s">
        <v>210</v>
      </c>
      <c r="AU167" s="24" t="s">
        <v>85</v>
      </c>
    </row>
    <row r="168" spans="2:65" s="1" customFormat="1" ht="16.5" customHeight="1">
      <c r="B168" s="201"/>
      <c r="C168" s="202" t="s">
        <v>451</v>
      </c>
      <c r="D168" s="202" t="s">
        <v>203</v>
      </c>
      <c r="E168" s="203" t="s">
        <v>2864</v>
      </c>
      <c r="F168" s="204" t="s">
        <v>2865</v>
      </c>
      <c r="G168" s="205" t="s">
        <v>1192</v>
      </c>
      <c r="H168" s="206">
        <v>1</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85</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675</v>
      </c>
    </row>
    <row r="169" spans="2:47" s="1" customFormat="1" ht="13.5">
      <c r="B169" s="47"/>
      <c r="D169" s="214" t="s">
        <v>210</v>
      </c>
      <c r="F169" s="215" t="s">
        <v>2865</v>
      </c>
      <c r="I169" s="216"/>
      <c r="L169" s="47"/>
      <c r="M169" s="217"/>
      <c r="N169" s="48"/>
      <c r="O169" s="48"/>
      <c r="P169" s="48"/>
      <c r="Q169" s="48"/>
      <c r="R169" s="48"/>
      <c r="S169" s="48"/>
      <c r="T169" s="86"/>
      <c r="AT169" s="24" t="s">
        <v>210</v>
      </c>
      <c r="AU169" s="24" t="s">
        <v>85</v>
      </c>
    </row>
    <row r="170" spans="2:63" s="10" customFormat="1" ht="37.4" customHeight="1">
      <c r="B170" s="188"/>
      <c r="D170" s="189" t="s">
        <v>76</v>
      </c>
      <c r="E170" s="190" t="s">
        <v>1363</v>
      </c>
      <c r="F170" s="190" t="s">
        <v>2866</v>
      </c>
      <c r="I170" s="191"/>
      <c r="J170" s="192">
        <f>BK170</f>
        <v>0</v>
      </c>
      <c r="L170" s="188"/>
      <c r="M170" s="193"/>
      <c r="N170" s="194"/>
      <c r="O170" s="194"/>
      <c r="P170" s="195">
        <f>SUM(P171:P176)</f>
        <v>0</v>
      </c>
      <c r="Q170" s="194"/>
      <c r="R170" s="195">
        <f>SUM(R171:R176)</f>
        <v>0</v>
      </c>
      <c r="S170" s="194"/>
      <c r="T170" s="196">
        <f>SUM(T171:T176)</f>
        <v>0</v>
      </c>
      <c r="AR170" s="189" t="s">
        <v>85</v>
      </c>
      <c r="AT170" s="197" t="s">
        <v>76</v>
      </c>
      <c r="AU170" s="197" t="s">
        <v>77</v>
      </c>
      <c r="AY170" s="189" t="s">
        <v>201</v>
      </c>
      <c r="BK170" s="198">
        <f>SUM(BK171:BK176)</f>
        <v>0</v>
      </c>
    </row>
    <row r="171" spans="2:65" s="1" customFormat="1" ht="16.5" customHeight="1">
      <c r="B171" s="201"/>
      <c r="C171" s="202" t="s">
        <v>456</v>
      </c>
      <c r="D171" s="202" t="s">
        <v>203</v>
      </c>
      <c r="E171" s="203" t="s">
        <v>2867</v>
      </c>
      <c r="F171" s="204" t="s">
        <v>2868</v>
      </c>
      <c r="G171" s="205" t="s">
        <v>1192</v>
      </c>
      <c r="H171" s="206">
        <v>2</v>
      </c>
      <c r="I171" s="207"/>
      <c r="J171" s="208">
        <f>ROUND(I171*H171,2)</f>
        <v>0</v>
      </c>
      <c r="K171" s="204" t="s">
        <v>5</v>
      </c>
      <c r="L171" s="47"/>
      <c r="M171" s="209" t="s">
        <v>5</v>
      </c>
      <c r="N171" s="210" t="s">
        <v>48</v>
      </c>
      <c r="O171" s="48"/>
      <c r="P171" s="211">
        <f>O171*H171</f>
        <v>0</v>
      </c>
      <c r="Q171" s="211">
        <v>0</v>
      </c>
      <c r="R171" s="211">
        <f>Q171*H171</f>
        <v>0</v>
      </c>
      <c r="S171" s="211">
        <v>0</v>
      </c>
      <c r="T171" s="212">
        <f>S171*H171</f>
        <v>0</v>
      </c>
      <c r="AR171" s="24" t="s">
        <v>208</v>
      </c>
      <c r="AT171" s="24" t="s">
        <v>203</v>
      </c>
      <c r="AU171" s="24" t="s">
        <v>85</v>
      </c>
      <c r="AY171" s="24" t="s">
        <v>201</v>
      </c>
      <c r="BE171" s="213">
        <f>IF(N171="základní",J171,0)</f>
        <v>0</v>
      </c>
      <c r="BF171" s="213">
        <f>IF(N171="snížená",J171,0)</f>
        <v>0</v>
      </c>
      <c r="BG171" s="213">
        <f>IF(N171="zákl. přenesená",J171,0)</f>
        <v>0</v>
      </c>
      <c r="BH171" s="213">
        <f>IF(N171="sníž. přenesená",J171,0)</f>
        <v>0</v>
      </c>
      <c r="BI171" s="213">
        <f>IF(N171="nulová",J171,0)</f>
        <v>0</v>
      </c>
      <c r="BJ171" s="24" t="s">
        <v>85</v>
      </c>
      <c r="BK171" s="213">
        <f>ROUND(I171*H171,2)</f>
        <v>0</v>
      </c>
      <c r="BL171" s="24" t="s">
        <v>208</v>
      </c>
      <c r="BM171" s="24" t="s">
        <v>687</v>
      </c>
    </row>
    <row r="172" spans="2:47" s="1" customFormat="1" ht="13.5">
      <c r="B172" s="47"/>
      <c r="D172" s="214" t="s">
        <v>210</v>
      </c>
      <c r="F172" s="215" t="s">
        <v>2868</v>
      </c>
      <c r="I172" s="216"/>
      <c r="L172" s="47"/>
      <c r="M172" s="217"/>
      <c r="N172" s="48"/>
      <c r="O172" s="48"/>
      <c r="P172" s="48"/>
      <c r="Q172" s="48"/>
      <c r="R172" s="48"/>
      <c r="S172" s="48"/>
      <c r="T172" s="86"/>
      <c r="AT172" s="24" t="s">
        <v>210</v>
      </c>
      <c r="AU172" s="24" t="s">
        <v>85</v>
      </c>
    </row>
    <row r="173" spans="2:65" s="1" customFormat="1" ht="16.5" customHeight="1">
      <c r="B173" s="201"/>
      <c r="C173" s="202" t="s">
        <v>463</v>
      </c>
      <c r="D173" s="202" t="s">
        <v>203</v>
      </c>
      <c r="E173" s="203" t="s">
        <v>2869</v>
      </c>
      <c r="F173" s="204" t="s">
        <v>1272</v>
      </c>
      <c r="G173" s="205" t="s">
        <v>1202</v>
      </c>
      <c r="H173" s="206">
        <v>8</v>
      </c>
      <c r="I173" s="207"/>
      <c r="J173" s="208">
        <f>ROUND(I173*H173,2)</f>
        <v>0</v>
      </c>
      <c r="K173" s="204" t="s">
        <v>5</v>
      </c>
      <c r="L173" s="47"/>
      <c r="M173" s="209" t="s">
        <v>5</v>
      </c>
      <c r="N173" s="210" t="s">
        <v>48</v>
      </c>
      <c r="O173" s="48"/>
      <c r="P173" s="211">
        <f>O173*H173</f>
        <v>0</v>
      </c>
      <c r="Q173" s="211">
        <v>0</v>
      </c>
      <c r="R173" s="211">
        <f>Q173*H173</f>
        <v>0</v>
      </c>
      <c r="S173" s="211">
        <v>0</v>
      </c>
      <c r="T173" s="212">
        <f>S173*H173</f>
        <v>0</v>
      </c>
      <c r="AR173" s="24" t="s">
        <v>208</v>
      </c>
      <c r="AT173" s="24" t="s">
        <v>203</v>
      </c>
      <c r="AU173" s="24" t="s">
        <v>85</v>
      </c>
      <c r="AY173" s="24" t="s">
        <v>201</v>
      </c>
      <c r="BE173" s="213">
        <f>IF(N173="základní",J173,0)</f>
        <v>0</v>
      </c>
      <c r="BF173" s="213">
        <f>IF(N173="snížená",J173,0)</f>
        <v>0</v>
      </c>
      <c r="BG173" s="213">
        <f>IF(N173="zákl. přenesená",J173,0)</f>
        <v>0</v>
      </c>
      <c r="BH173" s="213">
        <f>IF(N173="sníž. přenesená",J173,0)</f>
        <v>0</v>
      </c>
      <c r="BI173" s="213">
        <f>IF(N173="nulová",J173,0)</f>
        <v>0</v>
      </c>
      <c r="BJ173" s="24" t="s">
        <v>85</v>
      </c>
      <c r="BK173" s="213">
        <f>ROUND(I173*H173,2)</f>
        <v>0</v>
      </c>
      <c r="BL173" s="24" t="s">
        <v>208</v>
      </c>
      <c r="BM173" s="24" t="s">
        <v>695</v>
      </c>
    </row>
    <row r="174" spans="2:47" s="1" customFormat="1" ht="13.5">
      <c r="B174" s="47"/>
      <c r="D174" s="214" t="s">
        <v>210</v>
      </c>
      <c r="F174" s="215" t="s">
        <v>1272</v>
      </c>
      <c r="I174" s="216"/>
      <c r="L174" s="47"/>
      <c r="M174" s="217"/>
      <c r="N174" s="48"/>
      <c r="O174" s="48"/>
      <c r="P174" s="48"/>
      <c r="Q174" s="48"/>
      <c r="R174" s="48"/>
      <c r="S174" s="48"/>
      <c r="T174" s="86"/>
      <c r="AT174" s="24" t="s">
        <v>210</v>
      </c>
      <c r="AU174" s="24" t="s">
        <v>85</v>
      </c>
    </row>
    <row r="175" spans="2:65" s="1" customFormat="1" ht="16.5" customHeight="1">
      <c r="B175" s="201"/>
      <c r="C175" s="202" t="s">
        <v>468</v>
      </c>
      <c r="D175" s="202" t="s">
        <v>203</v>
      </c>
      <c r="E175" s="203" t="s">
        <v>2870</v>
      </c>
      <c r="F175" s="204" t="s">
        <v>2865</v>
      </c>
      <c r="G175" s="205" t="s">
        <v>1192</v>
      </c>
      <c r="H175" s="206">
        <v>2</v>
      </c>
      <c r="I175" s="207"/>
      <c r="J175" s="208">
        <f>ROUND(I175*H175,2)</f>
        <v>0</v>
      </c>
      <c r="K175" s="204" t="s">
        <v>5</v>
      </c>
      <c r="L175" s="47"/>
      <c r="M175" s="209" t="s">
        <v>5</v>
      </c>
      <c r="N175" s="210" t="s">
        <v>48</v>
      </c>
      <c r="O175" s="48"/>
      <c r="P175" s="211">
        <f>O175*H175</f>
        <v>0</v>
      </c>
      <c r="Q175" s="211">
        <v>0</v>
      </c>
      <c r="R175" s="211">
        <f>Q175*H175</f>
        <v>0</v>
      </c>
      <c r="S175" s="211">
        <v>0</v>
      </c>
      <c r="T175" s="212">
        <f>S175*H175</f>
        <v>0</v>
      </c>
      <c r="AR175" s="24" t="s">
        <v>208</v>
      </c>
      <c r="AT175" s="24" t="s">
        <v>203</v>
      </c>
      <c r="AU175" s="24" t="s">
        <v>85</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704</v>
      </c>
    </row>
    <row r="176" spans="2:47" s="1" customFormat="1" ht="13.5">
      <c r="B176" s="47"/>
      <c r="D176" s="214" t="s">
        <v>210</v>
      </c>
      <c r="F176" s="215" t="s">
        <v>2865</v>
      </c>
      <c r="I176" s="216"/>
      <c r="L176" s="47"/>
      <c r="M176" s="256"/>
      <c r="N176" s="257"/>
      <c r="O176" s="257"/>
      <c r="P176" s="257"/>
      <c r="Q176" s="257"/>
      <c r="R176" s="257"/>
      <c r="S176" s="257"/>
      <c r="T176" s="258"/>
      <c r="AT176" s="24" t="s">
        <v>210</v>
      </c>
      <c r="AU176" s="24" t="s">
        <v>85</v>
      </c>
    </row>
    <row r="177" spans="2:12" s="1" customFormat="1" ht="6.95" customHeight="1">
      <c r="B177" s="68"/>
      <c r="C177" s="69"/>
      <c r="D177" s="69"/>
      <c r="E177" s="69"/>
      <c r="F177" s="69"/>
      <c r="G177" s="69"/>
      <c r="H177" s="69"/>
      <c r="I177" s="153"/>
      <c r="J177" s="69"/>
      <c r="K177" s="69"/>
      <c r="L177" s="47"/>
    </row>
  </sheetData>
  <autoFilter ref="C81:K176"/>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120</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2871</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ROUND(SUM(BE84:BE193),2)</f>
        <v>0</v>
      </c>
      <c r="G30" s="48"/>
      <c r="H30" s="48"/>
      <c r="I30" s="145">
        <v>0.21</v>
      </c>
      <c r="J30" s="144">
        <f>ROUND(ROUND((SUM(BE84:BE193)),2)*I30,2)</f>
        <v>0</v>
      </c>
      <c r="K30" s="52"/>
    </row>
    <row r="31" spans="2:11" s="1" customFormat="1" ht="14.4" customHeight="1">
      <c r="B31" s="47"/>
      <c r="C31" s="48"/>
      <c r="D31" s="48"/>
      <c r="E31" s="56" t="s">
        <v>49</v>
      </c>
      <c r="F31" s="144">
        <f>ROUND(SUM(BF84:BF193),2)</f>
        <v>0</v>
      </c>
      <c r="G31" s="48"/>
      <c r="H31" s="48"/>
      <c r="I31" s="145">
        <v>0.15</v>
      </c>
      <c r="J31" s="144">
        <f>ROUND(ROUND((SUM(BF84:BF193)),2)*I31,2)</f>
        <v>0</v>
      </c>
      <c r="K31" s="52"/>
    </row>
    <row r="32" spans="2:11" s="1" customFormat="1" ht="14.4" customHeight="1" hidden="1">
      <c r="B32" s="47"/>
      <c r="C32" s="48"/>
      <c r="D32" s="48"/>
      <c r="E32" s="56" t="s">
        <v>50</v>
      </c>
      <c r="F32" s="144">
        <f>ROUND(SUM(BG84:BG193),2)</f>
        <v>0</v>
      </c>
      <c r="G32" s="48"/>
      <c r="H32" s="48"/>
      <c r="I32" s="145">
        <v>0.21</v>
      </c>
      <c r="J32" s="144">
        <v>0</v>
      </c>
      <c r="K32" s="52"/>
    </row>
    <row r="33" spans="2:11" s="1" customFormat="1" ht="14.4" customHeight="1" hidden="1">
      <c r="B33" s="47"/>
      <c r="C33" s="48"/>
      <c r="D33" s="48"/>
      <c r="E33" s="56" t="s">
        <v>51</v>
      </c>
      <c r="F33" s="144">
        <f>ROUND(SUM(BH84:BH193),2)</f>
        <v>0</v>
      </c>
      <c r="G33" s="48"/>
      <c r="H33" s="48"/>
      <c r="I33" s="145">
        <v>0.15</v>
      </c>
      <c r="J33" s="144">
        <v>0</v>
      </c>
      <c r="K33" s="52"/>
    </row>
    <row r="34" spans="2:11" s="1" customFormat="1" ht="14.4" customHeight="1" hidden="1">
      <c r="B34" s="47"/>
      <c r="C34" s="48"/>
      <c r="D34" s="48"/>
      <c r="E34" s="56" t="s">
        <v>52</v>
      </c>
      <c r="F34" s="144">
        <f>ROUND(SUM(BI84:BI193),2)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03 - SO 03 - Komunikace, zpevněné plochy a parkoviště</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J84</f>
        <v>0</v>
      </c>
      <c r="K56" s="52"/>
      <c r="AU56" s="24" t="s">
        <v>164</v>
      </c>
    </row>
    <row r="57" spans="2:11" s="7" customFormat="1" ht="24.95" customHeight="1">
      <c r="B57" s="162"/>
      <c r="C57" s="163"/>
      <c r="D57" s="164" t="s">
        <v>165</v>
      </c>
      <c r="E57" s="165"/>
      <c r="F57" s="165"/>
      <c r="G57" s="165"/>
      <c r="H57" s="165"/>
      <c r="I57" s="166"/>
      <c r="J57" s="167">
        <f>J85</f>
        <v>0</v>
      </c>
      <c r="K57" s="168"/>
    </row>
    <row r="58" spans="2:11" s="8" customFormat="1" ht="19.9" customHeight="1">
      <c r="B58" s="169"/>
      <c r="C58" s="170"/>
      <c r="D58" s="171" t="s">
        <v>166</v>
      </c>
      <c r="E58" s="172"/>
      <c r="F58" s="172"/>
      <c r="G58" s="172"/>
      <c r="H58" s="172"/>
      <c r="I58" s="173"/>
      <c r="J58" s="174">
        <f>J86</f>
        <v>0</v>
      </c>
      <c r="K58" s="175"/>
    </row>
    <row r="59" spans="2:11" s="8" customFormat="1" ht="19.9" customHeight="1">
      <c r="B59" s="169"/>
      <c r="C59" s="170"/>
      <c r="D59" s="171" t="s">
        <v>167</v>
      </c>
      <c r="E59" s="172"/>
      <c r="F59" s="172"/>
      <c r="G59" s="172"/>
      <c r="H59" s="172"/>
      <c r="I59" s="173"/>
      <c r="J59" s="174">
        <f>J127</f>
        <v>0</v>
      </c>
      <c r="K59" s="175"/>
    </row>
    <row r="60" spans="2:11" s="8" customFormat="1" ht="19.9" customHeight="1">
      <c r="B60" s="169"/>
      <c r="C60" s="170"/>
      <c r="D60" s="171" t="s">
        <v>169</v>
      </c>
      <c r="E60" s="172"/>
      <c r="F60" s="172"/>
      <c r="G60" s="172"/>
      <c r="H60" s="172"/>
      <c r="I60" s="173"/>
      <c r="J60" s="174">
        <f>J130</f>
        <v>0</v>
      </c>
      <c r="K60" s="175"/>
    </row>
    <row r="61" spans="2:11" s="8" customFormat="1" ht="19.9" customHeight="1">
      <c r="B61" s="169"/>
      <c r="C61" s="170"/>
      <c r="D61" s="171" t="s">
        <v>1991</v>
      </c>
      <c r="E61" s="172"/>
      <c r="F61" s="172"/>
      <c r="G61" s="172"/>
      <c r="H61" s="172"/>
      <c r="I61" s="173"/>
      <c r="J61" s="174">
        <f>J134</f>
        <v>0</v>
      </c>
      <c r="K61" s="175"/>
    </row>
    <row r="62" spans="2:11" s="8" customFormat="1" ht="19.9" customHeight="1">
      <c r="B62" s="169"/>
      <c r="C62" s="170"/>
      <c r="D62" s="171" t="s">
        <v>2872</v>
      </c>
      <c r="E62" s="172"/>
      <c r="F62" s="172"/>
      <c r="G62" s="172"/>
      <c r="H62" s="172"/>
      <c r="I62" s="173"/>
      <c r="J62" s="174">
        <f>J168</f>
        <v>0</v>
      </c>
      <c r="K62" s="175"/>
    </row>
    <row r="63" spans="2:11" s="8" customFormat="1" ht="19.9" customHeight="1">
      <c r="B63" s="169"/>
      <c r="C63" s="170"/>
      <c r="D63" s="171" t="s">
        <v>171</v>
      </c>
      <c r="E63" s="172"/>
      <c r="F63" s="172"/>
      <c r="G63" s="172"/>
      <c r="H63" s="172"/>
      <c r="I63" s="173"/>
      <c r="J63" s="174">
        <f>J171</f>
        <v>0</v>
      </c>
      <c r="K63" s="175"/>
    </row>
    <row r="64" spans="2:11" s="8" customFormat="1" ht="19.9" customHeight="1">
      <c r="B64" s="169"/>
      <c r="C64" s="170"/>
      <c r="D64" s="171" t="s">
        <v>172</v>
      </c>
      <c r="E64" s="172"/>
      <c r="F64" s="172"/>
      <c r="G64" s="172"/>
      <c r="H64" s="172"/>
      <c r="I64" s="173"/>
      <c r="J64" s="174">
        <f>J191</f>
        <v>0</v>
      </c>
      <c r="K64" s="175"/>
    </row>
    <row r="65" spans="2:11" s="1" customFormat="1" ht="21.8" customHeight="1">
      <c r="B65" s="47"/>
      <c r="C65" s="48"/>
      <c r="D65" s="48"/>
      <c r="E65" s="48"/>
      <c r="F65" s="48"/>
      <c r="G65" s="48"/>
      <c r="H65" s="48"/>
      <c r="I65" s="131"/>
      <c r="J65" s="48"/>
      <c r="K65" s="52"/>
    </row>
    <row r="66" spans="2:11" s="1" customFormat="1" ht="6.95" customHeight="1">
      <c r="B66" s="68"/>
      <c r="C66" s="69"/>
      <c r="D66" s="69"/>
      <c r="E66" s="69"/>
      <c r="F66" s="69"/>
      <c r="G66" s="69"/>
      <c r="H66" s="69"/>
      <c r="I66" s="153"/>
      <c r="J66" s="69"/>
      <c r="K66" s="70"/>
    </row>
    <row r="70" spans="2:12" s="1" customFormat="1" ht="6.95" customHeight="1">
      <c r="B70" s="71"/>
      <c r="C70" s="72"/>
      <c r="D70" s="72"/>
      <c r="E70" s="72"/>
      <c r="F70" s="72"/>
      <c r="G70" s="72"/>
      <c r="H70" s="72"/>
      <c r="I70" s="154"/>
      <c r="J70" s="72"/>
      <c r="K70" s="72"/>
      <c r="L70" s="47"/>
    </row>
    <row r="71" spans="2:12" s="1" customFormat="1" ht="36.95" customHeight="1">
      <c r="B71" s="47"/>
      <c r="C71" s="73" t="s">
        <v>185</v>
      </c>
      <c r="L71" s="47"/>
    </row>
    <row r="72" spans="2:12" s="1" customFormat="1" ht="6.95" customHeight="1">
      <c r="B72" s="47"/>
      <c r="L72" s="47"/>
    </row>
    <row r="73" spans="2:12" s="1" customFormat="1" ht="14.4" customHeight="1">
      <c r="B73" s="47"/>
      <c r="C73" s="75" t="s">
        <v>19</v>
      </c>
      <c r="L73" s="47"/>
    </row>
    <row r="74" spans="2:12" s="1" customFormat="1" ht="16.5" customHeight="1">
      <c r="B74" s="47"/>
      <c r="E74" s="176" t="str">
        <f>E7</f>
        <v>Výrobní areál fi.Hauser CZ s.r.o., Heřmanova Huť aktualizace 11.12.2018</v>
      </c>
      <c r="F74" s="75"/>
      <c r="G74" s="75"/>
      <c r="H74" s="75"/>
      <c r="L74" s="47"/>
    </row>
    <row r="75" spans="2:12" s="1" customFormat="1" ht="14.4" customHeight="1">
      <c r="B75" s="47"/>
      <c r="C75" s="75" t="s">
        <v>158</v>
      </c>
      <c r="L75" s="47"/>
    </row>
    <row r="76" spans="2:12" s="1" customFormat="1" ht="17.25" customHeight="1">
      <c r="B76" s="47"/>
      <c r="E76" s="78" t="str">
        <f>E9</f>
        <v>03 - SO 03 - Komunikace, zpevněné plochy a parkoviště</v>
      </c>
      <c r="F76" s="1"/>
      <c r="G76" s="1"/>
      <c r="H76" s="1"/>
      <c r="L76" s="47"/>
    </row>
    <row r="77" spans="2:12" s="1" customFormat="1" ht="6.95" customHeight="1">
      <c r="B77" s="47"/>
      <c r="L77" s="47"/>
    </row>
    <row r="78" spans="2:12" s="1" customFormat="1" ht="18" customHeight="1">
      <c r="B78" s="47"/>
      <c r="C78" s="75" t="s">
        <v>24</v>
      </c>
      <c r="F78" s="177" t="str">
        <f>F12</f>
        <v xml:space="preserve"> </v>
      </c>
      <c r="I78" s="178" t="s">
        <v>26</v>
      </c>
      <c r="J78" s="80" t="str">
        <f>IF(J12="","",J12)</f>
        <v>17. 7. 2018</v>
      </c>
      <c r="L78" s="47"/>
    </row>
    <row r="79" spans="2:12" s="1" customFormat="1" ht="6.95" customHeight="1">
      <c r="B79" s="47"/>
      <c r="L79" s="47"/>
    </row>
    <row r="80" spans="2:12" s="1" customFormat="1" ht="13.5">
      <c r="B80" s="47"/>
      <c r="C80" s="75" t="s">
        <v>32</v>
      </c>
      <c r="F80" s="177" t="str">
        <f>E15</f>
        <v>Hauser CZ s.r.o., Tlučenská 8, 33027 Vejprnice</v>
      </c>
      <c r="I80" s="178" t="s">
        <v>38</v>
      </c>
      <c r="J80" s="177" t="str">
        <f>E21</f>
        <v>Rene Hartman, Trnová 350, 33015 Trnová</v>
      </c>
      <c r="L80" s="47"/>
    </row>
    <row r="81" spans="2:12" s="1" customFormat="1" ht="14.4" customHeight="1">
      <c r="B81" s="47"/>
      <c r="C81" s="75" t="s">
        <v>36</v>
      </c>
      <c r="F81" s="177" t="str">
        <f>IF(E18="","",E18)</f>
        <v/>
      </c>
      <c r="L81" s="47"/>
    </row>
    <row r="82" spans="2:12" s="1" customFormat="1" ht="10.3" customHeight="1">
      <c r="B82" s="47"/>
      <c r="L82" s="47"/>
    </row>
    <row r="83" spans="2:20" s="9" customFormat="1" ht="29.25" customHeight="1">
      <c r="B83" s="179"/>
      <c r="C83" s="180" t="s">
        <v>186</v>
      </c>
      <c r="D83" s="181" t="s">
        <v>62</v>
      </c>
      <c r="E83" s="181" t="s">
        <v>58</v>
      </c>
      <c r="F83" s="181" t="s">
        <v>187</v>
      </c>
      <c r="G83" s="181" t="s">
        <v>188</v>
      </c>
      <c r="H83" s="181" t="s">
        <v>189</v>
      </c>
      <c r="I83" s="182" t="s">
        <v>190</v>
      </c>
      <c r="J83" s="181" t="s">
        <v>162</v>
      </c>
      <c r="K83" s="183" t="s">
        <v>191</v>
      </c>
      <c r="L83" s="179"/>
      <c r="M83" s="93" t="s">
        <v>192</v>
      </c>
      <c r="N83" s="94" t="s">
        <v>47</v>
      </c>
      <c r="O83" s="94" t="s">
        <v>193</v>
      </c>
      <c r="P83" s="94" t="s">
        <v>194</v>
      </c>
      <c r="Q83" s="94" t="s">
        <v>195</v>
      </c>
      <c r="R83" s="94" t="s">
        <v>196</v>
      </c>
      <c r="S83" s="94" t="s">
        <v>197</v>
      </c>
      <c r="T83" s="95" t="s">
        <v>198</v>
      </c>
    </row>
    <row r="84" spans="2:63" s="1" customFormat="1" ht="29.25" customHeight="1">
      <c r="B84" s="47"/>
      <c r="C84" s="97" t="s">
        <v>163</v>
      </c>
      <c r="J84" s="184">
        <f>BK84</f>
        <v>0</v>
      </c>
      <c r="L84" s="47"/>
      <c r="M84" s="96"/>
      <c r="N84" s="83"/>
      <c r="O84" s="83"/>
      <c r="P84" s="185">
        <f>P85</f>
        <v>0</v>
      </c>
      <c r="Q84" s="83"/>
      <c r="R84" s="185">
        <f>R85</f>
        <v>534.2642350000001</v>
      </c>
      <c r="S84" s="83"/>
      <c r="T84" s="186">
        <f>T85</f>
        <v>0</v>
      </c>
      <c r="AT84" s="24" t="s">
        <v>76</v>
      </c>
      <c r="AU84" s="24" t="s">
        <v>164</v>
      </c>
      <c r="BK84" s="187">
        <f>BK85</f>
        <v>0</v>
      </c>
    </row>
    <row r="85" spans="2:63" s="10" customFormat="1" ht="37.4" customHeight="1">
      <c r="B85" s="188"/>
      <c r="D85" s="189" t="s">
        <v>76</v>
      </c>
      <c r="E85" s="190" t="s">
        <v>199</v>
      </c>
      <c r="F85" s="190" t="s">
        <v>200</v>
      </c>
      <c r="I85" s="191"/>
      <c r="J85" s="192">
        <f>BK85</f>
        <v>0</v>
      </c>
      <c r="L85" s="188"/>
      <c r="M85" s="193"/>
      <c r="N85" s="194"/>
      <c r="O85" s="194"/>
      <c r="P85" s="195">
        <f>P86+P127+P130+P134+P168+P171+P191</f>
        <v>0</v>
      </c>
      <c r="Q85" s="194"/>
      <c r="R85" s="195">
        <f>R86+R127+R130+R134+R168+R171+R191</f>
        <v>534.2642350000001</v>
      </c>
      <c r="S85" s="194"/>
      <c r="T85" s="196">
        <f>T86+T127+T130+T134+T168+T171+T191</f>
        <v>0</v>
      </c>
      <c r="AR85" s="189" t="s">
        <v>85</v>
      </c>
      <c r="AT85" s="197" t="s">
        <v>76</v>
      </c>
      <c r="AU85" s="197" t="s">
        <v>77</v>
      </c>
      <c r="AY85" s="189" t="s">
        <v>201</v>
      </c>
      <c r="BK85" s="198">
        <f>BK86+BK127+BK130+BK134+BK168+BK171+BK191</f>
        <v>0</v>
      </c>
    </row>
    <row r="86" spans="2:63" s="10" customFormat="1" ht="19.9" customHeight="1">
      <c r="B86" s="188"/>
      <c r="D86" s="189" t="s">
        <v>76</v>
      </c>
      <c r="E86" s="199" t="s">
        <v>85</v>
      </c>
      <c r="F86" s="199" t="s">
        <v>202</v>
      </c>
      <c r="I86" s="191"/>
      <c r="J86" s="200">
        <f>BK86</f>
        <v>0</v>
      </c>
      <c r="L86" s="188"/>
      <c r="M86" s="193"/>
      <c r="N86" s="194"/>
      <c r="O86" s="194"/>
      <c r="P86" s="195">
        <f>SUM(P87:P126)</f>
        <v>0</v>
      </c>
      <c r="Q86" s="194"/>
      <c r="R86" s="195">
        <f>SUM(R87:R126)</f>
        <v>0.0075</v>
      </c>
      <c r="S86" s="194"/>
      <c r="T86" s="196">
        <f>SUM(T87:T126)</f>
        <v>0</v>
      </c>
      <c r="AR86" s="189" t="s">
        <v>85</v>
      </c>
      <c r="AT86" s="197" t="s">
        <v>76</v>
      </c>
      <c r="AU86" s="197" t="s">
        <v>85</v>
      </c>
      <c r="AY86" s="189" t="s">
        <v>201</v>
      </c>
      <c r="BK86" s="198">
        <f>SUM(BK87:BK126)</f>
        <v>0</v>
      </c>
    </row>
    <row r="87" spans="2:65" s="1" customFormat="1" ht="16.5" customHeight="1">
      <c r="B87" s="201"/>
      <c r="C87" s="202" t="s">
        <v>85</v>
      </c>
      <c r="D87" s="202" t="s">
        <v>203</v>
      </c>
      <c r="E87" s="203" t="s">
        <v>2873</v>
      </c>
      <c r="F87" s="204" t="s">
        <v>2874</v>
      </c>
      <c r="G87" s="205" t="s">
        <v>206</v>
      </c>
      <c r="H87" s="206">
        <v>1035</v>
      </c>
      <c r="I87" s="207"/>
      <c r="J87" s="208">
        <f>ROUND(I87*H87,2)</f>
        <v>0</v>
      </c>
      <c r="K87" s="204" t="s">
        <v>207</v>
      </c>
      <c r="L87" s="47"/>
      <c r="M87" s="209" t="s">
        <v>5</v>
      </c>
      <c r="N87" s="210" t="s">
        <v>48</v>
      </c>
      <c r="O87" s="48"/>
      <c r="P87" s="211">
        <f>O87*H87</f>
        <v>0</v>
      </c>
      <c r="Q87" s="211">
        <v>0</v>
      </c>
      <c r="R87" s="211">
        <f>Q87*H87</f>
        <v>0</v>
      </c>
      <c r="S87" s="211">
        <v>0</v>
      </c>
      <c r="T87" s="212">
        <f>S87*H87</f>
        <v>0</v>
      </c>
      <c r="AR87" s="24" t="s">
        <v>208</v>
      </c>
      <c r="AT87" s="24" t="s">
        <v>203</v>
      </c>
      <c r="AU87" s="24" t="s">
        <v>87</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2875</v>
      </c>
    </row>
    <row r="88" spans="2:47" s="1" customFormat="1" ht="13.5">
      <c r="B88" s="47"/>
      <c r="D88" s="214" t="s">
        <v>210</v>
      </c>
      <c r="F88" s="215" t="s">
        <v>2876</v>
      </c>
      <c r="I88" s="216"/>
      <c r="L88" s="47"/>
      <c r="M88" s="217"/>
      <c r="N88" s="48"/>
      <c r="O88" s="48"/>
      <c r="P88" s="48"/>
      <c r="Q88" s="48"/>
      <c r="R88" s="48"/>
      <c r="S88" s="48"/>
      <c r="T88" s="86"/>
      <c r="AT88" s="24" t="s">
        <v>210</v>
      </c>
      <c r="AU88" s="24" t="s">
        <v>87</v>
      </c>
    </row>
    <row r="89" spans="2:51" s="11" customFormat="1" ht="13.5">
      <c r="B89" s="218"/>
      <c r="D89" s="214" t="s">
        <v>212</v>
      </c>
      <c r="F89" s="220" t="s">
        <v>2877</v>
      </c>
      <c r="H89" s="221">
        <v>1035</v>
      </c>
      <c r="I89" s="222"/>
      <c r="L89" s="218"/>
      <c r="M89" s="223"/>
      <c r="N89" s="224"/>
      <c r="O89" s="224"/>
      <c r="P89" s="224"/>
      <c r="Q89" s="224"/>
      <c r="R89" s="224"/>
      <c r="S89" s="224"/>
      <c r="T89" s="225"/>
      <c r="AT89" s="219" t="s">
        <v>212</v>
      </c>
      <c r="AU89" s="219" t="s">
        <v>87</v>
      </c>
      <c r="AV89" s="11" t="s">
        <v>87</v>
      </c>
      <c r="AW89" s="11" t="s">
        <v>6</v>
      </c>
      <c r="AX89" s="11" t="s">
        <v>85</v>
      </c>
      <c r="AY89" s="219" t="s">
        <v>201</v>
      </c>
    </row>
    <row r="90" spans="2:65" s="1" customFormat="1" ht="16.5" customHeight="1">
      <c r="B90" s="201"/>
      <c r="C90" s="202" t="s">
        <v>87</v>
      </c>
      <c r="D90" s="202" t="s">
        <v>203</v>
      </c>
      <c r="E90" s="203" t="s">
        <v>214</v>
      </c>
      <c r="F90" s="204" t="s">
        <v>215</v>
      </c>
      <c r="G90" s="205" t="s">
        <v>206</v>
      </c>
      <c r="H90" s="206">
        <v>517.5</v>
      </c>
      <c r="I90" s="207"/>
      <c r="J90" s="208">
        <f>ROUND(I90*H90,2)</f>
        <v>0</v>
      </c>
      <c r="K90" s="204" t="s">
        <v>207</v>
      </c>
      <c r="L90" s="47"/>
      <c r="M90" s="209" t="s">
        <v>5</v>
      </c>
      <c r="N90" s="210" t="s">
        <v>48</v>
      </c>
      <c r="O90" s="48"/>
      <c r="P90" s="211">
        <f>O90*H90</f>
        <v>0</v>
      </c>
      <c r="Q90" s="211">
        <v>0</v>
      </c>
      <c r="R90" s="211">
        <f>Q90*H90</f>
        <v>0</v>
      </c>
      <c r="S90" s="211">
        <v>0</v>
      </c>
      <c r="T90" s="212">
        <f>S90*H90</f>
        <v>0</v>
      </c>
      <c r="AR90" s="24" t="s">
        <v>208</v>
      </c>
      <c r="AT90" s="24" t="s">
        <v>203</v>
      </c>
      <c r="AU90" s="24" t="s">
        <v>87</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2878</v>
      </c>
    </row>
    <row r="91" spans="2:47" s="1" customFormat="1" ht="13.5">
      <c r="B91" s="47"/>
      <c r="D91" s="214" t="s">
        <v>210</v>
      </c>
      <c r="F91" s="215" t="s">
        <v>217</v>
      </c>
      <c r="I91" s="216"/>
      <c r="L91" s="47"/>
      <c r="M91" s="217"/>
      <c r="N91" s="48"/>
      <c r="O91" s="48"/>
      <c r="P91" s="48"/>
      <c r="Q91" s="48"/>
      <c r="R91" s="48"/>
      <c r="S91" s="48"/>
      <c r="T91" s="86"/>
      <c r="AT91" s="24" t="s">
        <v>210</v>
      </c>
      <c r="AU91" s="24" t="s">
        <v>87</v>
      </c>
    </row>
    <row r="92" spans="2:51" s="11" customFormat="1" ht="13.5">
      <c r="B92" s="218"/>
      <c r="D92" s="214" t="s">
        <v>212</v>
      </c>
      <c r="F92" s="220" t="s">
        <v>2879</v>
      </c>
      <c r="H92" s="221">
        <v>517.5</v>
      </c>
      <c r="I92" s="222"/>
      <c r="L92" s="218"/>
      <c r="M92" s="223"/>
      <c r="N92" s="224"/>
      <c r="O92" s="224"/>
      <c r="P92" s="224"/>
      <c r="Q92" s="224"/>
      <c r="R92" s="224"/>
      <c r="S92" s="224"/>
      <c r="T92" s="225"/>
      <c r="AT92" s="219" t="s">
        <v>212</v>
      </c>
      <c r="AU92" s="219" t="s">
        <v>87</v>
      </c>
      <c r="AV92" s="11" t="s">
        <v>87</v>
      </c>
      <c r="AW92" s="11" t="s">
        <v>6</v>
      </c>
      <c r="AX92" s="11" t="s">
        <v>85</v>
      </c>
      <c r="AY92" s="219" t="s">
        <v>201</v>
      </c>
    </row>
    <row r="93" spans="2:65" s="1" customFormat="1" ht="16.5" customHeight="1">
      <c r="B93" s="201"/>
      <c r="C93" s="202" t="s">
        <v>219</v>
      </c>
      <c r="D93" s="202" t="s">
        <v>203</v>
      </c>
      <c r="E93" s="203" t="s">
        <v>2880</v>
      </c>
      <c r="F93" s="204" t="s">
        <v>2881</v>
      </c>
      <c r="G93" s="205" t="s">
        <v>206</v>
      </c>
      <c r="H93" s="206">
        <v>1035</v>
      </c>
      <c r="I93" s="207"/>
      <c r="J93" s="208">
        <f>ROUND(I93*H93,2)</f>
        <v>0</v>
      </c>
      <c r="K93" s="204" t="s">
        <v>207</v>
      </c>
      <c r="L93" s="47"/>
      <c r="M93" s="209" t="s">
        <v>5</v>
      </c>
      <c r="N93" s="210" t="s">
        <v>48</v>
      </c>
      <c r="O93" s="48"/>
      <c r="P93" s="211">
        <f>O93*H93</f>
        <v>0</v>
      </c>
      <c r="Q93" s="211">
        <v>0</v>
      </c>
      <c r="R93" s="211">
        <f>Q93*H93</f>
        <v>0</v>
      </c>
      <c r="S93" s="211">
        <v>0</v>
      </c>
      <c r="T93" s="212">
        <f>S93*H93</f>
        <v>0</v>
      </c>
      <c r="AR93" s="24" t="s">
        <v>208</v>
      </c>
      <c r="AT93" s="24" t="s">
        <v>203</v>
      </c>
      <c r="AU93" s="24" t="s">
        <v>87</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2882</v>
      </c>
    </row>
    <row r="94" spans="2:47" s="1" customFormat="1" ht="13.5">
      <c r="B94" s="47"/>
      <c r="D94" s="214" t="s">
        <v>210</v>
      </c>
      <c r="F94" s="215" t="s">
        <v>2883</v>
      </c>
      <c r="I94" s="216"/>
      <c r="L94" s="47"/>
      <c r="M94" s="217"/>
      <c r="N94" s="48"/>
      <c r="O94" s="48"/>
      <c r="P94" s="48"/>
      <c r="Q94" s="48"/>
      <c r="R94" s="48"/>
      <c r="S94" s="48"/>
      <c r="T94" s="86"/>
      <c r="AT94" s="24" t="s">
        <v>210</v>
      </c>
      <c r="AU94" s="24" t="s">
        <v>87</v>
      </c>
    </row>
    <row r="95" spans="2:51" s="11" customFormat="1" ht="13.5">
      <c r="B95" s="218"/>
      <c r="D95" s="214" t="s">
        <v>212</v>
      </c>
      <c r="F95" s="220" t="s">
        <v>2877</v>
      </c>
      <c r="H95" s="221">
        <v>1035</v>
      </c>
      <c r="I95" s="222"/>
      <c r="L95" s="218"/>
      <c r="M95" s="223"/>
      <c r="N95" s="224"/>
      <c r="O95" s="224"/>
      <c r="P95" s="224"/>
      <c r="Q95" s="224"/>
      <c r="R95" s="224"/>
      <c r="S95" s="224"/>
      <c r="T95" s="225"/>
      <c r="AT95" s="219" t="s">
        <v>212</v>
      </c>
      <c r="AU95" s="219" t="s">
        <v>87</v>
      </c>
      <c r="AV95" s="11" t="s">
        <v>87</v>
      </c>
      <c r="AW95" s="11" t="s">
        <v>6</v>
      </c>
      <c r="AX95" s="11" t="s">
        <v>85</v>
      </c>
      <c r="AY95" s="219" t="s">
        <v>201</v>
      </c>
    </row>
    <row r="96" spans="2:65" s="1" customFormat="1" ht="16.5" customHeight="1">
      <c r="B96" s="201"/>
      <c r="C96" s="202" t="s">
        <v>208</v>
      </c>
      <c r="D96" s="202" t="s">
        <v>203</v>
      </c>
      <c r="E96" s="203" t="s">
        <v>2884</v>
      </c>
      <c r="F96" s="204" t="s">
        <v>2885</v>
      </c>
      <c r="G96" s="205" t="s">
        <v>206</v>
      </c>
      <c r="H96" s="206">
        <v>517.5</v>
      </c>
      <c r="I96" s="207"/>
      <c r="J96" s="208">
        <f>ROUND(I96*H96,2)</f>
        <v>0</v>
      </c>
      <c r="K96" s="204" t="s">
        <v>207</v>
      </c>
      <c r="L96" s="47"/>
      <c r="M96" s="209" t="s">
        <v>5</v>
      </c>
      <c r="N96" s="210" t="s">
        <v>48</v>
      </c>
      <c r="O96" s="48"/>
      <c r="P96" s="211">
        <f>O96*H96</f>
        <v>0</v>
      </c>
      <c r="Q96" s="211">
        <v>0</v>
      </c>
      <c r="R96" s="211">
        <f>Q96*H96</f>
        <v>0</v>
      </c>
      <c r="S96" s="211">
        <v>0</v>
      </c>
      <c r="T96" s="212">
        <f>S96*H96</f>
        <v>0</v>
      </c>
      <c r="AR96" s="24" t="s">
        <v>208</v>
      </c>
      <c r="AT96" s="24" t="s">
        <v>203</v>
      </c>
      <c r="AU96" s="24" t="s">
        <v>87</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2886</v>
      </c>
    </row>
    <row r="97" spans="2:47" s="1" customFormat="1" ht="13.5">
      <c r="B97" s="47"/>
      <c r="D97" s="214" t="s">
        <v>210</v>
      </c>
      <c r="F97" s="215" t="s">
        <v>2887</v>
      </c>
      <c r="I97" s="216"/>
      <c r="L97" s="47"/>
      <c r="M97" s="217"/>
      <c r="N97" s="48"/>
      <c r="O97" s="48"/>
      <c r="P97" s="48"/>
      <c r="Q97" s="48"/>
      <c r="R97" s="48"/>
      <c r="S97" s="48"/>
      <c r="T97" s="86"/>
      <c r="AT97" s="24" t="s">
        <v>210</v>
      </c>
      <c r="AU97" s="24" t="s">
        <v>87</v>
      </c>
    </row>
    <row r="98" spans="2:51" s="11" customFormat="1" ht="13.5">
      <c r="B98" s="218"/>
      <c r="D98" s="214" t="s">
        <v>212</v>
      </c>
      <c r="F98" s="220" t="s">
        <v>2879</v>
      </c>
      <c r="H98" s="221">
        <v>517.5</v>
      </c>
      <c r="I98" s="222"/>
      <c r="L98" s="218"/>
      <c r="M98" s="223"/>
      <c r="N98" s="224"/>
      <c r="O98" s="224"/>
      <c r="P98" s="224"/>
      <c r="Q98" s="224"/>
      <c r="R98" s="224"/>
      <c r="S98" s="224"/>
      <c r="T98" s="225"/>
      <c r="AT98" s="219" t="s">
        <v>212</v>
      </c>
      <c r="AU98" s="219" t="s">
        <v>87</v>
      </c>
      <c r="AV98" s="11" t="s">
        <v>87</v>
      </c>
      <c r="AW98" s="11" t="s">
        <v>6</v>
      </c>
      <c r="AX98" s="11" t="s">
        <v>85</v>
      </c>
      <c r="AY98" s="219" t="s">
        <v>201</v>
      </c>
    </row>
    <row r="99" spans="2:65" s="1" customFormat="1" ht="16.5" customHeight="1">
      <c r="B99" s="201"/>
      <c r="C99" s="202" t="s">
        <v>232</v>
      </c>
      <c r="D99" s="202" t="s">
        <v>203</v>
      </c>
      <c r="E99" s="203" t="s">
        <v>220</v>
      </c>
      <c r="F99" s="204" t="s">
        <v>221</v>
      </c>
      <c r="G99" s="205" t="s">
        <v>206</v>
      </c>
      <c r="H99" s="206">
        <v>70</v>
      </c>
      <c r="I99" s="207"/>
      <c r="J99" s="208">
        <f>ROUND(I99*H99,2)</f>
        <v>0</v>
      </c>
      <c r="K99" s="204" t="s">
        <v>207</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2888</v>
      </c>
    </row>
    <row r="100" spans="2:47" s="1" customFormat="1" ht="13.5">
      <c r="B100" s="47"/>
      <c r="D100" s="214" t="s">
        <v>210</v>
      </c>
      <c r="F100" s="215" t="s">
        <v>223</v>
      </c>
      <c r="I100" s="216"/>
      <c r="L100" s="47"/>
      <c r="M100" s="217"/>
      <c r="N100" s="48"/>
      <c r="O100" s="48"/>
      <c r="P100" s="48"/>
      <c r="Q100" s="48"/>
      <c r="R100" s="48"/>
      <c r="S100" s="48"/>
      <c r="T100" s="86"/>
      <c r="AT100" s="24" t="s">
        <v>210</v>
      </c>
      <c r="AU100" s="24" t="s">
        <v>87</v>
      </c>
    </row>
    <row r="101" spans="2:51" s="11" customFormat="1" ht="13.5">
      <c r="B101" s="218"/>
      <c r="D101" s="214" t="s">
        <v>212</v>
      </c>
      <c r="E101" s="219" t="s">
        <v>5</v>
      </c>
      <c r="F101" s="220" t="s">
        <v>2889</v>
      </c>
      <c r="H101" s="221">
        <v>50</v>
      </c>
      <c r="I101" s="222"/>
      <c r="L101" s="218"/>
      <c r="M101" s="223"/>
      <c r="N101" s="224"/>
      <c r="O101" s="224"/>
      <c r="P101" s="224"/>
      <c r="Q101" s="224"/>
      <c r="R101" s="224"/>
      <c r="S101" s="224"/>
      <c r="T101" s="225"/>
      <c r="AT101" s="219" t="s">
        <v>212</v>
      </c>
      <c r="AU101" s="219" t="s">
        <v>87</v>
      </c>
      <c r="AV101" s="11" t="s">
        <v>87</v>
      </c>
      <c r="AW101" s="11" t="s">
        <v>41</v>
      </c>
      <c r="AX101" s="11" t="s">
        <v>77</v>
      </c>
      <c r="AY101" s="219" t="s">
        <v>201</v>
      </c>
    </row>
    <row r="102" spans="2:51" s="11" customFormat="1" ht="13.5">
      <c r="B102" s="218"/>
      <c r="D102" s="214" t="s">
        <v>212</v>
      </c>
      <c r="E102" s="219" t="s">
        <v>5</v>
      </c>
      <c r="F102" s="220" t="s">
        <v>2890</v>
      </c>
      <c r="H102" s="221">
        <v>20</v>
      </c>
      <c r="I102" s="222"/>
      <c r="L102" s="218"/>
      <c r="M102" s="223"/>
      <c r="N102" s="224"/>
      <c r="O102" s="224"/>
      <c r="P102" s="224"/>
      <c r="Q102" s="224"/>
      <c r="R102" s="224"/>
      <c r="S102" s="224"/>
      <c r="T102" s="225"/>
      <c r="AT102" s="219" t="s">
        <v>212</v>
      </c>
      <c r="AU102" s="219" t="s">
        <v>87</v>
      </c>
      <c r="AV102" s="11" t="s">
        <v>87</v>
      </c>
      <c r="AW102" s="11" t="s">
        <v>41</v>
      </c>
      <c r="AX102" s="11" t="s">
        <v>77</v>
      </c>
      <c r="AY102" s="219" t="s">
        <v>201</v>
      </c>
    </row>
    <row r="103" spans="2:51" s="12" customFormat="1" ht="13.5">
      <c r="B103" s="226"/>
      <c r="D103" s="214" t="s">
        <v>212</v>
      </c>
      <c r="E103" s="227" t="s">
        <v>5</v>
      </c>
      <c r="F103" s="228" t="s">
        <v>226</v>
      </c>
      <c r="H103" s="229">
        <v>70</v>
      </c>
      <c r="I103" s="230"/>
      <c r="L103" s="226"/>
      <c r="M103" s="231"/>
      <c r="N103" s="232"/>
      <c r="O103" s="232"/>
      <c r="P103" s="232"/>
      <c r="Q103" s="232"/>
      <c r="R103" s="232"/>
      <c r="S103" s="232"/>
      <c r="T103" s="233"/>
      <c r="AT103" s="227" t="s">
        <v>212</v>
      </c>
      <c r="AU103" s="227" t="s">
        <v>87</v>
      </c>
      <c r="AV103" s="12" t="s">
        <v>208</v>
      </c>
      <c r="AW103" s="12" t="s">
        <v>41</v>
      </c>
      <c r="AX103" s="12" t="s">
        <v>85</v>
      </c>
      <c r="AY103" s="227" t="s">
        <v>201</v>
      </c>
    </row>
    <row r="104" spans="2:65" s="1" customFormat="1" ht="16.5" customHeight="1">
      <c r="B104" s="201"/>
      <c r="C104" s="202" t="s">
        <v>238</v>
      </c>
      <c r="D104" s="202" t="s">
        <v>203</v>
      </c>
      <c r="E104" s="203" t="s">
        <v>245</v>
      </c>
      <c r="F104" s="204" t="s">
        <v>246</v>
      </c>
      <c r="G104" s="205" t="s">
        <v>206</v>
      </c>
      <c r="H104" s="206">
        <v>2125</v>
      </c>
      <c r="I104" s="207"/>
      <c r="J104" s="208">
        <f>ROUND(I104*H104,2)</f>
        <v>0</v>
      </c>
      <c r="K104" s="204" t="s">
        <v>207</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2891</v>
      </c>
    </row>
    <row r="105" spans="2:47" s="1" customFormat="1" ht="13.5">
      <c r="B105" s="47"/>
      <c r="D105" s="214" t="s">
        <v>210</v>
      </c>
      <c r="F105" s="215" t="s">
        <v>248</v>
      </c>
      <c r="I105" s="216"/>
      <c r="L105" s="47"/>
      <c r="M105" s="217"/>
      <c r="N105" s="48"/>
      <c r="O105" s="48"/>
      <c r="P105" s="48"/>
      <c r="Q105" s="48"/>
      <c r="R105" s="48"/>
      <c r="S105" s="48"/>
      <c r="T105" s="86"/>
      <c r="AT105" s="24" t="s">
        <v>210</v>
      </c>
      <c r="AU105" s="24" t="s">
        <v>87</v>
      </c>
    </row>
    <row r="106" spans="2:51" s="11" customFormat="1" ht="13.5">
      <c r="B106" s="218"/>
      <c r="D106" s="214" t="s">
        <v>212</v>
      </c>
      <c r="E106" s="219" t="s">
        <v>5</v>
      </c>
      <c r="F106" s="220" t="s">
        <v>2892</v>
      </c>
      <c r="H106" s="221">
        <v>2125</v>
      </c>
      <c r="I106" s="222"/>
      <c r="L106" s="218"/>
      <c r="M106" s="223"/>
      <c r="N106" s="224"/>
      <c r="O106" s="224"/>
      <c r="P106" s="224"/>
      <c r="Q106" s="224"/>
      <c r="R106" s="224"/>
      <c r="S106" s="224"/>
      <c r="T106" s="225"/>
      <c r="AT106" s="219" t="s">
        <v>212</v>
      </c>
      <c r="AU106" s="219" t="s">
        <v>87</v>
      </c>
      <c r="AV106" s="11" t="s">
        <v>87</v>
      </c>
      <c r="AW106" s="11" t="s">
        <v>41</v>
      </c>
      <c r="AX106" s="11" t="s">
        <v>85</v>
      </c>
      <c r="AY106" s="219" t="s">
        <v>201</v>
      </c>
    </row>
    <row r="107" spans="2:65" s="1" customFormat="1" ht="25.5" customHeight="1">
      <c r="B107" s="201"/>
      <c r="C107" s="202" t="s">
        <v>244</v>
      </c>
      <c r="D107" s="202" t="s">
        <v>203</v>
      </c>
      <c r="E107" s="203" t="s">
        <v>251</v>
      </c>
      <c r="F107" s="204" t="s">
        <v>252</v>
      </c>
      <c r="G107" s="205" t="s">
        <v>206</v>
      </c>
      <c r="H107" s="206">
        <v>10625</v>
      </c>
      <c r="I107" s="207"/>
      <c r="J107" s="208">
        <f>ROUND(I107*H107,2)</f>
        <v>0</v>
      </c>
      <c r="K107" s="204" t="s">
        <v>207</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2893</v>
      </c>
    </row>
    <row r="108" spans="2:47" s="1" customFormat="1" ht="13.5">
      <c r="B108" s="47"/>
      <c r="D108" s="214" t="s">
        <v>210</v>
      </c>
      <c r="F108" s="215" t="s">
        <v>254</v>
      </c>
      <c r="I108" s="216"/>
      <c r="L108" s="47"/>
      <c r="M108" s="217"/>
      <c r="N108" s="48"/>
      <c r="O108" s="48"/>
      <c r="P108" s="48"/>
      <c r="Q108" s="48"/>
      <c r="R108" s="48"/>
      <c r="S108" s="48"/>
      <c r="T108" s="86"/>
      <c r="AT108" s="24" t="s">
        <v>210</v>
      </c>
      <c r="AU108" s="24" t="s">
        <v>87</v>
      </c>
    </row>
    <row r="109" spans="2:51" s="11" customFormat="1" ht="13.5">
      <c r="B109" s="218"/>
      <c r="D109" s="214" t="s">
        <v>212</v>
      </c>
      <c r="F109" s="220" t="s">
        <v>2894</v>
      </c>
      <c r="H109" s="221">
        <v>10625</v>
      </c>
      <c r="I109" s="222"/>
      <c r="L109" s="218"/>
      <c r="M109" s="223"/>
      <c r="N109" s="224"/>
      <c r="O109" s="224"/>
      <c r="P109" s="224"/>
      <c r="Q109" s="224"/>
      <c r="R109" s="224"/>
      <c r="S109" s="224"/>
      <c r="T109" s="225"/>
      <c r="AT109" s="219" t="s">
        <v>212</v>
      </c>
      <c r="AU109" s="219" t="s">
        <v>87</v>
      </c>
      <c r="AV109" s="11" t="s">
        <v>87</v>
      </c>
      <c r="AW109" s="11" t="s">
        <v>6</v>
      </c>
      <c r="AX109" s="11" t="s">
        <v>85</v>
      </c>
      <c r="AY109" s="219" t="s">
        <v>201</v>
      </c>
    </row>
    <row r="110" spans="2:65" s="1" customFormat="1" ht="16.5" customHeight="1">
      <c r="B110" s="201"/>
      <c r="C110" s="202" t="s">
        <v>250</v>
      </c>
      <c r="D110" s="202" t="s">
        <v>203</v>
      </c>
      <c r="E110" s="203" t="s">
        <v>257</v>
      </c>
      <c r="F110" s="204" t="s">
        <v>258</v>
      </c>
      <c r="G110" s="205" t="s">
        <v>259</v>
      </c>
      <c r="H110" s="206">
        <v>4250</v>
      </c>
      <c r="I110" s="207"/>
      <c r="J110" s="208">
        <f>ROUND(I110*H110,2)</f>
        <v>0</v>
      </c>
      <c r="K110" s="204" t="s">
        <v>207</v>
      </c>
      <c r="L110" s="47"/>
      <c r="M110" s="209" t="s">
        <v>5</v>
      </c>
      <c r="N110" s="210" t="s">
        <v>48</v>
      </c>
      <c r="O110" s="48"/>
      <c r="P110" s="211">
        <f>O110*H110</f>
        <v>0</v>
      </c>
      <c r="Q110" s="211">
        <v>0</v>
      </c>
      <c r="R110" s="211">
        <f>Q110*H110</f>
        <v>0</v>
      </c>
      <c r="S110" s="211">
        <v>0</v>
      </c>
      <c r="T110" s="212">
        <f>S110*H110</f>
        <v>0</v>
      </c>
      <c r="AR110" s="24" t="s">
        <v>208</v>
      </c>
      <c r="AT110" s="24" t="s">
        <v>203</v>
      </c>
      <c r="AU110" s="24" t="s">
        <v>87</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2895</v>
      </c>
    </row>
    <row r="111" spans="2:47" s="1" customFormat="1" ht="13.5">
      <c r="B111" s="47"/>
      <c r="D111" s="214" t="s">
        <v>210</v>
      </c>
      <c r="F111" s="215" t="s">
        <v>261</v>
      </c>
      <c r="I111" s="216"/>
      <c r="L111" s="47"/>
      <c r="M111" s="217"/>
      <c r="N111" s="48"/>
      <c r="O111" s="48"/>
      <c r="P111" s="48"/>
      <c r="Q111" s="48"/>
      <c r="R111" s="48"/>
      <c r="S111" s="48"/>
      <c r="T111" s="86"/>
      <c r="AT111" s="24" t="s">
        <v>210</v>
      </c>
      <c r="AU111" s="24" t="s">
        <v>87</v>
      </c>
    </row>
    <row r="112" spans="2:51" s="11" customFormat="1" ht="13.5">
      <c r="B112" s="218"/>
      <c r="D112" s="214" t="s">
        <v>212</v>
      </c>
      <c r="F112" s="220" t="s">
        <v>2896</v>
      </c>
      <c r="H112" s="221">
        <v>4250</v>
      </c>
      <c r="I112" s="222"/>
      <c r="L112" s="218"/>
      <c r="M112" s="223"/>
      <c r="N112" s="224"/>
      <c r="O112" s="224"/>
      <c r="P112" s="224"/>
      <c r="Q112" s="224"/>
      <c r="R112" s="224"/>
      <c r="S112" s="224"/>
      <c r="T112" s="225"/>
      <c r="AT112" s="219" t="s">
        <v>212</v>
      </c>
      <c r="AU112" s="219" t="s">
        <v>87</v>
      </c>
      <c r="AV112" s="11" t="s">
        <v>87</v>
      </c>
      <c r="AW112" s="11" t="s">
        <v>6</v>
      </c>
      <c r="AX112" s="11" t="s">
        <v>85</v>
      </c>
      <c r="AY112" s="219" t="s">
        <v>201</v>
      </c>
    </row>
    <row r="113" spans="2:65" s="1" customFormat="1" ht="16.5" customHeight="1">
      <c r="B113" s="201"/>
      <c r="C113" s="202" t="s">
        <v>256</v>
      </c>
      <c r="D113" s="202" t="s">
        <v>203</v>
      </c>
      <c r="E113" s="203" t="s">
        <v>263</v>
      </c>
      <c r="F113" s="204" t="s">
        <v>264</v>
      </c>
      <c r="G113" s="205" t="s">
        <v>206</v>
      </c>
      <c r="H113" s="206">
        <v>15</v>
      </c>
      <c r="I113" s="207"/>
      <c r="J113" s="208">
        <f>ROUND(I113*H113,2)</f>
        <v>0</v>
      </c>
      <c r="K113" s="204" t="s">
        <v>207</v>
      </c>
      <c r="L113" s="47"/>
      <c r="M113" s="209" t="s">
        <v>5</v>
      </c>
      <c r="N113" s="210" t="s">
        <v>48</v>
      </c>
      <c r="O113" s="48"/>
      <c r="P113" s="211">
        <f>O113*H113</f>
        <v>0</v>
      </c>
      <c r="Q113" s="211">
        <v>0</v>
      </c>
      <c r="R113" s="211">
        <f>Q113*H113</f>
        <v>0</v>
      </c>
      <c r="S113" s="211">
        <v>0</v>
      </c>
      <c r="T113" s="212">
        <f>S113*H113</f>
        <v>0</v>
      </c>
      <c r="AR113" s="24" t="s">
        <v>208</v>
      </c>
      <c r="AT113" s="24" t="s">
        <v>203</v>
      </c>
      <c r="AU113" s="24" t="s">
        <v>87</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2897</v>
      </c>
    </row>
    <row r="114" spans="2:47" s="1" customFormat="1" ht="13.5">
      <c r="B114" s="47"/>
      <c r="D114" s="214" t="s">
        <v>210</v>
      </c>
      <c r="F114" s="215" t="s">
        <v>266</v>
      </c>
      <c r="I114" s="216"/>
      <c r="L114" s="47"/>
      <c r="M114" s="217"/>
      <c r="N114" s="48"/>
      <c r="O114" s="48"/>
      <c r="P114" s="48"/>
      <c r="Q114" s="48"/>
      <c r="R114" s="48"/>
      <c r="S114" s="48"/>
      <c r="T114" s="86"/>
      <c r="AT114" s="24" t="s">
        <v>210</v>
      </c>
      <c r="AU114" s="24" t="s">
        <v>87</v>
      </c>
    </row>
    <row r="115" spans="2:51" s="11" customFormat="1" ht="13.5">
      <c r="B115" s="218"/>
      <c r="D115" s="214" t="s">
        <v>212</v>
      </c>
      <c r="E115" s="219" t="s">
        <v>5</v>
      </c>
      <c r="F115" s="220" t="s">
        <v>2898</v>
      </c>
      <c r="H115" s="221">
        <v>15</v>
      </c>
      <c r="I115" s="222"/>
      <c r="L115" s="218"/>
      <c r="M115" s="223"/>
      <c r="N115" s="224"/>
      <c r="O115" s="224"/>
      <c r="P115" s="224"/>
      <c r="Q115" s="224"/>
      <c r="R115" s="224"/>
      <c r="S115" s="224"/>
      <c r="T115" s="225"/>
      <c r="AT115" s="219" t="s">
        <v>212</v>
      </c>
      <c r="AU115" s="219" t="s">
        <v>87</v>
      </c>
      <c r="AV115" s="11" t="s">
        <v>87</v>
      </c>
      <c r="AW115" s="11" t="s">
        <v>41</v>
      </c>
      <c r="AX115" s="11" t="s">
        <v>85</v>
      </c>
      <c r="AY115" s="219" t="s">
        <v>201</v>
      </c>
    </row>
    <row r="116" spans="2:65" s="1" customFormat="1" ht="25.5" customHeight="1">
      <c r="B116" s="201"/>
      <c r="C116" s="202" t="s">
        <v>127</v>
      </c>
      <c r="D116" s="202" t="s">
        <v>203</v>
      </c>
      <c r="E116" s="203" t="s">
        <v>2899</v>
      </c>
      <c r="F116" s="204" t="s">
        <v>2900</v>
      </c>
      <c r="G116" s="205" t="s">
        <v>270</v>
      </c>
      <c r="H116" s="206">
        <v>500</v>
      </c>
      <c r="I116" s="207"/>
      <c r="J116" s="208">
        <f>ROUND(I116*H116,2)</f>
        <v>0</v>
      </c>
      <c r="K116" s="204" t="s">
        <v>207</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2901</v>
      </c>
    </row>
    <row r="117" spans="2:47" s="1" customFormat="1" ht="13.5">
      <c r="B117" s="47"/>
      <c r="D117" s="214" t="s">
        <v>210</v>
      </c>
      <c r="F117" s="215" t="s">
        <v>2902</v>
      </c>
      <c r="I117" s="216"/>
      <c r="L117" s="47"/>
      <c r="M117" s="217"/>
      <c r="N117" s="48"/>
      <c r="O117" s="48"/>
      <c r="P117" s="48"/>
      <c r="Q117" s="48"/>
      <c r="R117" s="48"/>
      <c r="S117" s="48"/>
      <c r="T117" s="86"/>
      <c r="AT117" s="24" t="s">
        <v>210</v>
      </c>
      <c r="AU117" s="24" t="s">
        <v>87</v>
      </c>
    </row>
    <row r="118" spans="2:65" s="1" customFormat="1" ht="25.5" customHeight="1">
      <c r="B118" s="201"/>
      <c r="C118" s="202" t="s">
        <v>130</v>
      </c>
      <c r="D118" s="202" t="s">
        <v>203</v>
      </c>
      <c r="E118" s="203" t="s">
        <v>2903</v>
      </c>
      <c r="F118" s="204" t="s">
        <v>2904</v>
      </c>
      <c r="G118" s="205" t="s">
        <v>270</v>
      </c>
      <c r="H118" s="206">
        <v>500</v>
      </c>
      <c r="I118" s="207"/>
      <c r="J118" s="208">
        <f>ROUND(I118*H118,2)</f>
        <v>0</v>
      </c>
      <c r="K118" s="204" t="s">
        <v>207</v>
      </c>
      <c r="L118" s="47"/>
      <c r="M118" s="209" t="s">
        <v>5</v>
      </c>
      <c r="N118" s="210" t="s">
        <v>48</v>
      </c>
      <c r="O118" s="48"/>
      <c r="P118" s="211">
        <f>O118*H118</f>
        <v>0</v>
      </c>
      <c r="Q118" s="211">
        <v>0</v>
      </c>
      <c r="R118" s="211">
        <f>Q118*H118</f>
        <v>0</v>
      </c>
      <c r="S118" s="211">
        <v>0</v>
      </c>
      <c r="T118" s="212">
        <f>S118*H118</f>
        <v>0</v>
      </c>
      <c r="AR118" s="24" t="s">
        <v>208</v>
      </c>
      <c r="AT118" s="24" t="s">
        <v>203</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2905</v>
      </c>
    </row>
    <row r="119" spans="2:47" s="1" customFormat="1" ht="13.5">
      <c r="B119" s="47"/>
      <c r="D119" s="214" t="s">
        <v>210</v>
      </c>
      <c r="F119" s="215" t="s">
        <v>2906</v>
      </c>
      <c r="I119" s="216"/>
      <c r="L119" s="47"/>
      <c r="M119" s="217"/>
      <c r="N119" s="48"/>
      <c r="O119" s="48"/>
      <c r="P119" s="48"/>
      <c r="Q119" s="48"/>
      <c r="R119" s="48"/>
      <c r="S119" s="48"/>
      <c r="T119" s="86"/>
      <c r="AT119" s="24" t="s">
        <v>210</v>
      </c>
      <c r="AU119" s="24" t="s">
        <v>87</v>
      </c>
    </row>
    <row r="120" spans="2:65" s="1" customFormat="1" ht="16.5" customHeight="1">
      <c r="B120" s="201"/>
      <c r="C120" s="242" t="s">
        <v>133</v>
      </c>
      <c r="D120" s="242" t="s">
        <v>504</v>
      </c>
      <c r="E120" s="243" t="s">
        <v>2907</v>
      </c>
      <c r="F120" s="244" t="s">
        <v>2908</v>
      </c>
      <c r="G120" s="245" t="s">
        <v>1022</v>
      </c>
      <c r="H120" s="246">
        <v>7.5</v>
      </c>
      <c r="I120" s="247"/>
      <c r="J120" s="248">
        <f>ROUND(I120*H120,2)</f>
        <v>0</v>
      </c>
      <c r="K120" s="244" t="s">
        <v>207</v>
      </c>
      <c r="L120" s="249"/>
      <c r="M120" s="250" t="s">
        <v>5</v>
      </c>
      <c r="N120" s="251" t="s">
        <v>48</v>
      </c>
      <c r="O120" s="48"/>
      <c r="P120" s="211">
        <f>O120*H120</f>
        <v>0</v>
      </c>
      <c r="Q120" s="211">
        <v>0.001</v>
      </c>
      <c r="R120" s="211">
        <f>Q120*H120</f>
        <v>0.0075</v>
      </c>
      <c r="S120" s="211">
        <v>0</v>
      </c>
      <c r="T120" s="212">
        <f>S120*H120</f>
        <v>0</v>
      </c>
      <c r="AR120" s="24" t="s">
        <v>250</v>
      </c>
      <c r="AT120" s="24" t="s">
        <v>504</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2909</v>
      </c>
    </row>
    <row r="121" spans="2:47" s="1" customFormat="1" ht="13.5">
      <c r="B121" s="47"/>
      <c r="D121" s="214" t="s">
        <v>210</v>
      </c>
      <c r="F121" s="215" t="s">
        <v>2908</v>
      </c>
      <c r="I121" s="216"/>
      <c r="L121" s="47"/>
      <c r="M121" s="217"/>
      <c r="N121" s="48"/>
      <c r="O121" s="48"/>
      <c r="P121" s="48"/>
      <c r="Q121" s="48"/>
      <c r="R121" s="48"/>
      <c r="S121" s="48"/>
      <c r="T121" s="86"/>
      <c r="AT121" s="24" t="s">
        <v>210</v>
      </c>
      <c r="AU121" s="24" t="s">
        <v>87</v>
      </c>
    </row>
    <row r="122" spans="2:51" s="11" customFormat="1" ht="13.5">
      <c r="B122" s="218"/>
      <c r="D122" s="214" t="s">
        <v>212</v>
      </c>
      <c r="F122" s="220" t="s">
        <v>2910</v>
      </c>
      <c r="H122" s="221">
        <v>7.5</v>
      </c>
      <c r="I122" s="222"/>
      <c r="L122" s="218"/>
      <c r="M122" s="223"/>
      <c r="N122" s="224"/>
      <c r="O122" s="224"/>
      <c r="P122" s="224"/>
      <c r="Q122" s="224"/>
      <c r="R122" s="224"/>
      <c r="S122" s="224"/>
      <c r="T122" s="225"/>
      <c r="AT122" s="219" t="s">
        <v>212</v>
      </c>
      <c r="AU122" s="219" t="s">
        <v>87</v>
      </c>
      <c r="AV122" s="11" t="s">
        <v>87</v>
      </c>
      <c r="AW122" s="11" t="s">
        <v>6</v>
      </c>
      <c r="AX122" s="11" t="s">
        <v>85</v>
      </c>
      <c r="AY122" s="219" t="s">
        <v>201</v>
      </c>
    </row>
    <row r="123" spans="2:65" s="1" customFormat="1" ht="16.5" customHeight="1">
      <c r="B123" s="201"/>
      <c r="C123" s="202" t="s">
        <v>136</v>
      </c>
      <c r="D123" s="202" t="s">
        <v>203</v>
      </c>
      <c r="E123" s="203" t="s">
        <v>268</v>
      </c>
      <c r="F123" s="204" t="s">
        <v>269</v>
      </c>
      <c r="G123" s="205" t="s">
        <v>270</v>
      </c>
      <c r="H123" s="206">
        <v>3510</v>
      </c>
      <c r="I123" s="207"/>
      <c r="J123" s="208">
        <f>ROUND(I123*H123,2)</f>
        <v>0</v>
      </c>
      <c r="K123" s="204" t="s">
        <v>207</v>
      </c>
      <c r="L123" s="47"/>
      <c r="M123" s="209" t="s">
        <v>5</v>
      </c>
      <c r="N123" s="210" t="s">
        <v>48</v>
      </c>
      <c r="O123" s="48"/>
      <c r="P123" s="211">
        <f>O123*H123</f>
        <v>0</v>
      </c>
      <c r="Q123" s="211">
        <v>0</v>
      </c>
      <c r="R123" s="211">
        <f>Q123*H123</f>
        <v>0</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2911</v>
      </c>
    </row>
    <row r="124" spans="2:47" s="1" customFormat="1" ht="13.5">
      <c r="B124" s="47"/>
      <c r="D124" s="214" t="s">
        <v>210</v>
      </c>
      <c r="F124" s="215" t="s">
        <v>272</v>
      </c>
      <c r="I124" s="216"/>
      <c r="L124" s="47"/>
      <c r="M124" s="217"/>
      <c r="N124" s="48"/>
      <c r="O124" s="48"/>
      <c r="P124" s="48"/>
      <c r="Q124" s="48"/>
      <c r="R124" s="48"/>
      <c r="S124" s="48"/>
      <c r="T124" s="86"/>
      <c r="AT124" s="24" t="s">
        <v>210</v>
      </c>
      <c r="AU124" s="24" t="s">
        <v>87</v>
      </c>
    </row>
    <row r="125" spans="2:65" s="1" customFormat="1" ht="16.5" customHeight="1">
      <c r="B125" s="201"/>
      <c r="C125" s="202" t="s">
        <v>139</v>
      </c>
      <c r="D125" s="202" t="s">
        <v>203</v>
      </c>
      <c r="E125" s="203" t="s">
        <v>2912</v>
      </c>
      <c r="F125" s="204" t="s">
        <v>2913</v>
      </c>
      <c r="G125" s="205" t="s">
        <v>316</v>
      </c>
      <c r="H125" s="206">
        <v>9</v>
      </c>
      <c r="I125" s="207"/>
      <c r="J125" s="208">
        <f>ROUND(I125*H125,2)</f>
        <v>0</v>
      </c>
      <c r="K125" s="204" t="s">
        <v>5</v>
      </c>
      <c r="L125" s="47"/>
      <c r="M125" s="209" t="s">
        <v>5</v>
      </c>
      <c r="N125" s="210" t="s">
        <v>48</v>
      </c>
      <c r="O125" s="48"/>
      <c r="P125" s="211">
        <f>O125*H125</f>
        <v>0</v>
      </c>
      <c r="Q125" s="211">
        <v>0</v>
      </c>
      <c r="R125" s="211">
        <f>Q125*H125</f>
        <v>0</v>
      </c>
      <c r="S125" s="211">
        <v>0</v>
      </c>
      <c r="T125" s="212">
        <f>S125*H125</f>
        <v>0</v>
      </c>
      <c r="AR125" s="24" t="s">
        <v>208</v>
      </c>
      <c r="AT125" s="24" t="s">
        <v>203</v>
      </c>
      <c r="AU125" s="24" t="s">
        <v>87</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2914</v>
      </c>
    </row>
    <row r="126" spans="2:47" s="1" customFormat="1" ht="13.5">
      <c r="B126" s="47"/>
      <c r="D126" s="214" t="s">
        <v>210</v>
      </c>
      <c r="F126" s="215" t="s">
        <v>2913</v>
      </c>
      <c r="I126" s="216"/>
      <c r="L126" s="47"/>
      <c r="M126" s="217"/>
      <c r="N126" s="48"/>
      <c r="O126" s="48"/>
      <c r="P126" s="48"/>
      <c r="Q126" s="48"/>
      <c r="R126" s="48"/>
      <c r="S126" s="48"/>
      <c r="T126" s="86"/>
      <c r="AT126" s="24" t="s">
        <v>210</v>
      </c>
      <c r="AU126" s="24" t="s">
        <v>87</v>
      </c>
    </row>
    <row r="127" spans="2:63" s="10" customFormat="1" ht="29.85" customHeight="1">
      <c r="B127" s="188"/>
      <c r="D127" s="189" t="s">
        <v>76</v>
      </c>
      <c r="E127" s="199" t="s">
        <v>87</v>
      </c>
      <c r="F127" s="199" t="s">
        <v>274</v>
      </c>
      <c r="I127" s="191"/>
      <c r="J127" s="200">
        <f>BK127</f>
        <v>0</v>
      </c>
      <c r="L127" s="188"/>
      <c r="M127" s="193"/>
      <c r="N127" s="194"/>
      <c r="O127" s="194"/>
      <c r="P127" s="195">
        <f>SUM(P128:P129)</f>
        <v>0</v>
      </c>
      <c r="Q127" s="194"/>
      <c r="R127" s="195">
        <f>SUM(R128:R129)</f>
        <v>90.47500000000001</v>
      </c>
      <c r="S127" s="194"/>
      <c r="T127" s="196">
        <f>SUM(T128:T129)</f>
        <v>0</v>
      </c>
      <c r="AR127" s="189" t="s">
        <v>85</v>
      </c>
      <c r="AT127" s="197" t="s">
        <v>76</v>
      </c>
      <c r="AU127" s="197" t="s">
        <v>85</v>
      </c>
      <c r="AY127" s="189" t="s">
        <v>201</v>
      </c>
      <c r="BK127" s="198">
        <f>SUM(BK128:BK129)</f>
        <v>0</v>
      </c>
    </row>
    <row r="128" spans="2:65" s="1" customFormat="1" ht="25.5" customHeight="1">
      <c r="B128" s="201"/>
      <c r="C128" s="202" t="s">
        <v>11</v>
      </c>
      <c r="D128" s="202" t="s">
        <v>203</v>
      </c>
      <c r="E128" s="203" t="s">
        <v>2915</v>
      </c>
      <c r="F128" s="204" t="s">
        <v>2916</v>
      </c>
      <c r="G128" s="205" t="s">
        <v>330</v>
      </c>
      <c r="H128" s="206">
        <v>350</v>
      </c>
      <c r="I128" s="207"/>
      <c r="J128" s="208">
        <f>ROUND(I128*H128,2)</f>
        <v>0</v>
      </c>
      <c r="K128" s="204" t="s">
        <v>207</v>
      </c>
      <c r="L128" s="47"/>
      <c r="M128" s="209" t="s">
        <v>5</v>
      </c>
      <c r="N128" s="210" t="s">
        <v>48</v>
      </c>
      <c r="O128" s="48"/>
      <c r="P128" s="211">
        <f>O128*H128</f>
        <v>0</v>
      </c>
      <c r="Q128" s="211">
        <v>0.2585</v>
      </c>
      <c r="R128" s="211">
        <f>Q128*H128</f>
        <v>90.47500000000001</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2917</v>
      </c>
    </row>
    <row r="129" spans="2:47" s="1" customFormat="1" ht="13.5">
      <c r="B129" s="47"/>
      <c r="D129" s="214" t="s">
        <v>210</v>
      </c>
      <c r="F129" s="215" t="s">
        <v>2918</v>
      </c>
      <c r="I129" s="216"/>
      <c r="L129" s="47"/>
      <c r="M129" s="217"/>
      <c r="N129" s="48"/>
      <c r="O129" s="48"/>
      <c r="P129" s="48"/>
      <c r="Q129" s="48"/>
      <c r="R129" s="48"/>
      <c r="S129" s="48"/>
      <c r="T129" s="86"/>
      <c r="AT129" s="24" t="s">
        <v>210</v>
      </c>
      <c r="AU129" s="24" t="s">
        <v>87</v>
      </c>
    </row>
    <row r="130" spans="2:63" s="10" customFormat="1" ht="29.85" customHeight="1">
      <c r="B130" s="188"/>
      <c r="D130" s="189" t="s">
        <v>76</v>
      </c>
      <c r="E130" s="199" t="s">
        <v>208</v>
      </c>
      <c r="F130" s="199" t="s">
        <v>429</v>
      </c>
      <c r="I130" s="191"/>
      <c r="J130" s="200">
        <f>BK130</f>
        <v>0</v>
      </c>
      <c r="L130" s="188"/>
      <c r="M130" s="193"/>
      <c r="N130" s="194"/>
      <c r="O130" s="194"/>
      <c r="P130" s="195">
        <f>SUM(P131:P133)</f>
        <v>0</v>
      </c>
      <c r="Q130" s="194"/>
      <c r="R130" s="195">
        <f>SUM(R131:R133)</f>
        <v>0</v>
      </c>
      <c r="S130" s="194"/>
      <c r="T130" s="196">
        <f>SUM(T131:T133)</f>
        <v>0</v>
      </c>
      <c r="AR130" s="189" t="s">
        <v>85</v>
      </c>
      <c r="AT130" s="197" t="s">
        <v>76</v>
      </c>
      <c r="AU130" s="197" t="s">
        <v>85</v>
      </c>
      <c r="AY130" s="189" t="s">
        <v>201</v>
      </c>
      <c r="BK130" s="198">
        <f>SUM(BK131:BK133)</f>
        <v>0</v>
      </c>
    </row>
    <row r="131" spans="2:65" s="1" customFormat="1" ht="16.5" customHeight="1">
      <c r="B131" s="201"/>
      <c r="C131" s="202" t="s">
        <v>296</v>
      </c>
      <c r="D131" s="202" t="s">
        <v>203</v>
      </c>
      <c r="E131" s="203" t="s">
        <v>2919</v>
      </c>
      <c r="F131" s="204" t="s">
        <v>2920</v>
      </c>
      <c r="G131" s="205" t="s">
        <v>206</v>
      </c>
      <c r="H131" s="206">
        <v>5</v>
      </c>
      <c r="I131" s="207"/>
      <c r="J131" s="208">
        <f>ROUND(I131*H131,2)</f>
        <v>0</v>
      </c>
      <c r="K131" s="204" t="s">
        <v>207</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2921</v>
      </c>
    </row>
    <row r="132" spans="2:47" s="1" customFormat="1" ht="13.5">
      <c r="B132" s="47"/>
      <c r="D132" s="214" t="s">
        <v>210</v>
      </c>
      <c r="F132" s="215" t="s">
        <v>2922</v>
      </c>
      <c r="I132" s="216"/>
      <c r="L132" s="47"/>
      <c r="M132" s="217"/>
      <c r="N132" s="48"/>
      <c r="O132" s="48"/>
      <c r="P132" s="48"/>
      <c r="Q132" s="48"/>
      <c r="R132" s="48"/>
      <c r="S132" s="48"/>
      <c r="T132" s="86"/>
      <c r="AT132" s="24" t="s">
        <v>210</v>
      </c>
      <c r="AU132" s="24" t="s">
        <v>87</v>
      </c>
    </row>
    <row r="133" spans="2:51" s="11" customFormat="1" ht="13.5">
      <c r="B133" s="218"/>
      <c r="D133" s="214" t="s">
        <v>212</v>
      </c>
      <c r="E133" s="219" t="s">
        <v>5</v>
      </c>
      <c r="F133" s="220" t="s">
        <v>2923</v>
      </c>
      <c r="H133" s="221">
        <v>5</v>
      </c>
      <c r="I133" s="222"/>
      <c r="L133" s="218"/>
      <c r="M133" s="223"/>
      <c r="N133" s="224"/>
      <c r="O133" s="224"/>
      <c r="P133" s="224"/>
      <c r="Q133" s="224"/>
      <c r="R133" s="224"/>
      <c r="S133" s="224"/>
      <c r="T133" s="225"/>
      <c r="AT133" s="219" t="s">
        <v>212</v>
      </c>
      <c r="AU133" s="219" t="s">
        <v>87</v>
      </c>
      <c r="AV133" s="11" t="s">
        <v>87</v>
      </c>
      <c r="AW133" s="11" t="s">
        <v>41</v>
      </c>
      <c r="AX133" s="11" t="s">
        <v>85</v>
      </c>
      <c r="AY133" s="219" t="s">
        <v>201</v>
      </c>
    </row>
    <row r="134" spans="2:63" s="10" customFormat="1" ht="29.85" customHeight="1">
      <c r="B134" s="188"/>
      <c r="D134" s="189" t="s">
        <v>76</v>
      </c>
      <c r="E134" s="199" t="s">
        <v>232</v>
      </c>
      <c r="F134" s="199" t="s">
        <v>2140</v>
      </c>
      <c r="I134" s="191"/>
      <c r="J134" s="200">
        <f>BK134</f>
        <v>0</v>
      </c>
      <c r="L134" s="188"/>
      <c r="M134" s="193"/>
      <c r="N134" s="194"/>
      <c r="O134" s="194"/>
      <c r="P134" s="195">
        <f>SUM(P135:P167)</f>
        <v>0</v>
      </c>
      <c r="Q134" s="194"/>
      <c r="R134" s="195">
        <f>SUM(R135:R167)</f>
        <v>60.568200000000004</v>
      </c>
      <c r="S134" s="194"/>
      <c r="T134" s="196">
        <f>SUM(T135:T167)</f>
        <v>0</v>
      </c>
      <c r="AR134" s="189" t="s">
        <v>85</v>
      </c>
      <c r="AT134" s="197" t="s">
        <v>76</v>
      </c>
      <c r="AU134" s="197" t="s">
        <v>85</v>
      </c>
      <c r="AY134" s="189" t="s">
        <v>201</v>
      </c>
      <c r="BK134" s="198">
        <f>SUM(BK135:BK167)</f>
        <v>0</v>
      </c>
    </row>
    <row r="135" spans="2:65" s="1" customFormat="1" ht="16.5" customHeight="1">
      <c r="B135" s="201"/>
      <c r="C135" s="202" t="s">
        <v>302</v>
      </c>
      <c r="D135" s="202" t="s">
        <v>203</v>
      </c>
      <c r="E135" s="203" t="s">
        <v>2924</v>
      </c>
      <c r="F135" s="204" t="s">
        <v>2925</v>
      </c>
      <c r="G135" s="205" t="s">
        <v>270</v>
      </c>
      <c r="H135" s="206">
        <v>1350</v>
      </c>
      <c r="I135" s="207"/>
      <c r="J135" s="208">
        <f>ROUND(I135*H135,2)</f>
        <v>0</v>
      </c>
      <c r="K135" s="204" t="s">
        <v>207</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2926</v>
      </c>
    </row>
    <row r="136" spans="2:47" s="1" customFormat="1" ht="13.5">
      <c r="B136" s="47"/>
      <c r="D136" s="214" t="s">
        <v>210</v>
      </c>
      <c r="F136" s="215" t="s">
        <v>2927</v>
      </c>
      <c r="I136" s="216"/>
      <c r="L136" s="47"/>
      <c r="M136" s="217"/>
      <c r="N136" s="48"/>
      <c r="O136" s="48"/>
      <c r="P136" s="48"/>
      <c r="Q136" s="48"/>
      <c r="R136" s="48"/>
      <c r="S136" s="48"/>
      <c r="T136" s="86"/>
      <c r="AT136" s="24" t="s">
        <v>210</v>
      </c>
      <c r="AU136" s="24" t="s">
        <v>87</v>
      </c>
    </row>
    <row r="137" spans="2:65" s="1" customFormat="1" ht="16.5" customHeight="1">
      <c r="B137" s="201"/>
      <c r="C137" s="202" t="s">
        <v>308</v>
      </c>
      <c r="D137" s="202" t="s">
        <v>203</v>
      </c>
      <c r="E137" s="203" t="s">
        <v>2928</v>
      </c>
      <c r="F137" s="204" t="s">
        <v>2929</v>
      </c>
      <c r="G137" s="205" t="s">
        <v>270</v>
      </c>
      <c r="H137" s="206">
        <v>1350</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2930</v>
      </c>
    </row>
    <row r="138" spans="2:47" s="1" customFormat="1" ht="13.5">
      <c r="B138" s="47"/>
      <c r="D138" s="214" t="s">
        <v>210</v>
      </c>
      <c r="F138" s="215" t="s">
        <v>2929</v>
      </c>
      <c r="I138" s="216"/>
      <c r="L138" s="47"/>
      <c r="M138" s="217"/>
      <c r="N138" s="48"/>
      <c r="O138" s="48"/>
      <c r="P138" s="48"/>
      <c r="Q138" s="48"/>
      <c r="R138" s="48"/>
      <c r="S138" s="48"/>
      <c r="T138" s="86"/>
      <c r="AT138" s="24" t="s">
        <v>210</v>
      </c>
      <c r="AU138" s="24" t="s">
        <v>87</v>
      </c>
    </row>
    <row r="139" spans="2:65" s="1" customFormat="1" ht="16.5" customHeight="1">
      <c r="B139" s="201"/>
      <c r="C139" s="202" t="s">
        <v>313</v>
      </c>
      <c r="D139" s="202" t="s">
        <v>203</v>
      </c>
      <c r="E139" s="203" t="s">
        <v>2141</v>
      </c>
      <c r="F139" s="204" t="s">
        <v>2142</v>
      </c>
      <c r="G139" s="205" t="s">
        <v>270</v>
      </c>
      <c r="H139" s="206">
        <v>210</v>
      </c>
      <c r="I139" s="207"/>
      <c r="J139" s="208">
        <f>ROUND(I139*H139,2)</f>
        <v>0</v>
      </c>
      <c r="K139" s="204" t="s">
        <v>207</v>
      </c>
      <c r="L139" s="47"/>
      <c r="M139" s="209" t="s">
        <v>5</v>
      </c>
      <c r="N139" s="210" t="s">
        <v>48</v>
      </c>
      <c r="O139" s="48"/>
      <c r="P139" s="211">
        <f>O139*H139</f>
        <v>0</v>
      </c>
      <c r="Q139" s="211">
        <v>0</v>
      </c>
      <c r="R139" s="211">
        <f>Q139*H139</f>
        <v>0</v>
      </c>
      <c r="S139" s="211">
        <v>0</v>
      </c>
      <c r="T139" s="212">
        <f>S139*H139</f>
        <v>0</v>
      </c>
      <c r="AR139" s="24" t="s">
        <v>208</v>
      </c>
      <c r="AT139" s="24" t="s">
        <v>203</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2931</v>
      </c>
    </row>
    <row r="140" spans="2:47" s="1" customFormat="1" ht="13.5">
      <c r="B140" s="47"/>
      <c r="D140" s="214" t="s">
        <v>210</v>
      </c>
      <c r="F140" s="215" t="s">
        <v>2144</v>
      </c>
      <c r="I140" s="216"/>
      <c r="L140" s="47"/>
      <c r="M140" s="217"/>
      <c r="N140" s="48"/>
      <c r="O140" s="48"/>
      <c r="P140" s="48"/>
      <c r="Q140" s="48"/>
      <c r="R140" s="48"/>
      <c r="S140" s="48"/>
      <c r="T140" s="86"/>
      <c r="AT140" s="24" t="s">
        <v>210</v>
      </c>
      <c r="AU140" s="24" t="s">
        <v>87</v>
      </c>
    </row>
    <row r="141" spans="2:65" s="1" customFormat="1" ht="16.5" customHeight="1">
      <c r="B141" s="201"/>
      <c r="C141" s="202" t="s">
        <v>318</v>
      </c>
      <c r="D141" s="202" t="s">
        <v>203</v>
      </c>
      <c r="E141" s="203" t="s">
        <v>2141</v>
      </c>
      <c r="F141" s="204" t="s">
        <v>2142</v>
      </c>
      <c r="G141" s="205" t="s">
        <v>270</v>
      </c>
      <c r="H141" s="206">
        <v>800</v>
      </c>
      <c r="I141" s="207"/>
      <c r="J141" s="208">
        <f>ROUND(I141*H141,2)</f>
        <v>0</v>
      </c>
      <c r="K141" s="204" t="s">
        <v>207</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2932</v>
      </c>
    </row>
    <row r="142" spans="2:47" s="1" customFormat="1" ht="13.5">
      <c r="B142" s="47"/>
      <c r="D142" s="214" t="s">
        <v>210</v>
      </c>
      <c r="F142" s="215" t="s">
        <v>2144</v>
      </c>
      <c r="I142" s="216"/>
      <c r="L142" s="47"/>
      <c r="M142" s="217"/>
      <c r="N142" s="48"/>
      <c r="O142" s="48"/>
      <c r="P142" s="48"/>
      <c r="Q142" s="48"/>
      <c r="R142" s="48"/>
      <c r="S142" s="48"/>
      <c r="T142" s="86"/>
      <c r="AT142" s="24" t="s">
        <v>210</v>
      </c>
      <c r="AU142" s="24" t="s">
        <v>87</v>
      </c>
    </row>
    <row r="143" spans="2:65" s="1" customFormat="1" ht="16.5" customHeight="1">
      <c r="B143" s="201"/>
      <c r="C143" s="202" t="s">
        <v>10</v>
      </c>
      <c r="D143" s="202" t="s">
        <v>203</v>
      </c>
      <c r="E143" s="203" t="s">
        <v>2141</v>
      </c>
      <c r="F143" s="204" t="s">
        <v>2142</v>
      </c>
      <c r="G143" s="205" t="s">
        <v>270</v>
      </c>
      <c r="H143" s="206">
        <v>1350</v>
      </c>
      <c r="I143" s="207"/>
      <c r="J143" s="208">
        <f>ROUND(I143*H143,2)</f>
        <v>0</v>
      </c>
      <c r="K143" s="204" t="s">
        <v>207</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2933</v>
      </c>
    </row>
    <row r="144" spans="2:47" s="1" customFormat="1" ht="13.5">
      <c r="B144" s="47"/>
      <c r="D144" s="214" t="s">
        <v>210</v>
      </c>
      <c r="F144" s="215" t="s">
        <v>2144</v>
      </c>
      <c r="I144" s="216"/>
      <c r="L144" s="47"/>
      <c r="M144" s="217"/>
      <c r="N144" s="48"/>
      <c r="O144" s="48"/>
      <c r="P144" s="48"/>
      <c r="Q144" s="48"/>
      <c r="R144" s="48"/>
      <c r="S144" s="48"/>
      <c r="T144" s="86"/>
      <c r="AT144" s="24" t="s">
        <v>210</v>
      </c>
      <c r="AU144" s="24" t="s">
        <v>87</v>
      </c>
    </row>
    <row r="145" spans="2:65" s="1" customFormat="1" ht="16.5" customHeight="1">
      <c r="B145" s="201"/>
      <c r="C145" s="202" t="s">
        <v>327</v>
      </c>
      <c r="D145" s="202" t="s">
        <v>203</v>
      </c>
      <c r="E145" s="203" t="s">
        <v>2934</v>
      </c>
      <c r="F145" s="204" t="s">
        <v>2935</v>
      </c>
      <c r="G145" s="205" t="s">
        <v>270</v>
      </c>
      <c r="H145" s="206">
        <v>2500</v>
      </c>
      <c r="I145" s="207"/>
      <c r="J145" s="208">
        <f>ROUND(I145*H145,2)</f>
        <v>0</v>
      </c>
      <c r="K145" s="204" t="s">
        <v>207</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2936</v>
      </c>
    </row>
    <row r="146" spans="2:47" s="1" customFormat="1" ht="13.5">
      <c r="B146" s="47"/>
      <c r="D146" s="214" t="s">
        <v>210</v>
      </c>
      <c r="F146" s="215" t="s">
        <v>2937</v>
      </c>
      <c r="I146" s="216"/>
      <c r="L146" s="47"/>
      <c r="M146" s="217"/>
      <c r="N146" s="48"/>
      <c r="O146" s="48"/>
      <c r="P146" s="48"/>
      <c r="Q146" s="48"/>
      <c r="R146" s="48"/>
      <c r="S146" s="48"/>
      <c r="T146" s="86"/>
      <c r="AT146" s="24" t="s">
        <v>210</v>
      </c>
      <c r="AU146" s="24" t="s">
        <v>87</v>
      </c>
    </row>
    <row r="147" spans="2:65" s="1" customFormat="1" ht="16.5" customHeight="1">
      <c r="B147" s="201"/>
      <c r="C147" s="202" t="s">
        <v>334</v>
      </c>
      <c r="D147" s="202" t="s">
        <v>203</v>
      </c>
      <c r="E147" s="203" t="s">
        <v>2938</v>
      </c>
      <c r="F147" s="204" t="s">
        <v>2939</v>
      </c>
      <c r="G147" s="205" t="s">
        <v>270</v>
      </c>
      <c r="H147" s="206">
        <v>210</v>
      </c>
      <c r="I147" s="207"/>
      <c r="J147" s="208">
        <f>ROUND(I147*H147,2)</f>
        <v>0</v>
      </c>
      <c r="K147" s="204" t="s">
        <v>207</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2940</v>
      </c>
    </row>
    <row r="148" spans="2:47" s="1" customFormat="1" ht="13.5">
      <c r="B148" s="47"/>
      <c r="D148" s="214" t="s">
        <v>210</v>
      </c>
      <c r="F148" s="215" t="s">
        <v>2941</v>
      </c>
      <c r="I148" s="216"/>
      <c r="L148" s="47"/>
      <c r="M148" s="217"/>
      <c r="N148" s="48"/>
      <c r="O148" s="48"/>
      <c r="P148" s="48"/>
      <c r="Q148" s="48"/>
      <c r="R148" s="48"/>
      <c r="S148" s="48"/>
      <c r="T148" s="86"/>
      <c r="AT148" s="24" t="s">
        <v>210</v>
      </c>
      <c r="AU148" s="24" t="s">
        <v>87</v>
      </c>
    </row>
    <row r="149" spans="2:65" s="1" customFormat="1" ht="16.5" customHeight="1">
      <c r="B149" s="201"/>
      <c r="C149" s="202" t="s">
        <v>341</v>
      </c>
      <c r="D149" s="202" t="s">
        <v>203</v>
      </c>
      <c r="E149" s="203" t="s">
        <v>2938</v>
      </c>
      <c r="F149" s="204" t="s">
        <v>2939</v>
      </c>
      <c r="G149" s="205" t="s">
        <v>270</v>
      </c>
      <c r="H149" s="206">
        <v>3300</v>
      </c>
      <c r="I149" s="207"/>
      <c r="J149" s="208">
        <f>ROUND(I149*H149,2)</f>
        <v>0</v>
      </c>
      <c r="K149" s="204" t="s">
        <v>207</v>
      </c>
      <c r="L149" s="47"/>
      <c r="M149" s="209" t="s">
        <v>5</v>
      </c>
      <c r="N149" s="210" t="s">
        <v>48</v>
      </c>
      <c r="O149" s="48"/>
      <c r="P149" s="211">
        <f>O149*H149</f>
        <v>0</v>
      </c>
      <c r="Q149" s="211">
        <v>0</v>
      </c>
      <c r="R149" s="211">
        <f>Q149*H149</f>
        <v>0</v>
      </c>
      <c r="S149" s="211">
        <v>0</v>
      </c>
      <c r="T149" s="212">
        <f>S149*H149</f>
        <v>0</v>
      </c>
      <c r="AR149" s="24" t="s">
        <v>208</v>
      </c>
      <c r="AT149" s="24" t="s">
        <v>203</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2942</v>
      </c>
    </row>
    <row r="150" spans="2:47" s="1" customFormat="1" ht="13.5">
      <c r="B150" s="47"/>
      <c r="D150" s="214" t="s">
        <v>210</v>
      </c>
      <c r="F150" s="215" t="s">
        <v>2941</v>
      </c>
      <c r="I150" s="216"/>
      <c r="L150" s="47"/>
      <c r="M150" s="217"/>
      <c r="N150" s="48"/>
      <c r="O150" s="48"/>
      <c r="P150" s="48"/>
      <c r="Q150" s="48"/>
      <c r="R150" s="48"/>
      <c r="S150" s="48"/>
      <c r="T150" s="86"/>
      <c r="AT150" s="24" t="s">
        <v>210</v>
      </c>
      <c r="AU150" s="24" t="s">
        <v>87</v>
      </c>
    </row>
    <row r="151" spans="2:65" s="1" customFormat="1" ht="25.5" customHeight="1">
      <c r="B151" s="201"/>
      <c r="C151" s="202" t="s">
        <v>347</v>
      </c>
      <c r="D151" s="202" t="s">
        <v>203</v>
      </c>
      <c r="E151" s="203" t="s">
        <v>2943</v>
      </c>
      <c r="F151" s="204" t="s">
        <v>2944</v>
      </c>
      <c r="G151" s="205" t="s">
        <v>270</v>
      </c>
      <c r="H151" s="206">
        <v>3300</v>
      </c>
      <c r="I151" s="207"/>
      <c r="J151" s="208">
        <f>ROUND(I151*H151,2)</f>
        <v>0</v>
      </c>
      <c r="K151" s="204" t="s">
        <v>207</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2945</v>
      </c>
    </row>
    <row r="152" spans="2:47" s="1" customFormat="1" ht="13.5">
      <c r="B152" s="47"/>
      <c r="D152" s="214" t="s">
        <v>210</v>
      </c>
      <c r="F152" s="215" t="s">
        <v>2946</v>
      </c>
      <c r="I152" s="216"/>
      <c r="L152" s="47"/>
      <c r="M152" s="217"/>
      <c r="N152" s="48"/>
      <c r="O152" s="48"/>
      <c r="P152" s="48"/>
      <c r="Q152" s="48"/>
      <c r="R152" s="48"/>
      <c r="S152" s="48"/>
      <c r="T152" s="86"/>
      <c r="AT152" s="24" t="s">
        <v>210</v>
      </c>
      <c r="AU152" s="24" t="s">
        <v>87</v>
      </c>
    </row>
    <row r="153" spans="2:65" s="1" customFormat="1" ht="16.5" customHeight="1">
      <c r="B153" s="201"/>
      <c r="C153" s="202" t="s">
        <v>352</v>
      </c>
      <c r="D153" s="202" t="s">
        <v>203</v>
      </c>
      <c r="E153" s="203" t="s">
        <v>2947</v>
      </c>
      <c r="F153" s="204" t="s">
        <v>2948</v>
      </c>
      <c r="G153" s="205" t="s">
        <v>270</v>
      </c>
      <c r="H153" s="206">
        <v>3300</v>
      </c>
      <c r="I153" s="207"/>
      <c r="J153" s="208">
        <f>ROUND(I153*H153,2)</f>
        <v>0</v>
      </c>
      <c r="K153" s="204" t="s">
        <v>207</v>
      </c>
      <c r="L153" s="47"/>
      <c r="M153" s="209" t="s">
        <v>5</v>
      </c>
      <c r="N153" s="210" t="s">
        <v>48</v>
      </c>
      <c r="O153" s="48"/>
      <c r="P153" s="211">
        <f>O153*H153</f>
        <v>0</v>
      </c>
      <c r="Q153" s="211">
        <v>0</v>
      </c>
      <c r="R153" s="211">
        <f>Q153*H153</f>
        <v>0</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2949</v>
      </c>
    </row>
    <row r="154" spans="2:47" s="1" customFormat="1" ht="13.5">
      <c r="B154" s="47"/>
      <c r="D154" s="214" t="s">
        <v>210</v>
      </c>
      <c r="F154" s="215" t="s">
        <v>2950</v>
      </c>
      <c r="I154" s="216"/>
      <c r="L154" s="47"/>
      <c r="M154" s="217"/>
      <c r="N154" s="48"/>
      <c r="O154" s="48"/>
      <c r="P154" s="48"/>
      <c r="Q154" s="48"/>
      <c r="R154" s="48"/>
      <c r="S154" s="48"/>
      <c r="T154" s="86"/>
      <c r="AT154" s="24" t="s">
        <v>210</v>
      </c>
      <c r="AU154" s="24" t="s">
        <v>87</v>
      </c>
    </row>
    <row r="155" spans="2:65" s="1" customFormat="1" ht="16.5" customHeight="1">
      <c r="B155" s="201"/>
      <c r="C155" s="202" t="s">
        <v>357</v>
      </c>
      <c r="D155" s="202" t="s">
        <v>203</v>
      </c>
      <c r="E155" s="203" t="s">
        <v>2951</v>
      </c>
      <c r="F155" s="204" t="s">
        <v>2952</v>
      </c>
      <c r="G155" s="205" t="s">
        <v>270</v>
      </c>
      <c r="H155" s="206">
        <v>3300</v>
      </c>
      <c r="I155" s="207"/>
      <c r="J155" s="208">
        <f>ROUND(I155*H155,2)</f>
        <v>0</v>
      </c>
      <c r="K155" s="204" t="s">
        <v>207</v>
      </c>
      <c r="L155" s="47"/>
      <c r="M155" s="209" t="s">
        <v>5</v>
      </c>
      <c r="N155" s="210" t="s">
        <v>48</v>
      </c>
      <c r="O155" s="48"/>
      <c r="P155" s="211">
        <f>O155*H155</f>
        <v>0</v>
      </c>
      <c r="Q155" s="211">
        <v>0</v>
      </c>
      <c r="R155" s="211">
        <f>Q155*H155</f>
        <v>0</v>
      </c>
      <c r="S155" s="211">
        <v>0</v>
      </c>
      <c r="T155" s="212">
        <f>S155*H155</f>
        <v>0</v>
      </c>
      <c r="AR155" s="24" t="s">
        <v>208</v>
      </c>
      <c r="AT155" s="24" t="s">
        <v>203</v>
      </c>
      <c r="AU155" s="24" t="s">
        <v>87</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2953</v>
      </c>
    </row>
    <row r="156" spans="2:47" s="1" customFormat="1" ht="13.5">
      <c r="B156" s="47"/>
      <c r="D156" s="214" t="s">
        <v>210</v>
      </c>
      <c r="F156" s="215" t="s">
        <v>2954</v>
      </c>
      <c r="I156" s="216"/>
      <c r="L156" s="47"/>
      <c r="M156" s="217"/>
      <c r="N156" s="48"/>
      <c r="O156" s="48"/>
      <c r="P156" s="48"/>
      <c r="Q156" s="48"/>
      <c r="R156" s="48"/>
      <c r="S156" s="48"/>
      <c r="T156" s="86"/>
      <c r="AT156" s="24" t="s">
        <v>210</v>
      </c>
      <c r="AU156" s="24" t="s">
        <v>87</v>
      </c>
    </row>
    <row r="157" spans="2:65" s="1" customFormat="1" ht="25.5" customHeight="1">
      <c r="B157" s="201"/>
      <c r="C157" s="202" t="s">
        <v>368</v>
      </c>
      <c r="D157" s="202" t="s">
        <v>203</v>
      </c>
      <c r="E157" s="203" t="s">
        <v>2955</v>
      </c>
      <c r="F157" s="204" t="s">
        <v>2956</v>
      </c>
      <c r="G157" s="205" t="s">
        <v>270</v>
      </c>
      <c r="H157" s="206">
        <v>3300</v>
      </c>
      <c r="I157" s="207"/>
      <c r="J157" s="208">
        <f>ROUND(I157*H157,2)</f>
        <v>0</v>
      </c>
      <c r="K157" s="204" t="s">
        <v>207</v>
      </c>
      <c r="L157" s="47"/>
      <c r="M157" s="209" t="s">
        <v>5</v>
      </c>
      <c r="N157" s="210" t="s">
        <v>48</v>
      </c>
      <c r="O157" s="48"/>
      <c r="P157" s="211">
        <f>O157*H157</f>
        <v>0</v>
      </c>
      <c r="Q157" s="211">
        <v>0</v>
      </c>
      <c r="R157" s="211">
        <f>Q157*H157</f>
        <v>0</v>
      </c>
      <c r="S157" s="211">
        <v>0</v>
      </c>
      <c r="T157" s="212">
        <f>S157*H157</f>
        <v>0</v>
      </c>
      <c r="AR157" s="24" t="s">
        <v>208</v>
      </c>
      <c r="AT157" s="24" t="s">
        <v>203</v>
      </c>
      <c r="AU157" s="24" t="s">
        <v>87</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2957</v>
      </c>
    </row>
    <row r="158" spans="2:47" s="1" customFormat="1" ht="13.5">
      <c r="B158" s="47"/>
      <c r="D158" s="214" t="s">
        <v>210</v>
      </c>
      <c r="F158" s="215" t="s">
        <v>2958</v>
      </c>
      <c r="I158" s="216"/>
      <c r="L158" s="47"/>
      <c r="M158" s="217"/>
      <c r="N158" s="48"/>
      <c r="O158" s="48"/>
      <c r="P158" s="48"/>
      <c r="Q158" s="48"/>
      <c r="R158" s="48"/>
      <c r="S158" s="48"/>
      <c r="T158" s="86"/>
      <c r="AT158" s="24" t="s">
        <v>210</v>
      </c>
      <c r="AU158" s="24" t="s">
        <v>87</v>
      </c>
    </row>
    <row r="159" spans="2:65" s="1" customFormat="1" ht="25.5" customHeight="1">
      <c r="B159" s="201"/>
      <c r="C159" s="202" t="s">
        <v>374</v>
      </c>
      <c r="D159" s="202" t="s">
        <v>203</v>
      </c>
      <c r="E159" s="203" t="s">
        <v>2959</v>
      </c>
      <c r="F159" s="204" t="s">
        <v>2960</v>
      </c>
      <c r="G159" s="205" t="s">
        <v>270</v>
      </c>
      <c r="H159" s="206">
        <v>210</v>
      </c>
      <c r="I159" s="207"/>
      <c r="J159" s="208">
        <f>ROUND(I159*H159,2)</f>
        <v>0</v>
      </c>
      <c r="K159" s="204" t="s">
        <v>207</v>
      </c>
      <c r="L159" s="47"/>
      <c r="M159" s="209" t="s">
        <v>5</v>
      </c>
      <c r="N159" s="210" t="s">
        <v>48</v>
      </c>
      <c r="O159" s="48"/>
      <c r="P159" s="211">
        <f>O159*H159</f>
        <v>0</v>
      </c>
      <c r="Q159" s="211">
        <v>0.10362</v>
      </c>
      <c r="R159" s="211">
        <f>Q159*H159</f>
        <v>21.7602</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2961</v>
      </c>
    </row>
    <row r="160" spans="2:47" s="1" customFormat="1" ht="13.5">
      <c r="B160" s="47"/>
      <c r="D160" s="214" t="s">
        <v>210</v>
      </c>
      <c r="F160" s="215" t="s">
        <v>2962</v>
      </c>
      <c r="I160" s="216"/>
      <c r="L160" s="47"/>
      <c r="M160" s="217"/>
      <c r="N160" s="48"/>
      <c r="O160" s="48"/>
      <c r="P160" s="48"/>
      <c r="Q160" s="48"/>
      <c r="R160" s="48"/>
      <c r="S160" s="48"/>
      <c r="T160" s="86"/>
      <c r="AT160" s="24" t="s">
        <v>210</v>
      </c>
      <c r="AU160" s="24" t="s">
        <v>87</v>
      </c>
    </row>
    <row r="161" spans="2:51" s="11" customFormat="1" ht="13.5">
      <c r="B161" s="218"/>
      <c r="D161" s="214" t="s">
        <v>212</v>
      </c>
      <c r="E161" s="219" t="s">
        <v>5</v>
      </c>
      <c r="F161" s="220" t="s">
        <v>2963</v>
      </c>
      <c r="H161" s="221">
        <v>210</v>
      </c>
      <c r="I161" s="222"/>
      <c r="L161" s="218"/>
      <c r="M161" s="223"/>
      <c r="N161" s="224"/>
      <c r="O161" s="224"/>
      <c r="P161" s="224"/>
      <c r="Q161" s="224"/>
      <c r="R161" s="224"/>
      <c r="S161" s="224"/>
      <c r="T161" s="225"/>
      <c r="AT161" s="219" t="s">
        <v>212</v>
      </c>
      <c r="AU161" s="219" t="s">
        <v>87</v>
      </c>
      <c r="AV161" s="11" t="s">
        <v>87</v>
      </c>
      <c r="AW161" s="11" t="s">
        <v>41</v>
      </c>
      <c r="AX161" s="11" t="s">
        <v>85</v>
      </c>
      <c r="AY161" s="219" t="s">
        <v>201</v>
      </c>
    </row>
    <row r="162" spans="2:65" s="1" customFormat="1" ht="16.5" customHeight="1">
      <c r="B162" s="201"/>
      <c r="C162" s="242" t="s">
        <v>144</v>
      </c>
      <c r="D162" s="242" t="s">
        <v>504</v>
      </c>
      <c r="E162" s="243" t="s">
        <v>2964</v>
      </c>
      <c r="F162" s="244" t="s">
        <v>2965</v>
      </c>
      <c r="G162" s="245" t="s">
        <v>270</v>
      </c>
      <c r="H162" s="246">
        <v>210</v>
      </c>
      <c r="I162" s="247"/>
      <c r="J162" s="248">
        <f>ROUND(I162*H162,2)</f>
        <v>0</v>
      </c>
      <c r="K162" s="244" t="s">
        <v>207</v>
      </c>
      <c r="L162" s="249"/>
      <c r="M162" s="250" t="s">
        <v>5</v>
      </c>
      <c r="N162" s="251" t="s">
        <v>48</v>
      </c>
      <c r="O162" s="48"/>
      <c r="P162" s="211">
        <f>O162*H162</f>
        <v>0</v>
      </c>
      <c r="Q162" s="211">
        <v>0.176</v>
      </c>
      <c r="R162" s="211">
        <f>Q162*H162</f>
        <v>36.96</v>
      </c>
      <c r="S162" s="211">
        <v>0</v>
      </c>
      <c r="T162" s="212">
        <f>S162*H162</f>
        <v>0</v>
      </c>
      <c r="AR162" s="24" t="s">
        <v>250</v>
      </c>
      <c r="AT162" s="24" t="s">
        <v>504</v>
      </c>
      <c r="AU162" s="24" t="s">
        <v>87</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2966</v>
      </c>
    </row>
    <row r="163" spans="2:47" s="1" customFormat="1" ht="13.5">
      <c r="B163" s="47"/>
      <c r="D163" s="214" t="s">
        <v>210</v>
      </c>
      <c r="F163" s="215" t="s">
        <v>2965</v>
      </c>
      <c r="I163" s="216"/>
      <c r="L163" s="47"/>
      <c r="M163" s="217"/>
      <c r="N163" s="48"/>
      <c r="O163" s="48"/>
      <c r="P163" s="48"/>
      <c r="Q163" s="48"/>
      <c r="R163" s="48"/>
      <c r="S163" s="48"/>
      <c r="T163" s="86"/>
      <c r="AT163" s="24" t="s">
        <v>210</v>
      </c>
      <c r="AU163" s="24" t="s">
        <v>87</v>
      </c>
    </row>
    <row r="164" spans="2:51" s="11" customFormat="1" ht="13.5">
      <c r="B164" s="218"/>
      <c r="D164" s="214" t="s">
        <v>212</v>
      </c>
      <c r="F164" s="220" t="s">
        <v>2967</v>
      </c>
      <c r="H164" s="221">
        <v>210</v>
      </c>
      <c r="I164" s="222"/>
      <c r="L164" s="218"/>
      <c r="M164" s="223"/>
      <c r="N164" s="224"/>
      <c r="O164" s="224"/>
      <c r="P164" s="224"/>
      <c r="Q164" s="224"/>
      <c r="R164" s="224"/>
      <c r="S164" s="224"/>
      <c r="T164" s="225"/>
      <c r="AT164" s="219" t="s">
        <v>212</v>
      </c>
      <c r="AU164" s="219" t="s">
        <v>87</v>
      </c>
      <c r="AV164" s="11" t="s">
        <v>87</v>
      </c>
      <c r="AW164" s="11" t="s">
        <v>6</v>
      </c>
      <c r="AX164" s="11" t="s">
        <v>85</v>
      </c>
      <c r="AY164" s="219" t="s">
        <v>201</v>
      </c>
    </row>
    <row r="165" spans="2:65" s="1" customFormat="1" ht="16.5" customHeight="1">
      <c r="B165" s="201"/>
      <c r="C165" s="242" t="s">
        <v>385</v>
      </c>
      <c r="D165" s="242" t="s">
        <v>504</v>
      </c>
      <c r="E165" s="243" t="s">
        <v>2968</v>
      </c>
      <c r="F165" s="244" t="s">
        <v>2969</v>
      </c>
      <c r="G165" s="245" t="s">
        <v>270</v>
      </c>
      <c r="H165" s="246">
        <v>10.5</v>
      </c>
      <c r="I165" s="247"/>
      <c r="J165" s="248">
        <f>ROUND(I165*H165,2)</f>
        <v>0</v>
      </c>
      <c r="K165" s="244" t="s">
        <v>207</v>
      </c>
      <c r="L165" s="249"/>
      <c r="M165" s="250" t="s">
        <v>5</v>
      </c>
      <c r="N165" s="251" t="s">
        <v>48</v>
      </c>
      <c r="O165" s="48"/>
      <c r="P165" s="211">
        <f>O165*H165</f>
        <v>0</v>
      </c>
      <c r="Q165" s="211">
        <v>0.176</v>
      </c>
      <c r="R165" s="211">
        <f>Q165*H165</f>
        <v>1.8479999999999999</v>
      </c>
      <c r="S165" s="211">
        <v>0</v>
      </c>
      <c r="T165" s="212">
        <f>S165*H165</f>
        <v>0</v>
      </c>
      <c r="AR165" s="24" t="s">
        <v>250</v>
      </c>
      <c r="AT165" s="24" t="s">
        <v>504</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2970</v>
      </c>
    </row>
    <row r="166" spans="2:47" s="1" customFormat="1" ht="13.5">
      <c r="B166" s="47"/>
      <c r="D166" s="214" t="s">
        <v>210</v>
      </c>
      <c r="F166" s="215" t="s">
        <v>2969</v>
      </c>
      <c r="I166" s="216"/>
      <c r="L166" s="47"/>
      <c r="M166" s="217"/>
      <c r="N166" s="48"/>
      <c r="O166" s="48"/>
      <c r="P166" s="48"/>
      <c r="Q166" s="48"/>
      <c r="R166" s="48"/>
      <c r="S166" s="48"/>
      <c r="T166" s="86"/>
      <c r="AT166" s="24" t="s">
        <v>210</v>
      </c>
      <c r="AU166" s="24" t="s">
        <v>87</v>
      </c>
    </row>
    <row r="167" spans="2:51" s="11" customFormat="1" ht="13.5">
      <c r="B167" s="218"/>
      <c r="D167" s="214" t="s">
        <v>212</v>
      </c>
      <c r="F167" s="220" t="s">
        <v>2971</v>
      </c>
      <c r="H167" s="221">
        <v>10.5</v>
      </c>
      <c r="I167" s="222"/>
      <c r="L167" s="218"/>
      <c r="M167" s="223"/>
      <c r="N167" s="224"/>
      <c r="O167" s="224"/>
      <c r="P167" s="224"/>
      <c r="Q167" s="224"/>
      <c r="R167" s="224"/>
      <c r="S167" s="224"/>
      <c r="T167" s="225"/>
      <c r="AT167" s="219" t="s">
        <v>212</v>
      </c>
      <c r="AU167" s="219" t="s">
        <v>87</v>
      </c>
      <c r="AV167" s="11" t="s">
        <v>87</v>
      </c>
      <c r="AW167" s="11" t="s">
        <v>6</v>
      </c>
      <c r="AX167" s="11" t="s">
        <v>85</v>
      </c>
      <c r="AY167" s="219" t="s">
        <v>201</v>
      </c>
    </row>
    <row r="168" spans="2:63" s="10" customFormat="1" ht="29.85" customHeight="1">
      <c r="B168" s="188"/>
      <c r="D168" s="189" t="s">
        <v>76</v>
      </c>
      <c r="E168" s="199" t="s">
        <v>250</v>
      </c>
      <c r="F168" s="199" t="s">
        <v>2972</v>
      </c>
      <c r="I168" s="191"/>
      <c r="J168" s="200">
        <f>BK168</f>
        <v>0</v>
      </c>
      <c r="L168" s="188"/>
      <c r="M168" s="193"/>
      <c r="N168" s="194"/>
      <c r="O168" s="194"/>
      <c r="P168" s="195">
        <f>SUM(P169:P170)</f>
        <v>0</v>
      </c>
      <c r="Q168" s="194"/>
      <c r="R168" s="195">
        <f>SUM(R169:R170)</f>
        <v>3.409</v>
      </c>
      <c r="S168" s="194"/>
      <c r="T168" s="196">
        <f>SUM(T169:T170)</f>
        <v>0</v>
      </c>
      <c r="AR168" s="189" t="s">
        <v>85</v>
      </c>
      <c r="AT168" s="197" t="s">
        <v>76</v>
      </c>
      <c r="AU168" s="197" t="s">
        <v>85</v>
      </c>
      <c r="AY168" s="189" t="s">
        <v>201</v>
      </c>
      <c r="BK168" s="198">
        <f>SUM(BK169:BK170)</f>
        <v>0</v>
      </c>
    </row>
    <row r="169" spans="2:65" s="1" customFormat="1" ht="25.5" customHeight="1">
      <c r="B169" s="201"/>
      <c r="C169" s="202" t="s">
        <v>391</v>
      </c>
      <c r="D169" s="202" t="s">
        <v>203</v>
      </c>
      <c r="E169" s="203" t="s">
        <v>2973</v>
      </c>
      <c r="F169" s="204" t="s">
        <v>2974</v>
      </c>
      <c r="G169" s="205" t="s">
        <v>316</v>
      </c>
      <c r="H169" s="206">
        <v>10</v>
      </c>
      <c r="I169" s="207"/>
      <c r="J169" s="208">
        <f>ROUND(I169*H169,2)</f>
        <v>0</v>
      </c>
      <c r="K169" s="204" t="s">
        <v>5</v>
      </c>
      <c r="L169" s="47"/>
      <c r="M169" s="209" t="s">
        <v>5</v>
      </c>
      <c r="N169" s="210" t="s">
        <v>48</v>
      </c>
      <c r="O169" s="48"/>
      <c r="P169" s="211">
        <f>O169*H169</f>
        <v>0</v>
      </c>
      <c r="Q169" s="211">
        <v>0.3409</v>
      </c>
      <c r="R169" s="211">
        <f>Q169*H169</f>
        <v>3.409</v>
      </c>
      <c r="S169" s="211">
        <v>0</v>
      </c>
      <c r="T169" s="212">
        <f>S169*H169</f>
        <v>0</v>
      </c>
      <c r="AR169" s="24" t="s">
        <v>208</v>
      </c>
      <c r="AT169" s="24" t="s">
        <v>203</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2975</v>
      </c>
    </row>
    <row r="170" spans="2:47" s="1" customFormat="1" ht="13.5">
      <c r="B170" s="47"/>
      <c r="D170" s="214" t="s">
        <v>210</v>
      </c>
      <c r="F170" s="215" t="s">
        <v>2974</v>
      </c>
      <c r="I170" s="216"/>
      <c r="L170" s="47"/>
      <c r="M170" s="217"/>
      <c r="N170" s="48"/>
      <c r="O170" s="48"/>
      <c r="P170" s="48"/>
      <c r="Q170" s="48"/>
      <c r="R170" s="48"/>
      <c r="S170" s="48"/>
      <c r="T170" s="86"/>
      <c r="AT170" s="24" t="s">
        <v>210</v>
      </c>
      <c r="AU170" s="24" t="s">
        <v>87</v>
      </c>
    </row>
    <row r="171" spans="2:63" s="10" customFormat="1" ht="29.85" customHeight="1">
      <c r="B171" s="188"/>
      <c r="D171" s="189" t="s">
        <v>76</v>
      </c>
      <c r="E171" s="199" t="s">
        <v>256</v>
      </c>
      <c r="F171" s="199" t="s">
        <v>462</v>
      </c>
      <c r="I171" s="191"/>
      <c r="J171" s="200">
        <f>BK171</f>
        <v>0</v>
      </c>
      <c r="L171" s="188"/>
      <c r="M171" s="193"/>
      <c r="N171" s="194"/>
      <c r="O171" s="194"/>
      <c r="P171" s="195">
        <f>SUM(P172:P190)</f>
        <v>0</v>
      </c>
      <c r="Q171" s="194"/>
      <c r="R171" s="195">
        <f>SUM(R172:R190)</f>
        <v>379.80453500000004</v>
      </c>
      <c r="S171" s="194"/>
      <c r="T171" s="196">
        <f>SUM(T172:T190)</f>
        <v>0</v>
      </c>
      <c r="AR171" s="189" t="s">
        <v>85</v>
      </c>
      <c r="AT171" s="197" t="s">
        <v>76</v>
      </c>
      <c r="AU171" s="197" t="s">
        <v>85</v>
      </c>
      <c r="AY171" s="189" t="s">
        <v>201</v>
      </c>
      <c r="BK171" s="198">
        <f>SUM(BK172:BK190)</f>
        <v>0</v>
      </c>
    </row>
    <row r="172" spans="2:65" s="1" customFormat="1" ht="16.5" customHeight="1">
      <c r="B172" s="201"/>
      <c r="C172" s="202" t="s">
        <v>403</v>
      </c>
      <c r="D172" s="202" t="s">
        <v>203</v>
      </c>
      <c r="E172" s="203" t="s">
        <v>2976</v>
      </c>
      <c r="F172" s="204" t="s">
        <v>2977</v>
      </c>
      <c r="G172" s="205" t="s">
        <v>316</v>
      </c>
      <c r="H172" s="206">
        <v>2</v>
      </c>
      <c r="I172" s="207"/>
      <c r="J172" s="208">
        <f>ROUND(I172*H172,2)</f>
        <v>0</v>
      </c>
      <c r="K172" s="204" t="s">
        <v>5</v>
      </c>
      <c r="L172" s="47"/>
      <c r="M172" s="209" t="s">
        <v>5</v>
      </c>
      <c r="N172" s="210" t="s">
        <v>48</v>
      </c>
      <c r="O172" s="48"/>
      <c r="P172" s="211">
        <f>O172*H172</f>
        <v>0</v>
      </c>
      <c r="Q172" s="211">
        <v>0.10941</v>
      </c>
      <c r="R172" s="211">
        <f>Q172*H172</f>
        <v>0.21882</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2978</v>
      </c>
    </row>
    <row r="173" spans="2:47" s="1" customFormat="1" ht="13.5">
      <c r="B173" s="47"/>
      <c r="D173" s="214" t="s">
        <v>210</v>
      </c>
      <c r="F173" s="215" t="s">
        <v>2977</v>
      </c>
      <c r="I173" s="216"/>
      <c r="L173" s="47"/>
      <c r="M173" s="217"/>
      <c r="N173" s="48"/>
      <c r="O173" s="48"/>
      <c r="P173" s="48"/>
      <c r="Q173" s="48"/>
      <c r="R173" s="48"/>
      <c r="S173" s="48"/>
      <c r="T173" s="86"/>
      <c r="AT173" s="24" t="s">
        <v>210</v>
      </c>
      <c r="AU173" s="24" t="s">
        <v>87</v>
      </c>
    </row>
    <row r="174" spans="2:65" s="1" customFormat="1" ht="16.5" customHeight="1">
      <c r="B174" s="201"/>
      <c r="C174" s="202" t="s">
        <v>407</v>
      </c>
      <c r="D174" s="202" t="s">
        <v>203</v>
      </c>
      <c r="E174" s="203" t="s">
        <v>2979</v>
      </c>
      <c r="F174" s="204" t="s">
        <v>2980</v>
      </c>
      <c r="G174" s="205" t="s">
        <v>330</v>
      </c>
      <c r="H174" s="206">
        <v>740</v>
      </c>
      <c r="I174" s="207"/>
      <c r="J174" s="208">
        <f>ROUND(I174*H174,2)</f>
        <v>0</v>
      </c>
      <c r="K174" s="204" t="s">
        <v>5</v>
      </c>
      <c r="L174" s="47"/>
      <c r="M174" s="209" t="s">
        <v>5</v>
      </c>
      <c r="N174" s="210" t="s">
        <v>48</v>
      </c>
      <c r="O174" s="48"/>
      <c r="P174" s="211">
        <f>O174*H174</f>
        <v>0</v>
      </c>
      <c r="Q174" s="211">
        <v>0.0719</v>
      </c>
      <c r="R174" s="211">
        <f>Q174*H174</f>
        <v>53.206</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2981</v>
      </c>
    </row>
    <row r="175" spans="2:47" s="1" customFormat="1" ht="13.5">
      <c r="B175" s="47"/>
      <c r="D175" s="214" t="s">
        <v>210</v>
      </c>
      <c r="F175" s="215" t="s">
        <v>2980</v>
      </c>
      <c r="I175" s="216"/>
      <c r="L175" s="47"/>
      <c r="M175" s="217"/>
      <c r="N175" s="48"/>
      <c r="O175" s="48"/>
      <c r="P175" s="48"/>
      <c r="Q175" s="48"/>
      <c r="R175" s="48"/>
      <c r="S175" s="48"/>
      <c r="T175" s="86"/>
      <c r="AT175" s="24" t="s">
        <v>210</v>
      </c>
      <c r="AU175" s="24" t="s">
        <v>87</v>
      </c>
    </row>
    <row r="176" spans="2:65" s="1" customFormat="1" ht="25.5" customHeight="1">
      <c r="B176" s="201"/>
      <c r="C176" s="202" t="s">
        <v>411</v>
      </c>
      <c r="D176" s="202" t="s">
        <v>203</v>
      </c>
      <c r="E176" s="203" t="s">
        <v>2982</v>
      </c>
      <c r="F176" s="204" t="s">
        <v>2983</v>
      </c>
      <c r="G176" s="205" t="s">
        <v>330</v>
      </c>
      <c r="H176" s="206">
        <v>700</v>
      </c>
      <c r="I176" s="207"/>
      <c r="J176" s="208">
        <f>ROUND(I176*H176,2)</f>
        <v>0</v>
      </c>
      <c r="K176" s="204" t="s">
        <v>207</v>
      </c>
      <c r="L176" s="47"/>
      <c r="M176" s="209" t="s">
        <v>5</v>
      </c>
      <c r="N176" s="210" t="s">
        <v>48</v>
      </c>
      <c r="O176" s="48"/>
      <c r="P176" s="211">
        <f>O176*H176</f>
        <v>0</v>
      </c>
      <c r="Q176" s="211">
        <v>0.1554</v>
      </c>
      <c r="R176" s="211">
        <f>Q176*H176</f>
        <v>108.78</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2984</v>
      </c>
    </row>
    <row r="177" spans="2:47" s="1" customFormat="1" ht="13.5">
      <c r="B177" s="47"/>
      <c r="D177" s="214" t="s">
        <v>210</v>
      </c>
      <c r="F177" s="215" t="s">
        <v>2985</v>
      </c>
      <c r="I177" s="216"/>
      <c r="L177" s="47"/>
      <c r="M177" s="217"/>
      <c r="N177" s="48"/>
      <c r="O177" s="48"/>
      <c r="P177" s="48"/>
      <c r="Q177" s="48"/>
      <c r="R177" s="48"/>
      <c r="S177" s="48"/>
      <c r="T177" s="86"/>
      <c r="AT177" s="24" t="s">
        <v>210</v>
      </c>
      <c r="AU177" s="24" t="s">
        <v>87</v>
      </c>
    </row>
    <row r="178" spans="2:51" s="11" customFormat="1" ht="13.5">
      <c r="B178" s="218"/>
      <c r="D178" s="214" t="s">
        <v>212</v>
      </c>
      <c r="E178" s="219" t="s">
        <v>5</v>
      </c>
      <c r="F178" s="220" t="s">
        <v>2986</v>
      </c>
      <c r="H178" s="221">
        <v>700</v>
      </c>
      <c r="I178" s="222"/>
      <c r="L178" s="218"/>
      <c r="M178" s="223"/>
      <c r="N178" s="224"/>
      <c r="O178" s="224"/>
      <c r="P178" s="224"/>
      <c r="Q178" s="224"/>
      <c r="R178" s="224"/>
      <c r="S178" s="224"/>
      <c r="T178" s="225"/>
      <c r="AT178" s="219" t="s">
        <v>212</v>
      </c>
      <c r="AU178" s="219" t="s">
        <v>87</v>
      </c>
      <c r="AV178" s="11" t="s">
        <v>87</v>
      </c>
      <c r="AW178" s="11" t="s">
        <v>41</v>
      </c>
      <c r="AX178" s="11" t="s">
        <v>85</v>
      </c>
      <c r="AY178" s="219" t="s">
        <v>201</v>
      </c>
    </row>
    <row r="179" spans="2:65" s="1" customFormat="1" ht="16.5" customHeight="1">
      <c r="B179" s="201"/>
      <c r="C179" s="242" t="s">
        <v>417</v>
      </c>
      <c r="D179" s="242" t="s">
        <v>504</v>
      </c>
      <c r="E179" s="243" t="s">
        <v>2987</v>
      </c>
      <c r="F179" s="244" t="s">
        <v>2988</v>
      </c>
      <c r="G179" s="245" t="s">
        <v>330</v>
      </c>
      <c r="H179" s="246">
        <v>693</v>
      </c>
      <c r="I179" s="247"/>
      <c r="J179" s="248">
        <f>ROUND(I179*H179,2)</f>
        <v>0</v>
      </c>
      <c r="K179" s="244" t="s">
        <v>207</v>
      </c>
      <c r="L179" s="249"/>
      <c r="M179" s="250" t="s">
        <v>5</v>
      </c>
      <c r="N179" s="251" t="s">
        <v>48</v>
      </c>
      <c r="O179" s="48"/>
      <c r="P179" s="211">
        <f>O179*H179</f>
        <v>0</v>
      </c>
      <c r="Q179" s="211">
        <v>0.081</v>
      </c>
      <c r="R179" s="211">
        <f>Q179*H179</f>
        <v>56.133</v>
      </c>
      <c r="S179" s="211">
        <v>0</v>
      </c>
      <c r="T179" s="212">
        <f>S179*H179</f>
        <v>0</v>
      </c>
      <c r="AR179" s="24" t="s">
        <v>250</v>
      </c>
      <c r="AT179" s="24" t="s">
        <v>504</v>
      </c>
      <c r="AU179" s="24" t="s">
        <v>87</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2989</v>
      </c>
    </row>
    <row r="180" spans="2:47" s="1" customFormat="1" ht="13.5">
      <c r="B180" s="47"/>
      <c r="D180" s="214" t="s">
        <v>210</v>
      </c>
      <c r="F180" s="215" t="s">
        <v>2988</v>
      </c>
      <c r="I180" s="216"/>
      <c r="L180" s="47"/>
      <c r="M180" s="217"/>
      <c r="N180" s="48"/>
      <c r="O180" s="48"/>
      <c r="P180" s="48"/>
      <c r="Q180" s="48"/>
      <c r="R180" s="48"/>
      <c r="S180" s="48"/>
      <c r="T180" s="86"/>
      <c r="AT180" s="24" t="s">
        <v>210</v>
      </c>
      <c r="AU180" s="24" t="s">
        <v>87</v>
      </c>
    </row>
    <row r="181" spans="2:51" s="11" customFormat="1" ht="13.5">
      <c r="B181" s="218"/>
      <c r="D181" s="214" t="s">
        <v>212</v>
      </c>
      <c r="F181" s="220" t="s">
        <v>2990</v>
      </c>
      <c r="H181" s="221">
        <v>693</v>
      </c>
      <c r="I181" s="222"/>
      <c r="L181" s="218"/>
      <c r="M181" s="223"/>
      <c r="N181" s="224"/>
      <c r="O181" s="224"/>
      <c r="P181" s="224"/>
      <c r="Q181" s="224"/>
      <c r="R181" s="224"/>
      <c r="S181" s="224"/>
      <c r="T181" s="225"/>
      <c r="AT181" s="219" t="s">
        <v>212</v>
      </c>
      <c r="AU181" s="219" t="s">
        <v>87</v>
      </c>
      <c r="AV181" s="11" t="s">
        <v>87</v>
      </c>
      <c r="AW181" s="11" t="s">
        <v>6</v>
      </c>
      <c r="AX181" s="11" t="s">
        <v>85</v>
      </c>
      <c r="AY181" s="219" t="s">
        <v>201</v>
      </c>
    </row>
    <row r="182" spans="2:65" s="1" customFormat="1" ht="16.5" customHeight="1">
      <c r="B182" s="201"/>
      <c r="C182" s="242" t="s">
        <v>423</v>
      </c>
      <c r="D182" s="242" t="s">
        <v>504</v>
      </c>
      <c r="E182" s="243" t="s">
        <v>2991</v>
      </c>
      <c r="F182" s="244" t="s">
        <v>2992</v>
      </c>
      <c r="G182" s="245" t="s">
        <v>330</v>
      </c>
      <c r="H182" s="246">
        <v>42</v>
      </c>
      <c r="I182" s="247"/>
      <c r="J182" s="248">
        <f>ROUND(I182*H182,2)</f>
        <v>0</v>
      </c>
      <c r="K182" s="244" t="s">
        <v>207</v>
      </c>
      <c r="L182" s="249"/>
      <c r="M182" s="250" t="s">
        <v>5</v>
      </c>
      <c r="N182" s="251" t="s">
        <v>48</v>
      </c>
      <c r="O182" s="48"/>
      <c r="P182" s="211">
        <f>O182*H182</f>
        <v>0</v>
      </c>
      <c r="Q182" s="211">
        <v>0.0484</v>
      </c>
      <c r="R182" s="211">
        <f>Q182*H182</f>
        <v>2.0328</v>
      </c>
      <c r="S182" s="211">
        <v>0</v>
      </c>
      <c r="T182" s="212">
        <f>S182*H182</f>
        <v>0</v>
      </c>
      <c r="AR182" s="24" t="s">
        <v>250</v>
      </c>
      <c r="AT182" s="24" t="s">
        <v>504</v>
      </c>
      <c r="AU182" s="24" t="s">
        <v>87</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2993</v>
      </c>
    </row>
    <row r="183" spans="2:47" s="1" customFormat="1" ht="13.5">
      <c r="B183" s="47"/>
      <c r="D183" s="214" t="s">
        <v>210</v>
      </c>
      <c r="F183" s="215" t="s">
        <v>2992</v>
      </c>
      <c r="I183" s="216"/>
      <c r="L183" s="47"/>
      <c r="M183" s="217"/>
      <c r="N183" s="48"/>
      <c r="O183" s="48"/>
      <c r="P183" s="48"/>
      <c r="Q183" s="48"/>
      <c r="R183" s="48"/>
      <c r="S183" s="48"/>
      <c r="T183" s="86"/>
      <c r="AT183" s="24" t="s">
        <v>210</v>
      </c>
      <c r="AU183" s="24" t="s">
        <v>87</v>
      </c>
    </row>
    <row r="184" spans="2:51" s="11" customFormat="1" ht="13.5">
      <c r="B184" s="218"/>
      <c r="D184" s="214" t="s">
        <v>212</v>
      </c>
      <c r="F184" s="220" t="s">
        <v>2994</v>
      </c>
      <c r="H184" s="221">
        <v>42</v>
      </c>
      <c r="I184" s="222"/>
      <c r="L184" s="218"/>
      <c r="M184" s="223"/>
      <c r="N184" s="224"/>
      <c r="O184" s="224"/>
      <c r="P184" s="224"/>
      <c r="Q184" s="224"/>
      <c r="R184" s="224"/>
      <c r="S184" s="224"/>
      <c r="T184" s="225"/>
      <c r="AT184" s="219" t="s">
        <v>212</v>
      </c>
      <c r="AU184" s="219" t="s">
        <v>87</v>
      </c>
      <c r="AV184" s="11" t="s">
        <v>87</v>
      </c>
      <c r="AW184" s="11" t="s">
        <v>6</v>
      </c>
      <c r="AX184" s="11" t="s">
        <v>85</v>
      </c>
      <c r="AY184" s="219" t="s">
        <v>201</v>
      </c>
    </row>
    <row r="185" spans="2:65" s="1" customFormat="1" ht="25.5" customHeight="1">
      <c r="B185" s="201"/>
      <c r="C185" s="202" t="s">
        <v>430</v>
      </c>
      <c r="D185" s="202" t="s">
        <v>203</v>
      </c>
      <c r="E185" s="203" t="s">
        <v>2995</v>
      </c>
      <c r="F185" s="204" t="s">
        <v>2996</v>
      </c>
      <c r="G185" s="205" t="s">
        <v>206</v>
      </c>
      <c r="H185" s="206">
        <v>70</v>
      </c>
      <c r="I185" s="207"/>
      <c r="J185" s="208">
        <f>ROUND(I185*H185,2)</f>
        <v>0</v>
      </c>
      <c r="K185" s="204" t="s">
        <v>207</v>
      </c>
      <c r="L185" s="47"/>
      <c r="M185" s="209" t="s">
        <v>5</v>
      </c>
      <c r="N185" s="210" t="s">
        <v>48</v>
      </c>
      <c r="O185" s="48"/>
      <c r="P185" s="211">
        <f>O185*H185</f>
        <v>0</v>
      </c>
      <c r="Q185" s="211">
        <v>2.25634</v>
      </c>
      <c r="R185" s="211">
        <f>Q185*H185</f>
        <v>157.94379999999998</v>
      </c>
      <c r="S185" s="211">
        <v>0</v>
      </c>
      <c r="T185" s="212">
        <f>S185*H185</f>
        <v>0</v>
      </c>
      <c r="AR185" s="24" t="s">
        <v>208</v>
      </c>
      <c r="AT185" s="24" t="s">
        <v>203</v>
      </c>
      <c r="AU185" s="24" t="s">
        <v>87</v>
      </c>
      <c r="AY185" s="24" t="s">
        <v>201</v>
      </c>
      <c r="BE185" s="213">
        <f>IF(N185="základní",J185,0)</f>
        <v>0</v>
      </c>
      <c r="BF185" s="213">
        <f>IF(N185="snížená",J185,0)</f>
        <v>0</v>
      </c>
      <c r="BG185" s="213">
        <f>IF(N185="zákl. přenesená",J185,0)</f>
        <v>0</v>
      </c>
      <c r="BH185" s="213">
        <f>IF(N185="sníž. přenesená",J185,0)</f>
        <v>0</v>
      </c>
      <c r="BI185" s="213">
        <f>IF(N185="nulová",J185,0)</f>
        <v>0</v>
      </c>
      <c r="BJ185" s="24" t="s">
        <v>85</v>
      </c>
      <c r="BK185" s="213">
        <f>ROUND(I185*H185,2)</f>
        <v>0</v>
      </c>
      <c r="BL185" s="24" t="s">
        <v>208</v>
      </c>
      <c r="BM185" s="24" t="s">
        <v>2997</v>
      </c>
    </row>
    <row r="186" spans="2:47" s="1" customFormat="1" ht="13.5">
      <c r="B186" s="47"/>
      <c r="D186" s="214" t="s">
        <v>210</v>
      </c>
      <c r="F186" s="215" t="s">
        <v>2998</v>
      </c>
      <c r="I186" s="216"/>
      <c r="L186" s="47"/>
      <c r="M186" s="217"/>
      <c r="N186" s="48"/>
      <c r="O186" s="48"/>
      <c r="P186" s="48"/>
      <c r="Q186" s="48"/>
      <c r="R186" s="48"/>
      <c r="S186" s="48"/>
      <c r="T186" s="86"/>
      <c r="AT186" s="24" t="s">
        <v>210</v>
      </c>
      <c r="AU186" s="24" t="s">
        <v>87</v>
      </c>
    </row>
    <row r="187" spans="2:65" s="1" customFormat="1" ht="16.5" customHeight="1">
      <c r="B187" s="201"/>
      <c r="C187" s="202" t="s">
        <v>436</v>
      </c>
      <c r="D187" s="202" t="s">
        <v>203</v>
      </c>
      <c r="E187" s="203" t="s">
        <v>2999</v>
      </c>
      <c r="F187" s="204" t="s">
        <v>3000</v>
      </c>
      <c r="G187" s="205" t="s">
        <v>330</v>
      </c>
      <c r="H187" s="206">
        <v>20</v>
      </c>
      <c r="I187" s="207"/>
      <c r="J187" s="208">
        <f>ROUND(I187*H187,2)</f>
        <v>0</v>
      </c>
      <c r="K187" s="204" t="s">
        <v>207</v>
      </c>
      <c r="L187" s="47"/>
      <c r="M187" s="209" t="s">
        <v>5</v>
      </c>
      <c r="N187" s="210" t="s">
        <v>48</v>
      </c>
      <c r="O187" s="48"/>
      <c r="P187" s="211">
        <f>O187*H187</f>
        <v>0</v>
      </c>
      <c r="Q187" s="211">
        <v>0</v>
      </c>
      <c r="R187" s="211">
        <f>Q187*H187</f>
        <v>0</v>
      </c>
      <c r="S187" s="211">
        <v>0</v>
      </c>
      <c r="T187" s="212">
        <f>S187*H187</f>
        <v>0</v>
      </c>
      <c r="AR187" s="24" t="s">
        <v>208</v>
      </c>
      <c r="AT187" s="24" t="s">
        <v>203</v>
      </c>
      <c r="AU187" s="24" t="s">
        <v>87</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3001</v>
      </c>
    </row>
    <row r="188" spans="2:47" s="1" customFormat="1" ht="13.5">
      <c r="B188" s="47"/>
      <c r="D188" s="214" t="s">
        <v>210</v>
      </c>
      <c r="F188" s="215" t="s">
        <v>3002</v>
      </c>
      <c r="I188" s="216"/>
      <c r="L188" s="47"/>
      <c r="M188" s="217"/>
      <c r="N188" s="48"/>
      <c r="O188" s="48"/>
      <c r="P188" s="48"/>
      <c r="Q188" s="48"/>
      <c r="R188" s="48"/>
      <c r="S188" s="48"/>
      <c r="T188" s="86"/>
      <c r="AT188" s="24" t="s">
        <v>210</v>
      </c>
      <c r="AU188" s="24" t="s">
        <v>87</v>
      </c>
    </row>
    <row r="189" spans="2:65" s="1" customFormat="1" ht="16.5" customHeight="1">
      <c r="B189" s="201"/>
      <c r="C189" s="202" t="s">
        <v>147</v>
      </c>
      <c r="D189" s="202" t="s">
        <v>203</v>
      </c>
      <c r="E189" s="203" t="s">
        <v>3003</v>
      </c>
      <c r="F189" s="204" t="s">
        <v>3004</v>
      </c>
      <c r="G189" s="205" t="s">
        <v>330</v>
      </c>
      <c r="H189" s="206">
        <v>5.5</v>
      </c>
      <c r="I189" s="207"/>
      <c r="J189" s="208">
        <f>ROUND(I189*H189,2)</f>
        <v>0</v>
      </c>
      <c r="K189" s="204" t="s">
        <v>5</v>
      </c>
      <c r="L189" s="47"/>
      <c r="M189" s="209" t="s">
        <v>5</v>
      </c>
      <c r="N189" s="210" t="s">
        <v>48</v>
      </c>
      <c r="O189" s="48"/>
      <c r="P189" s="211">
        <f>O189*H189</f>
        <v>0</v>
      </c>
      <c r="Q189" s="211">
        <v>0.27093</v>
      </c>
      <c r="R189" s="211">
        <f>Q189*H189</f>
        <v>1.490115</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3005</v>
      </c>
    </row>
    <row r="190" spans="2:47" s="1" customFormat="1" ht="13.5">
      <c r="B190" s="47"/>
      <c r="D190" s="214" t="s">
        <v>210</v>
      </c>
      <c r="F190" s="215" t="s">
        <v>3004</v>
      </c>
      <c r="I190" s="216"/>
      <c r="L190" s="47"/>
      <c r="M190" s="217"/>
      <c r="N190" s="48"/>
      <c r="O190" s="48"/>
      <c r="P190" s="48"/>
      <c r="Q190" s="48"/>
      <c r="R190" s="48"/>
      <c r="S190" s="48"/>
      <c r="T190" s="86"/>
      <c r="AT190" s="24" t="s">
        <v>210</v>
      </c>
      <c r="AU190" s="24" t="s">
        <v>87</v>
      </c>
    </row>
    <row r="191" spans="2:63" s="10" customFormat="1" ht="29.85" customHeight="1">
      <c r="B191" s="188"/>
      <c r="D191" s="189" t="s">
        <v>76</v>
      </c>
      <c r="E191" s="199" t="s">
        <v>485</v>
      </c>
      <c r="F191" s="199" t="s">
        <v>486</v>
      </c>
      <c r="I191" s="191"/>
      <c r="J191" s="200">
        <f>BK191</f>
        <v>0</v>
      </c>
      <c r="L191" s="188"/>
      <c r="M191" s="193"/>
      <c r="N191" s="194"/>
      <c r="O191" s="194"/>
      <c r="P191" s="195">
        <f>SUM(P192:P193)</f>
        <v>0</v>
      </c>
      <c r="Q191" s="194"/>
      <c r="R191" s="195">
        <f>SUM(R192:R193)</f>
        <v>0</v>
      </c>
      <c r="S191" s="194"/>
      <c r="T191" s="196">
        <f>SUM(T192:T193)</f>
        <v>0</v>
      </c>
      <c r="AR191" s="189" t="s">
        <v>85</v>
      </c>
      <c r="AT191" s="197" t="s">
        <v>76</v>
      </c>
      <c r="AU191" s="197" t="s">
        <v>85</v>
      </c>
      <c r="AY191" s="189" t="s">
        <v>201</v>
      </c>
      <c r="BK191" s="198">
        <f>SUM(BK192:BK193)</f>
        <v>0</v>
      </c>
    </row>
    <row r="192" spans="2:65" s="1" customFormat="1" ht="25.5" customHeight="1">
      <c r="B192" s="201"/>
      <c r="C192" s="202" t="s">
        <v>451</v>
      </c>
      <c r="D192" s="202" t="s">
        <v>203</v>
      </c>
      <c r="E192" s="203" t="s">
        <v>3006</v>
      </c>
      <c r="F192" s="204" t="s">
        <v>3007</v>
      </c>
      <c r="G192" s="205" t="s">
        <v>259</v>
      </c>
      <c r="H192" s="206">
        <v>534.264</v>
      </c>
      <c r="I192" s="207"/>
      <c r="J192" s="208">
        <f>ROUND(I192*H192,2)</f>
        <v>0</v>
      </c>
      <c r="K192" s="204" t="s">
        <v>207</v>
      </c>
      <c r="L192" s="47"/>
      <c r="M192" s="209" t="s">
        <v>5</v>
      </c>
      <c r="N192" s="210" t="s">
        <v>48</v>
      </c>
      <c r="O192" s="48"/>
      <c r="P192" s="211">
        <f>O192*H192</f>
        <v>0</v>
      </c>
      <c r="Q192" s="211">
        <v>0</v>
      </c>
      <c r="R192" s="211">
        <f>Q192*H192</f>
        <v>0</v>
      </c>
      <c r="S192" s="211">
        <v>0</v>
      </c>
      <c r="T192" s="212">
        <f>S192*H192</f>
        <v>0</v>
      </c>
      <c r="AR192" s="24" t="s">
        <v>208</v>
      </c>
      <c r="AT192" s="24" t="s">
        <v>203</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3008</v>
      </c>
    </row>
    <row r="193" spans="2:47" s="1" customFormat="1" ht="13.5">
      <c r="B193" s="47"/>
      <c r="D193" s="214" t="s">
        <v>210</v>
      </c>
      <c r="F193" s="215" t="s">
        <v>3009</v>
      </c>
      <c r="I193" s="216"/>
      <c r="L193" s="47"/>
      <c r="M193" s="256"/>
      <c r="N193" s="257"/>
      <c r="O193" s="257"/>
      <c r="P193" s="257"/>
      <c r="Q193" s="257"/>
      <c r="R193" s="257"/>
      <c r="S193" s="257"/>
      <c r="T193" s="258"/>
      <c r="AT193" s="24" t="s">
        <v>210</v>
      </c>
      <c r="AU193" s="24" t="s">
        <v>87</v>
      </c>
    </row>
    <row r="194" spans="2:12" s="1" customFormat="1" ht="6.95" customHeight="1">
      <c r="B194" s="68"/>
      <c r="C194" s="69"/>
      <c r="D194" s="69"/>
      <c r="E194" s="69"/>
      <c r="F194" s="69"/>
      <c r="G194" s="69"/>
      <c r="H194" s="69"/>
      <c r="I194" s="153"/>
      <c r="J194" s="69"/>
      <c r="K194" s="69"/>
      <c r="L194" s="47"/>
    </row>
  </sheetData>
  <autoFilter ref="C83:K193"/>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28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123</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3010</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ROUND(J98,2)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ROUND(SUM(BE98:BE286),2)</f>
        <v>0</v>
      </c>
      <c r="G30" s="48"/>
      <c r="H30" s="48"/>
      <c r="I30" s="145">
        <v>0.21</v>
      </c>
      <c r="J30" s="144">
        <f>ROUND(ROUND((SUM(BE98:BE286)),2)*I30,2)</f>
        <v>0</v>
      </c>
      <c r="K30" s="52"/>
    </row>
    <row r="31" spans="2:11" s="1" customFormat="1" ht="14.4" customHeight="1">
      <c r="B31" s="47"/>
      <c r="C31" s="48"/>
      <c r="D31" s="48"/>
      <c r="E31" s="56" t="s">
        <v>49</v>
      </c>
      <c r="F31" s="144">
        <f>ROUND(SUM(BF98:BF286),2)</f>
        <v>0</v>
      </c>
      <c r="G31" s="48"/>
      <c r="H31" s="48"/>
      <c r="I31" s="145">
        <v>0.15</v>
      </c>
      <c r="J31" s="144">
        <f>ROUND(ROUND((SUM(BF98:BF286)),2)*I31,2)</f>
        <v>0</v>
      </c>
      <c r="K31" s="52"/>
    </row>
    <row r="32" spans="2:11" s="1" customFormat="1" ht="14.4" customHeight="1" hidden="1">
      <c r="B32" s="47"/>
      <c r="C32" s="48"/>
      <c r="D32" s="48"/>
      <c r="E32" s="56" t="s">
        <v>50</v>
      </c>
      <c r="F32" s="144">
        <f>ROUND(SUM(BG98:BG286),2)</f>
        <v>0</v>
      </c>
      <c r="G32" s="48"/>
      <c r="H32" s="48"/>
      <c r="I32" s="145">
        <v>0.21</v>
      </c>
      <c r="J32" s="144">
        <v>0</v>
      </c>
      <c r="K32" s="52"/>
    </row>
    <row r="33" spans="2:11" s="1" customFormat="1" ht="14.4" customHeight="1" hidden="1">
      <c r="B33" s="47"/>
      <c r="C33" s="48"/>
      <c r="D33" s="48"/>
      <c r="E33" s="56" t="s">
        <v>51</v>
      </c>
      <c r="F33" s="144">
        <f>ROUND(SUM(BH98:BH286),2)</f>
        <v>0</v>
      </c>
      <c r="G33" s="48"/>
      <c r="H33" s="48"/>
      <c r="I33" s="145">
        <v>0.15</v>
      </c>
      <c r="J33" s="144">
        <v>0</v>
      </c>
      <c r="K33" s="52"/>
    </row>
    <row r="34" spans="2:11" s="1" customFormat="1" ht="14.4" customHeight="1" hidden="1">
      <c r="B34" s="47"/>
      <c r="C34" s="48"/>
      <c r="D34" s="48"/>
      <c r="E34" s="56" t="s">
        <v>52</v>
      </c>
      <c r="F34" s="144">
        <f>ROUND(SUM(BI98:BI286),2)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07 - SO 07 venkovní rozvody elektro</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J98</f>
        <v>0</v>
      </c>
      <c r="K56" s="52"/>
      <c r="AU56" s="24" t="s">
        <v>164</v>
      </c>
    </row>
    <row r="57" spans="2:11" s="7" customFormat="1" ht="24.95" customHeight="1">
      <c r="B57" s="162"/>
      <c r="C57" s="163"/>
      <c r="D57" s="164" t="s">
        <v>3011</v>
      </c>
      <c r="E57" s="165"/>
      <c r="F57" s="165"/>
      <c r="G57" s="165"/>
      <c r="H57" s="165"/>
      <c r="I57" s="166"/>
      <c r="J57" s="167">
        <f>J99</f>
        <v>0</v>
      </c>
      <c r="K57" s="168"/>
    </row>
    <row r="58" spans="2:11" s="8" customFormat="1" ht="19.9" customHeight="1">
      <c r="B58" s="169"/>
      <c r="C58" s="170"/>
      <c r="D58" s="171" t="s">
        <v>3012</v>
      </c>
      <c r="E58" s="172"/>
      <c r="F58" s="172"/>
      <c r="G58" s="172"/>
      <c r="H58" s="172"/>
      <c r="I58" s="173"/>
      <c r="J58" s="174">
        <f>J100</f>
        <v>0</v>
      </c>
      <c r="K58" s="175"/>
    </row>
    <row r="59" spans="2:11" s="8" customFormat="1" ht="19.9" customHeight="1">
      <c r="B59" s="169"/>
      <c r="C59" s="170"/>
      <c r="D59" s="171" t="s">
        <v>3013</v>
      </c>
      <c r="E59" s="172"/>
      <c r="F59" s="172"/>
      <c r="G59" s="172"/>
      <c r="H59" s="172"/>
      <c r="I59" s="173"/>
      <c r="J59" s="174">
        <f>J111</f>
        <v>0</v>
      </c>
      <c r="K59" s="175"/>
    </row>
    <row r="60" spans="2:11" s="8" customFormat="1" ht="19.9" customHeight="1">
      <c r="B60" s="169"/>
      <c r="C60" s="170"/>
      <c r="D60" s="171" t="s">
        <v>3014</v>
      </c>
      <c r="E60" s="172"/>
      <c r="F60" s="172"/>
      <c r="G60" s="172"/>
      <c r="H60" s="172"/>
      <c r="I60" s="173"/>
      <c r="J60" s="174">
        <f>J114</f>
        <v>0</v>
      </c>
      <c r="K60" s="175"/>
    </row>
    <row r="61" spans="2:11" s="8" customFormat="1" ht="19.9" customHeight="1">
      <c r="B61" s="169"/>
      <c r="C61" s="170"/>
      <c r="D61" s="171" t="s">
        <v>3015</v>
      </c>
      <c r="E61" s="172"/>
      <c r="F61" s="172"/>
      <c r="G61" s="172"/>
      <c r="H61" s="172"/>
      <c r="I61" s="173"/>
      <c r="J61" s="174">
        <f>J121</f>
        <v>0</v>
      </c>
      <c r="K61" s="175"/>
    </row>
    <row r="62" spans="2:11" s="8" customFormat="1" ht="19.9" customHeight="1">
      <c r="B62" s="169"/>
      <c r="C62" s="170"/>
      <c r="D62" s="171" t="s">
        <v>3016</v>
      </c>
      <c r="E62" s="172"/>
      <c r="F62" s="172"/>
      <c r="G62" s="172"/>
      <c r="H62" s="172"/>
      <c r="I62" s="173"/>
      <c r="J62" s="174">
        <f>J128</f>
        <v>0</v>
      </c>
      <c r="K62" s="175"/>
    </row>
    <row r="63" spans="2:11" s="8" customFormat="1" ht="19.9" customHeight="1">
      <c r="B63" s="169"/>
      <c r="C63" s="170"/>
      <c r="D63" s="171" t="s">
        <v>1305</v>
      </c>
      <c r="E63" s="172"/>
      <c r="F63" s="172"/>
      <c r="G63" s="172"/>
      <c r="H63" s="172"/>
      <c r="I63" s="173"/>
      <c r="J63" s="174">
        <f>J135</f>
        <v>0</v>
      </c>
      <c r="K63" s="175"/>
    </row>
    <row r="64" spans="2:11" s="8" customFormat="1" ht="19.9" customHeight="1">
      <c r="B64" s="169"/>
      <c r="C64" s="170"/>
      <c r="D64" s="171" t="s">
        <v>3017</v>
      </c>
      <c r="E64" s="172"/>
      <c r="F64" s="172"/>
      <c r="G64" s="172"/>
      <c r="H64" s="172"/>
      <c r="I64" s="173"/>
      <c r="J64" s="174">
        <f>J144</f>
        <v>0</v>
      </c>
      <c r="K64" s="175"/>
    </row>
    <row r="65" spans="2:11" s="8" customFormat="1" ht="19.9" customHeight="1">
      <c r="B65" s="169"/>
      <c r="C65" s="170"/>
      <c r="D65" s="171" t="s">
        <v>3018</v>
      </c>
      <c r="E65" s="172"/>
      <c r="F65" s="172"/>
      <c r="G65" s="172"/>
      <c r="H65" s="172"/>
      <c r="I65" s="173"/>
      <c r="J65" s="174">
        <f>J157</f>
        <v>0</v>
      </c>
      <c r="K65" s="175"/>
    </row>
    <row r="66" spans="2:11" s="8" customFormat="1" ht="19.9" customHeight="1">
      <c r="B66" s="169"/>
      <c r="C66" s="170"/>
      <c r="D66" s="171" t="s">
        <v>3019</v>
      </c>
      <c r="E66" s="172"/>
      <c r="F66" s="172"/>
      <c r="G66" s="172"/>
      <c r="H66" s="172"/>
      <c r="I66" s="173"/>
      <c r="J66" s="174">
        <f>J170</f>
        <v>0</v>
      </c>
      <c r="K66" s="175"/>
    </row>
    <row r="67" spans="2:11" s="8" customFormat="1" ht="19.9" customHeight="1">
      <c r="B67" s="169"/>
      <c r="C67" s="170"/>
      <c r="D67" s="171" t="s">
        <v>3020</v>
      </c>
      <c r="E67" s="172"/>
      <c r="F67" s="172"/>
      <c r="G67" s="172"/>
      <c r="H67" s="172"/>
      <c r="I67" s="173"/>
      <c r="J67" s="174">
        <f>J173</f>
        <v>0</v>
      </c>
      <c r="K67" s="175"/>
    </row>
    <row r="68" spans="2:11" s="7" customFormat="1" ht="24.95" customHeight="1">
      <c r="B68" s="162"/>
      <c r="C68" s="163"/>
      <c r="D68" s="164" t="s">
        <v>3021</v>
      </c>
      <c r="E68" s="165"/>
      <c r="F68" s="165"/>
      <c r="G68" s="165"/>
      <c r="H68" s="165"/>
      <c r="I68" s="166"/>
      <c r="J68" s="167">
        <f>J180</f>
        <v>0</v>
      </c>
      <c r="K68" s="168"/>
    </row>
    <row r="69" spans="2:11" s="8" customFormat="1" ht="19.9" customHeight="1">
      <c r="B69" s="169"/>
      <c r="C69" s="170"/>
      <c r="D69" s="171" t="s">
        <v>3022</v>
      </c>
      <c r="E69" s="172"/>
      <c r="F69" s="172"/>
      <c r="G69" s="172"/>
      <c r="H69" s="172"/>
      <c r="I69" s="173"/>
      <c r="J69" s="174">
        <f>J181</f>
        <v>0</v>
      </c>
      <c r="K69" s="175"/>
    </row>
    <row r="70" spans="2:11" s="8" customFormat="1" ht="19.9" customHeight="1">
      <c r="B70" s="169"/>
      <c r="C70" s="170"/>
      <c r="D70" s="171" t="s">
        <v>3013</v>
      </c>
      <c r="E70" s="172"/>
      <c r="F70" s="172"/>
      <c r="G70" s="172"/>
      <c r="H70" s="172"/>
      <c r="I70" s="173"/>
      <c r="J70" s="174">
        <f>J192</f>
        <v>0</v>
      </c>
      <c r="K70" s="175"/>
    </row>
    <row r="71" spans="2:11" s="8" customFormat="1" ht="19.9" customHeight="1">
      <c r="B71" s="169"/>
      <c r="C71" s="170"/>
      <c r="D71" s="171" t="s">
        <v>3014</v>
      </c>
      <c r="E71" s="172"/>
      <c r="F71" s="172"/>
      <c r="G71" s="172"/>
      <c r="H71" s="172"/>
      <c r="I71" s="173"/>
      <c r="J71" s="174">
        <f>J195</f>
        <v>0</v>
      </c>
      <c r="K71" s="175"/>
    </row>
    <row r="72" spans="2:11" s="8" customFormat="1" ht="19.9" customHeight="1">
      <c r="B72" s="169"/>
      <c r="C72" s="170"/>
      <c r="D72" s="171" t="s">
        <v>3015</v>
      </c>
      <c r="E72" s="172"/>
      <c r="F72" s="172"/>
      <c r="G72" s="172"/>
      <c r="H72" s="172"/>
      <c r="I72" s="173"/>
      <c r="J72" s="174">
        <f>J200</f>
        <v>0</v>
      </c>
      <c r="K72" s="175"/>
    </row>
    <row r="73" spans="2:11" s="8" customFormat="1" ht="19.9" customHeight="1">
      <c r="B73" s="169"/>
      <c r="C73" s="170"/>
      <c r="D73" s="171" t="s">
        <v>3016</v>
      </c>
      <c r="E73" s="172"/>
      <c r="F73" s="172"/>
      <c r="G73" s="172"/>
      <c r="H73" s="172"/>
      <c r="I73" s="173"/>
      <c r="J73" s="174">
        <f>J207</f>
        <v>0</v>
      </c>
      <c r="K73" s="175"/>
    </row>
    <row r="74" spans="2:11" s="8" customFormat="1" ht="19.9" customHeight="1">
      <c r="B74" s="169"/>
      <c r="C74" s="170"/>
      <c r="D74" s="171" t="s">
        <v>1305</v>
      </c>
      <c r="E74" s="172"/>
      <c r="F74" s="172"/>
      <c r="G74" s="172"/>
      <c r="H74" s="172"/>
      <c r="I74" s="173"/>
      <c r="J74" s="174">
        <f>J214</f>
        <v>0</v>
      </c>
      <c r="K74" s="175"/>
    </row>
    <row r="75" spans="2:11" s="8" customFormat="1" ht="19.9" customHeight="1">
      <c r="B75" s="169"/>
      <c r="C75" s="170"/>
      <c r="D75" s="171" t="s">
        <v>3017</v>
      </c>
      <c r="E75" s="172"/>
      <c r="F75" s="172"/>
      <c r="G75" s="172"/>
      <c r="H75" s="172"/>
      <c r="I75" s="173"/>
      <c r="J75" s="174">
        <f>J223</f>
        <v>0</v>
      </c>
      <c r="K75" s="175"/>
    </row>
    <row r="76" spans="2:11" s="8" customFormat="1" ht="19.9" customHeight="1">
      <c r="B76" s="169"/>
      <c r="C76" s="170"/>
      <c r="D76" s="171" t="s">
        <v>3019</v>
      </c>
      <c r="E76" s="172"/>
      <c r="F76" s="172"/>
      <c r="G76" s="172"/>
      <c r="H76" s="172"/>
      <c r="I76" s="173"/>
      <c r="J76" s="174">
        <f>J232</f>
        <v>0</v>
      </c>
      <c r="K76" s="175"/>
    </row>
    <row r="77" spans="2:11" s="8" customFormat="1" ht="19.9" customHeight="1">
      <c r="B77" s="169"/>
      <c r="C77" s="170"/>
      <c r="D77" s="171" t="s">
        <v>3023</v>
      </c>
      <c r="E77" s="172"/>
      <c r="F77" s="172"/>
      <c r="G77" s="172"/>
      <c r="H77" s="172"/>
      <c r="I77" s="173"/>
      <c r="J77" s="174">
        <f>J237</f>
        <v>0</v>
      </c>
      <c r="K77" s="175"/>
    </row>
    <row r="78" spans="2:11" s="8" customFormat="1" ht="19.9" customHeight="1">
      <c r="B78" s="169"/>
      <c r="C78" s="170"/>
      <c r="D78" s="171" t="s">
        <v>3020</v>
      </c>
      <c r="E78" s="172"/>
      <c r="F78" s="172"/>
      <c r="G78" s="172"/>
      <c r="H78" s="172"/>
      <c r="I78" s="173"/>
      <c r="J78" s="174">
        <f>J270</f>
        <v>0</v>
      </c>
      <c r="K78" s="175"/>
    </row>
    <row r="79" spans="2:11" s="1" customFormat="1" ht="21.8" customHeight="1">
      <c r="B79" s="47"/>
      <c r="C79" s="48"/>
      <c r="D79" s="48"/>
      <c r="E79" s="48"/>
      <c r="F79" s="48"/>
      <c r="G79" s="48"/>
      <c r="H79" s="48"/>
      <c r="I79" s="131"/>
      <c r="J79" s="48"/>
      <c r="K79" s="52"/>
    </row>
    <row r="80" spans="2:11" s="1" customFormat="1" ht="6.95" customHeight="1">
      <c r="B80" s="68"/>
      <c r="C80" s="69"/>
      <c r="D80" s="69"/>
      <c r="E80" s="69"/>
      <c r="F80" s="69"/>
      <c r="G80" s="69"/>
      <c r="H80" s="69"/>
      <c r="I80" s="153"/>
      <c r="J80" s="69"/>
      <c r="K80" s="70"/>
    </row>
    <row r="84" spans="2:12" s="1" customFormat="1" ht="6.95" customHeight="1">
      <c r="B84" s="71"/>
      <c r="C84" s="72"/>
      <c r="D84" s="72"/>
      <c r="E84" s="72"/>
      <c r="F84" s="72"/>
      <c r="G84" s="72"/>
      <c r="H84" s="72"/>
      <c r="I84" s="154"/>
      <c r="J84" s="72"/>
      <c r="K84" s="72"/>
      <c r="L84" s="47"/>
    </row>
    <row r="85" spans="2:12" s="1" customFormat="1" ht="36.95" customHeight="1">
      <c r="B85" s="47"/>
      <c r="C85" s="73" t="s">
        <v>185</v>
      </c>
      <c r="L85" s="47"/>
    </row>
    <row r="86" spans="2:12" s="1" customFormat="1" ht="6.95" customHeight="1">
      <c r="B86" s="47"/>
      <c r="L86" s="47"/>
    </row>
    <row r="87" spans="2:12" s="1" customFormat="1" ht="14.4" customHeight="1">
      <c r="B87" s="47"/>
      <c r="C87" s="75" t="s">
        <v>19</v>
      </c>
      <c r="L87" s="47"/>
    </row>
    <row r="88" spans="2:12" s="1" customFormat="1" ht="16.5" customHeight="1">
      <c r="B88" s="47"/>
      <c r="E88" s="176" t="str">
        <f>E7</f>
        <v>Výrobní areál fi.Hauser CZ s.r.o., Heřmanova Huť aktualizace 11.12.2018</v>
      </c>
      <c r="F88" s="75"/>
      <c r="G88" s="75"/>
      <c r="H88" s="75"/>
      <c r="L88" s="47"/>
    </row>
    <row r="89" spans="2:12" s="1" customFormat="1" ht="14.4" customHeight="1">
      <c r="B89" s="47"/>
      <c r="C89" s="75" t="s">
        <v>158</v>
      </c>
      <c r="L89" s="47"/>
    </row>
    <row r="90" spans="2:12" s="1" customFormat="1" ht="17.25" customHeight="1">
      <c r="B90" s="47"/>
      <c r="E90" s="78" t="str">
        <f>E9</f>
        <v>07 - SO 07 venkovní rozvody elektro</v>
      </c>
      <c r="F90" s="1"/>
      <c r="G90" s="1"/>
      <c r="H90" s="1"/>
      <c r="L90" s="47"/>
    </row>
    <row r="91" spans="2:12" s="1" customFormat="1" ht="6.95" customHeight="1">
      <c r="B91" s="47"/>
      <c r="L91" s="47"/>
    </row>
    <row r="92" spans="2:12" s="1" customFormat="1" ht="18" customHeight="1">
      <c r="B92" s="47"/>
      <c r="C92" s="75" t="s">
        <v>24</v>
      </c>
      <c r="F92" s="177" t="str">
        <f>F12</f>
        <v xml:space="preserve"> </v>
      </c>
      <c r="I92" s="178" t="s">
        <v>26</v>
      </c>
      <c r="J92" s="80" t="str">
        <f>IF(J12="","",J12)</f>
        <v>17. 7. 2018</v>
      </c>
      <c r="L92" s="47"/>
    </row>
    <row r="93" spans="2:12" s="1" customFormat="1" ht="6.95" customHeight="1">
      <c r="B93" s="47"/>
      <c r="L93" s="47"/>
    </row>
    <row r="94" spans="2:12" s="1" customFormat="1" ht="13.5">
      <c r="B94" s="47"/>
      <c r="C94" s="75" t="s">
        <v>32</v>
      </c>
      <c r="F94" s="177" t="str">
        <f>E15</f>
        <v>Hauser CZ s.r.o., Tlučenská 8, 33027 Vejprnice</v>
      </c>
      <c r="I94" s="178" t="s">
        <v>38</v>
      </c>
      <c r="J94" s="177" t="str">
        <f>E21</f>
        <v>Rene Hartman, Trnová 350, 33015 Trnová</v>
      </c>
      <c r="L94" s="47"/>
    </row>
    <row r="95" spans="2:12" s="1" customFormat="1" ht="14.4" customHeight="1">
      <c r="B95" s="47"/>
      <c r="C95" s="75" t="s">
        <v>36</v>
      </c>
      <c r="F95" s="177" t="str">
        <f>IF(E18="","",E18)</f>
        <v/>
      </c>
      <c r="L95" s="47"/>
    </row>
    <row r="96" spans="2:12" s="1" customFormat="1" ht="10.3" customHeight="1">
      <c r="B96" s="47"/>
      <c r="L96" s="47"/>
    </row>
    <row r="97" spans="2:20" s="9" customFormat="1" ht="29.25" customHeight="1">
      <c r="B97" s="179"/>
      <c r="C97" s="180" t="s">
        <v>186</v>
      </c>
      <c r="D97" s="181" t="s">
        <v>62</v>
      </c>
      <c r="E97" s="181" t="s">
        <v>58</v>
      </c>
      <c r="F97" s="181" t="s">
        <v>187</v>
      </c>
      <c r="G97" s="181" t="s">
        <v>188</v>
      </c>
      <c r="H97" s="181" t="s">
        <v>189</v>
      </c>
      <c r="I97" s="182" t="s">
        <v>190</v>
      </c>
      <c r="J97" s="181" t="s">
        <v>162</v>
      </c>
      <c r="K97" s="183" t="s">
        <v>191</v>
      </c>
      <c r="L97" s="179"/>
      <c r="M97" s="93" t="s">
        <v>192</v>
      </c>
      <c r="N97" s="94" t="s">
        <v>47</v>
      </c>
      <c r="O97" s="94" t="s">
        <v>193</v>
      </c>
      <c r="P97" s="94" t="s">
        <v>194</v>
      </c>
      <c r="Q97" s="94" t="s">
        <v>195</v>
      </c>
      <c r="R97" s="94" t="s">
        <v>196</v>
      </c>
      <c r="S97" s="94" t="s">
        <v>197</v>
      </c>
      <c r="T97" s="95" t="s">
        <v>198</v>
      </c>
    </row>
    <row r="98" spans="2:63" s="1" customFormat="1" ht="29.25" customHeight="1">
      <c r="B98" s="47"/>
      <c r="C98" s="97" t="s">
        <v>163</v>
      </c>
      <c r="J98" s="184">
        <f>BK98</f>
        <v>0</v>
      </c>
      <c r="L98" s="47"/>
      <c r="M98" s="96"/>
      <c r="N98" s="83"/>
      <c r="O98" s="83"/>
      <c r="P98" s="185">
        <f>P99+P180</f>
        <v>0</v>
      </c>
      <c r="Q98" s="83"/>
      <c r="R98" s="185">
        <f>R99+R180</f>
        <v>0</v>
      </c>
      <c r="S98" s="83"/>
      <c r="T98" s="186">
        <f>T99+T180</f>
        <v>0</v>
      </c>
      <c r="AT98" s="24" t="s">
        <v>76</v>
      </c>
      <c r="AU98" s="24" t="s">
        <v>164</v>
      </c>
      <c r="BK98" s="187">
        <f>BK99+BK180</f>
        <v>0</v>
      </c>
    </row>
    <row r="99" spans="2:63" s="10" customFormat="1" ht="37.4" customHeight="1">
      <c r="B99" s="188"/>
      <c r="D99" s="189" t="s">
        <v>76</v>
      </c>
      <c r="E99" s="190" t="s">
        <v>1188</v>
      </c>
      <c r="F99" s="190" t="s">
        <v>3024</v>
      </c>
      <c r="I99" s="191"/>
      <c r="J99" s="192">
        <f>BK99</f>
        <v>0</v>
      </c>
      <c r="L99" s="188"/>
      <c r="M99" s="193"/>
      <c r="N99" s="194"/>
      <c r="O99" s="194"/>
      <c r="P99" s="195">
        <f>P100+P111+P114+P121+P128+P135+P144+P157+P170+P173</f>
        <v>0</v>
      </c>
      <c r="Q99" s="194"/>
      <c r="R99" s="195">
        <f>R100+R111+R114+R121+R128+R135+R144+R157+R170+R173</f>
        <v>0</v>
      </c>
      <c r="S99" s="194"/>
      <c r="T99" s="196">
        <f>T100+T111+T114+T121+T128+T135+T144+T157+T170+T173</f>
        <v>0</v>
      </c>
      <c r="AR99" s="189" t="s">
        <v>85</v>
      </c>
      <c r="AT99" s="197" t="s">
        <v>76</v>
      </c>
      <c r="AU99" s="197" t="s">
        <v>77</v>
      </c>
      <c r="AY99" s="189" t="s">
        <v>201</v>
      </c>
      <c r="BK99" s="198">
        <f>BK100+BK111+BK114+BK121+BK128+BK135+BK144+BK157+BK170+BK173</f>
        <v>0</v>
      </c>
    </row>
    <row r="100" spans="2:63" s="10" customFormat="1" ht="19.9" customHeight="1">
      <c r="B100" s="188"/>
      <c r="D100" s="189" t="s">
        <v>76</v>
      </c>
      <c r="E100" s="199" t="s">
        <v>1219</v>
      </c>
      <c r="F100" s="199" t="s">
        <v>3025</v>
      </c>
      <c r="I100" s="191"/>
      <c r="J100" s="200">
        <f>BK100</f>
        <v>0</v>
      </c>
      <c r="L100" s="188"/>
      <c r="M100" s="193"/>
      <c r="N100" s="194"/>
      <c r="O100" s="194"/>
      <c r="P100" s="195">
        <f>SUM(P101:P110)</f>
        <v>0</v>
      </c>
      <c r="Q100" s="194"/>
      <c r="R100" s="195">
        <f>SUM(R101:R110)</f>
        <v>0</v>
      </c>
      <c r="S100" s="194"/>
      <c r="T100" s="196">
        <f>SUM(T101:T110)</f>
        <v>0</v>
      </c>
      <c r="AR100" s="189" t="s">
        <v>85</v>
      </c>
      <c r="AT100" s="197" t="s">
        <v>76</v>
      </c>
      <c r="AU100" s="197" t="s">
        <v>85</v>
      </c>
      <c r="AY100" s="189" t="s">
        <v>201</v>
      </c>
      <c r="BK100" s="198">
        <f>SUM(BK101:BK110)</f>
        <v>0</v>
      </c>
    </row>
    <row r="101" spans="2:65" s="1" customFormat="1" ht="16.5" customHeight="1">
      <c r="B101" s="201"/>
      <c r="C101" s="202" t="s">
        <v>85</v>
      </c>
      <c r="D101" s="202" t="s">
        <v>203</v>
      </c>
      <c r="E101" s="203" t="s">
        <v>1320</v>
      </c>
      <c r="F101" s="204" t="s">
        <v>1321</v>
      </c>
      <c r="G101" s="205" t="s">
        <v>330</v>
      </c>
      <c r="H101" s="206">
        <v>40</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87</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87</v>
      </c>
    </row>
    <row r="102" spans="2:47" s="1" customFormat="1" ht="13.5">
      <c r="B102" s="47"/>
      <c r="D102" s="214" t="s">
        <v>210</v>
      </c>
      <c r="F102" s="215" t="s">
        <v>1321</v>
      </c>
      <c r="I102" s="216"/>
      <c r="L102" s="47"/>
      <c r="M102" s="217"/>
      <c r="N102" s="48"/>
      <c r="O102" s="48"/>
      <c r="P102" s="48"/>
      <c r="Q102" s="48"/>
      <c r="R102" s="48"/>
      <c r="S102" s="48"/>
      <c r="T102" s="86"/>
      <c r="AT102" s="24" t="s">
        <v>210</v>
      </c>
      <c r="AU102" s="24" t="s">
        <v>87</v>
      </c>
    </row>
    <row r="103" spans="2:65" s="1" customFormat="1" ht="25.5" customHeight="1">
      <c r="B103" s="201"/>
      <c r="C103" s="202" t="s">
        <v>87</v>
      </c>
      <c r="D103" s="202" t="s">
        <v>203</v>
      </c>
      <c r="E103" s="203" t="s">
        <v>1332</v>
      </c>
      <c r="F103" s="204" t="s">
        <v>1333</v>
      </c>
      <c r="G103" s="205" t="s">
        <v>330</v>
      </c>
      <c r="H103" s="206">
        <v>40</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87</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208</v>
      </c>
    </row>
    <row r="104" spans="2:47" s="1" customFormat="1" ht="13.5">
      <c r="B104" s="47"/>
      <c r="D104" s="214" t="s">
        <v>210</v>
      </c>
      <c r="F104" s="215" t="s">
        <v>1333</v>
      </c>
      <c r="I104" s="216"/>
      <c r="L104" s="47"/>
      <c r="M104" s="217"/>
      <c r="N104" s="48"/>
      <c r="O104" s="48"/>
      <c r="P104" s="48"/>
      <c r="Q104" s="48"/>
      <c r="R104" s="48"/>
      <c r="S104" s="48"/>
      <c r="T104" s="86"/>
      <c r="AT104" s="24" t="s">
        <v>210</v>
      </c>
      <c r="AU104" s="24" t="s">
        <v>87</v>
      </c>
    </row>
    <row r="105" spans="2:65" s="1" customFormat="1" ht="25.5" customHeight="1">
      <c r="B105" s="201"/>
      <c r="C105" s="202" t="s">
        <v>219</v>
      </c>
      <c r="D105" s="202" t="s">
        <v>203</v>
      </c>
      <c r="E105" s="203" t="s">
        <v>1334</v>
      </c>
      <c r="F105" s="204" t="s">
        <v>1335</v>
      </c>
      <c r="G105" s="205" t="s">
        <v>330</v>
      </c>
      <c r="H105" s="206">
        <v>120</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238</v>
      </c>
    </row>
    <row r="106" spans="2:47" s="1" customFormat="1" ht="13.5">
      <c r="B106" s="47"/>
      <c r="D106" s="214" t="s">
        <v>210</v>
      </c>
      <c r="F106" s="215" t="s">
        <v>1335</v>
      </c>
      <c r="I106" s="216"/>
      <c r="L106" s="47"/>
      <c r="M106" s="217"/>
      <c r="N106" s="48"/>
      <c r="O106" s="48"/>
      <c r="P106" s="48"/>
      <c r="Q106" s="48"/>
      <c r="R106" s="48"/>
      <c r="S106" s="48"/>
      <c r="T106" s="86"/>
      <c r="AT106" s="24" t="s">
        <v>210</v>
      </c>
      <c r="AU106" s="24" t="s">
        <v>87</v>
      </c>
    </row>
    <row r="107" spans="2:65" s="1" customFormat="1" ht="16.5" customHeight="1">
      <c r="B107" s="201"/>
      <c r="C107" s="202" t="s">
        <v>208</v>
      </c>
      <c r="D107" s="202" t="s">
        <v>203</v>
      </c>
      <c r="E107" s="203" t="s">
        <v>3026</v>
      </c>
      <c r="F107" s="204" t="s">
        <v>1670</v>
      </c>
      <c r="G107" s="205" t="s">
        <v>330</v>
      </c>
      <c r="H107" s="206">
        <v>500</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250</v>
      </c>
    </row>
    <row r="108" spans="2:47" s="1" customFormat="1" ht="13.5">
      <c r="B108" s="47"/>
      <c r="D108" s="214" t="s">
        <v>210</v>
      </c>
      <c r="F108" s="215" t="s">
        <v>1670</v>
      </c>
      <c r="I108" s="216"/>
      <c r="L108" s="47"/>
      <c r="M108" s="217"/>
      <c r="N108" s="48"/>
      <c r="O108" s="48"/>
      <c r="P108" s="48"/>
      <c r="Q108" s="48"/>
      <c r="R108" s="48"/>
      <c r="S108" s="48"/>
      <c r="T108" s="86"/>
      <c r="AT108" s="24" t="s">
        <v>210</v>
      </c>
      <c r="AU108" s="24" t="s">
        <v>87</v>
      </c>
    </row>
    <row r="109" spans="2:65" s="1" customFormat="1" ht="25.5" customHeight="1">
      <c r="B109" s="201"/>
      <c r="C109" s="202" t="s">
        <v>232</v>
      </c>
      <c r="D109" s="202" t="s">
        <v>203</v>
      </c>
      <c r="E109" s="203" t="s">
        <v>3027</v>
      </c>
      <c r="F109" s="204" t="s">
        <v>3028</v>
      </c>
      <c r="G109" s="205" t="s">
        <v>330</v>
      </c>
      <c r="H109" s="206">
        <v>45</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127</v>
      </c>
    </row>
    <row r="110" spans="2:47" s="1" customFormat="1" ht="13.5">
      <c r="B110" s="47"/>
      <c r="D110" s="214" t="s">
        <v>210</v>
      </c>
      <c r="F110" s="215" t="s">
        <v>3028</v>
      </c>
      <c r="I110" s="216"/>
      <c r="L110" s="47"/>
      <c r="M110" s="217"/>
      <c r="N110" s="48"/>
      <c r="O110" s="48"/>
      <c r="P110" s="48"/>
      <c r="Q110" s="48"/>
      <c r="R110" s="48"/>
      <c r="S110" s="48"/>
      <c r="T110" s="86"/>
      <c r="AT110" s="24" t="s">
        <v>210</v>
      </c>
      <c r="AU110" s="24" t="s">
        <v>87</v>
      </c>
    </row>
    <row r="111" spans="2:63" s="10" customFormat="1" ht="29.85" customHeight="1">
      <c r="B111" s="188"/>
      <c r="D111" s="189" t="s">
        <v>76</v>
      </c>
      <c r="E111" s="199" t="s">
        <v>1237</v>
      </c>
      <c r="F111" s="199" t="s">
        <v>3029</v>
      </c>
      <c r="I111" s="191"/>
      <c r="J111" s="200">
        <f>BK111</f>
        <v>0</v>
      </c>
      <c r="L111" s="188"/>
      <c r="M111" s="193"/>
      <c r="N111" s="194"/>
      <c r="O111" s="194"/>
      <c r="P111" s="195">
        <f>SUM(P112:P113)</f>
        <v>0</v>
      </c>
      <c r="Q111" s="194"/>
      <c r="R111" s="195">
        <f>SUM(R112:R113)</f>
        <v>0</v>
      </c>
      <c r="S111" s="194"/>
      <c r="T111" s="196">
        <f>SUM(T112:T113)</f>
        <v>0</v>
      </c>
      <c r="AR111" s="189" t="s">
        <v>85</v>
      </c>
      <c r="AT111" s="197" t="s">
        <v>76</v>
      </c>
      <c r="AU111" s="197" t="s">
        <v>85</v>
      </c>
      <c r="AY111" s="189" t="s">
        <v>201</v>
      </c>
      <c r="BK111" s="198">
        <f>SUM(BK112:BK113)</f>
        <v>0</v>
      </c>
    </row>
    <row r="112" spans="2:65" s="1" customFormat="1" ht="16.5" customHeight="1">
      <c r="B112" s="201"/>
      <c r="C112" s="202" t="s">
        <v>238</v>
      </c>
      <c r="D112" s="202" t="s">
        <v>203</v>
      </c>
      <c r="E112" s="203" t="s">
        <v>3030</v>
      </c>
      <c r="F112" s="204" t="s">
        <v>3031</v>
      </c>
      <c r="G112" s="205" t="s">
        <v>330</v>
      </c>
      <c r="H112" s="206">
        <v>100</v>
      </c>
      <c r="I112" s="207"/>
      <c r="J112" s="208">
        <f>ROUND(I112*H112,2)</f>
        <v>0</v>
      </c>
      <c r="K112" s="204" t="s">
        <v>5</v>
      </c>
      <c r="L112" s="47"/>
      <c r="M112" s="209" t="s">
        <v>5</v>
      </c>
      <c r="N112" s="210" t="s">
        <v>48</v>
      </c>
      <c r="O112" s="48"/>
      <c r="P112" s="211">
        <f>O112*H112</f>
        <v>0</v>
      </c>
      <c r="Q112" s="211">
        <v>0</v>
      </c>
      <c r="R112" s="211">
        <f>Q112*H112</f>
        <v>0</v>
      </c>
      <c r="S112" s="211">
        <v>0</v>
      </c>
      <c r="T112" s="212">
        <f>S112*H112</f>
        <v>0</v>
      </c>
      <c r="AR112" s="24" t="s">
        <v>208</v>
      </c>
      <c r="AT112" s="24" t="s">
        <v>203</v>
      </c>
      <c r="AU112" s="24" t="s">
        <v>87</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133</v>
      </c>
    </row>
    <row r="113" spans="2:47" s="1" customFormat="1" ht="13.5">
      <c r="B113" s="47"/>
      <c r="D113" s="214" t="s">
        <v>210</v>
      </c>
      <c r="F113" s="215" t="s">
        <v>3031</v>
      </c>
      <c r="I113" s="216"/>
      <c r="L113" s="47"/>
      <c r="M113" s="217"/>
      <c r="N113" s="48"/>
      <c r="O113" s="48"/>
      <c r="P113" s="48"/>
      <c r="Q113" s="48"/>
      <c r="R113" s="48"/>
      <c r="S113" s="48"/>
      <c r="T113" s="86"/>
      <c r="AT113" s="24" t="s">
        <v>210</v>
      </c>
      <c r="AU113" s="24" t="s">
        <v>87</v>
      </c>
    </row>
    <row r="114" spans="2:63" s="10" customFormat="1" ht="29.85" customHeight="1">
      <c r="B114" s="188"/>
      <c r="D114" s="189" t="s">
        <v>76</v>
      </c>
      <c r="E114" s="199" t="s">
        <v>1257</v>
      </c>
      <c r="F114" s="199" t="s">
        <v>3032</v>
      </c>
      <c r="I114" s="191"/>
      <c r="J114" s="200">
        <f>BK114</f>
        <v>0</v>
      </c>
      <c r="L114" s="188"/>
      <c r="M114" s="193"/>
      <c r="N114" s="194"/>
      <c r="O114" s="194"/>
      <c r="P114" s="195">
        <f>SUM(P115:P120)</f>
        <v>0</v>
      </c>
      <c r="Q114" s="194"/>
      <c r="R114" s="195">
        <f>SUM(R115:R120)</f>
        <v>0</v>
      </c>
      <c r="S114" s="194"/>
      <c r="T114" s="196">
        <f>SUM(T115:T120)</f>
        <v>0</v>
      </c>
      <c r="AR114" s="189" t="s">
        <v>85</v>
      </c>
      <c r="AT114" s="197" t="s">
        <v>76</v>
      </c>
      <c r="AU114" s="197" t="s">
        <v>85</v>
      </c>
      <c r="AY114" s="189" t="s">
        <v>201</v>
      </c>
      <c r="BK114" s="198">
        <f>SUM(BK115:BK120)</f>
        <v>0</v>
      </c>
    </row>
    <row r="115" spans="2:65" s="1" customFormat="1" ht="38.25" customHeight="1">
      <c r="B115" s="201"/>
      <c r="C115" s="202" t="s">
        <v>244</v>
      </c>
      <c r="D115" s="202" t="s">
        <v>203</v>
      </c>
      <c r="E115" s="203" t="s">
        <v>3033</v>
      </c>
      <c r="F115" s="204" t="s">
        <v>3034</v>
      </c>
      <c r="G115" s="205" t="s">
        <v>1192</v>
      </c>
      <c r="H115" s="206">
        <v>3</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87</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139</v>
      </c>
    </row>
    <row r="116" spans="2:47" s="1" customFormat="1" ht="13.5">
      <c r="B116" s="47"/>
      <c r="D116" s="214" t="s">
        <v>210</v>
      </c>
      <c r="F116" s="215" t="s">
        <v>3034</v>
      </c>
      <c r="I116" s="216"/>
      <c r="L116" s="47"/>
      <c r="M116" s="217"/>
      <c r="N116" s="48"/>
      <c r="O116" s="48"/>
      <c r="P116" s="48"/>
      <c r="Q116" s="48"/>
      <c r="R116" s="48"/>
      <c r="S116" s="48"/>
      <c r="T116" s="86"/>
      <c r="AT116" s="24" t="s">
        <v>210</v>
      </c>
      <c r="AU116" s="24" t="s">
        <v>87</v>
      </c>
    </row>
    <row r="117" spans="2:65" s="1" customFormat="1" ht="38.25" customHeight="1">
      <c r="B117" s="201"/>
      <c r="C117" s="202" t="s">
        <v>250</v>
      </c>
      <c r="D117" s="202" t="s">
        <v>203</v>
      </c>
      <c r="E117" s="203" t="s">
        <v>3035</v>
      </c>
      <c r="F117" s="204" t="s">
        <v>3036</v>
      </c>
      <c r="G117" s="205" t="s">
        <v>1192</v>
      </c>
      <c r="H117" s="206">
        <v>7</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296</v>
      </c>
    </row>
    <row r="118" spans="2:47" s="1" customFormat="1" ht="13.5">
      <c r="B118" s="47"/>
      <c r="D118" s="214" t="s">
        <v>210</v>
      </c>
      <c r="F118" s="215" t="s">
        <v>3036</v>
      </c>
      <c r="I118" s="216"/>
      <c r="L118" s="47"/>
      <c r="M118" s="217"/>
      <c r="N118" s="48"/>
      <c r="O118" s="48"/>
      <c r="P118" s="48"/>
      <c r="Q118" s="48"/>
      <c r="R118" s="48"/>
      <c r="S118" s="48"/>
      <c r="T118" s="86"/>
      <c r="AT118" s="24" t="s">
        <v>210</v>
      </c>
      <c r="AU118" s="24" t="s">
        <v>87</v>
      </c>
    </row>
    <row r="119" spans="2:65" s="1" customFormat="1" ht="16.5" customHeight="1">
      <c r="B119" s="201"/>
      <c r="C119" s="202" t="s">
        <v>256</v>
      </c>
      <c r="D119" s="202" t="s">
        <v>203</v>
      </c>
      <c r="E119" s="203" t="s">
        <v>1631</v>
      </c>
      <c r="F119" s="204" t="s">
        <v>1632</v>
      </c>
      <c r="G119" s="205" t="s">
        <v>1192</v>
      </c>
      <c r="H119" s="206">
        <v>10</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87</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308</v>
      </c>
    </row>
    <row r="120" spans="2:47" s="1" customFormat="1" ht="13.5">
      <c r="B120" s="47"/>
      <c r="D120" s="214" t="s">
        <v>210</v>
      </c>
      <c r="F120" s="215" t="s">
        <v>1632</v>
      </c>
      <c r="I120" s="216"/>
      <c r="L120" s="47"/>
      <c r="M120" s="217"/>
      <c r="N120" s="48"/>
      <c r="O120" s="48"/>
      <c r="P120" s="48"/>
      <c r="Q120" s="48"/>
      <c r="R120" s="48"/>
      <c r="S120" s="48"/>
      <c r="T120" s="86"/>
      <c r="AT120" s="24" t="s">
        <v>210</v>
      </c>
      <c r="AU120" s="24" t="s">
        <v>87</v>
      </c>
    </row>
    <row r="121" spans="2:63" s="10" customFormat="1" ht="29.85" customHeight="1">
      <c r="B121" s="188"/>
      <c r="D121" s="189" t="s">
        <v>76</v>
      </c>
      <c r="E121" s="199" t="s">
        <v>1286</v>
      </c>
      <c r="F121" s="199" t="s">
        <v>3037</v>
      </c>
      <c r="I121" s="191"/>
      <c r="J121" s="200">
        <f>BK121</f>
        <v>0</v>
      </c>
      <c r="L121" s="188"/>
      <c r="M121" s="193"/>
      <c r="N121" s="194"/>
      <c r="O121" s="194"/>
      <c r="P121" s="195">
        <f>SUM(P122:P127)</f>
        <v>0</v>
      </c>
      <c r="Q121" s="194"/>
      <c r="R121" s="195">
        <f>SUM(R122:R127)</f>
        <v>0</v>
      </c>
      <c r="S121" s="194"/>
      <c r="T121" s="196">
        <f>SUM(T122:T127)</f>
        <v>0</v>
      </c>
      <c r="AR121" s="189" t="s">
        <v>85</v>
      </c>
      <c r="AT121" s="197" t="s">
        <v>76</v>
      </c>
      <c r="AU121" s="197" t="s">
        <v>85</v>
      </c>
      <c r="AY121" s="189" t="s">
        <v>201</v>
      </c>
      <c r="BK121" s="198">
        <f>SUM(BK122:BK127)</f>
        <v>0</v>
      </c>
    </row>
    <row r="122" spans="2:65" s="1" customFormat="1" ht="16.5" customHeight="1">
      <c r="B122" s="201"/>
      <c r="C122" s="202" t="s">
        <v>127</v>
      </c>
      <c r="D122" s="202" t="s">
        <v>203</v>
      </c>
      <c r="E122" s="203" t="s">
        <v>3038</v>
      </c>
      <c r="F122" s="204" t="s">
        <v>3039</v>
      </c>
      <c r="G122" s="205" t="s">
        <v>1192</v>
      </c>
      <c r="H122" s="206">
        <v>3</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318</v>
      </c>
    </row>
    <row r="123" spans="2:47" s="1" customFormat="1" ht="13.5">
      <c r="B123" s="47"/>
      <c r="D123" s="214" t="s">
        <v>210</v>
      </c>
      <c r="F123" s="215" t="s">
        <v>3039</v>
      </c>
      <c r="I123" s="216"/>
      <c r="L123" s="47"/>
      <c r="M123" s="217"/>
      <c r="N123" s="48"/>
      <c r="O123" s="48"/>
      <c r="P123" s="48"/>
      <c r="Q123" s="48"/>
      <c r="R123" s="48"/>
      <c r="S123" s="48"/>
      <c r="T123" s="86"/>
      <c r="AT123" s="24" t="s">
        <v>210</v>
      </c>
      <c r="AU123" s="24" t="s">
        <v>87</v>
      </c>
    </row>
    <row r="124" spans="2:65" s="1" customFormat="1" ht="16.5" customHeight="1">
      <c r="B124" s="201"/>
      <c r="C124" s="202" t="s">
        <v>130</v>
      </c>
      <c r="D124" s="202" t="s">
        <v>203</v>
      </c>
      <c r="E124" s="203" t="s">
        <v>3040</v>
      </c>
      <c r="F124" s="204" t="s">
        <v>3041</v>
      </c>
      <c r="G124" s="205" t="s">
        <v>1192</v>
      </c>
      <c r="H124" s="206">
        <v>3</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327</v>
      </c>
    </row>
    <row r="125" spans="2:47" s="1" customFormat="1" ht="13.5">
      <c r="B125" s="47"/>
      <c r="D125" s="214" t="s">
        <v>210</v>
      </c>
      <c r="F125" s="215" t="s">
        <v>3041</v>
      </c>
      <c r="I125" s="216"/>
      <c r="L125" s="47"/>
      <c r="M125" s="217"/>
      <c r="N125" s="48"/>
      <c r="O125" s="48"/>
      <c r="P125" s="48"/>
      <c r="Q125" s="48"/>
      <c r="R125" s="48"/>
      <c r="S125" s="48"/>
      <c r="T125" s="86"/>
      <c r="AT125" s="24" t="s">
        <v>210</v>
      </c>
      <c r="AU125" s="24" t="s">
        <v>87</v>
      </c>
    </row>
    <row r="126" spans="2:65" s="1" customFormat="1" ht="16.5" customHeight="1">
      <c r="B126" s="201"/>
      <c r="C126" s="202" t="s">
        <v>133</v>
      </c>
      <c r="D126" s="202" t="s">
        <v>203</v>
      </c>
      <c r="E126" s="203" t="s">
        <v>3042</v>
      </c>
      <c r="F126" s="204" t="s">
        <v>3043</v>
      </c>
      <c r="G126" s="205" t="s">
        <v>1192</v>
      </c>
      <c r="H126" s="206">
        <v>7</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341</v>
      </c>
    </row>
    <row r="127" spans="2:47" s="1" customFormat="1" ht="13.5">
      <c r="B127" s="47"/>
      <c r="D127" s="214" t="s">
        <v>210</v>
      </c>
      <c r="F127" s="215" t="s">
        <v>3043</v>
      </c>
      <c r="I127" s="216"/>
      <c r="L127" s="47"/>
      <c r="M127" s="217"/>
      <c r="N127" s="48"/>
      <c r="O127" s="48"/>
      <c r="P127" s="48"/>
      <c r="Q127" s="48"/>
      <c r="R127" s="48"/>
      <c r="S127" s="48"/>
      <c r="T127" s="86"/>
      <c r="AT127" s="24" t="s">
        <v>210</v>
      </c>
      <c r="AU127" s="24" t="s">
        <v>87</v>
      </c>
    </row>
    <row r="128" spans="2:63" s="10" customFormat="1" ht="29.85" customHeight="1">
      <c r="B128" s="188"/>
      <c r="D128" s="189" t="s">
        <v>76</v>
      </c>
      <c r="E128" s="199" t="s">
        <v>1363</v>
      </c>
      <c r="F128" s="199" t="s">
        <v>3044</v>
      </c>
      <c r="I128" s="191"/>
      <c r="J128" s="200">
        <f>BK128</f>
        <v>0</v>
      </c>
      <c r="L128" s="188"/>
      <c r="M128" s="193"/>
      <c r="N128" s="194"/>
      <c r="O128" s="194"/>
      <c r="P128" s="195">
        <f>SUM(P129:P134)</f>
        <v>0</v>
      </c>
      <c r="Q128" s="194"/>
      <c r="R128" s="195">
        <f>SUM(R129:R134)</f>
        <v>0</v>
      </c>
      <c r="S128" s="194"/>
      <c r="T128" s="196">
        <f>SUM(T129:T134)</f>
        <v>0</v>
      </c>
      <c r="AR128" s="189" t="s">
        <v>85</v>
      </c>
      <c r="AT128" s="197" t="s">
        <v>76</v>
      </c>
      <c r="AU128" s="197" t="s">
        <v>85</v>
      </c>
      <c r="AY128" s="189" t="s">
        <v>201</v>
      </c>
      <c r="BK128" s="198">
        <f>SUM(BK129:BK134)</f>
        <v>0</v>
      </c>
    </row>
    <row r="129" spans="2:65" s="1" customFormat="1" ht="16.5" customHeight="1">
      <c r="B129" s="201"/>
      <c r="C129" s="202" t="s">
        <v>136</v>
      </c>
      <c r="D129" s="202" t="s">
        <v>203</v>
      </c>
      <c r="E129" s="203" t="s">
        <v>3045</v>
      </c>
      <c r="F129" s="204" t="s">
        <v>3046</v>
      </c>
      <c r="G129" s="205" t="s">
        <v>1192</v>
      </c>
      <c r="H129" s="206">
        <v>7</v>
      </c>
      <c r="I129" s="207"/>
      <c r="J129" s="208">
        <f>ROUND(I129*H129,2)</f>
        <v>0</v>
      </c>
      <c r="K129" s="204" t="s">
        <v>5</v>
      </c>
      <c r="L129" s="47"/>
      <c r="M129" s="209" t="s">
        <v>5</v>
      </c>
      <c r="N129" s="210" t="s">
        <v>48</v>
      </c>
      <c r="O129" s="48"/>
      <c r="P129" s="211">
        <f>O129*H129</f>
        <v>0</v>
      </c>
      <c r="Q129" s="211">
        <v>0</v>
      </c>
      <c r="R129" s="211">
        <f>Q129*H129</f>
        <v>0</v>
      </c>
      <c r="S129" s="211">
        <v>0</v>
      </c>
      <c r="T129" s="212">
        <f>S129*H129</f>
        <v>0</v>
      </c>
      <c r="AR129" s="24" t="s">
        <v>208</v>
      </c>
      <c r="AT129" s="24" t="s">
        <v>203</v>
      </c>
      <c r="AU129" s="24" t="s">
        <v>87</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352</v>
      </c>
    </row>
    <row r="130" spans="2:47" s="1" customFormat="1" ht="13.5">
      <c r="B130" s="47"/>
      <c r="D130" s="214" t="s">
        <v>210</v>
      </c>
      <c r="F130" s="215" t="s">
        <v>3046</v>
      </c>
      <c r="I130" s="216"/>
      <c r="L130" s="47"/>
      <c r="M130" s="217"/>
      <c r="N130" s="48"/>
      <c r="O130" s="48"/>
      <c r="P130" s="48"/>
      <c r="Q130" s="48"/>
      <c r="R130" s="48"/>
      <c r="S130" s="48"/>
      <c r="T130" s="86"/>
      <c r="AT130" s="24" t="s">
        <v>210</v>
      </c>
      <c r="AU130" s="24" t="s">
        <v>87</v>
      </c>
    </row>
    <row r="131" spans="2:65" s="1" customFormat="1" ht="16.5" customHeight="1">
      <c r="B131" s="201"/>
      <c r="C131" s="202" t="s">
        <v>139</v>
      </c>
      <c r="D131" s="202" t="s">
        <v>203</v>
      </c>
      <c r="E131" s="203" t="s">
        <v>3047</v>
      </c>
      <c r="F131" s="204" t="s">
        <v>3048</v>
      </c>
      <c r="G131" s="205" t="s">
        <v>1192</v>
      </c>
      <c r="H131" s="206">
        <v>3</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368</v>
      </c>
    </row>
    <row r="132" spans="2:47" s="1" customFormat="1" ht="13.5">
      <c r="B132" s="47"/>
      <c r="D132" s="214" t="s">
        <v>210</v>
      </c>
      <c r="F132" s="215" t="s">
        <v>3048</v>
      </c>
      <c r="I132" s="216"/>
      <c r="L132" s="47"/>
      <c r="M132" s="217"/>
      <c r="N132" s="48"/>
      <c r="O132" s="48"/>
      <c r="P132" s="48"/>
      <c r="Q132" s="48"/>
      <c r="R132" s="48"/>
      <c r="S132" s="48"/>
      <c r="T132" s="86"/>
      <c r="AT132" s="24" t="s">
        <v>210</v>
      </c>
      <c r="AU132" s="24" t="s">
        <v>87</v>
      </c>
    </row>
    <row r="133" spans="2:65" s="1" customFormat="1" ht="16.5" customHeight="1">
      <c r="B133" s="201"/>
      <c r="C133" s="202" t="s">
        <v>11</v>
      </c>
      <c r="D133" s="202" t="s">
        <v>203</v>
      </c>
      <c r="E133" s="203" t="s">
        <v>3049</v>
      </c>
      <c r="F133" s="204" t="s">
        <v>3050</v>
      </c>
      <c r="G133" s="205" t="s">
        <v>1192</v>
      </c>
      <c r="H133" s="206">
        <v>10</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144</v>
      </c>
    </row>
    <row r="134" spans="2:47" s="1" customFormat="1" ht="13.5">
      <c r="B134" s="47"/>
      <c r="D134" s="214" t="s">
        <v>210</v>
      </c>
      <c r="F134" s="215" t="s">
        <v>3050</v>
      </c>
      <c r="I134" s="216"/>
      <c r="L134" s="47"/>
      <c r="M134" s="217"/>
      <c r="N134" s="48"/>
      <c r="O134" s="48"/>
      <c r="P134" s="48"/>
      <c r="Q134" s="48"/>
      <c r="R134" s="48"/>
      <c r="S134" s="48"/>
      <c r="T134" s="86"/>
      <c r="AT134" s="24" t="s">
        <v>210</v>
      </c>
      <c r="AU134" s="24" t="s">
        <v>87</v>
      </c>
    </row>
    <row r="135" spans="2:63" s="10" customFormat="1" ht="29.85" customHeight="1">
      <c r="B135" s="188"/>
      <c r="D135" s="189" t="s">
        <v>76</v>
      </c>
      <c r="E135" s="199" t="s">
        <v>1375</v>
      </c>
      <c r="F135" s="199" t="s">
        <v>1376</v>
      </c>
      <c r="I135" s="191"/>
      <c r="J135" s="200">
        <f>BK135</f>
        <v>0</v>
      </c>
      <c r="L135" s="188"/>
      <c r="M135" s="193"/>
      <c r="N135" s="194"/>
      <c r="O135" s="194"/>
      <c r="P135" s="195">
        <f>SUM(P136:P143)</f>
        <v>0</v>
      </c>
      <c r="Q135" s="194"/>
      <c r="R135" s="195">
        <f>SUM(R136:R143)</f>
        <v>0</v>
      </c>
      <c r="S135" s="194"/>
      <c r="T135" s="196">
        <f>SUM(T136:T143)</f>
        <v>0</v>
      </c>
      <c r="AR135" s="189" t="s">
        <v>85</v>
      </c>
      <c r="AT135" s="197" t="s">
        <v>76</v>
      </c>
      <c r="AU135" s="197" t="s">
        <v>85</v>
      </c>
      <c r="AY135" s="189" t="s">
        <v>201</v>
      </c>
      <c r="BK135" s="198">
        <f>SUM(BK136:BK143)</f>
        <v>0</v>
      </c>
    </row>
    <row r="136" spans="2:65" s="1" customFormat="1" ht="16.5" customHeight="1">
      <c r="B136" s="201"/>
      <c r="C136" s="202" t="s">
        <v>296</v>
      </c>
      <c r="D136" s="202" t="s">
        <v>203</v>
      </c>
      <c r="E136" s="203" t="s">
        <v>1377</v>
      </c>
      <c r="F136" s="204" t="s">
        <v>1378</v>
      </c>
      <c r="G136" s="205" t="s">
        <v>330</v>
      </c>
      <c r="H136" s="206">
        <v>80</v>
      </c>
      <c r="I136" s="207"/>
      <c r="J136" s="208">
        <f>ROUND(I136*H136,2)</f>
        <v>0</v>
      </c>
      <c r="K136" s="204" t="s">
        <v>5</v>
      </c>
      <c r="L136" s="47"/>
      <c r="M136" s="209" t="s">
        <v>5</v>
      </c>
      <c r="N136" s="210" t="s">
        <v>48</v>
      </c>
      <c r="O136" s="48"/>
      <c r="P136" s="211">
        <f>O136*H136</f>
        <v>0</v>
      </c>
      <c r="Q136" s="211">
        <v>0</v>
      </c>
      <c r="R136" s="211">
        <f>Q136*H136</f>
        <v>0</v>
      </c>
      <c r="S136" s="211">
        <v>0</v>
      </c>
      <c r="T136" s="212">
        <f>S136*H136</f>
        <v>0</v>
      </c>
      <c r="AR136" s="24" t="s">
        <v>208</v>
      </c>
      <c r="AT136" s="24" t="s">
        <v>203</v>
      </c>
      <c r="AU136" s="24" t="s">
        <v>87</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391</v>
      </c>
    </row>
    <row r="137" spans="2:47" s="1" customFormat="1" ht="13.5">
      <c r="B137" s="47"/>
      <c r="D137" s="214" t="s">
        <v>210</v>
      </c>
      <c r="F137" s="215" t="s">
        <v>1378</v>
      </c>
      <c r="I137" s="216"/>
      <c r="L137" s="47"/>
      <c r="M137" s="217"/>
      <c r="N137" s="48"/>
      <c r="O137" s="48"/>
      <c r="P137" s="48"/>
      <c r="Q137" s="48"/>
      <c r="R137" s="48"/>
      <c r="S137" s="48"/>
      <c r="T137" s="86"/>
      <c r="AT137" s="24" t="s">
        <v>210</v>
      </c>
      <c r="AU137" s="24" t="s">
        <v>87</v>
      </c>
    </row>
    <row r="138" spans="2:65" s="1" customFormat="1" ht="16.5" customHeight="1">
      <c r="B138" s="201"/>
      <c r="C138" s="202" t="s">
        <v>302</v>
      </c>
      <c r="D138" s="202" t="s">
        <v>203</v>
      </c>
      <c r="E138" s="203" t="s">
        <v>3051</v>
      </c>
      <c r="F138" s="204" t="s">
        <v>3052</v>
      </c>
      <c r="G138" s="205" t="s">
        <v>330</v>
      </c>
      <c r="H138" s="206">
        <v>110</v>
      </c>
      <c r="I138" s="207"/>
      <c r="J138" s="208">
        <f>ROUND(I138*H138,2)</f>
        <v>0</v>
      </c>
      <c r="K138" s="204" t="s">
        <v>5</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407</v>
      </c>
    </row>
    <row r="139" spans="2:47" s="1" customFormat="1" ht="13.5">
      <c r="B139" s="47"/>
      <c r="D139" s="214" t="s">
        <v>210</v>
      </c>
      <c r="F139" s="215" t="s">
        <v>3052</v>
      </c>
      <c r="I139" s="216"/>
      <c r="L139" s="47"/>
      <c r="M139" s="217"/>
      <c r="N139" s="48"/>
      <c r="O139" s="48"/>
      <c r="P139" s="48"/>
      <c r="Q139" s="48"/>
      <c r="R139" s="48"/>
      <c r="S139" s="48"/>
      <c r="T139" s="86"/>
      <c r="AT139" s="24" t="s">
        <v>210</v>
      </c>
      <c r="AU139" s="24" t="s">
        <v>87</v>
      </c>
    </row>
    <row r="140" spans="2:65" s="1" customFormat="1" ht="16.5" customHeight="1">
      <c r="B140" s="201"/>
      <c r="C140" s="202" t="s">
        <v>308</v>
      </c>
      <c r="D140" s="202" t="s">
        <v>203</v>
      </c>
      <c r="E140" s="203" t="s">
        <v>1379</v>
      </c>
      <c r="F140" s="204" t="s">
        <v>1380</v>
      </c>
      <c r="G140" s="205" t="s">
        <v>1192</v>
      </c>
      <c r="H140" s="206">
        <v>30</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87</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417</v>
      </c>
    </row>
    <row r="141" spans="2:47" s="1" customFormat="1" ht="13.5">
      <c r="B141" s="47"/>
      <c r="D141" s="214" t="s">
        <v>210</v>
      </c>
      <c r="F141" s="215" t="s">
        <v>1380</v>
      </c>
      <c r="I141" s="216"/>
      <c r="L141" s="47"/>
      <c r="M141" s="217"/>
      <c r="N141" s="48"/>
      <c r="O141" s="48"/>
      <c r="P141" s="48"/>
      <c r="Q141" s="48"/>
      <c r="R141" s="48"/>
      <c r="S141" s="48"/>
      <c r="T141" s="86"/>
      <c r="AT141" s="24" t="s">
        <v>210</v>
      </c>
      <c r="AU141" s="24" t="s">
        <v>87</v>
      </c>
    </row>
    <row r="142" spans="2:65" s="1" customFormat="1" ht="16.5" customHeight="1">
      <c r="B142" s="201"/>
      <c r="C142" s="202" t="s">
        <v>313</v>
      </c>
      <c r="D142" s="202" t="s">
        <v>203</v>
      </c>
      <c r="E142" s="203" t="s">
        <v>3053</v>
      </c>
      <c r="F142" s="204" t="s">
        <v>3054</v>
      </c>
      <c r="G142" s="205" t="s">
        <v>1192</v>
      </c>
      <c r="H142" s="206">
        <v>30</v>
      </c>
      <c r="I142" s="207"/>
      <c r="J142" s="208">
        <f>ROUND(I142*H142,2)</f>
        <v>0</v>
      </c>
      <c r="K142" s="204" t="s">
        <v>5</v>
      </c>
      <c r="L142" s="47"/>
      <c r="M142" s="209" t="s">
        <v>5</v>
      </c>
      <c r="N142" s="210" t="s">
        <v>48</v>
      </c>
      <c r="O142" s="48"/>
      <c r="P142" s="211">
        <f>O142*H142</f>
        <v>0</v>
      </c>
      <c r="Q142" s="211">
        <v>0</v>
      </c>
      <c r="R142" s="211">
        <f>Q142*H142</f>
        <v>0</v>
      </c>
      <c r="S142" s="211">
        <v>0</v>
      </c>
      <c r="T142" s="212">
        <f>S142*H142</f>
        <v>0</v>
      </c>
      <c r="AR142" s="24" t="s">
        <v>208</v>
      </c>
      <c r="AT142" s="24" t="s">
        <v>203</v>
      </c>
      <c r="AU142" s="24" t="s">
        <v>87</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430</v>
      </c>
    </row>
    <row r="143" spans="2:47" s="1" customFormat="1" ht="13.5">
      <c r="B143" s="47"/>
      <c r="D143" s="214" t="s">
        <v>210</v>
      </c>
      <c r="F143" s="215" t="s">
        <v>3054</v>
      </c>
      <c r="I143" s="216"/>
      <c r="L143" s="47"/>
      <c r="M143" s="217"/>
      <c r="N143" s="48"/>
      <c r="O143" s="48"/>
      <c r="P143" s="48"/>
      <c r="Q143" s="48"/>
      <c r="R143" s="48"/>
      <c r="S143" s="48"/>
      <c r="T143" s="86"/>
      <c r="AT143" s="24" t="s">
        <v>210</v>
      </c>
      <c r="AU143" s="24" t="s">
        <v>87</v>
      </c>
    </row>
    <row r="144" spans="2:63" s="10" customFormat="1" ht="29.85" customHeight="1">
      <c r="B144" s="188"/>
      <c r="D144" s="189" t="s">
        <v>76</v>
      </c>
      <c r="E144" s="199" t="s">
        <v>1407</v>
      </c>
      <c r="F144" s="199" t="s">
        <v>3055</v>
      </c>
      <c r="I144" s="191"/>
      <c r="J144" s="200">
        <f>BK144</f>
        <v>0</v>
      </c>
      <c r="L144" s="188"/>
      <c r="M144" s="193"/>
      <c r="N144" s="194"/>
      <c r="O144" s="194"/>
      <c r="P144" s="195">
        <f>SUM(P145:P156)</f>
        <v>0</v>
      </c>
      <c r="Q144" s="194"/>
      <c r="R144" s="195">
        <f>SUM(R145:R156)</f>
        <v>0</v>
      </c>
      <c r="S144" s="194"/>
      <c r="T144" s="196">
        <f>SUM(T145:T156)</f>
        <v>0</v>
      </c>
      <c r="AR144" s="189" t="s">
        <v>85</v>
      </c>
      <c r="AT144" s="197" t="s">
        <v>76</v>
      </c>
      <c r="AU144" s="197" t="s">
        <v>85</v>
      </c>
      <c r="AY144" s="189" t="s">
        <v>201</v>
      </c>
      <c r="BK144" s="198">
        <f>SUM(BK145:BK156)</f>
        <v>0</v>
      </c>
    </row>
    <row r="145" spans="2:65" s="1" customFormat="1" ht="16.5" customHeight="1">
      <c r="B145" s="201"/>
      <c r="C145" s="202" t="s">
        <v>318</v>
      </c>
      <c r="D145" s="202" t="s">
        <v>203</v>
      </c>
      <c r="E145" s="203" t="s">
        <v>3056</v>
      </c>
      <c r="F145" s="204" t="s">
        <v>3057</v>
      </c>
      <c r="G145" s="205" t="s">
        <v>1192</v>
      </c>
      <c r="H145" s="206">
        <v>10</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147</v>
      </c>
    </row>
    <row r="146" spans="2:47" s="1" customFormat="1" ht="13.5">
      <c r="B146" s="47"/>
      <c r="D146" s="214" t="s">
        <v>210</v>
      </c>
      <c r="F146" s="215" t="s">
        <v>3057</v>
      </c>
      <c r="I146" s="216"/>
      <c r="L146" s="47"/>
      <c r="M146" s="217"/>
      <c r="N146" s="48"/>
      <c r="O146" s="48"/>
      <c r="P146" s="48"/>
      <c r="Q146" s="48"/>
      <c r="R146" s="48"/>
      <c r="S146" s="48"/>
      <c r="T146" s="86"/>
      <c r="AT146" s="24" t="s">
        <v>210</v>
      </c>
      <c r="AU146" s="24" t="s">
        <v>87</v>
      </c>
    </row>
    <row r="147" spans="2:65" s="1" customFormat="1" ht="16.5" customHeight="1">
      <c r="B147" s="201"/>
      <c r="C147" s="202" t="s">
        <v>10</v>
      </c>
      <c r="D147" s="202" t="s">
        <v>203</v>
      </c>
      <c r="E147" s="203" t="s">
        <v>3058</v>
      </c>
      <c r="F147" s="204" t="s">
        <v>3059</v>
      </c>
      <c r="G147" s="205" t="s">
        <v>1192</v>
      </c>
      <c r="H147" s="206">
        <v>60</v>
      </c>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456</v>
      </c>
    </row>
    <row r="148" spans="2:47" s="1" customFormat="1" ht="13.5">
      <c r="B148" s="47"/>
      <c r="D148" s="214" t="s">
        <v>210</v>
      </c>
      <c r="F148" s="215" t="s">
        <v>3059</v>
      </c>
      <c r="I148" s="216"/>
      <c r="L148" s="47"/>
      <c r="M148" s="217"/>
      <c r="N148" s="48"/>
      <c r="O148" s="48"/>
      <c r="P148" s="48"/>
      <c r="Q148" s="48"/>
      <c r="R148" s="48"/>
      <c r="S148" s="48"/>
      <c r="T148" s="86"/>
      <c r="AT148" s="24" t="s">
        <v>210</v>
      </c>
      <c r="AU148" s="24" t="s">
        <v>87</v>
      </c>
    </row>
    <row r="149" spans="2:65" s="1" customFormat="1" ht="16.5" customHeight="1">
      <c r="B149" s="201"/>
      <c r="C149" s="202" t="s">
        <v>327</v>
      </c>
      <c r="D149" s="202" t="s">
        <v>203</v>
      </c>
      <c r="E149" s="203" t="s">
        <v>3060</v>
      </c>
      <c r="F149" s="204" t="s">
        <v>3061</v>
      </c>
      <c r="G149" s="205" t="s">
        <v>1192</v>
      </c>
      <c r="H149" s="206">
        <v>15</v>
      </c>
      <c r="I149" s="207"/>
      <c r="J149" s="208">
        <f>ROUND(I149*H149,2)</f>
        <v>0</v>
      </c>
      <c r="K149" s="204" t="s">
        <v>5</v>
      </c>
      <c r="L149" s="47"/>
      <c r="M149" s="209" t="s">
        <v>5</v>
      </c>
      <c r="N149" s="210" t="s">
        <v>48</v>
      </c>
      <c r="O149" s="48"/>
      <c r="P149" s="211">
        <f>O149*H149</f>
        <v>0</v>
      </c>
      <c r="Q149" s="211">
        <v>0</v>
      </c>
      <c r="R149" s="211">
        <f>Q149*H149</f>
        <v>0</v>
      </c>
      <c r="S149" s="211">
        <v>0</v>
      </c>
      <c r="T149" s="212">
        <f>S149*H149</f>
        <v>0</v>
      </c>
      <c r="AR149" s="24" t="s">
        <v>208</v>
      </c>
      <c r="AT149" s="24" t="s">
        <v>203</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468</v>
      </c>
    </row>
    <row r="150" spans="2:47" s="1" customFormat="1" ht="13.5">
      <c r="B150" s="47"/>
      <c r="D150" s="214" t="s">
        <v>210</v>
      </c>
      <c r="F150" s="215" t="s">
        <v>3061</v>
      </c>
      <c r="I150" s="216"/>
      <c r="L150" s="47"/>
      <c r="M150" s="217"/>
      <c r="N150" s="48"/>
      <c r="O150" s="48"/>
      <c r="P150" s="48"/>
      <c r="Q150" s="48"/>
      <c r="R150" s="48"/>
      <c r="S150" s="48"/>
      <c r="T150" s="86"/>
      <c r="AT150" s="24" t="s">
        <v>210</v>
      </c>
      <c r="AU150" s="24" t="s">
        <v>87</v>
      </c>
    </row>
    <row r="151" spans="2:65" s="1" customFormat="1" ht="16.5" customHeight="1">
      <c r="B151" s="201"/>
      <c r="C151" s="202" t="s">
        <v>334</v>
      </c>
      <c r="D151" s="202" t="s">
        <v>203</v>
      </c>
      <c r="E151" s="203" t="s">
        <v>3062</v>
      </c>
      <c r="F151" s="204" t="s">
        <v>3063</v>
      </c>
      <c r="G151" s="205" t="s">
        <v>1192</v>
      </c>
      <c r="H151" s="206">
        <v>1</v>
      </c>
      <c r="I151" s="207"/>
      <c r="J151" s="208">
        <f>ROUND(I151*H151,2)</f>
        <v>0</v>
      </c>
      <c r="K151" s="204" t="s">
        <v>5</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480</v>
      </c>
    </row>
    <row r="152" spans="2:47" s="1" customFormat="1" ht="13.5">
      <c r="B152" s="47"/>
      <c r="D152" s="214" t="s">
        <v>210</v>
      </c>
      <c r="F152" s="215" t="s">
        <v>3063</v>
      </c>
      <c r="I152" s="216"/>
      <c r="L152" s="47"/>
      <c r="M152" s="217"/>
      <c r="N152" s="48"/>
      <c r="O152" s="48"/>
      <c r="P152" s="48"/>
      <c r="Q152" s="48"/>
      <c r="R152" s="48"/>
      <c r="S152" s="48"/>
      <c r="T152" s="86"/>
      <c r="AT152" s="24" t="s">
        <v>210</v>
      </c>
      <c r="AU152" s="24" t="s">
        <v>87</v>
      </c>
    </row>
    <row r="153" spans="2:65" s="1" customFormat="1" ht="16.5" customHeight="1">
      <c r="B153" s="201"/>
      <c r="C153" s="202" t="s">
        <v>341</v>
      </c>
      <c r="D153" s="202" t="s">
        <v>203</v>
      </c>
      <c r="E153" s="203" t="s">
        <v>3064</v>
      </c>
      <c r="F153" s="204" t="s">
        <v>3065</v>
      </c>
      <c r="G153" s="205" t="s">
        <v>1192</v>
      </c>
      <c r="H153" s="206">
        <v>5</v>
      </c>
      <c r="I153" s="207"/>
      <c r="J153" s="208">
        <f>ROUND(I153*H153,2)</f>
        <v>0</v>
      </c>
      <c r="K153" s="204" t="s">
        <v>5</v>
      </c>
      <c r="L153" s="47"/>
      <c r="M153" s="209" t="s">
        <v>5</v>
      </c>
      <c r="N153" s="210" t="s">
        <v>48</v>
      </c>
      <c r="O153" s="48"/>
      <c r="P153" s="211">
        <f>O153*H153</f>
        <v>0</v>
      </c>
      <c r="Q153" s="211">
        <v>0</v>
      </c>
      <c r="R153" s="211">
        <f>Q153*H153</f>
        <v>0</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496</v>
      </c>
    </row>
    <row r="154" spans="2:47" s="1" customFormat="1" ht="13.5">
      <c r="B154" s="47"/>
      <c r="D154" s="214" t="s">
        <v>210</v>
      </c>
      <c r="F154" s="215" t="s">
        <v>3065</v>
      </c>
      <c r="I154" s="216"/>
      <c r="L154" s="47"/>
      <c r="M154" s="217"/>
      <c r="N154" s="48"/>
      <c r="O154" s="48"/>
      <c r="P154" s="48"/>
      <c r="Q154" s="48"/>
      <c r="R154" s="48"/>
      <c r="S154" s="48"/>
      <c r="T154" s="86"/>
      <c r="AT154" s="24" t="s">
        <v>210</v>
      </c>
      <c r="AU154" s="24" t="s">
        <v>87</v>
      </c>
    </row>
    <row r="155" spans="2:65" s="1" customFormat="1" ht="16.5" customHeight="1">
      <c r="B155" s="201"/>
      <c r="C155" s="202" t="s">
        <v>347</v>
      </c>
      <c r="D155" s="202" t="s">
        <v>203</v>
      </c>
      <c r="E155" s="203" t="s">
        <v>3066</v>
      </c>
      <c r="F155" s="204" t="s">
        <v>3067</v>
      </c>
      <c r="G155" s="205" t="s">
        <v>1192</v>
      </c>
      <c r="H155" s="206">
        <v>1</v>
      </c>
      <c r="I155" s="207"/>
      <c r="J155" s="208">
        <f>ROUND(I155*H155,2)</f>
        <v>0</v>
      </c>
      <c r="K155" s="204" t="s">
        <v>5</v>
      </c>
      <c r="L155" s="47"/>
      <c r="M155" s="209" t="s">
        <v>5</v>
      </c>
      <c r="N155" s="210" t="s">
        <v>48</v>
      </c>
      <c r="O155" s="48"/>
      <c r="P155" s="211">
        <f>O155*H155</f>
        <v>0</v>
      </c>
      <c r="Q155" s="211">
        <v>0</v>
      </c>
      <c r="R155" s="211">
        <f>Q155*H155</f>
        <v>0</v>
      </c>
      <c r="S155" s="211">
        <v>0</v>
      </c>
      <c r="T155" s="212">
        <f>S155*H155</f>
        <v>0</v>
      </c>
      <c r="AR155" s="24" t="s">
        <v>208</v>
      </c>
      <c r="AT155" s="24" t="s">
        <v>203</v>
      </c>
      <c r="AU155" s="24" t="s">
        <v>87</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509</v>
      </c>
    </row>
    <row r="156" spans="2:47" s="1" customFormat="1" ht="13.5">
      <c r="B156" s="47"/>
      <c r="D156" s="214" t="s">
        <v>210</v>
      </c>
      <c r="F156" s="215" t="s">
        <v>3067</v>
      </c>
      <c r="I156" s="216"/>
      <c r="L156" s="47"/>
      <c r="M156" s="217"/>
      <c r="N156" s="48"/>
      <c r="O156" s="48"/>
      <c r="P156" s="48"/>
      <c r="Q156" s="48"/>
      <c r="R156" s="48"/>
      <c r="S156" s="48"/>
      <c r="T156" s="86"/>
      <c r="AT156" s="24" t="s">
        <v>210</v>
      </c>
      <c r="AU156" s="24" t="s">
        <v>87</v>
      </c>
    </row>
    <row r="157" spans="2:63" s="10" customFormat="1" ht="29.85" customHeight="1">
      <c r="B157" s="188"/>
      <c r="D157" s="189" t="s">
        <v>76</v>
      </c>
      <c r="E157" s="199" t="s">
        <v>1427</v>
      </c>
      <c r="F157" s="199" t="s">
        <v>3068</v>
      </c>
      <c r="I157" s="191"/>
      <c r="J157" s="200">
        <f>BK157</f>
        <v>0</v>
      </c>
      <c r="L157" s="188"/>
      <c r="M157" s="193"/>
      <c r="N157" s="194"/>
      <c r="O157" s="194"/>
      <c r="P157" s="195">
        <f>SUM(P158:P169)</f>
        <v>0</v>
      </c>
      <c r="Q157" s="194"/>
      <c r="R157" s="195">
        <f>SUM(R158:R169)</f>
        <v>0</v>
      </c>
      <c r="S157" s="194"/>
      <c r="T157" s="196">
        <f>SUM(T158:T169)</f>
        <v>0</v>
      </c>
      <c r="AR157" s="189" t="s">
        <v>85</v>
      </c>
      <c r="AT157" s="197" t="s">
        <v>76</v>
      </c>
      <c r="AU157" s="197" t="s">
        <v>85</v>
      </c>
      <c r="AY157" s="189" t="s">
        <v>201</v>
      </c>
      <c r="BK157" s="198">
        <f>SUM(BK158:BK169)</f>
        <v>0</v>
      </c>
    </row>
    <row r="158" spans="2:65" s="1" customFormat="1" ht="16.5" customHeight="1">
      <c r="B158" s="201"/>
      <c r="C158" s="202" t="s">
        <v>352</v>
      </c>
      <c r="D158" s="202" t="s">
        <v>203</v>
      </c>
      <c r="E158" s="203" t="s">
        <v>3069</v>
      </c>
      <c r="F158" s="204" t="s">
        <v>3070</v>
      </c>
      <c r="G158" s="205" t="s">
        <v>330</v>
      </c>
      <c r="H158" s="206">
        <v>40</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518</v>
      </c>
    </row>
    <row r="159" spans="2:47" s="1" customFormat="1" ht="13.5">
      <c r="B159" s="47"/>
      <c r="D159" s="214" t="s">
        <v>210</v>
      </c>
      <c r="F159" s="215" t="s">
        <v>3070</v>
      </c>
      <c r="I159" s="216"/>
      <c r="L159" s="47"/>
      <c r="M159" s="217"/>
      <c r="N159" s="48"/>
      <c r="O159" s="48"/>
      <c r="P159" s="48"/>
      <c r="Q159" s="48"/>
      <c r="R159" s="48"/>
      <c r="S159" s="48"/>
      <c r="T159" s="86"/>
      <c r="AT159" s="24" t="s">
        <v>210</v>
      </c>
      <c r="AU159" s="24" t="s">
        <v>87</v>
      </c>
    </row>
    <row r="160" spans="2:65" s="1" customFormat="1" ht="16.5" customHeight="1">
      <c r="B160" s="201"/>
      <c r="C160" s="202" t="s">
        <v>357</v>
      </c>
      <c r="D160" s="202" t="s">
        <v>203</v>
      </c>
      <c r="E160" s="203" t="s">
        <v>3071</v>
      </c>
      <c r="F160" s="204" t="s">
        <v>3072</v>
      </c>
      <c r="G160" s="205" t="s">
        <v>330</v>
      </c>
      <c r="H160" s="206">
        <v>200</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87</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528</v>
      </c>
    </row>
    <row r="161" spans="2:47" s="1" customFormat="1" ht="13.5">
      <c r="B161" s="47"/>
      <c r="D161" s="214" t="s">
        <v>210</v>
      </c>
      <c r="F161" s="215" t="s">
        <v>3072</v>
      </c>
      <c r="I161" s="216"/>
      <c r="L161" s="47"/>
      <c r="M161" s="217"/>
      <c r="N161" s="48"/>
      <c r="O161" s="48"/>
      <c r="P161" s="48"/>
      <c r="Q161" s="48"/>
      <c r="R161" s="48"/>
      <c r="S161" s="48"/>
      <c r="T161" s="86"/>
      <c r="AT161" s="24" t="s">
        <v>210</v>
      </c>
      <c r="AU161" s="24" t="s">
        <v>87</v>
      </c>
    </row>
    <row r="162" spans="2:65" s="1" customFormat="1" ht="16.5" customHeight="1">
      <c r="B162" s="201"/>
      <c r="C162" s="202" t="s">
        <v>368</v>
      </c>
      <c r="D162" s="202" t="s">
        <v>203</v>
      </c>
      <c r="E162" s="203" t="s">
        <v>3073</v>
      </c>
      <c r="F162" s="204" t="s">
        <v>3074</v>
      </c>
      <c r="G162" s="205" t="s">
        <v>330</v>
      </c>
      <c r="H162" s="206">
        <v>20</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87</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541</v>
      </c>
    </row>
    <row r="163" spans="2:47" s="1" customFormat="1" ht="13.5">
      <c r="B163" s="47"/>
      <c r="D163" s="214" t="s">
        <v>210</v>
      </c>
      <c r="F163" s="215" t="s">
        <v>3074</v>
      </c>
      <c r="I163" s="216"/>
      <c r="L163" s="47"/>
      <c r="M163" s="217"/>
      <c r="N163" s="48"/>
      <c r="O163" s="48"/>
      <c r="P163" s="48"/>
      <c r="Q163" s="48"/>
      <c r="R163" s="48"/>
      <c r="S163" s="48"/>
      <c r="T163" s="86"/>
      <c r="AT163" s="24" t="s">
        <v>210</v>
      </c>
      <c r="AU163" s="24" t="s">
        <v>87</v>
      </c>
    </row>
    <row r="164" spans="2:65" s="1" customFormat="1" ht="25.5" customHeight="1">
      <c r="B164" s="201"/>
      <c r="C164" s="202" t="s">
        <v>374</v>
      </c>
      <c r="D164" s="202" t="s">
        <v>203</v>
      </c>
      <c r="E164" s="203" t="s">
        <v>3075</v>
      </c>
      <c r="F164" s="204" t="s">
        <v>3076</v>
      </c>
      <c r="G164" s="205" t="s">
        <v>206</v>
      </c>
      <c r="H164" s="206">
        <v>0.88</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87</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550</v>
      </c>
    </row>
    <row r="165" spans="2:47" s="1" customFormat="1" ht="13.5">
      <c r="B165" s="47"/>
      <c r="D165" s="214" t="s">
        <v>210</v>
      </c>
      <c r="F165" s="215" t="s">
        <v>3076</v>
      </c>
      <c r="I165" s="216"/>
      <c r="L165" s="47"/>
      <c r="M165" s="217"/>
      <c r="N165" s="48"/>
      <c r="O165" s="48"/>
      <c r="P165" s="48"/>
      <c r="Q165" s="48"/>
      <c r="R165" s="48"/>
      <c r="S165" s="48"/>
      <c r="T165" s="86"/>
      <c r="AT165" s="24" t="s">
        <v>210</v>
      </c>
      <c r="AU165" s="24" t="s">
        <v>87</v>
      </c>
    </row>
    <row r="166" spans="2:65" s="1" customFormat="1" ht="16.5" customHeight="1">
      <c r="B166" s="201"/>
      <c r="C166" s="202" t="s">
        <v>144</v>
      </c>
      <c r="D166" s="202" t="s">
        <v>203</v>
      </c>
      <c r="E166" s="203" t="s">
        <v>3077</v>
      </c>
      <c r="F166" s="204" t="s">
        <v>3078</v>
      </c>
      <c r="G166" s="205" t="s">
        <v>330</v>
      </c>
      <c r="H166" s="206">
        <v>120</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87</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562</v>
      </c>
    </row>
    <row r="167" spans="2:47" s="1" customFormat="1" ht="13.5">
      <c r="B167" s="47"/>
      <c r="D167" s="214" t="s">
        <v>210</v>
      </c>
      <c r="F167" s="215" t="s">
        <v>3078</v>
      </c>
      <c r="I167" s="216"/>
      <c r="L167" s="47"/>
      <c r="M167" s="217"/>
      <c r="N167" s="48"/>
      <c r="O167" s="48"/>
      <c r="P167" s="48"/>
      <c r="Q167" s="48"/>
      <c r="R167" s="48"/>
      <c r="S167" s="48"/>
      <c r="T167" s="86"/>
      <c r="AT167" s="24" t="s">
        <v>210</v>
      </c>
      <c r="AU167" s="24" t="s">
        <v>87</v>
      </c>
    </row>
    <row r="168" spans="2:65" s="1" customFormat="1" ht="16.5" customHeight="1">
      <c r="B168" s="201"/>
      <c r="C168" s="202" t="s">
        <v>385</v>
      </c>
      <c r="D168" s="202" t="s">
        <v>203</v>
      </c>
      <c r="E168" s="203" t="s">
        <v>3079</v>
      </c>
      <c r="F168" s="204" t="s">
        <v>3080</v>
      </c>
      <c r="G168" s="205" t="s">
        <v>1192</v>
      </c>
      <c r="H168" s="206">
        <v>3</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574</v>
      </c>
    </row>
    <row r="169" spans="2:47" s="1" customFormat="1" ht="13.5">
      <c r="B169" s="47"/>
      <c r="D169" s="214" t="s">
        <v>210</v>
      </c>
      <c r="F169" s="215" t="s">
        <v>3080</v>
      </c>
      <c r="I169" s="216"/>
      <c r="L169" s="47"/>
      <c r="M169" s="217"/>
      <c r="N169" s="48"/>
      <c r="O169" s="48"/>
      <c r="P169" s="48"/>
      <c r="Q169" s="48"/>
      <c r="R169" s="48"/>
      <c r="S169" s="48"/>
      <c r="T169" s="86"/>
      <c r="AT169" s="24" t="s">
        <v>210</v>
      </c>
      <c r="AU169" s="24" t="s">
        <v>87</v>
      </c>
    </row>
    <row r="170" spans="2:63" s="10" customFormat="1" ht="29.85" customHeight="1">
      <c r="B170" s="188"/>
      <c r="D170" s="189" t="s">
        <v>76</v>
      </c>
      <c r="E170" s="199" t="s">
        <v>1441</v>
      </c>
      <c r="F170" s="199" t="s">
        <v>1515</v>
      </c>
      <c r="I170" s="191"/>
      <c r="J170" s="200">
        <f>BK170</f>
        <v>0</v>
      </c>
      <c r="L170" s="188"/>
      <c r="M170" s="193"/>
      <c r="N170" s="194"/>
      <c r="O170" s="194"/>
      <c r="P170" s="195">
        <f>SUM(P171:P172)</f>
        <v>0</v>
      </c>
      <c r="Q170" s="194"/>
      <c r="R170" s="195">
        <f>SUM(R171:R172)</f>
        <v>0</v>
      </c>
      <c r="S170" s="194"/>
      <c r="T170" s="196">
        <f>SUM(T171:T172)</f>
        <v>0</v>
      </c>
      <c r="AR170" s="189" t="s">
        <v>85</v>
      </c>
      <c r="AT170" s="197" t="s">
        <v>76</v>
      </c>
      <c r="AU170" s="197" t="s">
        <v>85</v>
      </c>
      <c r="AY170" s="189" t="s">
        <v>201</v>
      </c>
      <c r="BK170" s="198">
        <f>SUM(BK171:BK172)</f>
        <v>0</v>
      </c>
    </row>
    <row r="171" spans="2:65" s="1" customFormat="1" ht="51" customHeight="1">
      <c r="B171" s="201"/>
      <c r="C171" s="202" t="s">
        <v>391</v>
      </c>
      <c r="D171" s="202" t="s">
        <v>203</v>
      </c>
      <c r="E171" s="203" t="s">
        <v>3081</v>
      </c>
      <c r="F171" s="204" t="s">
        <v>3082</v>
      </c>
      <c r="G171" s="205" t="s">
        <v>1192</v>
      </c>
      <c r="H171" s="206">
        <v>1</v>
      </c>
      <c r="I171" s="207"/>
      <c r="J171" s="208">
        <f>ROUND(I171*H171,2)</f>
        <v>0</v>
      </c>
      <c r="K171" s="204" t="s">
        <v>5</v>
      </c>
      <c r="L171" s="47"/>
      <c r="M171" s="209" t="s">
        <v>5</v>
      </c>
      <c r="N171" s="210" t="s">
        <v>48</v>
      </c>
      <c r="O171" s="48"/>
      <c r="P171" s="211">
        <f>O171*H171</f>
        <v>0</v>
      </c>
      <c r="Q171" s="211">
        <v>0</v>
      </c>
      <c r="R171" s="211">
        <f>Q171*H171</f>
        <v>0</v>
      </c>
      <c r="S171" s="211">
        <v>0</v>
      </c>
      <c r="T171" s="212">
        <f>S171*H171</f>
        <v>0</v>
      </c>
      <c r="AR171" s="24" t="s">
        <v>208</v>
      </c>
      <c r="AT171" s="24" t="s">
        <v>203</v>
      </c>
      <c r="AU171" s="24" t="s">
        <v>87</v>
      </c>
      <c r="AY171" s="24" t="s">
        <v>201</v>
      </c>
      <c r="BE171" s="213">
        <f>IF(N171="základní",J171,0)</f>
        <v>0</v>
      </c>
      <c r="BF171" s="213">
        <f>IF(N171="snížená",J171,0)</f>
        <v>0</v>
      </c>
      <c r="BG171" s="213">
        <f>IF(N171="zákl. přenesená",J171,0)</f>
        <v>0</v>
      </c>
      <c r="BH171" s="213">
        <f>IF(N171="sníž. přenesená",J171,0)</f>
        <v>0</v>
      </c>
      <c r="BI171" s="213">
        <f>IF(N171="nulová",J171,0)</f>
        <v>0</v>
      </c>
      <c r="BJ171" s="24" t="s">
        <v>85</v>
      </c>
      <c r="BK171" s="213">
        <f>ROUND(I171*H171,2)</f>
        <v>0</v>
      </c>
      <c r="BL171" s="24" t="s">
        <v>208</v>
      </c>
      <c r="BM171" s="24" t="s">
        <v>584</v>
      </c>
    </row>
    <row r="172" spans="2:47" s="1" customFormat="1" ht="13.5">
      <c r="B172" s="47"/>
      <c r="D172" s="214" t="s">
        <v>210</v>
      </c>
      <c r="F172" s="215" t="s">
        <v>3083</v>
      </c>
      <c r="I172" s="216"/>
      <c r="L172" s="47"/>
      <c r="M172" s="217"/>
      <c r="N172" s="48"/>
      <c r="O172" s="48"/>
      <c r="P172" s="48"/>
      <c r="Q172" s="48"/>
      <c r="R172" s="48"/>
      <c r="S172" s="48"/>
      <c r="T172" s="86"/>
      <c r="AT172" s="24" t="s">
        <v>210</v>
      </c>
      <c r="AU172" s="24" t="s">
        <v>87</v>
      </c>
    </row>
    <row r="173" spans="2:63" s="10" customFormat="1" ht="29.85" customHeight="1">
      <c r="B173" s="188"/>
      <c r="D173" s="189" t="s">
        <v>76</v>
      </c>
      <c r="E173" s="199" t="s">
        <v>1463</v>
      </c>
      <c r="F173" s="199" t="s">
        <v>1635</v>
      </c>
      <c r="I173" s="191"/>
      <c r="J173" s="200">
        <f>BK173</f>
        <v>0</v>
      </c>
      <c r="L173" s="188"/>
      <c r="M173" s="193"/>
      <c r="N173" s="194"/>
      <c r="O173" s="194"/>
      <c r="P173" s="195">
        <f>SUM(P174:P179)</f>
        <v>0</v>
      </c>
      <c r="Q173" s="194"/>
      <c r="R173" s="195">
        <f>SUM(R174:R179)</f>
        <v>0</v>
      </c>
      <c r="S173" s="194"/>
      <c r="T173" s="196">
        <f>SUM(T174:T179)</f>
        <v>0</v>
      </c>
      <c r="AR173" s="189" t="s">
        <v>85</v>
      </c>
      <c r="AT173" s="197" t="s">
        <v>76</v>
      </c>
      <c r="AU173" s="197" t="s">
        <v>85</v>
      </c>
      <c r="AY173" s="189" t="s">
        <v>201</v>
      </c>
      <c r="BK173" s="198">
        <f>SUM(BK174:BK179)</f>
        <v>0</v>
      </c>
    </row>
    <row r="174" spans="2:65" s="1" customFormat="1" ht="16.5" customHeight="1">
      <c r="B174" s="201"/>
      <c r="C174" s="202" t="s">
        <v>403</v>
      </c>
      <c r="D174" s="202" t="s">
        <v>203</v>
      </c>
      <c r="E174" s="203" t="s">
        <v>3084</v>
      </c>
      <c r="F174" s="204" t="s">
        <v>1647</v>
      </c>
      <c r="G174" s="205" t="s">
        <v>1192</v>
      </c>
      <c r="H174" s="206">
        <v>40</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596</v>
      </c>
    </row>
    <row r="175" spans="2:47" s="1" customFormat="1" ht="13.5">
      <c r="B175" s="47"/>
      <c r="D175" s="214" t="s">
        <v>210</v>
      </c>
      <c r="F175" s="215" t="s">
        <v>1647</v>
      </c>
      <c r="I175" s="216"/>
      <c r="L175" s="47"/>
      <c r="M175" s="217"/>
      <c r="N175" s="48"/>
      <c r="O175" s="48"/>
      <c r="P175" s="48"/>
      <c r="Q175" s="48"/>
      <c r="R175" s="48"/>
      <c r="S175" s="48"/>
      <c r="T175" s="86"/>
      <c r="AT175" s="24" t="s">
        <v>210</v>
      </c>
      <c r="AU175" s="24" t="s">
        <v>87</v>
      </c>
    </row>
    <row r="176" spans="2:65" s="1" customFormat="1" ht="16.5" customHeight="1">
      <c r="B176" s="201"/>
      <c r="C176" s="202" t="s">
        <v>407</v>
      </c>
      <c r="D176" s="202" t="s">
        <v>203</v>
      </c>
      <c r="E176" s="203" t="s">
        <v>3085</v>
      </c>
      <c r="F176" s="204" t="s">
        <v>3086</v>
      </c>
      <c r="G176" s="205" t="s">
        <v>1022</v>
      </c>
      <c r="H176" s="206">
        <v>6</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609</v>
      </c>
    </row>
    <row r="177" spans="2:47" s="1" customFormat="1" ht="13.5">
      <c r="B177" s="47"/>
      <c r="D177" s="214" t="s">
        <v>210</v>
      </c>
      <c r="F177" s="215" t="s">
        <v>3086</v>
      </c>
      <c r="I177" s="216"/>
      <c r="L177" s="47"/>
      <c r="M177" s="217"/>
      <c r="N177" s="48"/>
      <c r="O177" s="48"/>
      <c r="P177" s="48"/>
      <c r="Q177" s="48"/>
      <c r="R177" s="48"/>
      <c r="S177" s="48"/>
      <c r="T177" s="86"/>
      <c r="AT177" s="24" t="s">
        <v>210</v>
      </c>
      <c r="AU177" s="24" t="s">
        <v>87</v>
      </c>
    </row>
    <row r="178" spans="2:65" s="1" customFormat="1" ht="16.5" customHeight="1">
      <c r="B178" s="201"/>
      <c r="C178" s="202" t="s">
        <v>411</v>
      </c>
      <c r="D178" s="202" t="s">
        <v>203</v>
      </c>
      <c r="E178" s="203" t="s">
        <v>1639</v>
      </c>
      <c r="F178" s="204" t="s">
        <v>3087</v>
      </c>
      <c r="G178" s="205" t="s">
        <v>1192</v>
      </c>
      <c r="H178" s="206">
        <v>1</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622</v>
      </c>
    </row>
    <row r="179" spans="2:47" s="1" customFormat="1" ht="13.5">
      <c r="B179" s="47"/>
      <c r="D179" s="214" t="s">
        <v>210</v>
      </c>
      <c r="F179" s="215" t="s">
        <v>3087</v>
      </c>
      <c r="I179" s="216"/>
      <c r="L179" s="47"/>
      <c r="M179" s="217"/>
      <c r="N179" s="48"/>
      <c r="O179" s="48"/>
      <c r="P179" s="48"/>
      <c r="Q179" s="48"/>
      <c r="R179" s="48"/>
      <c r="S179" s="48"/>
      <c r="T179" s="86"/>
      <c r="AT179" s="24" t="s">
        <v>210</v>
      </c>
      <c r="AU179" s="24" t="s">
        <v>87</v>
      </c>
    </row>
    <row r="180" spans="2:63" s="10" customFormat="1" ht="37.4" customHeight="1">
      <c r="B180" s="188"/>
      <c r="D180" s="189" t="s">
        <v>76</v>
      </c>
      <c r="E180" s="190" t="s">
        <v>1474</v>
      </c>
      <c r="F180" s="190" t="s">
        <v>3088</v>
      </c>
      <c r="I180" s="191"/>
      <c r="J180" s="192">
        <f>BK180</f>
        <v>0</v>
      </c>
      <c r="L180" s="188"/>
      <c r="M180" s="193"/>
      <c r="N180" s="194"/>
      <c r="O180" s="194"/>
      <c r="P180" s="195">
        <f>P181+P192+P195+P200+P207+P214+P223+P232+P237+P270</f>
        <v>0</v>
      </c>
      <c r="Q180" s="194"/>
      <c r="R180" s="195">
        <f>R181+R192+R195+R200+R207+R214+R223+R232+R237+R270</f>
        <v>0</v>
      </c>
      <c r="S180" s="194"/>
      <c r="T180" s="196">
        <f>T181+T192+T195+T200+T207+T214+T223+T232+T237+T270</f>
        <v>0</v>
      </c>
      <c r="AR180" s="189" t="s">
        <v>85</v>
      </c>
      <c r="AT180" s="197" t="s">
        <v>76</v>
      </c>
      <c r="AU180" s="197" t="s">
        <v>77</v>
      </c>
      <c r="AY180" s="189" t="s">
        <v>201</v>
      </c>
      <c r="BK180" s="198">
        <f>BK181+BK192+BK195+BK200+BK207+BK214+BK223+BK232+BK237+BK270</f>
        <v>0</v>
      </c>
    </row>
    <row r="181" spans="2:63" s="10" customFormat="1" ht="19.9" customHeight="1">
      <c r="B181" s="188"/>
      <c r="D181" s="189" t="s">
        <v>76</v>
      </c>
      <c r="E181" s="199" t="s">
        <v>1495</v>
      </c>
      <c r="F181" s="199" t="s">
        <v>1319</v>
      </c>
      <c r="I181" s="191"/>
      <c r="J181" s="200">
        <f>BK181</f>
        <v>0</v>
      </c>
      <c r="L181" s="188"/>
      <c r="M181" s="193"/>
      <c r="N181" s="194"/>
      <c r="O181" s="194"/>
      <c r="P181" s="195">
        <f>SUM(P182:P191)</f>
        <v>0</v>
      </c>
      <c r="Q181" s="194"/>
      <c r="R181" s="195">
        <f>SUM(R182:R191)</f>
        <v>0</v>
      </c>
      <c r="S181" s="194"/>
      <c r="T181" s="196">
        <f>SUM(T182:T191)</f>
        <v>0</v>
      </c>
      <c r="AR181" s="189" t="s">
        <v>85</v>
      </c>
      <c r="AT181" s="197" t="s">
        <v>76</v>
      </c>
      <c r="AU181" s="197" t="s">
        <v>85</v>
      </c>
      <c r="AY181" s="189" t="s">
        <v>201</v>
      </c>
      <c r="BK181" s="198">
        <f>SUM(BK182:BK191)</f>
        <v>0</v>
      </c>
    </row>
    <row r="182" spans="2:65" s="1" customFormat="1" ht="16.5" customHeight="1">
      <c r="B182" s="201"/>
      <c r="C182" s="202" t="s">
        <v>417</v>
      </c>
      <c r="D182" s="202" t="s">
        <v>203</v>
      </c>
      <c r="E182" s="203" t="s">
        <v>3089</v>
      </c>
      <c r="F182" s="204" t="s">
        <v>1321</v>
      </c>
      <c r="G182" s="205" t="s">
        <v>330</v>
      </c>
      <c r="H182" s="206">
        <v>40</v>
      </c>
      <c r="I182" s="207"/>
      <c r="J182" s="208">
        <f>ROUND(I182*H182,2)</f>
        <v>0</v>
      </c>
      <c r="K182" s="204" t="s">
        <v>5</v>
      </c>
      <c r="L182" s="47"/>
      <c r="M182" s="209" t="s">
        <v>5</v>
      </c>
      <c r="N182" s="210" t="s">
        <v>48</v>
      </c>
      <c r="O182" s="48"/>
      <c r="P182" s="211">
        <f>O182*H182</f>
        <v>0</v>
      </c>
      <c r="Q182" s="211">
        <v>0</v>
      </c>
      <c r="R182" s="211">
        <f>Q182*H182</f>
        <v>0</v>
      </c>
      <c r="S182" s="211">
        <v>0</v>
      </c>
      <c r="T182" s="212">
        <f>S182*H182</f>
        <v>0</v>
      </c>
      <c r="AR182" s="24" t="s">
        <v>208</v>
      </c>
      <c r="AT182" s="24" t="s">
        <v>203</v>
      </c>
      <c r="AU182" s="24" t="s">
        <v>87</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630</v>
      </c>
    </row>
    <row r="183" spans="2:47" s="1" customFormat="1" ht="13.5">
      <c r="B183" s="47"/>
      <c r="D183" s="214" t="s">
        <v>210</v>
      </c>
      <c r="F183" s="215" t="s">
        <v>1321</v>
      </c>
      <c r="I183" s="216"/>
      <c r="L183" s="47"/>
      <c r="M183" s="217"/>
      <c r="N183" s="48"/>
      <c r="O183" s="48"/>
      <c r="P183" s="48"/>
      <c r="Q183" s="48"/>
      <c r="R183" s="48"/>
      <c r="S183" s="48"/>
      <c r="T183" s="86"/>
      <c r="AT183" s="24" t="s">
        <v>210</v>
      </c>
      <c r="AU183" s="24" t="s">
        <v>87</v>
      </c>
    </row>
    <row r="184" spans="2:65" s="1" customFormat="1" ht="25.5" customHeight="1">
      <c r="B184" s="201"/>
      <c r="C184" s="202" t="s">
        <v>423</v>
      </c>
      <c r="D184" s="202" t="s">
        <v>203</v>
      </c>
      <c r="E184" s="203" t="s">
        <v>3090</v>
      </c>
      <c r="F184" s="204" t="s">
        <v>1333</v>
      </c>
      <c r="G184" s="205" t="s">
        <v>330</v>
      </c>
      <c r="H184" s="206">
        <v>40</v>
      </c>
      <c r="I184" s="207"/>
      <c r="J184" s="208">
        <f>ROUND(I184*H184,2)</f>
        <v>0</v>
      </c>
      <c r="K184" s="204" t="s">
        <v>5</v>
      </c>
      <c r="L184" s="47"/>
      <c r="M184" s="209" t="s">
        <v>5</v>
      </c>
      <c r="N184" s="210" t="s">
        <v>48</v>
      </c>
      <c r="O184" s="48"/>
      <c r="P184" s="211">
        <f>O184*H184</f>
        <v>0</v>
      </c>
      <c r="Q184" s="211">
        <v>0</v>
      </c>
      <c r="R184" s="211">
        <f>Q184*H184</f>
        <v>0</v>
      </c>
      <c r="S184" s="211">
        <v>0</v>
      </c>
      <c r="T184" s="212">
        <f>S184*H184</f>
        <v>0</v>
      </c>
      <c r="AR184" s="24" t="s">
        <v>208</v>
      </c>
      <c r="AT184" s="24" t="s">
        <v>203</v>
      </c>
      <c r="AU184" s="24" t="s">
        <v>87</v>
      </c>
      <c r="AY184" s="24" t="s">
        <v>201</v>
      </c>
      <c r="BE184" s="213">
        <f>IF(N184="základní",J184,0)</f>
        <v>0</v>
      </c>
      <c r="BF184" s="213">
        <f>IF(N184="snížená",J184,0)</f>
        <v>0</v>
      </c>
      <c r="BG184" s="213">
        <f>IF(N184="zákl. přenesená",J184,0)</f>
        <v>0</v>
      </c>
      <c r="BH184" s="213">
        <f>IF(N184="sníž. přenesená",J184,0)</f>
        <v>0</v>
      </c>
      <c r="BI184" s="213">
        <f>IF(N184="nulová",J184,0)</f>
        <v>0</v>
      </c>
      <c r="BJ184" s="24" t="s">
        <v>85</v>
      </c>
      <c r="BK184" s="213">
        <f>ROUND(I184*H184,2)</f>
        <v>0</v>
      </c>
      <c r="BL184" s="24" t="s">
        <v>208</v>
      </c>
      <c r="BM184" s="24" t="s">
        <v>638</v>
      </c>
    </row>
    <row r="185" spans="2:47" s="1" customFormat="1" ht="13.5">
      <c r="B185" s="47"/>
      <c r="D185" s="214" t="s">
        <v>210</v>
      </c>
      <c r="F185" s="215" t="s">
        <v>1333</v>
      </c>
      <c r="I185" s="216"/>
      <c r="L185" s="47"/>
      <c r="M185" s="217"/>
      <c r="N185" s="48"/>
      <c r="O185" s="48"/>
      <c r="P185" s="48"/>
      <c r="Q185" s="48"/>
      <c r="R185" s="48"/>
      <c r="S185" s="48"/>
      <c r="T185" s="86"/>
      <c r="AT185" s="24" t="s">
        <v>210</v>
      </c>
      <c r="AU185" s="24" t="s">
        <v>87</v>
      </c>
    </row>
    <row r="186" spans="2:65" s="1" customFormat="1" ht="25.5" customHeight="1">
      <c r="B186" s="201"/>
      <c r="C186" s="202" t="s">
        <v>430</v>
      </c>
      <c r="D186" s="202" t="s">
        <v>203</v>
      </c>
      <c r="E186" s="203" t="s">
        <v>3091</v>
      </c>
      <c r="F186" s="204" t="s">
        <v>1335</v>
      </c>
      <c r="G186" s="205" t="s">
        <v>330</v>
      </c>
      <c r="H186" s="206">
        <v>120</v>
      </c>
      <c r="I186" s="207"/>
      <c r="J186" s="208">
        <f>ROUND(I186*H186,2)</f>
        <v>0</v>
      </c>
      <c r="K186" s="204" t="s">
        <v>5</v>
      </c>
      <c r="L186" s="47"/>
      <c r="M186" s="209" t="s">
        <v>5</v>
      </c>
      <c r="N186" s="210" t="s">
        <v>48</v>
      </c>
      <c r="O186" s="48"/>
      <c r="P186" s="211">
        <f>O186*H186</f>
        <v>0</v>
      </c>
      <c r="Q186" s="211">
        <v>0</v>
      </c>
      <c r="R186" s="211">
        <f>Q186*H186</f>
        <v>0</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646</v>
      </c>
    </row>
    <row r="187" spans="2:47" s="1" customFormat="1" ht="13.5">
      <c r="B187" s="47"/>
      <c r="D187" s="214" t="s">
        <v>210</v>
      </c>
      <c r="F187" s="215" t="s">
        <v>1335</v>
      </c>
      <c r="I187" s="216"/>
      <c r="L187" s="47"/>
      <c r="M187" s="217"/>
      <c r="N187" s="48"/>
      <c r="O187" s="48"/>
      <c r="P187" s="48"/>
      <c r="Q187" s="48"/>
      <c r="R187" s="48"/>
      <c r="S187" s="48"/>
      <c r="T187" s="86"/>
      <c r="AT187" s="24" t="s">
        <v>210</v>
      </c>
      <c r="AU187" s="24" t="s">
        <v>87</v>
      </c>
    </row>
    <row r="188" spans="2:65" s="1" customFormat="1" ht="16.5" customHeight="1">
      <c r="B188" s="201"/>
      <c r="C188" s="202" t="s">
        <v>436</v>
      </c>
      <c r="D188" s="202" t="s">
        <v>203</v>
      </c>
      <c r="E188" s="203" t="s">
        <v>3092</v>
      </c>
      <c r="F188" s="204" t="s">
        <v>1670</v>
      </c>
      <c r="G188" s="205" t="s">
        <v>330</v>
      </c>
      <c r="H188" s="206">
        <v>500</v>
      </c>
      <c r="I188" s="207"/>
      <c r="J188" s="208">
        <f>ROUND(I188*H188,2)</f>
        <v>0</v>
      </c>
      <c r="K188" s="204" t="s">
        <v>5</v>
      </c>
      <c r="L188" s="47"/>
      <c r="M188" s="209" t="s">
        <v>5</v>
      </c>
      <c r="N188" s="210" t="s">
        <v>48</v>
      </c>
      <c r="O188" s="48"/>
      <c r="P188" s="211">
        <f>O188*H188</f>
        <v>0</v>
      </c>
      <c r="Q188" s="211">
        <v>0</v>
      </c>
      <c r="R188" s="211">
        <f>Q188*H188</f>
        <v>0</v>
      </c>
      <c r="S188" s="211">
        <v>0</v>
      </c>
      <c r="T188" s="212">
        <f>S188*H188</f>
        <v>0</v>
      </c>
      <c r="AR188" s="24" t="s">
        <v>208</v>
      </c>
      <c r="AT188" s="24" t="s">
        <v>203</v>
      </c>
      <c r="AU188" s="24" t="s">
        <v>87</v>
      </c>
      <c r="AY188" s="24" t="s">
        <v>201</v>
      </c>
      <c r="BE188" s="213">
        <f>IF(N188="základní",J188,0)</f>
        <v>0</v>
      </c>
      <c r="BF188" s="213">
        <f>IF(N188="snížená",J188,0)</f>
        <v>0</v>
      </c>
      <c r="BG188" s="213">
        <f>IF(N188="zákl. přenesená",J188,0)</f>
        <v>0</v>
      </c>
      <c r="BH188" s="213">
        <f>IF(N188="sníž. přenesená",J188,0)</f>
        <v>0</v>
      </c>
      <c r="BI188" s="213">
        <f>IF(N188="nulová",J188,0)</f>
        <v>0</v>
      </c>
      <c r="BJ188" s="24" t="s">
        <v>85</v>
      </c>
      <c r="BK188" s="213">
        <f>ROUND(I188*H188,2)</f>
        <v>0</v>
      </c>
      <c r="BL188" s="24" t="s">
        <v>208</v>
      </c>
      <c r="BM188" s="24" t="s">
        <v>654</v>
      </c>
    </row>
    <row r="189" spans="2:47" s="1" customFormat="1" ht="13.5">
      <c r="B189" s="47"/>
      <c r="D189" s="214" t="s">
        <v>210</v>
      </c>
      <c r="F189" s="215" t="s">
        <v>1670</v>
      </c>
      <c r="I189" s="216"/>
      <c r="L189" s="47"/>
      <c r="M189" s="217"/>
      <c r="N189" s="48"/>
      <c r="O189" s="48"/>
      <c r="P189" s="48"/>
      <c r="Q189" s="48"/>
      <c r="R189" s="48"/>
      <c r="S189" s="48"/>
      <c r="T189" s="86"/>
      <c r="AT189" s="24" t="s">
        <v>210</v>
      </c>
      <c r="AU189" s="24" t="s">
        <v>87</v>
      </c>
    </row>
    <row r="190" spans="2:65" s="1" customFormat="1" ht="25.5" customHeight="1">
      <c r="B190" s="201"/>
      <c r="C190" s="202" t="s">
        <v>147</v>
      </c>
      <c r="D190" s="202" t="s">
        <v>203</v>
      </c>
      <c r="E190" s="203" t="s">
        <v>3093</v>
      </c>
      <c r="F190" s="204" t="s">
        <v>3028</v>
      </c>
      <c r="G190" s="205" t="s">
        <v>330</v>
      </c>
      <c r="H190" s="206">
        <v>45</v>
      </c>
      <c r="I190" s="207"/>
      <c r="J190" s="208">
        <f>ROUND(I190*H190,2)</f>
        <v>0</v>
      </c>
      <c r="K190" s="204" t="s">
        <v>5</v>
      </c>
      <c r="L190" s="47"/>
      <c r="M190" s="209" t="s">
        <v>5</v>
      </c>
      <c r="N190" s="210" t="s">
        <v>48</v>
      </c>
      <c r="O190" s="48"/>
      <c r="P190" s="211">
        <f>O190*H190</f>
        <v>0</v>
      </c>
      <c r="Q190" s="211">
        <v>0</v>
      </c>
      <c r="R190" s="211">
        <f>Q190*H190</f>
        <v>0</v>
      </c>
      <c r="S190" s="211">
        <v>0</v>
      </c>
      <c r="T190" s="212">
        <f>S190*H190</f>
        <v>0</v>
      </c>
      <c r="AR190" s="24" t="s">
        <v>208</v>
      </c>
      <c r="AT190" s="24" t="s">
        <v>203</v>
      </c>
      <c r="AU190" s="24" t="s">
        <v>87</v>
      </c>
      <c r="AY190" s="24" t="s">
        <v>201</v>
      </c>
      <c r="BE190" s="213">
        <f>IF(N190="základní",J190,0)</f>
        <v>0</v>
      </c>
      <c r="BF190" s="213">
        <f>IF(N190="snížená",J190,0)</f>
        <v>0</v>
      </c>
      <c r="BG190" s="213">
        <f>IF(N190="zákl. přenesená",J190,0)</f>
        <v>0</v>
      </c>
      <c r="BH190" s="213">
        <f>IF(N190="sníž. přenesená",J190,0)</f>
        <v>0</v>
      </c>
      <c r="BI190" s="213">
        <f>IF(N190="nulová",J190,0)</f>
        <v>0</v>
      </c>
      <c r="BJ190" s="24" t="s">
        <v>85</v>
      </c>
      <c r="BK190" s="213">
        <f>ROUND(I190*H190,2)</f>
        <v>0</v>
      </c>
      <c r="BL190" s="24" t="s">
        <v>208</v>
      </c>
      <c r="BM190" s="24" t="s">
        <v>662</v>
      </c>
    </row>
    <row r="191" spans="2:47" s="1" customFormat="1" ht="13.5">
      <c r="B191" s="47"/>
      <c r="D191" s="214" t="s">
        <v>210</v>
      </c>
      <c r="F191" s="215" t="s">
        <v>3028</v>
      </c>
      <c r="I191" s="216"/>
      <c r="L191" s="47"/>
      <c r="M191" s="217"/>
      <c r="N191" s="48"/>
      <c r="O191" s="48"/>
      <c r="P191" s="48"/>
      <c r="Q191" s="48"/>
      <c r="R191" s="48"/>
      <c r="S191" s="48"/>
      <c r="T191" s="86"/>
      <c r="AT191" s="24" t="s">
        <v>210</v>
      </c>
      <c r="AU191" s="24" t="s">
        <v>87</v>
      </c>
    </row>
    <row r="192" spans="2:63" s="10" customFormat="1" ht="29.85" customHeight="1">
      <c r="B192" s="188"/>
      <c r="D192" s="189" t="s">
        <v>76</v>
      </c>
      <c r="E192" s="199" t="s">
        <v>1237</v>
      </c>
      <c r="F192" s="199" t="s">
        <v>3029</v>
      </c>
      <c r="I192" s="191"/>
      <c r="J192" s="200">
        <f>BK192</f>
        <v>0</v>
      </c>
      <c r="L192" s="188"/>
      <c r="M192" s="193"/>
      <c r="N192" s="194"/>
      <c r="O192" s="194"/>
      <c r="P192" s="195">
        <f>SUM(P193:P194)</f>
        <v>0</v>
      </c>
      <c r="Q192" s="194"/>
      <c r="R192" s="195">
        <f>SUM(R193:R194)</f>
        <v>0</v>
      </c>
      <c r="S192" s="194"/>
      <c r="T192" s="196">
        <f>SUM(T193:T194)</f>
        <v>0</v>
      </c>
      <c r="AR192" s="189" t="s">
        <v>85</v>
      </c>
      <c r="AT192" s="197" t="s">
        <v>76</v>
      </c>
      <c r="AU192" s="197" t="s">
        <v>85</v>
      </c>
      <c r="AY192" s="189" t="s">
        <v>201</v>
      </c>
      <c r="BK192" s="198">
        <f>SUM(BK193:BK194)</f>
        <v>0</v>
      </c>
    </row>
    <row r="193" spans="2:65" s="1" customFormat="1" ht="16.5" customHeight="1">
      <c r="B193" s="201"/>
      <c r="C193" s="202" t="s">
        <v>451</v>
      </c>
      <c r="D193" s="202" t="s">
        <v>203</v>
      </c>
      <c r="E193" s="203" t="s">
        <v>3094</v>
      </c>
      <c r="F193" s="204" t="s">
        <v>3031</v>
      </c>
      <c r="G193" s="205" t="s">
        <v>330</v>
      </c>
      <c r="H193" s="206">
        <v>100</v>
      </c>
      <c r="I193" s="207"/>
      <c r="J193" s="208">
        <f>ROUND(I193*H193,2)</f>
        <v>0</v>
      </c>
      <c r="K193" s="204" t="s">
        <v>5</v>
      </c>
      <c r="L193" s="47"/>
      <c r="M193" s="209" t="s">
        <v>5</v>
      </c>
      <c r="N193" s="210" t="s">
        <v>48</v>
      </c>
      <c r="O193" s="48"/>
      <c r="P193" s="211">
        <f>O193*H193</f>
        <v>0</v>
      </c>
      <c r="Q193" s="211">
        <v>0</v>
      </c>
      <c r="R193" s="211">
        <f>Q193*H193</f>
        <v>0</v>
      </c>
      <c r="S193" s="211">
        <v>0</v>
      </c>
      <c r="T193" s="212">
        <f>S193*H193</f>
        <v>0</v>
      </c>
      <c r="AR193" s="24" t="s">
        <v>208</v>
      </c>
      <c r="AT193" s="24" t="s">
        <v>203</v>
      </c>
      <c r="AU193" s="24" t="s">
        <v>87</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675</v>
      </c>
    </row>
    <row r="194" spans="2:47" s="1" customFormat="1" ht="13.5">
      <c r="B194" s="47"/>
      <c r="D194" s="214" t="s">
        <v>210</v>
      </c>
      <c r="F194" s="215" t="s">
        <v>3031</v>
      </c>
      <c r="I194" s="216"/>
      <c r="L194" s="47"/>
      <c r="M194" s="217"/>
      <c r="N194" s="48"/>
      <c r="O194" s="48"/>
      <c r="P194" s="48"/>
      <c r="Q194" s="48"/>
      <c r="R194" s="48"/>
      <c r="S194" s="48"/>
      <c r="T194" s="86"/>
      <c r="AT194" s="24" t="s">
        <v>210</v>
      </c>
      <c r="AU194" s="24" t="s">
        <v>87</v>
      </c>
    </row>
    <row r="195" spans="2:63" s="10" customFormat="1" ht="29.85" customHeight="1">
      <c r="B195" s="188"/>
      <c r="D195" s="189" t="s">
        <v>76</v>
      </c>
      <c r="E195" s="199" t="s">
        <v>1257</v>
      </c>
      <c r="F195" s="199" t="s">
        <v>3032</v>
      </c>
      <c r="I195" s="191"/>
      <c r="J195" s="200">
        <f>BK195</f>
        <v>0</v>
      </c>
      <c r="L195" s="188"/>
      <c r="M195" s="193"/>
      <c r="N195" s="194"/>
      <c r="O195" s="194"/>
      <c r="P195" s="195">
        <f>SUM(P196:P199)</f>
        <v>0</v>
      </c>
      <c r="Q195" s="194"/>
      <c r="R195" s="195">
        <f>SUM(R196:R199)</f>
        <v>0</v>
      </c>
      <c r="S195" s="194"/>
      <c r="T195" s="196">
        <f>SUM(T196:T199)</f>
        <v>0</v>
      </c>
      <c r="AR195" s="189" t="s">
        <v>85</v>
      </c>
      <c r="AT195" s="197" t="s">
        <v>76</v>
      </c>
      <c r="AU195" s="197" t="s">
        <v>85</v>
      </c>
      <c r="AY195" s="189" t="s">
        <v>201</v>
      </c>
      <c r="BK195" s="198">
        <f>SUM(BK196:BK199)</f>
        <v>0</v>
      </c>
    </row>
    <row r="196" spans="2:65" s="1" customFormat="1" ht="38.25" customHeight="1">
      <c r="B196" s="201"/>
      <c r="C196" s="202" t="s">
        <v>456</v>
      </c>
      <c r="D196" s="202" t="s">
        <v>203</v>
      </c>
      <c r="E196" s="203" t="s">
        <v>3095</v>
      </c>
      <c r="F196" s="204" t="s">
        <v>3034</v>
      </c>
      <c r="G196" s="205" t="s">
        <v>1192</v>
      </c>
      <c r="H196" s="206">
        <v>3</v>
      </c>
      <c r="I196" s="207"/>
      <c r="J196" s="208">
        <f>ROUND(I196*H196,2)</f>
        <v>0</v>
      </c>
      <c r="K196" s="204" t="s">
        <v>5</v>
      </c>
      <c r="L196" s="47"/>
      <c r="M196" s="209" t="s">
        <v>5</v>
      </c>
      <c r="N196" s="210" t="s">
        <v>48</v>
      </c>
      <c r="O196" s="48"/>
      <c r="P196" s="211">
        <f>O196*H196</f>
        <v>0</v>
      </c>
      <c r="Q196" s="211">
        <v>0</v>
      </c>
      <c r="R196" s="211">
        <f>Q196*H196</f>
        <v>0</v>
      </c>
      <c r="S196" s="211">
        <v>0</v>
      </c>
      <c r="T196" s="212">
        <f>S196*H196</f>
        <v>0</v>
      </c>
      <c r="AR196" s="24" t="s">
        <v>208</v>
      </c>
      <c r="AT196" s="24" t="s">
        <v>203</v>
      </c>
      <c r="AU196" s="24" t="s">
        <v>87</v>
      </c>
      <c r="AY196" s="24" t="s">
        <v>201</v>
      </c>
      <c r="BE196" s="213">
        <f>IF(N196="základní",J196,0)</f>
        <v>0</v>
      </c>
      <c r="BF196" s="213">
        <f>IF(N196="snížená",J196,0)</f>
        <v>0</v>
      </c>
      <c r="BG196" s="213">
        <f>IF(N196="zákl. přenesená",J196,0)</f>
        <v>0</v>
      </c>
      <c r="BH196" s="213">
        <f>IF(N196="sníž. přenesená",J196,0)</f>
        <v>0</v>
      </c>
      <c r="BI196" s="213">
        <f>IF(N196="nulová",J196,0)</f>
        <v>0</v>
      </c>
      <c r="BJ196" s="24" t="s">
        <v>85</v>
      </c>
      <c r="BK196" s="213">
        <f>ROUND(I196*H196,2)</f>
        <v>0</v>
      </c>
      <c r="BL196" s="24" t="s">
        <v>208</v>
      </c>
      <c r="BM196" s="24" t="s">
        <v>687</v>
      </c>
    </row>
    <row r="197" spans="2:47" s="1" customFormat="1" ht="13.5">
      <c r="B197" s="47"/>
      <c r="D197" s="214" t="s">
        <v>210</v>
      </c>
      <c r="F197" s="215" t="s">
        <v>3034</v>
      </c>
      <c r="I197" s="216"/>
      <c r="L197" s="47"/>
      <c r="M197" s="217"/>
      <c r="N197" s="48"/>
      <c r="O197" s="48"/>
      <c r="P197" s="48"/>
      <c r="Q197" s="48"/>
      <c r="R197" s="48"/>
      <c r="S197" s="48"/>
      <c r="T197" s="86"/>
      <c r="AT197" s="24" t="s">
        <v>210</v>
      </c>
      <c r="AU197" s="24" t="s">
        <v>87</v>
      </c>
    </row>
    <row r="198" spans="2:65" s="1" customFormat="1" ht="38.25" customHeight="1">
      <c r="B198" s="201"/>
      <c r="C198" s="202" t="s">
        <v>463</v>
      </c>
      <c r="D198" s="202" t="s">
        <v>203</v>
      </c>
      <c r="E198" s="203" t="s">
        <v>3096</v>
      </c>
      <c r="F198" s="204" t="s">
        <v>3036</v>
      </c>
      <c r="G198" s="205" t="s">
        <v>1192</v>
      </c>
      <c r="H198" s="206">
        <v>7</v>
      </c>
      <c r="I198" s="207"/>
      <c r="J198" s="208">
        <f>ROUND(I198*H198,2)</f>
        <v>0</v>
      </c>
      <c r="K198" s="204" t="s">
        <v>5</v>
      </c>
      <c r="L198" s="47"/>
      <c r="M198" s="209" t="s">
        <v>5</v>
      </c>
      <c r="N198" s="210" t="s">
        <v>48</v>
      </c>
      <c r="O198" s="48"/>
      <c r="P198" s="211">
        <f>O198*H198</f>
        <v>0</v>
      </c>
      <c r="Q198" s="211">
        <v>0</v>
      </c>
      <c r="R198" s="211">
        <f>Q198*H198</f>
        <v>0</v>
      </c>
      <c r="S198" s="211">
        <v>0</v>
      </c>
      <c r="T198" s="212">
        <f>S198*H198</f>
        <v>0</v>
      </c>
      <c r="AR198" s="24" t="s">
        <v>208</v>
      </c>
      <c r="AT198" s="24" t="s">
        <v>203</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695</v>
      </c>
    </row>
    <row r="199" spans="2:47" s="1" customFormat="1" ht="13.5">
      <c r="B199" s="47"/>
      <c r="D199" s="214" t="s">
        <v>210</v>
      </c>
      <c r="F199" s="215" t="s">
        <v>3036</v>
      </c>
      <c r="I199" s="216"/>
      <c r="L199" s="47"/>
      <c r="M199" s="217"/>
      <c r="N199" s="48"/>
      <c r="O199" s="48"/>
      <c r="P199" s="48"/>
      <c r="Q199" s="48"/>
      <c r="R199" s="48"/>
      <c r="S199" s="48"/>
      <c r="T199" s="86"/>
      <c r="AT199" s="24" t="s">
        <v>210</v>
      </c>
      <c r="AU199" s="24" t="s">
        <v>87</v>
      </c>
    </row>
    <row r="200" spans="2:63" s="10" customFormat="1" ht="29.85" customHeight="1">
      <c r="B200" s="188"/>
      <c r="D200" s="189" t="s">
        <v>76</v>
      </c>
      <c r="E200" s="199" t="s">
        <v>1286</v>
      </c>
      <c r="F200" s="199" t="s">
        <v>3037</v>
      </c>
      <c r="I200" s="191"/>
      <c r="J200" s="200">
        <f>BK200</f>
        <v>0</v>
      </c>
      <c r="L200" s="188"/>
      <c r="M200" s="193"/>
      <c r="N200" s="194"/>
      <c r="O200" s="194"/>
      <c r="P200" s="195">
        <f>SUM(P201:P206)</f>
        <v>0</v>
      </c>
      <c r="Q200" s="194"/>
      <c r="R200" s="195">
        <f>SUM(R201:R206)</f>
        <v>0</v>
      </c>
      <c r="S200" s="194"/>
      <c r="T200" s="196">
        <f>SUM(T201:T206)</f>
        <v>0</v>
      </c>
      <c r="AR200" s="189" t="s">
        <v>85</v>
      </c>
      <c r="AT200" s="197" t="s">
        <v>76</v>
      </c>
      <c r="AU200" s="197" t="s">
        <v>85</v>
      </c>
      <c r="AY200" s="189" t="s">
        <v>201</v>
      </c>
      <c r="BK200" s="198">
        <f>SUM(BK201:BK206)</f>
        <v>0</v>
      </c>
    </row>
    <row r="201" spans="2:65" s="1" customFormat="1" ht="16.5" customHeight="1">
      <c r="B201" s="201"/>
      <c r="C201" s="202" t="s">
        <v>468</v>
      </c>
      <c r="D201" s="202" t="s">
        <v>203</v>
      </c>
      <c r="E201" s="203" t="s">
        <v>3097</v>
      </c>
      <c r="F201" s="204" t="s">
        <v>3039</v>
      </c>
      <c r="G201" s="205" t="s">
        <v>1192</v>
      </c>
      <c r="H201" s="206">
        <v>3</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704</v>
      </c>
    </row>
    <row r="202" spans="2:47" s="1" customFormat="1" ht="13.5">
      <c r="B202" s="47"/>
      <c r="D202" s="214" t="s">
        <v>210</v>
      </c>
      <c r="F202" s="215" t="s">
        <v>3039</v>
      </c>
      <c r="I202" s="216"/>
      <c r="L202" s="47"/>
      <c r="M202" s="217"/>
      <c r="N202" s="48"/>
      <c r="O202" s="48"/>
      <c r="P202" s="48"/>
      <c r="Q202" s="48"/>
      <c r="R202" s="48"/>
      <c r="S202" s="48"/>
      <c r="T202" s="86"/>
      <c r="AT202" s="24" t="s">
        <v>210</v>
      </c>
      <c r="AU202" s="24" t="s">
        <v>87</v>
      </c>
    </row>
    <row r="203" spans="2:65" s="1" customFormat="1" ht="16.5" customHeight="1">
      <c r="B203" s="201"/>
      <c r="C203" s="202" t="s">
        <v>474</v>
      </c>
      <c r="D203" s="202" t="s">
        <v>203</v>
      </c>
      <c r="E203" s="203" t="s">
        <v>3098</v>
      </c>
      <c r="F203" s="204" t="s">
        <v>3041</v>
      </c>
      <c r="G203" s="205" t="s">
        <v>1192</v>
      </c>
      <c r="H203" s="206">
        <v>3</v>
      </c>
      <c r="I203" s="207"/>
      <c r="J203" s="208">
        <f>ROUND(I203*H203,2)</f>
        <v>0</v>
      </c>
      <c r="K203" s="204" t="s">
        <v>5</v>
      </c>
      <c r="L203" s="47"/>
      <c r="M203" s="209" t="s">
        <v>5</v>
      </c>
      <c r="N203" s="210" t="s">
        <v>48</v>
      </c>
      <c r="O203" s="48"/>
      <c r="P203" s="211">
        <f>O203*H203</f>
        <v>0</v>
      </c>
      <c r="Q203" s="211">
        <v>0</v>
      </c>
      <c r="R203" s="211">
        <f>Q203*H203</f>
        <v>0</v>
      </c>
      <c r="S203" s="211">
        <v>0</v>
      </c>
      <c r="T203" s="212">
        <f>S203*H203</f>
        <v>0</v>
      </c>
      <c r="AR203" s="24" t="s">
        <v>208</v>
      </c>
      <c r="AT203" s="24" t="s">
        <v>203</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713</v>
      </c>
    </row>
    <row r="204" spans="2:47" s="1" customFormat="1" ht="13.5">
      <c r="B204" s="47"/>
      <c r="D204" s="214" t="s">
        <v>210</v>
      </c>
      <c r="F204" s="215" t="s">
        <v>3041</v>
      </c>
      <c r="I204" s="216"/>
      <c r="L204" s="47"/>
      <c r="M204" s="217"/>
      <c r="N204" s="48"/>
      <c r="O204" s="48"/>
      <c r="P204" s="48"/>
      <c r="Q204" s="48"/>
      <c r="R204" s="48"/>
      <c r="S204" s="48"/>
      <c r="T204" s="86"/>
      <c r="AT204" s="24" t="s">
        <v>210</v>
      </c>
      <c r="AU204" s="24" t="s">
        <v>87</v>
      </c>
    </row>
    <row r="205" spans="2:65" s="1" customFormat="1" ht="16.5" customHeight="1">
      <c r="B205" s="201"/>
      <c r="C205" s="202" t="s">
        <v>480</v>
      </c>
      <c r="D205" s="202" t="s">
        <v>203</v>
      </c>
      <c r="E205" s="203" t="s">
        <v>3099</v>
      </c>
      <c r="F205" s="204" t="s">
        <v>3043</v>
      </c>
      <c r="G205" s="205" t="s">
        <v>1192</v>
      </c>
      <c r="H205" s="206">
        <v>7</v>
      </c>
      <c r="I205" s="207"/>
      <c r="J205" s="208">
        <f>ROUND(I205*H205,2)</f>
        <v>0</v>
      </c>
      <c r="K205" s="204" t="s">
        <v>5</v>
      </c>
      <c r="L205" s="47"/>
      <c r="M205" s="209" t="s">
        <v>5</v>
      </c>
      <c r="N205" s="210" t="s">
        <v>48</v>
      </c>
      <c r="O205" s="48"/>
      <c r="P205" s="211">
        <f>O205*H205</f>
        <v>0</v>
      </c>
      <c r="Q205" s="211">
        <v>0</v>
      </c>
      <c r="R205" s="211">
        <f>Q205*H205</f>
        <v>0</v>
      </c>
      <c r="S205" s="211">
        <v>0</v>
      </c>
      <c r="T205" s="212">
        <f>S205*H205</f>
        <v>0</v>
      </c>
      <c r="AR205" s="24" t="s">
        <v>208</v>
      </c>
      <c r="AT205" s="24" t="s">
        <v>203</v>
      </c>
      <c r="AU205" s="24" t="s">
        <v>87</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722</v>
      </c>
    </row>
    <row r="206" spans="2:47" s="1" customFormat="1" ht="13.5">
      <c r="B206" s="47"/>
      <c r="D206" s="214" t="s">
        <v>210</v>
      </c>
      <c r="F206" s="215" t="s">
        <v>3043</v>
      </c>
      <c r="I206" s="216"/>
      <c r="L206" s="47"/>
      <c r="M206" s="217"/>
      <c r="N206" s="48"/>
      <c r="O206" s="48"/>
      <c r="P206" s="48"/>
      <c r="Q206" s="48"/>
      <c r="R206" s="48"/>
      <c r="S206" s="48"/>
      <c r="T206" s="86"/>
      <c r="AT206" s="24" t="s">
        <v>210</v>
      </c>
      <c r="AU206" s="24" t="s">
        <v>87</v>
      </c>
    </row>
    <row r="207" spans="2:63" s="10" customFormat="1" ht="29.85" customHeight="1">
      <c r="B207" s="188"/>
      <c r="D207" s="189" t="s">
        <v>76</v>
      </c>
      <c r="E207" s="199" t="s">
        <v>1363</v>
      </c>
      <c r="F207" s="199" t="s">
        <v>3044</v>
      </c>
      <c r="I207" s="191"/>
      <c r="J207" s="200">
        <f>BK207</f>
        <v>0</v>
      </c>
      <c r="L207" s="188"/>
      <c r="M207" s="193"/>
      <c r="N207" s="194"/>
      <c r="O207" s="194"/>
      <c r="P207" s="195">
        <f>SUM(P208:P213)</f>
        <v>0</v>
      </c>
      <c r="Q207" s="194"/>
      <c r="R207" s="195">
        <f>SUM(R208:R213)</f>
        <v>0</v>
      </c>
      <c r="S207" s="194"/>
      <c r="T207" s="196">
        <f>SUM(T208:T213)</f>
        <v>0</v>
      </c>
      <c r="AR207" s="189" t="s">
        <v>85</v>
      </c>
      <c r="AT207" s="197" t="s">
        <v>76</v>
      </c>
      <c r="AU207" s="197" t="s">
        <v>85</v>
      </c>
      <c r="AY207" s="189" t="s">
        <v>201</v>
      </c>
      <c r="BK207" s="198">
        <f>SUM(BK208:BK213)</f>
        <v>0</v>
      </c>
    </row>
    <row r="208" spans="2:65" s="1" customFormat="1" ht="16.5" customHeight="1">
      <c r="B208" s="201"/>
      <c r="C208" s="202" t="s">
        <v>487</v>
      </c>
      <c r="D208" s="202" t="s">
        <v>203</v>
      </c>
      <c r="E208" s="203" t="s">
        <v>1785</v>
      </c>
      <c r="F208" s="204" t="s">
        <v>3046</v>
      </c>
      <c r="G208" s="205" t="s">
        <v>1192</v>
      </c>
      <c r="H208" s="206">
        <v>7</v>
      </c>
      <c r="I208" s="207"/>
      <c r="J208" s="208">
        <f>ROUND(I208*H208,2)</f>
        <v>0</v>
      </c>
      <c r="K208" s="204" t="s">
        <v>5</v>
      </c>
      <c r="L208" s="47"/>
      <c r="M208" s="209" t="s">
        <v>5</v>
      </c>
      <c r="N208" s="210" t="s">
        <v>48</v>
      </c>
      <c r="O208" s="48"/>
      <c r="P208" s="211">
        <f>O208*H208</f>
        <v>0</v>
      </c>
      <c r="Q208" s="211">
        <v>0</v>
      </c>
      <c r="R208" s="211">
        <f>Q208*H208</f>
        <v>0</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730</v>
      </c>
    </row>
    <row r="209" spans="2:47" s="1" customFormat="1" ht="13.5">
      <c r="B209" s="47"/>
      <c r="D209" s="214" t="s">
        <v>210</v>
      </c>
      <c r="F209" s="215" t="s">
        <v>3046</v>
      </c>
      <c r="I209" s="216"/>
      <c r="L209" s="47"/>
      <c r="M209" s="217"/>
      <c r="N209" s="48"/>
      <c r="O209" s="48"/>
      <c r="P209" s="48"/>
      <c r="Q209" s="48"/>
      <c r="R209" s="48"/>
      <c r="S209" s="48"/>
      <c r="T209" s="86"/>
      <c r="AT209" s="24" t="s">
        <v>210</v>
      </c>
      <c r="AU209" s="24" t="s">
        <v>87</v>
      </c>
    </row>
    <row r="210" spans="2:65" s="1" customFormat="1" ht="16.5" customHeight="1">
      <c r="B210" s="201"/>
      <c r="C210" s="202" t="s">
        <v>496</v>
      </c>
      <c r="D210" s="202" t="s">
        <v>203</v>
      </c>
      <c r="E210" s="203" t="s">
        <v>3100</v>
      </c>
      <c r="F210" s="204" t="s">
        <v>3048</v>
      </c>
      <c r="G210" s="205" t="s">
        <v>1192</v>
      </c>
      <c r="H210" s="206">
        <v>3</v>
      </c>
      <c r="I210" s="207"/>
      <c r="J210" s="208">
        <f>ROUND(I210*H210,2)</f>
        <v>0</v>
      </c>
      <c r="K210" s="204" t="s">
        <v>5</v>
      </c>
      <c r="L210" s="47"/>
      <c r="M210" s="209" t="s">
        <v>5</v>
      </c>
      <c r="N210" s="210" t="s">
        <v>48</v>
      </c>
      <c r="O210" s="48"/>
      <c r="P210" s="211">
        <f>O210*H210</f>
        <v>0</v>
      </c>
      <c r="Q210" s="211">
        <v>0</v>
      </c>
      <c r="R210" s="211">
        <f>Q210*H210</f>
        <v>0</v>
      </c>
      <c r="S210" s="211">
        <v>0</v>
      </c>
      <c r="T210" s="212">
        <f>S210*H210</f>
        <v>0</v>
      </c>
      <c r="AR210" s="24" t="s">
        <v>208</v>
      </c>
      <c r="AT210" s="24" t="s">
        <v>203</v>
      </c>
      <c r="AU210" s="24" t="s">
        <v>87</v>
      </c>
      <c r="AY210" s="24" t="s">
        <v>201</v>
      </c>
      <c r="BE210" s="213">
        <f>IF(N210="základní",J210,0)</f>
        <v>0</v>
      </c>
      <c r="BF210" s="213">
        <f>IF(N210="snížená",J210,0)</f>
        <v>0</v>
      </c>
      <c r="BG210" s="213">
        <f>IF(N210="zákl. přenesená",J210,0)</f>
        <v>0</v>
      </c>
      <c r="BH210" s="213">
        <f>IF(N210="sníž. přenesená",J210,0)</f>
        <v>0</v>
      </c>
      <c r="BI210" s="213">
        <f>IF(N210="nulová",J210,0)</f>
        <v>0</v>
      </c>
      <c r="BJ210" s="24" t="s">
        <v>85</v>
      </c>
      <c r="BK210" s="213">
        <f>ROUND(I210*H210,2)</f>
        <v>0</v>
      </c>
      <c r="BL210" s="24" t="s">
        <v>208</v>
      </c>
      <c r="BM210" s="24" t="s">
        <v>738</v>
      </c>
    </row>
    <row r="211" spans="2:47" s="1" customFormat="1" ht="13.5">
      <c r="B211" s="47"/>
      <c r="D211" s="214" t="s">
        <v>210</v>
      </c>
      <c r="F211" s="215" t="s">
        <v>3048</v>
      </c>
      <c r="I211" s="216"/>
      <c r="L211" s="47"/>
      <c r="M211" s="217"/>
      <c r="N211" s="48"/>
      <c r="O211" s="48"/>
      <c r="P211" s="48"/>
      <c r="Q211" s="48"/>
      <c r="R211" s="48"/>
      <c r="S211" s="48"/>
      <c r="T211" s="86"/>
      <c r="AT211" s="24" t="s">
        <v>210</v>
      </c>
      <c r="AU211" s="24" t="s">
        <v>87</v>
      </c>
    </row>
    <row r="212" spans="2:65" s="1" customFormat="1" ht="16.5" customHeight="1">
      <c r="B212" s="201"/>
      <c r="C212" s="202" t="s">
        <v>503</v>
      </c>
      <c r="D212" s="202" t="s">
        <v>203</v>
      </c>
      <c r="E212" s="203" t="s">
        <v>3101</v>
      </c>
      <c r="F212" s="204" t="s">
        <v>3050</v>
      </c>
      <c r="G212" s="205" t="s">
        <v>1192</v>
      </c>
      <c r="H212" s="206">
        <v>10</v>
      </c>
      <c r="I212" s="207"/>
      <c r="J212" s="208">
        <f>ROUND(I212*H212,2)</f>
        <v>0</v>
      </c>
      <c r="K212" s="204" t="s">
        <v>5</v>
      </c>
      <c r="L212" s="47"/>
      <c r="M212" s="209" t="s">
        <v>5</v>
      </c>
      <c r="N212" s="210" t="s">
        <v>48</v>
      </c>
      <c r="O212" s="48"/>
      <c r="P212" s="211">
        <f>O212*H212</f>
        <v>0</v>
      </c>
      <c r="Q212" s="211">
        <v>0</v>
      </c>
      <c r="R212" s="211">
        <f>Q212*H212</f>
        <v>0</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749</v>
      </c>
    </row>
    <row r="213" spans="2:47" s="1" customFormat="1" ht="13.5">
      <c r="B213" s="47"/>
      <c r="D213" s="214" t="s">
        <v>210</v>
      </c>
      <c r="F213" s="215" t="s">
        <v>3050</v>
      </c>
      <c r="I213" s="216"/>
      <c r="L213" s="47"/>
      <c r="M213" s="217"/>
      <c r="N213" s="48"/>
      <c r="O213" s="48"/>
      <c r="P213" s="48"/>
      <c r="Q213" s="48"/>
      <c r="R213" s="48"/>
      <c r="S213" s="48"/>
      <c r="T213" s="86"/>
      <c r="AT213" s="24" t="s">
        <v>210</v>
      </c>
      <c r="AU213" s="24" t="s">
        <v>87</v>
      </c>
    </row>
    <row r="214" spans="2:63" s="10" customFormat="1" ht="29.85" customHeight="1">
      <c r="B214" s="188"/>
      <c r="D214" s="189" t="s">
        <v>76</v>
      </c>
      <c r="E214" s="199" t="s">
        <v>1375</v>
      </c>
      <c r="F214" s="199" t="s">
        <v>1376</v>
      </c>
      <c r="I214" s="191"/>
      <c r="J214" s="200">
        <f>BK214</f>
        <v>0</v>
      </c>
      <c r="L214" s="188"/>
      <c r="M214" s="193"/>
      <c r="N214" s="194"/>
      <c r="O214" s="194"/>
      <c r="P214" s="195">
        <f>SUM(P215:P222)</f>
        <v>0</v>
      </c>
      <c r="Q214" s="194"/>
      <c r="R214" s="195">
        <f>SUM(R215:R222)</f>
        <v>0</v>
      </c>
      <c r="S214" s="194"/>
      <c r="T214" s="196">
        <f>SUM(T215:T222)</f>
        <v>0</v>
      </c>
      <c r="AR214" s="189" t="s">
        <v>85</v>
      </c>
      <c r="AT214" s="197" t="s">
        <v>76</v>
      </c>
      <c r="AU214" s="197" t="s">
        <v>85</v>
      </c>
      <c r="AY214" s="189" t="s">
        <v>201</v>
      </c>
      <c r="BK214" s="198">
        <f>SUM(BK215:BK222)</f>
        <v>0</v>
      </c>
    </row>
    <row r="215" spans="2:65" s="1" customFormat="1" ht="16.5" customHeight="1">
      <c r="B215" s="201"/>
      <c r="C215" s="202" t="s">
        <v>509</v>
      </c>
      <c r="D215" s="202" t="s">
        <v>203</v>
      </c>
      <c r="E215" s="203" t="s">
        <v>3102</v>
      </c>
      <c r="F215" s="204" t="s">
        <v>1378</v>
      </c>
      <c r="G215" s="205" t="s">
        <v>330</v>
      </c>
      <c r="H215" s="206">
        <v>80</v>
      </c>
      <c r="I215" s="207"/>
      <c r="J215" s="208">
        <f>ROUND(I215*H215,2)</f>
        <v>0</v>
      </c>
      <c r="K215" s="204" t="s">
        <v>5</v>
      </c>
      <c r="L215" s="47"/>
      <c r="M215" s="209" t="s">
        <v>5</v>
      </c>
      <c r="N215" s="210" t="s">
        <v>48</v>
      </c>
      <c r="O215" s="48"/>
      <c r="P215" s="211">
        <f>O215*H215</f>
        <v>0</v>
      </c>
      <c r="Q215" s="211">
        <v>0</v>
      </c>
      <c r="R215" s="211">
        <f>Q215*H215</f>
        <v>0</v>
      </c>
      <c r="S215" s="211">
        <v>0</v>
      </c>
      <c r="T215" s="212">
        <f>S215*H215</f>
        <v>0</v>
      </c>
      <c r="AR215" s="24" t="s">
        <v>208</v>
      </c>
      <c r="AT215" s="24" t="s">
        <v>203</v>
      </c>
      <c r="AU215" s="24" t="s">
        <v>87</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759</v>
      </c>
    </row>
    <row r="216" spans="2:47" s="1" customFormat="1" ht="13.5">
      <c r="B216" s="47"/>
      <c r="D216" s="214" t="s">
        <v>210</v>
      </c>
      <c r="F216" s="215" t="s">
        <v>1378</v>
      </c>
      <c r="I216" s="216"/>
      <c r="L216" s="47"/>
      <c r="M216" s="217"/>
      <c r="N216" s="48"/>
      <c r="O216" s="48"/>
      <c r="P216" s="48"/>
      <c r="Q216" s="48"/>
      <c r="R216" s="48"/>
      <c r="S216" s="48"/>
      <c r="T216" s="86"/>
      <c r="AT216" s="24" t="s">
        <v>210</v>
      </c>
      <c r="AU216" s="24" t="s">
        <v>87</v>
      </c>
    </row>
    <row r="217" spans="2:65" s="1" customFormat="1" ht="16.5" customHeight="1">
      <c r="B217" s="201"/>
      <c r="C217" s="202" t="s">
        <v>515</v>
      </c>
      <c r="D217" s="202" t="s">
        <v>203</v>
      </c>
      <c r="E217" s="203" t="s">
        <v>3103</v>
      </c>
      <c r="F217" s="204" t="s">
        <v>3052</v>
      </c>
      <c r="G217" s="205" t="s">
        <v>330</v>
      </c>
      <c r="H217" s="206">
        <v>110</v>
      </c>
      <c r="I217" s="207"/>
      <c r="J217" s="208">
        <f>ROUND(I217*H217,2)</f>
        <v>0</v>
      </c>
      <c r="K217" s="204" t="s">
        <v>5</v>
      </c>
      <c r="L217" s="47"/>
      <c r="M217" s="209" t="s">
        <v>5</v>
      </c>
      <c r="N217" s="210" t="s">
        <v>48</v>
      </c>
      <c r="O217" s="48"/>
      <c r="P217" s="211">
        <f>O217*H217</f>
        <v>0</v>
      </c>
      <c r="Q217" s="211">
        <v>0</v>
      </c>
      <c r="R217" s="211">
        <f>Q217*H217</f>
        <v>0</v>
      </c>
      <c r="S217" s="211">
        <v>0</v>
      </c>
      <c r="T217" s="212">
        <f>S217*H217</f>
        <v>0</v>
      </c>
      <c r="AR217" s="24" t="s">
        <v>208</v>
      </c>
      <c r="AT217" s="24" t="s">
        <v>203</v>
      </c>
      <c r="AU217" s="24" t="s">
        <v>87</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769</v>
      </c>
    </row>
    <row r="218" spans="2:47" s="1" customFormat="1" ht="13.5">
      <c r="B218" s="47"/>
      <c r="D218" s="214" t="s">
        <v>210</v>
      </c>
      <c r="F218" s="215" t="s">
        <v>3052</v>
      </c>
      <c r="I218" s="216"/>
      <c r="L218" s="47"/>
      <c r="M218" s="217"/>
      <c r="N218" s="48"/>
      <c r="O218" s="48"/>
      <c r="P218" s="48"/>
      <c r="Q218" s="48"/>
      <c r="R218" s="48"/>
      <c r="S218" s="48"/>
      <c r="T218" s="86"/>
      <c r="AT218" s="24" t="s">
        <v>210</v>
      </c>
      <c r="AU218" s="24" t="s">
        <v>87</v>
      </c>
    </row>
    <row r="219" spans="2:65" s="1" customFormat="1" ht="16.5" customHeight="1">
      <c r="B219" s="201"/>
      <c r="C219" s="202" t="s">
        <v>518</v>
      </c>
      <c r="D219" s="202" t="s">
        <v>203</v>
      </c>
      <c r="E219" s="203" t="s">
        <v>3104</v>
      </c>
      <c r="F219" s="204" t="s">
        <v>1380</v>
      </c>
      <c r="G219" s="205" t="s">
        <v>1192</v>
      </c>
      <c r="H219" s="206">
        <v>30</v>
      </c>
      <c r="I219" s="207"/>
      <c r="J219" s="208">
        <f>ROUND(I219*H219,2)</f>
        <v>0</v>
      </c>
      <c r="K219" s="204" t="s">
        <v>5</v>
      </c>
      <c r="L219" s="47"/>
      <c r="M219" s="209" t="s">
        <v>5</v>
      </c>
      <c r="N219" s="210" t="s">
        <v>48</v>
      </c>
      <c r="O219" s="48"/>
      <c r="P219" s="211">
        <f>O219*H219</f>
        <v>0</v>
      </c>
      <c r="Q219" s="211">
        <v>0</v>
      </c>
      <c r="R219" s="211">
        <f>Q219*H219</f>
        <v>0</v>
      </c>
      <c r="S219" s="211">
        <v>0</v>
      </c>
      <c r="T219" s="212">
        <f>S219*H219</f>
        <v>0</v>
      </c>
      <c r="AR219" s="24" t="s">
        <v>208</v>
      </c>
      <c r="AT219" s="24" t="s">
        <v>203</v>
      </c>
      <c r="AU219" s="24" t="s">
        <v>87</v>
      </c>
      <c r="AY219" s="24" t="s">
        <v>201</v>
      </c>
      <c r="BE219" s="213">
        <f>IF(N219="základní",J219,0)</f>
        <v>0</v>
      </c>
      <c r="BF219" s="213">
        <f>IF(N219="snížená",J219,0)</f>
        <v>0</v>
      </c>
      <c r="BG219" s="213">
        <f>IF(N219="zákl. přenesená",J219,0)</f>
        <v>0</v>
      </c>
      <c r="BH219" s="213">
        <f>IF(N219="sníž. přenesená",J219,0)</f>
        <v>0</v>
      </c>
      <c r="BI219" s="213">
        <f>IF(N219="nulová",J219,0)</f>
        <v>0</v>
      </c>
      <c r="BJ219" s="24" t="s">
        <v>85</v>
      </c>
      <c r="BK219" s="213">
        <f>ROUND(I219*H219,2)</f>
        <v>0</v>
      </c>
      <c r="BL219" s="24" t="s">
        <v>208</v>
      </c>
      <c r="BM219" s="24" t="s">
        <v>780</v>
      </c>
    </row>
    <row r="220" spans="2:47" s="1" customFormat="1" ht="13.5">
      <c r="B220" s="47"/>
      <c r="D220" s="214" t="s">
        <v>210</v>
      </c>
      <c r="F220" s="215" t="s">
        <v>1380</v>
      </c>
      <c r="I220" s="216"/>
      <c r="L220" s="47"/>
      <c r="M220" s="217"/>
      <c r="N220" s="48"/>
      <c r="O220" s="48"/>
      <c r="P220" s="48"/>
      <c r="Q220" s="48"/>
      <c r="R220" s="48"/>
      <c r="S220" s="48"/>
      <c r="T220" s="86"/>
      <c r="AT220" s="24" t="s">
        <v>210</v>
      </c>
      <c r="AU220" s="24" t="s">
        <v>87</v>
      </c>
    </row>
    <row r="221" spans="2:65" s="1" customFormat="1" ht="16.5" customHeight="1">
      <c r="B221" s="201"/>
      <c r="C221" s="202" t="s">
        <v>523</v>
      </c>
      <c r="D221" s="202" t="s">
        <v>203</v>
      </c>
      <c r="E221" s="203" t="s">
        <v>3105</v>
      </c>
      <c r="F221" s="204" t="s">
        <v>3054</v>
      </c>
      <c r="G221" s="205" t="s">
        <v>1192</v>
      </c>
      <c r="H221" s="206">
        <v>30</v>
      </c>
      <c r="I221" s="207"/>
      <c r="J221" s="208">
        <f>ROUND(I221*H221,2)</f>
        <v>0</v>
      </c>
      <c r="K221" s="204" t="s">
        <v>5</v>
      </c>
      <c r="L221" s="47"/>
      <c r="M221" s="209" t="s">
        <v>5</v>
      </c>
      <c r="N221" s="210" t="s">
        <v>48</v>
      </c>
      <c r="O221" s="48"/>
      <c r="P221" s="211">
        <f>O221*H221</f>
        <v>0</v>
      </c>
      <c r="Q221" s="211">
        <v>0</v>
      </c>
      <c r="R221" s="211">
        <f>Q221*H221</f>
        <v>0</v>
      </c>
      <c r="S221" s="211">
        <v>0</v>
      </c>
      <c r="T221" s="212">
        <f>S221*H221</f>
        <v>0</v>
      </c>
      <c r="AR221" s="24" t="s">
        <v>208</v>
      </c>
      <c r="AT221" s="24" t="s">
        <v>203</v>
      </c>
      <c r="AU221" s="24" t="s">
        <v>87</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792</v>
      </c>
    </row>
    <row r="222" spans="2:47" s="1" customFormat="1" ht="13.5">
      <c r="B222" s="47"/>
      <c r="D222" s="214" t="s">
        <v>210</v>
      </c>
      <c r="F222" s="215" t="s">
        <v>3054</v>
      </c>
      <c r="I222" s="216"/>
      <c r="L222" s="47"/>
      <c r="M222" s="217"/>
      <c r="N222" s="48"/>
      <c r="O222" s="48"/>
      <c r="P222" s="48"/>
      <c r="Q222" s="48"/>
      <c r="R222" s="48"/>
      <c r="S222" s="48"/>
      <c r="T222" s="86"/>
      <c r="AT222" s="24" t="s">
        <v>210</v>
      </c>
      <c r="AU222" s="24" t="s">
        <v>87</v>
      </c>
    </row>
    <row r="223" spans="2:63" s="10" customFormat="1" ht="29.85" customHeight="1">
      <c r="B223" s="188"/>
      <c r="D223" s="189" t="s">
        <v>76</v>
      </c>
      <c r="E223" s="199" t="s">
        <v>1407</v>
      </c>
      <c r="F223" s="199" t="s">
        <v>3055</v>
      </c>
      <c r="I223" s="191"/>
      <c r="J223" s="200">
        <f>BK223</f>
        <v>0</v>
      </c>
      <c r="L223" s="188"/>
      <c r="M223" s="193"/>
      <c r="N223" s="194"/>
      <c r="O223" s="194"/>
      <c r="P223" s="195">
        <f>SUM(P224:P231)</f>
        <v>0</v>
      </c>
      <c r="Q223" s="194"/>
      <c r="R223" s="195">
        <f>SUM(R224:R231)</f>
        <v>0</v>
      </c>
      <c r="S223" s="194"/>
      <c r="T223" s="196">
        <f>SUM(T224:T231)</f>
        <v>0</v>
      </c>
      <c r="AR223" s="189" t="s">
        <v>85</v>
      </c>
      <c r="AT223" s="197" t="s">
        <v>76</v>
      </c>
      <c r="AU223" s="197" t="s">
        <v>85</v>
      </c>
      <c r="AY223" s="189" t="s">
        <v>201</v>
      </c>
      <c r="BK223" s="198">
        <f>SUM(BK224:BK231)</f>
        <v>0</v>
      </c>
    </row>
    <row r="224" spans="2:65" s="1" customFormat="1" ht="16.5" customHeight="1">
      <c r="B224" s="201"/>
      <c r="C224" s="202" t="s">
        <v>528</v>
      </c>
      <c r="D224" s="202" t="s">
        <v>203</v>
      </c>
      <c r="E224" s="203" t="s">
        <v>3106</v>
      </c>
      <c r="F224" s="204" t="s">
        <v>3057</v>
      </c>
      <c r="G224" s="205" t="s">
        <v>1192</v>
      </c>
      <c r="H224" s="206">
        <v>10</v>
      </c>
      <c r="I224" s="207"/>
      <c r="J224" s="208">
        <f>ROUND(I224*H224,2)</f>
        <v>0</v>
      </c>
      <c r="K224" s="204" t="s">
        <v>5</v>
      </c>
      <c r="L224" s="47"/>
      <c r="M224" s="209" t="s">
        <v>5</v>
      </c>
      <c r="N224" s="210" t="s">
        <v>48</v>
      </c>
      <c r="O224" s="48"/>
      <c r="P224" s="211">
        <f>O224*H224</f>
        <v>0</v>
      </c>
      <c r="Q224" s="211">
        <v>0</v>
      </c>
      <c r="R224" s="211">
        <f>Q224*H224</f>
        <v>0</v>
      </c>
      <c r="S224" s="211">
        <v>0</v>
      </c>
      <c r="T224" s="212">
        <f>S224*H224</f>
        <v>0</v>
      </c>
      <c r="AR224" s="24" t="s">
        <v>208</v>
      </c>
      <c r="AT224" s="24" t="s">
        <v>203</v>
      </c>
      <c r="AU224" s="24" t="s">
        <v>87</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803</v>
      </c>
    </row>
    <row r="225" spans="2:47" s="1" customFormat="1" ht="13.5">
      <c r="B225" s="47"/>
      <c r="D225" s="214" t="s">
        <v>210</v>
      </c>
      <c r="F225" s="215" t="s">
        <v>3057</v>
      </c>
      <c r="I225" s="216"/>
      <c r="L225" s="47"/>
      <c r="M225" s="217"/>
      <c r="N225" s="48"/>
      <c r="O225" s="48"/>
      <c r="P225" s="48"/>
      <c r="Q225" s="48"/>
      <c r="R225" s="48"/>
      <c r="S225" s="48"/>
      <c r="T225" s="86"/>
      <c r="AT225" s="24" t="s">
        <v>210</v>
      </c>
      <c r="AU225" s="24" t="s">
        <v>87</v>
      </c>
    </row>
    <row r="226" spans="2:65" s="1" customFormat="1" ht="16.5" customHeight="1">
      <c r="B226" s="201"/>
      <c r="C226" s="202" t="s">
        <v>536</v>
      </c>
      <c r="D226" s="202" t="s">
        <v>203</v>
      </c>
      <c r="E226" s="203" t="s">
        <v>3107</v>
      </c>
      <c r="F226" s="204" t="s">
        <v>3059</v>
      </c>
      <c r="G226" s="205" t="s">
        <v>1192</v>
      </c>
      <c r="H226" s="206">
        <v>60</v>
      </c>
      <c r="I226" s="207"/>
      <c r="J226" s="208">
        <f>ROUND(I226*H226,2)</f>
        <v>0</v>
      </c>
      <c r="K226" s="204" t="s">
        <v>5</v>
      </c>
      <c r="L226" s="47"/>
      <c r="M226" s="209" t="s">
        <v>5</v>
      </c>
      <c r="N226" s="210" t="s">
        <v>48</v>
      </c>
      <c r="O226" s="48"/>
      <c r="P226" s="211">
        <f>O226*H226</f>
        <v>0</v>
      </c>
      <c r="Q226" s="211">
        <v>0</v>
      </c>
      <c r="R226" s="211">
        <f>Q226*H226</f>
        <v>0</v>
      </c>
      <c r="S226" s="211">
        <v>0</v>
      </c>
      <c r="T226" s="212">
        <f>S226*H226</f>
        <v>0</v>
      </c>
      <c r="AR226" s="24" t="s">
        <v>208</v>
      </c>
      <c r="AT226" s="24" t="s">
        <v>203</v>
      </c>
      <c r="AU226" s="24" t="s">
        <v>87</v>
      </c>
      <c r="AY226" s="24" t="s">
        <v>201</v>
      </c>
      <c r="BE226" s="213">
        <f>IF(N226="základní",J226,0)</f>
        <v>0</v>
      </c>
      <c r="BF226" s="213">
        <f>IF(N226="snížená",J226,0)</f>
        <v>0</v>
      </c>
      <c r="BG226" s="213">
        <f>IF(N226="zákl. přenesená",J226,0)</f>
        <v>0</v>
      </c>
      <c r="BH226" s="213">
        <f>IF(N226="sníž. přenesená",J226,0)</f>
        <v>0</v>
      </c>
      <c r="BI226" s="213">
        <f>IF(N226="nulová",J226,0)</f>
        <v>0</v>
      </c>
      <c r="BJ226" s="24" t="s">
        <v>85</v>
      </c>
      <c r="BK226" s="213">
        <f>ROUND(I226*H226,2)</f>
        <v>0</v>
      </c>
      <c r="BL226" s="24" t="s">
        <v>208</v>
      </c>
      <c r="BM226" s="24" t="s">
        <v>815</v>
      </c>
    </row>
    <row r="227" spans="2:47" s="1" customFormat="1" ht="13.5">
      <c r="B227" s="47"/>
      <c r="D227" s="214" t="s">
        <v>210</v>
      </c>
      <c r="F227" s="215" t="s">
        <v>3059</v>
      </c>
      <c r="I227" s="216"/>
      <c r="L227" s="47"/>
      <c r="M227" s="217"/>
      <c r="N227" s="48"/>
      <c r="O227" s="48"/>
      <c r="P227" s="48"/>
      <c r="Q227" s="48"/>
      <c r="R227" s="48"/>
      <c r="S227" s="48"/>
      <c r="T227" s="86"/>
      <c r="AT227" s="24" t="s">
        <v>210</v>
      </c>
      <c r="AU227" s="24" t="s">
        <v>87</v>
      </c>
    </row>
    <row r="228" spans="2:65" s="1" customFormat="1" ht="16.5" customHeight="1">
      <c r="B228" s="201"/>
      <c r="C228" s="202" t="s">
        <v>541</v>
      </c>
      <c r="D228" s="202" t="s">
        <v>203</v>
      </c>
      <c r="E228" s="203" t="s">
        <v>3108</v>
      </c>
      <c r="F228" s="204" t="s">
        <v>3061</v>
      </c>
      <c r="G228" s="205" t="s">
        <v>1192</v>
      </c>
      <c r="H228" s="206">
        <v>15</v>
      </c>
      <c r="I228" s="207"/>
      <c r="J228" s="208">
        <f>ROUND(I228*H228,2)</f>
        <v>0</v>
      </c>
      <c r="K228" s="204" t="s">
        <v>5</v>
      </c>
      <c r="L228" s="47"/>
      <c r="M228" s="209" t="s">
        <v>5</v>
      </c>
      <c r="N228" s="210" t="s">
        <v>48</v>
      </c>
      <c r="O228" s="48"/>
      <c r="P228" s="211">
        <f>O228*H228</f>
        <v>0</v>
      </c>
      <c r="Q228" s="211">
        <v>0</v>
      </c>
      <c r="R228" s="211">
        <f>Q228*H228</f>
        <v>0</v>
      </c>
      <c r="S228" s="211">
        <v>0</v>
      </c>
      <c r="T228" s="212">
        <f>S228*H228</f>
        <v>0</v>
      </c>
      <c r="AR228" s="24" t="s">
        <v>208</v>
      </c>
      <c r="AT228" s="24" t="s">
        <v>203</v>
      </c>
      <c r="AU228" s="24" t="s">
        <v>87</v>
      </c>
      <c r="AY228" s="24" t="s">
        <v>201</v>
      </c>
      <c r="BE228" s="213">
        <f>IF(N228="základní",J228,0)</f>
        <v>0</v>
      </c>
      <c r="BF228" s="213">
        <f>IF(N228="snížená",J228,0)</f>
        <v>0</v>
      </c>
      <c r="BG228" s="213">
        <f>IF(N228="zákl. přenesená",J228,0)</f>
        <v>0</v>
      </c>
      <c r="BH228" s="213">
        <f>IF(N228="sníž. přenesená",J228,0)</f>
        <v>0</v>
      </c>
      <c r="BI228" s="213">
        <f>IF(N228="nulová",J228,0)</f>
        <v>0</v>
      </c>
      <c r="BJ228" s="24" t="s">
        <v>85</v>
      </c>
      <c r="BK228" s="213">
        <f>ROUND(I228*H228,2)</f>
        <v>0</v>
      </c>
      <c r="BL228" s="24" t="s">
        <v>208</v>
      </c>
      <c r="BM228" s="24" t="s">
        <v>826</v>
      </c>
    </row>
    <row r="229" spans="2:47" s="1" customFormat="1" ht="13.5">
      <c r="B229" s="47"/>
      <c r="D229" s="214" t="s">
        <v>210</v>
      </c>
      <c r="F229" s="215" t="s">
        <v>3061</v>
      </c>
      <c r="I229" s="216"/>
      <c r="L229" s="47"/>
      <c r="M229" s="217"/>
      <c r="N229" s="48"/>
      <c r="O229" s="48"/>
      <c r="P229" s="48"/>
      <c r="Q229" s="48"/>
      <c r="R229" s="48"/>
      <c r="S229" s="48"/>
      <c r="T229" s="86"/>
      <c r="AT229" s="24" t="s">
        <v>210</v>
      </c>
      <c r="AU229" s="24" t="s">
        <v>87</v>
      </c>
    </row>
    <row r="230" spans="2:65" s="1" customFormat="1" ht="16.5" customHeight="1">
      <c r="B230" s="201"/>
      <c r="C230" s="202" t="s">
        <v>402</v>
      </c>
      <c r="D230" s="202" t="s">
        <v>203</v>
      </c>
      <c r="E230" s="203" t="s">
        <v>3109</v>
      </c>
      <c r="F230" s="204" t="s">
        <v>3063</v>
      </c>
      <c r="G230" s="205" t="s">
        <v>1192</v>
      </c>
      <c r="H230" s="206">
        <v>1</v>
      </c>
      <c r="I230" s="207"/>
      <c r="J230" s="208">
        <f>ROUND(I230*H230,2)</f>
        <v>0</v>
      </c>
      <c r="K230" s="204" t="s">
        <v>5</v>
      </c>
      <c r="L230" s="47"/>
      <c r="M230" s="209" t="s">
        <v>5</v>
      </c>
      <c r="N230" s="210" t="s">
        <v>48</v>
      </c>
      <c r="O230" s="48"/>
      <c r="P230" s="211">
        <f>O230*H230</f>
        <v>0</v>
      </c>
      <c r="Q230" s="211">
        <v>0</v>
      </c>
      <c r="R230" s="211">
        <f>Q230*H230</f>
        <v>0</v>
      </c>
      <c r="S230" s="211">
        <v>0</v>
      </c>
      <c r="T230" s="212">
        <f>S230*H230</f>
        <v>0</v>
      </c>
      <c r="AR230" s="24" t="s">
        <v>208</v>
      </c>
      <c r="AT230" s="24" t="s">
        <v>203</v>
      </c>
      <c r="AU230" s="24" t="s">
        <v>87</v>
      </c>
      <c r="AY230" s="24" t="s">
        <v>201</v>
      </c>
      <c r="BE230" s="213">
        <f>IF(N230="základní",J230,0)</f>
        <v>0</v>
      </c>
      <c r="BF230" s="213">
        <f>IF(N230="snížená",J230,0)</f>
        <v>0</v>
      </c>
      <c r="BG230" s="213">
        <f>IF(N230="zákl. přenesená",J230,0)</f>
        <v>0</v>
      </c>
      <c r="BH230" s="213">
        <f>IF(N230="sníž. přenesená",J230,0)</f>
        <v>0</v>
      </c>
      <c r="BI230" s="213">
        <f>IF(N230="nulová",J230,0)</f>
        <v>0</v>
      </c>
      <c r="BJ230" s="24" t="s">
        <v>85</v>
      </c>
      <c r="BK230" s="213">
        <f>ROUND(I230*H230,2)</f>
        <v>0</v>
      </c>
      <c r="BL230" s="24" t="s">
        <v>208</v>
      </c>
      <c r="BM230" s="24" t="s">
        <v>836</v>
      </c>
    </row>
    <row r="231" spans="2:47" s="1" customFormat="1" ht="13.5">
      <c r="B231" s="47"/>
      <c r="D231" s="214" t="s">
        <v>210</v>
      </c>
      <c r="F231" s="215" t="s">
        <v>3063</v>
      </c>
      <c r="I231" s="216"/>
      <c r="L231" s="47"/>
      <c r="M231" s="217"/>
      <c r="N231" s="48"/>
      <c r="O231" s="48"/>
      <c r="P231" s="48"/>
      <c r="Q231" s="48"/>
      <c r="R231" s="48"/>
      <c r="S231" s="48"/>
      <c r="T231" s="86"/>
      <c r="AT231" s="24" t="s">
        <v>210</v>
      </c>
      <c r="AU231" s="24" t="s">
        <v>87</v>
      </c>
    </row>
    <row r="232" spans="2:63" s="10" customFormat="1" ht="29.85" customHeight="1">
      <c r="B232" s="188"/>
      <c r="D232" s="189" t="s">
        <v>76</v>
      </c>
      <c r="E232" s="199" t="s">
        <v>1441</v>
      </c>
      <c r="F232" s="199" t="s">
        <v>1515</v>
      </c>
      <c r="I232" s="191"/>
      <c r="J232" s="200">
        <f>BK232</f>
        <v>0</v>
      </c>
      <c r="L232" s="188"/>
      <c r="M232" s="193"/>
      <c r="N232" s="194"/>
      <c r="O232" s="194"/>
      <c r="P232" s="195">
        <f>SUM(P233:P236)</f>
        <v>0</v>
      </c>
      <c r="Q232" s="194"/>
      <c r="R232" s="195">
        <f>SUM(R233:R236)</f>
        <v>0</v>
      </c>
      <c r="S232" s="194"/>
      <c r="T232" s="196">
        <f>SUM(T233:T236)</f>
        <v>0</v>
      </c>
      <c r="AR232" s="189" t="s">
        <v>85</v>
      </c>
      <c r="AT232" s="197" t="s">
        <v>76</v>
      </c>
      <c r="AU232" s="197" t="s">
        <v>85</v>
      </c>
      <c r="AY232" s="189" t="s">
        <v>201</v>
      </c>
      <c r="BK232" s="198">
        <f>SUM(BK233:BK236)</f>
        <v>0</v>
      </c>
    </row>
    <row r="233" spans="2:65" s="1" customFormat="1" ht="51" customHeight="1">
      <c r="B233" s="201"/>
      <c r="C233" s="202" t="s">
        <v>550</v>
      </c>
      <c r="D233" s="202" t="s">
        <v>203</v>
      </c>
      <c r="E233" s="203" t="s">
        <v>3110</v>
      </c>
      <c r="F233" s="204" t="s">
        <v>3082</v>
      </c>
      <c r="G233" s="205" t="s">
        <v>1192</v>
      </c>
      <c r="H233" s="206">
        <v>1</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208</v>
      </c>
      <c r="AT233" s="24" t="s">
        <v>203</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847</v>
      </c>
    </row>
    <row r="234" spans="2:47" s="1" customFormat="1" ht="13.5">
      <c r="B234" s="47"/>
      <c r="D234" s="214" t="s">
        <v>210</v>
      </c>
      <c r="F234" s="215" t="s">
        <v>3083</v>
      </c>
      <c r="I234" s="216"/>
      <c r="L234" s="47"/>
      <c r="M234" s="217"/>
      <c r="N234" s="48"/>
      <c r="O234" s="48"/>
      <c r="P234" s="48"/>
      <c r="Q234" s="48"/>
      <c r="R234" s="48"/>
      <c r="S234" s="48"/>
      <c r="T234" s="86"/>
      <c r="AT234" s="24" t="s">
        <v>210</v>
      </c>
      <c r="AU234" s="24" t="s">
        <v>87</v>
      </c>
    </row>
    <row r="235" spans="2:65" s="1" customFormat="1" ht="16.5" customHeight="1">
      <c r="B235" s="201"/>
      <c r="C235" s="202" t="s">
        <v>557</v>
      </c>
      <c r="D235" s="202" t="s">
        <v>203</v>
      </c>
      <c r="E235" s="203" t="s">
        <v>3111</v>
      </c>
      <c r="F235" s="204" t="s">
        <v>3112</v>
      </c>
      <c r="G235" s="205" t="s">
        <v>1192</v>
      </c>
      <c r="H235" s="206">
        <v>1</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208</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859</v>
      </c>
    </row>
    <row r="236" spans="2:47" s="1" customFormat="1" ht="13.5">
      <c r="B236" s="47"/>
      <c r="D236" s="214" t="s">
        <v>210</v>
      </c>
      <c r="F236" s="215" t="s">
        <v>3112</v>
      </c>
      <c r="I236" s="216"/>
      <c r="L236" s="47"/>
      <c r="M236" s="217"/>
      <c r="N236" s="48"/>
      <c r="O236" s="48"/>
      <c r="P236" s="48"/>
      <c r="Q236" s="48"/>
      <c r="R236" s="48"/>
      <c r="S236" s="48"/>
      <c r="T236" s="86"/>
      <c r="AT236" s="24" t="s">
        <v>210</v>
      </c>
      <c r="AU236" s="24" t="s">
        <v>87</v>
      </c>
    </row>
    <row r="237" spans="2:63" s="10" customFormat="1" ht="29.85" customHeight="1">
      <c r="B237" s="188"/>
      <c r="D237" s="189" t="s">
        <v>76</v>
      </c>
      <c r="E237" s="199" t="s">
        <v>1500</v>
      </c>
      <c r="F237" s="199" t="s">
        <v>3113</v>
      </c>
      <c r="I237" s="191"/>
      <c r="J237" s="200">
        <f>BK237</f>
        <v>0</v>
      </c>
      <c r="L237" s="188"/>
      <c r="M237" s="193"/>
      <c r="N237" s="194"/>
      <c r="O237" s="194"/>
      <c r="P237" s="195">
        <f>SUM(P238:P269)</f>
        <v>0</v>
      </c>
      <c r="Q237" s="194"/>
      <c r="R237" s="195">
        <f>SUM(R238:R269)</f>
        <v>0</v>
      </c>
      <c r="S237" s="194"/>
      <c r="T237" s="196">
        <f>SUM(T238:T269)</f>
        <v>0</v>
      </c>
      <c r="AR237" s="189" t="s">
        <v>85</v>
      </c>
      <c r="AT237" s="197" t="s">
        <v>76</v>
      </c>
      <c r="AU237" s="197" t="s">
        <v>85</v>
      </c>
      <c r="AY237" s="189" t="s">
        <v>201</v>
      </c>
      <c r="BK237" s="198">
        <f>SUM(BK238:BK269)</f>
        <v>0</v>
      </c>
    </row>
    <row r="238" spans="2:65" s="1" customFormat="1" ht="16.5" customHeight="1">
      <c r="B238" s="201"/>
      <c r="C238" s="202" t="s">
        <v>562</v>
      </c>
      <c r="D238" s="202" t="s">
        <v>203</v>
      </c>
      <c r="E238" s="203" t="s">
        <v>3114</v>
      </c>
      <c r="F238" s="204" t="s">
        <v>3115</v>
      </c>
      <c r="G238" s="205" t="s">
        <v>3116</v>
      </c>
      <c r="H238" s="206">
        <v>0.12</v>
      </c>
      <c r="I238" s="207"/>
      <c r="J238" s="208">
        <f>ROUND(I238*H238,2)</f>
        <v>0</v>
      </c>
      <c r="K238" s="204" t="s">
        <v>5</v>
      </c>
      <c r="L238" s="47"/>
      <c r="M238" s="209" t="s">
        <v>5</v>
      </c>
      <c r="N238" s="210" t="s">
        <v>48</v>
      </c>
      <c r="O238" s="48"/>
      <c r="P238" s="211">
        <f>O238*H238</f>
        <v>0</v>
      </c>
      <c r="Q238" s="211">
        <v>0</v>
      </c>
      <c r="R238" s="211">
        <f>Q238*H238</f>
        <v>0</v>
      </c>
      <c r="S238" s="211">
        <v>0</v>
      </c>
      <c r="T238" s="212">
        <f>S238*H238</f>
        <v>0</v>
      </c>
      <c r="AR238" s="24" t="s">
        <v>208</v>
      </c>
      <c r="AT238" s="24" t="s">
        <v>203</v>
      </c>
      <c r="AU238" s="24" t="s">
        <v>87</v>
      </c>
      <c r="AY238" s="24" t="s">
        <v>201</v>
      </c>
      <c r="BE238" s="213">
        <f>IF(N238="základní",J238,0)</f>
        <v>0</v>
      </c>
      <c r="BF238" s="213">
        <f>IF(N238="snížená",J238,0)</f>
        <v>0</v>
      </c>
      <c r="BG238" s="213">
        <f>IF(N238="zákl. přenesená",J238,0)</f>
        <v>0</v>
      </c>
      <c r="BH238" s="213">
        <f>IF(N238="sníž. přenesená",J238,0)</f>
        <v>0</v>
      </c>
      <c r="BI238" s="213">
        <f>IF(N238="nulová",J238,0)</f>
        <v>0</v>
      </c>
      <c r="BJ238" s="24" t="s">
        <v>85</v>
      </c>
      <c r="BK238" s="213">
        <f>ROUND(I238*H238,2)</f>
        <v>0</v>
      </c>
      <c r="BL238" s="24" t="s">
        <v>208</v>
      </c>
      <c r="BM238" s="24" t="s">
        <v>881</v>
      </c>
    </row>
    <row r="239" spans="2:47" s="1" customFormat="1" ht="13.5">
      <c r="B239" s="47"/>
      <c r="D239" s="214" t="s">
        <v>210</v>
      </c>
      <c r="F239" s="215" t="s">
        <v>3115</v>
      </c>
      <c r="I239" s="216"/>
      <c r="L239" s="47"/>
      <c r="M239" s="217"/>
      <c r="N239" s="48"/>
      <c r="O239" s="48"/>
      <c r="P239" s="48"/>
      <c r="Q239" s="48"/>
      <c r="R239" s="48"/>
      <c r="S239" s="48"/>
      <c r="T239" s="86"/>
      <c r="AT239" s="24" t="s">
        <v>210</v>
      </c>
      <c r="AU239" s="24" t="s">
        <v>87</v>
      </c>
    </row>
    <row r="240" spans="2:65" s="1" customFormat="1" ht="16.5" customHeight="1">
      <c r="B240" s="201"/>
      <c r="C240" s="202" t="s">
        <v>567</v>
      </c>
      <c r="D240" s="202" t="s">
        <v>203</v>
      </c>
      <c r="E240" s="203" t="s">
        <v>3117</v>
      </c>
      <c r="F240" s="204" t="s">
        <v>3118</v>
      </c>
      <c r="G240" s="205" t="s">
        <v>3116</v>
      </c>
      <c r="H240" s="206">
        <v>0.12</v>
      </c>
      <c r="I240" s="207"/>
      <c r="J240" s="208">
        <f>ROUND(I240*H240,2)</f>
        <v>0</v>
      </c>
      <c r="K240" s="204" t="s">
        <v>5</v>
      </c>
      <c r="L240" s="47"/>
      <c r="M240" s="209" t="s">
        <v>5</v>
      </c>
      <c r="N240" s="210" t="s">
        <v>48</v>
      </c>
      <c r="O240" s="48"/>
      <c r="P240" s="211">
        <f>O240*H240</f>
        <v>0</v>
      </c>
      <c r="Q240" s="211">
        <v>0</v>
      </c>
      <c r="R240" s="211">
        <f>Q240*H240</f>
        <v>0</v>
      </c>
      <c r="S240" s="211">
        <v>0</v>
      </c>
      <c r="T240" s="212">
        <f>S240*H240</f>
        <v>0</v>
      </c>
      <c r="AR240" s="24" t="s">
        <v>208</v>
      </c>
      <c r="AT240" s="24" t="s">
        <v>203</v>
      </c>
      <c r="AU240" s="24" t="s">
        <v>87</v>
      </c>
      <c r="AY240" s="24" t="s">
        <v>201</v>
      </c>
      <c r="BE240" s="213">
        <f>IF(N240="základní",J240,0)</f>
        <v>0</v>
      </c>
      <c r="BF240" s="213">
        <f>IF(N240="snížená",J240,0)</f>
        <v>0</v>
      </c>
      <c r="BG240" s="213">
        <f>IF(N240="zákl. přenesená",J240,0)</f>
        <v>0</v>
      </c>
      <c r="BH240" s="213">
        <f>IF(N240="sníž. přenesená",J240,0)</f>
        <v>0</v>
      </c>
      <c r="BI240" s="213">
        <f>IF(N240="nulová",J240,0)</f>
        <v>0</v>
      </c>
      <c r="BJ240" s="24" t="s">
        <v>85</v>
      </c>
      <c r="BK240" s="213">
        <f>ROUND(I240*H240,2)</f>
        <v>0</v>
      </c>
      <c r="BL240" s="24" t="s">
        <v>208</v>
      </c>
      <c r="BM240" s="24" t="s">
        <v>363</v>
      </c>
    </row>
    <row r="241" spans="2:47" s="1" customFormat="1" ht="13.5">
      <c r="B241" s="47"/>
      <c r="D241" s="214" t="s">
        <v>210</v>
      </c>
      <c r="F241" s="215" t="s">
        <v>3118</v>
      </c>
      <c r="I241" s="216"/>
      <c r="L241" s="47"/>
      <c r="M241" s="217"/>
      <c r="N241" s="48"/>
      <c r="O241" s="48"/>
      <c r="P241" s="48"/>
      <c r="Q241" s="48"/>
      <c r="R241" s="48"/>
      <c r="S241" s="48"/>
      <c r="T241" s="86"/>
      <c r="AT241" s="24" t="s">
        <v>210</v>
      </c>
      <c r="AU241" s="24" t="s">
        <v>87</v>
      </c>
    </row>
    <row r="242" spans="2:65" s="1" customFormat="1" ht="16.5" customHeight="1">
      <c r="B242" s="201"/>
      <c r="C242" s="202" t="s">
        <v>574</v>
      </c>
      <c r="D242" s="202" t="s">
        <v>203</v>
      </c>
      <c r="E242" s="203" t="s">
        <v>3119</v>
      </c>
      <c r="F242" s="204" t="s">
        <v>3120</v>
      </c>
      <c r="G242" s="205" t="s">
        <v>330</v>
      </c>
      <c r="H242" s="206">
        <v>10</v>
      </c>
      <c r="I242" s="207"/>
      <c r="J242" s="208">
        <f>ROUND(I242*H242,2)</f>
        <v>0</v>
      </c>
      <c r="K242" s="204" t="s">
        <v>5</v>
      </c>
      <c r="L242" s="47"/>
      <c r="M242" s="209" t="s">
        <v>5</v>
      </c>
      <c r="N242" s="210" t="s">
        <v>48</v>
      </c>
      <c r="O242" s="48"/>
      <c r="P242" s="211">
        <f>O242*H242</f>
        <v>0</v>
      </c>
      <c r="Q242" s="211">
        <v>0</v>
      </c>
      <c r="R242" s="211">
        <f>Q242*H242</f>
        <v>0</v>
      </c>
      <c r="S242" s="211">
        <v>0</v>
      </c>
      <c r="T242" s="212">
        <f>S242*H242</f>
        <v>0</v>
      </c>
      <c r="AR242" s="24" t="s">
        <v>208</v>
      </c>
      <c r="AT242" s="24" t="s">
        <v>203</v>
      </c>
      <c r="AU242" s="24" t="s">
        <v>87</v>
      </c>
      <c r="AY242" s="24" t="s">
        <v>201</v>
      </c>
      <c r="BE242" s="213">
        <f>IF(N242="základní",J242,0)</f>
        <v>0</v>
      </c>
      <c r="BF242" s="213">
        <f>IF(N242="snížená",J242,0)</f>
        <v>0</v>
      </c>
      <c r="BG242" s="213">
        <f>IF(N242="zákl. přenesená",J242,0)</f>
        <v>0</v>
      </c>
      <c r="BH242" s="213">
        <f>IF(N242="sníž. přenesená",J242,0)</f>
        <v>0</v>
      </c>
      <c r="BI242" s="213">
        <f>IF(N242="nulová",J242,0)</f>
        <v>0</v>
      </c>
      <c r="BJ242" s="24" t="s">
        <v>85</v>
      </c>
      <c r="BK242" s="213">
        <f>ROUND(I242*H242,2)</f>
        <v>0</v>
      </c>
      <c r="BL242" s="24" t="s">
        <v>208</v>
      </c>
      <c r="BM242" s="24" t="s">
        <v>670</v>
      </c>
    </row>
    <row r="243" spans="2:47" s="1" customFormat="1" ht="13.5">
      <c r="B243" s="47"/>
      <c r="D243" s="214" t="s">
        <v>210</v>
      </c>
      <c r="F243" s="215" t="s">
        <v>3120</v>
      </c>
      <c r="I243" s="216"/>
      <c r="L243" s="47"/>
      <c r="M243" s="217"/>
      <c r="N243" s="48"/>
      <c r="O243" s="48"/>
      <c r="P243" s="48"/>
      <c r="Q243" s="48"/>
      <c r="R243" s="48"/>
      <c r="S243" s="48"/>
      <c r="T243" s="86"/>
      <c r="AT243" s="24" t="s">
        <v>210</v>
      </c>
      <c r="AU243" s="24" t="s">
        <v>87</v>
      </c>
    </row>
    <row r="244" spans="2:65" s="1" customFormat="1" ht="16.5" customHeight="1">
      <c r="B244" s="201"/>
      <c r="C244" s="202" t="s">
        <v>579</v>
      </c>
      <c r="D244" s="202" t="s">
        <v>203</v>
      </c>
      <c r="E244" s="203" t="s">
        <v>3121</v>
      </c>
      <c r="F244" s="204" t="s">
        <v>3122</v>
      </c>
      <c r="G244" s="205" t="s">
        <v>330</v>
      </c>
      <c r="H244" s="206">
        <v>10</v>
      </c>
      <c r="I244" s="207"/>
      <c r="J244" s="208">
        <f>ROUND(I244*H244,2)</f>
        <v>0</v>
      </c>
      <c r="K244" s="204" t="s">
        <v>5</v>
      </c>
      <c r="L244" s="47"/>
      <c r="M244" s="209" t="s">
        <v>5</v>
      </c>
      <c r="N244" s="210" t="s">
        <v>48</v>
      </c>
      <c r="O244" s="48"/>
      <c r="P244" s="211">
        <f>O244*H244</f>
        <v>0</v>
      </c>
      <c r="Q244" s="211">
        <v>0</v>
      </c>
      <c r="R244" s="211">
        <f>Q244*H244</f>
        <v>0</v>
      </c>
      <c r="S244" s="211">
        <v>0</v>
      </c>
      <c r="T244" s="212">
        <f>S244*H244</f>
        <v>0</v>
      </c>
      <c r="AR244" s="24" t="s">
        <v>208</v>
      </c>
      <c r="AT244" s="24" t="s">
        <v>203</v>
      </c>
      <c r="AU244" s="24" t="s">
        <v>87</v>
      </c>
      <c r="AY244" s="24" t="s">
        <v>201</v>
      </c>
      <c r="BE244" s="213">
        <f>IF(N244="základní",J244,0)</f>
        <v>0</v>
      </c>
      <c r="BF244" s="213">
        <f>IF(N244="snížená",J244,0)</f>
        <v>0</v>
      </c>
      <c r="BG244" s="213">
        <f>IF(N244="zákl. přenesená",J244,0)</f>
        <v>0</v>
      </c>
      <c r="BH244" s="213">
        <f>IF(N244="sníž. přenesená",J244,0)</f>
        <v>0</v>
      </c>
      <c r="BI244" s="213">
        <f>IF(N244="nulová",J244,0)</f>
        <v>0</v>
      </c>
      <c r="BJ244" s="24" t="s">
        <v>85</v>
      </c>
      <c r="BK244" s="213">
        <f>ROUND(I244*H244,2)</f>
        <v>0</v>
      </c>
      <c r="BL244" s="24" t="s">
        <v>208</v>
      </c>
      <c r="BM244" s="24" t="s">
        <v>1166</v>
      </c>
    </row>
    <row r="245" spans="2:47" s="1" customFormat="1" ht="13.5">
      <c r="B245" s="47"/>
      <c r="D245" s="214" t="s">
        <v>210</v>
      </c>
      <c r="F245" s="215" t="s">
        <v>3122</v>
      </c>
      <c r="I245" s="216"/>
      <c r="L245" s="47"/>
      <c r="M245" s="217"/>
      <c r="N245" s="48"/>
      <c r="O245" s="48"/>
      <c r="P245" s="48"/>
      <c r="Q245" s="48"/>
      <c r="R245" s="48"/>
      <c r="S245" s="48"/>
      <c r="T245" s="86"/>
      <c r="AT245" s="24" t="s">
        <v>210</v>
      </c>
      <c r="AU245" s="24" t="s">
        <v>87</v>
      </c>
    </row>
    <row r="246" spans="2:65" s="1" customFormat="1" ht="16.5" customHeight="1">
      <c r="B246" s="201"/>
      <c r="C246" s="202" t="s">
        <v>584</v>
      </c>
      <c r="D246" s="202" t="s">
        <v>203</v>
      </c>
      <c r="E246" s="203" t="s">
        <v>3123</v>
      </c>
      <c r="F246" s="204" t="s">
        <v>3124</v>
      </c>
      <c r="G246" s="205" t="s">
        <v>330</v>
      </c>
      <c r="H246" s="206">
        <v>110</v>
      </c>
      <c r="I246" s="207"/>
      <c r="J246" s="208">
        <f>ROUND(I246*H246,2)</f>
        <v>0</v>
      </c>
      <c r="K246" s="204" t="s">
        <v>5</v>
      </c>
      <c r="L246" s="47"/>
      <c r="M246" s="209" t="s">
        <v>5</v>
      </c>
      <c r="N246" s="210" t="s">
        <v>48</v>
      </c>
      <c r="O246" s="48"/>
      <c r="P246" s="211">
        <f>O246*H246</f>
        <v>0</v>
      </c>
      <c r="Q246" s="211">
        <v>0</v>
      </c>
      <c r="R246" s="211">
        <f>Q246*H246</f>
        <v>0</v>
      </c>
      <c r="S246" s="211">
        <v>0</v>
      </c>
      <c r="T246" s="212">
        <f>S246*H246</f>
        <v>0</v>
      </c>
      <c r="AR246" s="24" t="s">
        <v>208</v>
      </c>
      <c r="AT246" s="24" t="s">
        <v>203</v>
      </c>
      <c r="AU246" s="24" t="s">
        <v>87</v>
      </c>
      <c r="AY246" s="24" t="s">
        <v>201</v>
      </c>
      <c r="BE246" s="213">
        <f>IF(N246="základní",J246,0)</f>
        <v>0</v>
      </c>
      <c r="BF246" s="213">
        <f>IF(N246="snížená",J246,0)</f>
        <v>0</v>
      </c>
      <c r="BG246" s="213">
        <f>IF(N246="zákl. přenesená",J246,0)</f>
        <v>0</v>
      </c>
      <c r="BH246" s="213">
        <f>IF(N246="sníž. přenesená",J246,0)</f>
        <v>0</v>
      </c>
      <c r="BI246" s="213">
        <f>IF(N246="nulová",J246,0)</f>
        <v>0</v>
      </c>
      <c r="BJ246" s="24" t="s">
        <v>85</v>
      </c>
      <c r="BK246" s="213">
        <f>ROUND(I246*H246,2)</f>
        <v>0</v>
      </c>
      <c r="BL246" s="24" t="s">
        <v>208</v>
      </c>
      <c r="BM246" s="24" t="s">
        <v>1169</v>
      </c>
    </row>
    <row r="247" spans="2:47" s="1" customFormat="1" ht="13.5">
      <c r="B247" s="47"/>
      <c r="D247" s="214" t="s">
        <v>210</v>
      </c>
      <c r="F247" s="215" t="s">
        <v>3124</v>
      </c>
      <c r="I247" s="216"/>
      <c r="L247" s="47"/>
      <c r="M247" s="217"/>
      <c r="N247" s="48"/>
      <c r="O247" s="48"/>
      <c r="P247" s="48"/>
      <c r="Q247" s="48"/>
      <c r="R247" s="48"/>
      <c r="S247" s="48"/>
      <c r="T247" s="86"/>
      <c r="AT247" s="24" t="s">
        <v>210</v>
      </c>
      <c r="AU247" s="24" t="s">
        <v>87</v>
      </c>
    </row>
    <row r="248" spans="2:65" s="1" customFormat="1" ht="16.5" customHeight="1">
      <c r="B248" s="201"/>
      <c r="C248" s="202" t="s">
        <v>589</v>
      </c>
      <c r="D248" s="202" t="s">
        <v>203</v>
      </c>
      <c r="E248" s="203" t="s">
        <v>3125</v>
      </c>
      <c r="F248" s="204" t="s">
        <v>3126</v>
      </c>
      <c r="G248" s="205" t="s">
        <v>330</v>
      </c>
      <c r="H248" s="206">
        <v>110</v>
      </c>
      <c r="I248" s="207"/>
      <c r="J248" s="208">
        <f>ROUND(I248*H248,2)</f>
        <v>0</v>
      </c>
      <c r="K248" s="204" t="s">
        <v>5</v>
      </c>
      <c r="L248" s="47"/>
      <c r="M248" s="209" t="s">
        <v>5</v>
      </c>
      <c r="N248" s="210" t="s">
        <v>48</v>
      </c>
      <c r="O248" s="48"/>
      <c r="P248" s="211">
        <f>O248*H248</f>
        <v>0</v>
      </c>
      <c r="Q248" s="211">
        <v>0</v>
      </c>
      <c r="R248" s="211">
        <f>Q248*H248</f>
        <v>0</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1172</v>
      </c>
    </row>
    <row r="249" spans="2:47" s="1" customFormat="1" ht="13.5">
      <c r="B249" s="47"/>
      <c r="D249" s="214" t="s">
        <v>210</v>
      </c>
      <c r="F249" s="215" t="s">
        <v>3126</v>
      </c>
      <c r="I249" s="216"/>
      <c r="L249" s="47"/>
      <c r="M249" s="217"/>
      <c r="N249" s="48"/>
      <c r="O249" s="48"/>
      <c r="P249" s="48"/>
      <c r="Q249" s="48"/>
      <c r="R249" s="48"/>
      <c r="S249" s="48"/>
      <c r="T249" s="86"/>
      <c r="AT249" s="24" t="s">
        <v>210</v>
      </c>
      <c r="AU249" s="24" t="s">
        <v>87</v>
      </c>
    </row>
    <row r="250" spans="2:65" s="1" customFormat="1" ht="16.5" customHeight="1">
      <c r="B250" s="201"/>
      <c r="C250" s="202" t="s">
        <v>596</v>
      </c>
      <c r="D250" s="202" t="s">
        <v>203</v>
      </c>
      <c r="E250" s="203" t="s">
        <v>3127</v>
      </c>
      <c r="F250" s="204" t="s">
        <v>3072</v>
      </c>
      <c r="G250" s="205" t="s">
        <v>330</v>
      </c>
      <c r="H250" s="206">
        <v>200</v>
      </c>
      <c r="I250" s="207"/>
      <c r="J250" s="208">
        <f>ROUND(I250*H250,2)</f>
        <v>0</v>
      </c>
      <c r="K250" s="204" t="s">
        <v>5</v>
      </c>
      <c r="L250" s="47"/>
      <c r="M250" s="209" t="s">
        <v>5</v>
      </c>
      <c r="N250" s="210" t="s">
        <v>48</v>
      </c>
      <c r="O250" s="48"/>
      <c r="P250" s="211">
        <f>O250*H250</f>
        <v>0</v>
      </c>
      <c r="Q250" s="211">
        <v>0</v>
      </c>
      <c r="R250" s="211">
        <f>Q250*H250</f>
        <v>0</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1175</v>
      </c>
    </row>
    <row r="251" spans="2:47" s="1" customFormat="1" ht="13.5">
      <c r="B251" s="47"/>
      <c r="D251" s="214" t="s">
        <v>210</v>
      </c>
      <c r="F251" s="215" t="s">
        <v>3072</v>
      </c>
      <c r="I251" s="216"/>
      <c r="L251" s="47"/>
      <c r="M251" s="217"/>
      <c r="N251" s="48"/>
      <c r="O251" s="48"/>
      <c r="P251" s="48"/>
      <c r="Q251" s="48"/>
      <c r="R251" s="48"/>
      <c r="S251" s="48"/>
      <c r="T251" s="86"/>
      <c r="AT251" s="24" t="s">
        <v>210</v>
      </c>
      <c r="AU251" s="24" t="s">
        <v>87</v>
      </c>
    </row>
    <row r="252" spans="2:65" s="1" customFormat="1" ht="16.5" customHeight="1">
      <c r="B252" s="201"/>
      <c r="C252" s="202" t="s">
        <v>603</v>
      </c>
      <c r="D252" s="202" t="s">
        <v>203</v>
      </c>
      <c r="E252" s="203" t="s">
        <v>3128</v>
      </c>
      <c r="F252" s="204" t="s">
        <v>3070</v>
      </c>
      <c r="G252" s="205" t="s">
        <v>330</v>
      </c>
      <c r="H252" s="206">
        <v>40</v>
      </c>
      <c r="I252" s="207"/>
      <c r="J252" s="208">
        <f>ROUND(I252*H252,2)</f>
        <v>0</v>
      </c>
      <c r="K252" s="204" t="s">
        <v>5</v>
      </c>
      <c r="L252" s="47"/>
      <c r="M252" s="209" t="s">
        <v>5</v>
      </c>
      <c r="N252" s="210" t="s">
        <v>48</v>
      </c>
      <c r="O252" s="48"/>
      <c r="P252" s="211">
        <f>O252*H252</f>
        <v>0</v>
      </c>
      <c r="Q252" s="211">
        <v>0</v>
      </c>
      <c r="R252" s="211">
        <f>Q252*H252</f>
        <v>0</v>
      </c>
      <c r="S252" s="211">
        <v>0</v>
      </c>
      <c r="T252" s="212">
        <f>S252*H252</f>
        <v>0</v>
      </c>
      <c r="AR252" s="24" t="s">
        <v>208</v>
      </c>
      <c r="AT252" s="24" t="s">
        <v>203</v>
      </c>
      <c r="AU252" s="24" t="s">
        <v>87</v>
      </c>
      <c r="AY252" s="24" t="s">
        <v>201</v>
      </c>
      <c r="BE252" s="213">
        <f>IF(N252="základní",J252,0)</f>
        <v>0</v>
      </c>
      <c r="BF252" s="213">
        <f>IF(N252="snížená",J252,0)</f>
        <v>0</v>
      </c>
      <c r="BG252" s="213">
        <f>IF(N252="zákl. přenesená",J252,0)</f>
        <v>0</v>
      </c>
      <c r="BH252" s="213">
        <f>IF(N252="sníž. přenesená",J252,0)</f>
        <v>0</v>
      </c>
      <c r="BI252" s="213">
        <f>IF(N252="nulová",J252,0)</f>
        <v>0</v>
      </c>
      <c r="BJ252" s="24" t="s">
        <v>85</v>
      </c>
      <c r="BK252" s="213">
        <f>ROUND(I252*H252,2)</f>
        <v>0</v>
      </c>
      <c r="BL252" s="24" t="s">
        <v>208</v>
      </c>
      <c r="BM252" s="24" t="s">
        <v>1178</v>
      </c>
    </row>
    <row r="253" spans="2:47" s="1" customFormat="1" ht="13.5">
      <c r="B253" s="47"/>
      <c r="D253" s="214" t="s">
        <v>210</v>
      </c>
      <c r="F253" s="215" t="s">
        <v>3070</v>
      </c>
      <c r="I253" s="216"/>
      <c r="L253" s="47"/>
      <c r="M253" s="217"/>
      <c r="N253" s="48"/>
      <c r="O253" s="48"/>
      <c r="P253" s="48"/>
      <c r="Q253" s="48"/>
      <c r="R253" s="48"/>
      <c r="S253" s="48"/>
      <c r="T253" s="86"/>
      <c r="AT253" s="24" t="s">
        <v>210</v>
      </c>
      <c r="AU253" s="24" t="s">
        <v>87</v>
      </c>
    </row>
    <row r="254" spans="2:65" s="1" customFormat="1" ht="16.5" customHeight="1">
      <c r="B254" s="201"/>
      <c r="C254" s="202" t="s">
        <v>609</v>
      </c>
      <c r="D254" s="202" t="s">
        <v>203</v>
      </c>
      <c r="E254" s="203" t="s">
        <v>3129</v>
      </c>
      <c r="F254" s="204" t="s">
        <v>3074</v>
      </c>
      <c r="G254" s="205" t="s">
        <v>330</v>
      </c>
      <c r="H254" s="206">
        <v>20</v>
      </c>
      <c r="I254" s="207"/>
      <c r="J254" s="208">
        <f>ROUND(I254*H254,2)</f>
        <v>0</v>
      </c>
      <c r="K254" s="204" t="s">
        <v>5</v>
      </c>
      <c r="L254" s="47"/>
      <c r="M254" s="209" t="s">
        <v>5</v>
      </c>
      <c r="N254" s="210" t="s">
        <v>48</v>
      </c>
      <c r="O254" s="48"/>
      <c r="P254" s="211">
        <f>O254*H254</f>
        <v>0</v>
      </c>
      <c r="Q254" s="211">
        <v>0</v>
      </c>
      <c r="R254" s="211">
        <f>Q254*H254</f>
        <v>0</v>
      </c>
      <c r="S254" s="211">
        <v>0</v>
      </c>
      <c r="T254" s="212">
        <f>S254*H254</f>
        <v>0</v>
      </c>
      <c r="AR254" s="24" t="s">
        <v>208</v>
      </c>
      <c r="AT254" s="24" t="s">
        <v>203</v>
      </c>
      <c r="AU254" s="24" t="s">
        <v>87</v>
      </c>
      <c r="AY254" s="24" t="s">
        <v>201</v>
      </c>
      <c r="BE254" s="213">
        <f>IF(N254="základní",J254,0)</f>
        <v>0</v>
      </c>
      <c r="BF254" s="213">
        <f>IF(N254="snížená",J254,0)</f>
        <v>0</v>
      </c>
      <c r="BG254" s="213">
        <f>IF(N254="zákl. přenesená",J254,0)</f>
        <v>0</v>
      </c>
      <c r="BH254" s="213">
        <f>IF(N254="sníž. přenesená",J254,0)</f>
        <v>0</v>
      </c>
      <c r="BI254" s="213">
        <f>IF(N254="nulová",J254,0)</f>
        <v>0</v>
      </c>
      <c r="BJ254" s="24" t="s">
        <v>85</v>
      </c>
      <c r="BK254" s="213">
        <f>ROUND(I254*H254,2)</f>
        <v>0</v>
      </c>
      <c r="BL254" s="24" t="s">
        <v>208</v>
      </c>
      <c r="BM254" s="24" t="s">
        <v>1181</v>
      </c>
    </row>
    <row r="255" spans="2:47" s="1" customFormat="1" ht="13.5">
      <c r="B255" s="47"/>
      <c r="D255" s="214" t="s">
        <v>210</v>
      </c>
      <c r="F255" s="215" t="s">
        <v>3074</v>
      </c>
      <c r="I255" s="216"/>
      <c r="L255" s="47"/>
      <c r="M255" s="217"/>
      <c r="N255" s="48"/>
      <c r="O255" s="48"/>
      <c r="P255" s="48"/>
      <c r="Q255" s="48"/>
      <c r="R255" s="48"/>
      <c r="S255" s="48"/>
      <c r="T255" s="86"/>
      <c r="AT255" s="24" t="s">
        <v>210</v>
      </c>
      <c r="AU255" s="24" t="s">
        <v>87</v>
      </c>
    </row>
    <row r="256" spans="2:65" s="1" customFormat="1" ht="16.5" customHeight="1">
      <c r="B256" s="201"/>
      <c r="C256" s="202" t="s">
        <v>615</v>
      </c>
      <c r="D256" s="202" t="s">
        <v>203</v>
      </c>
      <c r="E256" s="203" t="s">
        <v>1737</v>
      </c>
      <c r="F256" s="204" t="s">
        <v>3080</v>
      </c>
      <c r="G256" s="205" t="s">
        <v>922</v>
      </c>
      <c r="H256" s="206">
        <v>3</v>
      </c>
      <c r="I256" s="207"/>
      <c r="J256" s="208">
        <f>ROUND(I256*H256,2)</f>
        <v>0</v>
      </c>
      <c r="K256" s="204" t="s">
        <v>5</v>
      </c>
      <c r="L256" s="47"/>
      <c r="M256" s="209" t="s">
        <v>5</v>
      </c>
      <c r="N256" s="210" t="s">
        <v>48</v>
      </c>
      <c r="O256" s="48"/>
      <c r="P256" s="211">
        <f>O256*H256</f>
        <v>0</v>
      </c>
      <c r="Q256" s="211">
        <v>0</v>
      </c>
      <c r="R256" s="211">
        <f>Q256*H256</f>
        <v>0</v>
      </c>
      <c r="S256" s="211">
        <v>0</v>
      </c>
      <c r="T256" s="212">
        <f>S256*H256</f>
        <v>0</v>
      </c>
      <c r="AR256" s="24" t="s">
        <v>208</v>
      </c>
      <c r="AT256" s="24" t="s">
        <v>203</v>
      </c>
      <c r="AU256" s="24" t="s">
        <v>87</v>
      </c>
      <c r="AY256" s="24" t="s">
        <v>201</v>
      </c>
      <c r="BE256" s="213">
        <f>IF(N256="základní",J256,0)</f>
        <v>0</v>
      </c>
      <c r="BF256" s="213">
        <f>IF(N256="snížená",J256,0)</f>
        <v>0</v>
      </c>
      <c r="BG256" s="213">
        <f>IF(N256="zákl. přenesená",J256,0)</f>
        <v>0</v>
      </c>
      <c r="BH256" s="213">
        <f>IF(N256="sníž. přenesená",J256,0)</f>
        <v>0</v>
      </c>
      <c r="BI256" s="213">
        <f>IF(N256="nulová",J256,0)</f>
        <v>0</v>
      </c>
      <c r="BJ256" s="24" t="s">
        <v>85</v>
      </c>
      <c r="BK256" s="213">
        <f>ROUND(I256*H256,2)</f>
        <v>0</v>
      </c>
      <c r="BL256" s="24" t="s">
        <v>208</v>
      </c>
      <c r="BM256" s="24" t="s">
        <v>1456</v>
      </c>
    </row>
    <row r="257" spans="2:47" s="1" customFormat="1" ht="13.5">
      <c r="B257" s="47"/>
      <c r="D257" s="214" t="s">
        <v>210</v>
      </c>
      <c r="F257" s="215" t="s">
        <v>3080</v>
      </c>
      <c r="I257" s="216"/>
      <c r="L257" s="47"/>
      <c r="M257" s="217"/>
      <c r="N257" s="48"/>
      <c r="O257" s="48"/>
      <c r="P257" s="48"/>
      <c r="Q257" s="48"/>
      <c r="R257" s="48"/>
      <c r="S257" s="48"/>
      <c r="T257" s="86"/>
      <c r="AT257" s="24" t="s">
        <v>210</v>
      </c>
      <c r="AU257" s="24" t="s">
        <v>87</v>
      </c>
    </row>
    <row r="258" spans="2:65" s="1" customFormat="1" ht="16.5" customHeight="1">
      <c r="B258" s="201"/>
      <c r="C258" s="202" t="s">
        <v>622</v>
      </c>
      <c r="D258" s="202" t="s">
        <v>203</v>
      </c>
      <c r="E258" s="203" t="s">
        <v>3130</v>
      </c>
      <c r="F258" s="204" t="s">
        <v>3131</v>
      </c>
      <c r="G258" s="205" t="s">
        <v>1192</v>
      </c>
      <c r="H258" s="206">
        <v>3</v>
      </c>
      <c r="I258" s="207"/>
      <c r="J258" s="208">
        <f>ROUND(I258*H258,2)</f>
        <v>0</v>
      </c>
      <c r="K258" s="204" t="s">
        <v>5</v>
      </c>
      <c r="L258" s="47"/>
      <c r="M258" s="209" t="s">
        <v>5</v>
      </c>
      <c r="N258" s="210" t="s">
        <v>48</v>
      </c>
      <c r="O258" s="48"/>
      <c r="P258" s="211">
        <f>O258*H258</f>
        <v>0</v>
      </c>
      <c r="Q258" s="211">
        <v>0</v>
      </c>
      <c r="R258" s="211">
        <f>Q258*H258</f>
        <v>0</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1459</v>
      </c>
    </row>
    <row r="259" spans="2:47" s="1" customFormat="1" ht="13.5">
      <c r="B259" s="47"/>
      <c r="D259" s="214" t="s">
        <v>210</v>
      </c>
      <c r="F259" s="215" t="s">
        <v>3131</v>
      </c>
      <c r="I259" s="216"/>
      <c r="L259" s="47"/>
      <c r="M259" s="217"/>
      <c r="N259" s="48"/>
      <c r="O259" s="48"/>
      <c r="P259" s="48"/>
      <c r="Q259" s="48"/>
      <c r="R259" s="48"/>
      <c r="S259" s="48"/>
      <c r="T259" s="86"/>
      <c r="AT259" s="24" t="s">
        <v>210</v>
      </c>
      <c r="AU259" s="24" t="s">
        <v>87</v>
      </c>
    </row>
    <row r="260" spans="2:65" s="1" customFormat="1" ht="16.5" customHeight="1">
      <c r="B260" s="201"/>
      <c r="C260" s="202" t="s">
        <v>626</v>
      </c>
      <c r="D260" s="202" t="s">
        <v>203</v>
      </c>
      <c r="E260" s="203" t="s">
        <v>1890</v>
      </c>
      <c r="F260" s="204" t="s">
        <v>3132</v>
      </c>
      <c r="G260" s="205" t="s">
        <v>922</v>
      </c>
      <c r="H260" s="206">
        <v>2</v>
      </c>
      <c r="I260" s="207"/>
      <c r="J260" s="208">
        <f>ROUND(I260*H260,2)</f>
        <v>0</v>
      </c>
      <c r="K260" s="204" t="s">
        <v>5</v>
      </c>
      <c r="L260" s="47"/>
      <c r="M260" s="209" t="s">
        <v>5</v>
      </c>
      <c r="N260" s="210" t="s">
        <v>48</v>
      </c>
      <c r="O260" s="48"/>
      <c r="P260" s="211">
        <f>O260*H260</f>
        <v>0</v>
      </c>
      <c r="Q260" s="211">
        <v>0</v>
      </c>
      <c r="R260" s="211">
        <f>Q260*H260</f>
        <v>0</v>
      </c>
      <c r="S260" s="211">
        <v>0</v>
      </c>
      <c r="T260" s="212">
        <f>S260*H260</f>
        <v>0</v>
      </c>
      <c r="AR260" s="24" t="s">
        <v>208</v>
      </c>
      <c r="AT260" s="24" t="s">
        <v>203</v>
      </c>
      <c r="AU260" s="24" t="s">
        <v>87</v>
      </c>
      <c r="AY260" s="24" t="s">
        <v>201</v>
      </c>
      <c r="BE260" s="213">
        <f>IF(N260="základní",J260,0)</f>
        <v>0</v>
      </c>
      <c r="BF260" s="213">
        <f>IF(N260="snížená",J260,0)</f>
        <v>0</v>
      </c>
      <c r="BG260" s="213">
        <f>IF(N260="zákl. přenesená",J260,0)</f>
        <v>0</v>
      </c>
      <c r="BH260" s="213">
        <f>IF(N260="sníž. přenesená",J260,0)</f>
        <v>0</v>
      </c>
      <c r="BI260" s="213">
        <f>IF(N260="nulová",J260,0)</f>
        <v>0</v>
      </c>
      <c r="BJ260" s="24" t="s">
        <v>85</v>
      </c>
      <c r="BK260" s="213">
        <f>ROUND(I260*H260,2)</f>
        <v>0</v>
      </c>
      <c r="BL260" s="24" t="s">
        <v>208</v>
      </c>
      <c r="BM260" s="24" t="s">
        <v>1462</v>
      </c>
    </row>
    <row r="261" spans="2:47" s="1" customFormat="1" ht="13.5">
      <c r="B261" s="47"/>
      <c r="D261" s="214" t="s">
        <v>210</v>
      </c>
      <c r="F261" s="215" t="s">
        <v>3132</v>
      </c>
      <c r="I261" s="216"/>
      <c r="L261" s="47"/>
      <c r="M261" s="217"/>
      <c r="N261" s="48"/>
      <c r="O261" s="48"/>
      <c r="P261" s="48"/>
      <c r="Q261" s="48"/>
      <c r="R261" s="48"/>
      <c r="S261" s="48"/>
      <c r="T261" s="86"/>
      <c r="AT261" s="24" t="s">
        <v>210</v>
      </c>
      <c r="AU261" s="24" t="s">
        <v>87</v>
      </c>
    </row>
    <row r="262" spans="2:65" s="1" customFormat="1" ht="25.5" customHeight="1">
      <c r="B262" s="201"/>
      <c r="C262" s="202" t="s">
        <v>630</v>
      </c>
      <c r="D262" s="202" t="s">
        <v>203</v>
      </c>
      <c r="E262" s="203" t="s">
        <v>3133</v>
      </c>
      <c r="F262" s="204" t="s">
        <v>3076</v>
      </c>
      <c r="G262" s="205" t="s">
        <v>206</v>
      </c>
      <c r="H262" s="206">
        <v>0.88</v>
      </c>
      <c r="I262" s="207"/>
      <c r="J262" s="208">
        <f>ROUND(I262*H262,2)</f>
        <v>0</v>
      </c>
      <c r="K262" s="204" t="s">
        <v>5</v>
      </c>
      <c r="L262" s="47"/>
      <c r="M262" s="209" t="s">
        <v>5</v>
      </c>
      <c r="N262" s="210" t="s">
        <v>48</v>
      </c>
      <c r="O262" s="48"/>
      <c r="P262" s="211">
        <f>O262*H262</f>
        <v>0</v>
      </c>
      <c r="Q262" s="211">
        <v>0</v>
      </c>
      <c r="R262" s="211">
        <f>Q262*H262</f>
        <v>0</v>
      </c>
      <c r="S262" s="211">
        <v>0</v>
      </c>
      <c r="T262" s="212">
        <f>S262*H262</f>
        <v>0</v>
      </c>
      <c r="AR262" s="24" t="s">
        <v>208</v>
      </c>
      <c r="AT262" s="24" t="s">
        <v>203</v>
      </c>
      <c r="AU262" s="24" t="s">
        <v>87</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1467</v>
      </c>
    </row>
    <row r="263" spans="2:47" s="1" customFormat="1" ht="13.5">
      <c r="B263" s="47"/>
      <c r="D263" s="214" t="s">
        <v>210</v>
      </c>
      <c r="F263" s="215" t="s">
        <v>3076</v>
      </c>
      <c r="I263" s="216"/>
      <c r="L263" s="47"/>
      <c r="M263" s="217"/>
      <c r="N263" s="48"/>
      <c r="O263" s="48"/>
      <c r="P263" s="48"/>
      <c r="Q263" s="48"/>
      <c r="R263" s="48"/>
      <c r="S263" s="48"/>
      <c r="T263" s="86"/>
      <c r="AT263" s="24" t="s">
        <v>210</v>
      </c>
      <c r="AU263" s="24" t="s">
        <v>87</v>
      </c>
    </row>
    <row r="264" spans="2:65" s="1" customFormat="1" ht="16.5" customHeight="1">
      <c r="B264" s="201"/>
      <c r="C264" s="202" t="s">
        <v>634</v>
      </c>
      <c r="D264" s="202" t="s">
        <v>203</v>
      </c>
      <c r="E264" s="203" t="s">
        <v>3134</v>
      </c>
      <c r="F264" s="204" t="s">
        <v>3078</v>
      </c>
      <c r="G264" s="205" t="s">
        <v>330</v>
      </c>
      <c r="H264" s="206">
        <v>120</v>
      </c>
      <c r="I264" s="207"/>
      <c r="J264" s="208">
        <f>ROUND(I264*H264,2)</f>
        <v>0</v>
      </c>
      <c r="K264" s="204" t="s">
        <v>5</v>
      </c>
      <c r="L264" s="47"/>
      <c r="M264" s="209" t="s">
        <v>5</v>
      </c>
      <c r="N264" s="210" t="s">
        <v>48</v>
      </c>
      <c r="O264" s="48"/>
      <c r="P264" s="211">
        <f>O264*H264</f>
        <v>0</v>
      </c>
      <c r="Q264" s="211">
        <v>0</v>
      </c>
      <c r="R264" s="211">
        <f>Q264*H264</f>
        <v>0</v>
      </c>
      <c r="S264" s="211">
        <v>0</v>
      </c>
      <c r="T264" s="212">
        <f>S264*H264</f>
        <v>0</v>
      </c>
      <c r="AR264" s="24" t="s">
        <v>208</v>
      </c>
      <c r="AT264" s="24" t="s">
        <v>203</v>
      </c>
      <c r="AU264" s="24" t="s">
        <v>87</v>
      </c>
      <c r="AY264" s="24" t="s">
        <v>201</v>
      </c>
      <c r="BE264" s="213">
        <f>IF(N264="základní",J264,0)</f>
        <v>0</v>
      </c>
      <c r="BF264" s="213">
        <f>IF(N264="snížená",J264,0)</f>
        <v>0</v>
      </c>
      <c r="BG264" s="213">
        <f>IF(N264="zákl. přenesená",J264,0)</f>
        <v>0</v>
      </c>
      <c r="BH264" s="213">
        <f>IF(N264="sníž. přenesená",J264,0)</f>
        <v>0</v>
      </c>
      <c r="BI264" s="213">
        <f>IF(N264="nulová",J264,0)</f>
        <v>0</v>
      </c>
      <c r="BJ264" s="24" t="s">
        <v>85</v>
      </c>
      <c r="BK264" s="213">
        <f>ROUND(I264*H264,2)</f>
        <v>0</v>
      </c>
      <c r="BL264" s="24" t="s">
        <v>208</v>
      </c>
      <c r="BM264" s="24" t="s">
        <v>1470</v>
      </c>
    </row>
    <row r="265" spans="2:47" s="1" customFormat="1" ht="13.5">
      <c r="B265" s="47"/>
      <c r="D265" s="214" t="s">
        <v>210</v>
      </c>
      <c r="F265" s="215" t="s">
        <v>3078</v>
      </c>
      <c r="I265" s="216"/>
      <c r="L265" s="47"/>
      <c r="M265" s="217"/>
      <c r="N265" s="48"/>
      <c r="O265" s="48"/>
      <c r="P265" s="48"/>
      <c r="Q265" s="48"/>
      <c r="R265" s="48"/>
      <c r="S265" s="48"/>
      <c r="T265" s="86"/>
      <c r="AT265" s="24" t="s">
        <v>210</v>
      </c>
      <c r="AU265" s="24" t="s">
        <v>87</v>
      </c>
    </row>
    <row r="266" spans="2:65" s="1" customFormat="1" ht="16.5" customHeight="1">
      <c r="B266" s="201"/>
      <c r="C266" s="202" t="s">
        <v>638</v>
      </c>
      <c r="D266" s="202" t="s">
        <v>203</v>
      </c>
      <c r="E266" s="203" t="s">
        <v>3135</v>
      </c>
      <c r="F266" s="204" t="s">
        <v>3136</v>
      </c>
      <c r="G266" s="205" t="s">
        <v>206</v>
      </c>
      <c r="H266" s="206">
        <v>0.42</v>
      </c>
      <c r="I266" s="207"/>
      <c r="J266" s="208">
        <f>ROUND(I266*H266,2)</f>
        <v>0</v>
      </c>
      <c r="K266" s="204" t="s">
        <v>5</v>
      </c>
      <c r="L266" s="47"/>
      <c r="M266" s="209" t="s">
        <v>5</v>
      </c>
      <c r="N266" s="210" t="s">
        <v>48</v>
      </c>
      <c r="O266" s="48"/>
      <c r="P266" s="211">
        <f>O266*H266</f>
        <v>0</v>
      </c>
      <c r="Q266" s="211">
        <v>0</v>
      </c>
      <c r="R266" s="211">
        <f>Q266*H266</f>
        <v>0</v>
      </c>
      <c r="S266" s="211">
        <v>0</v>
      </c>
      <c r="T266" s="212">
        <f>S266*H266</f>
        <v>0</v>
      </c>
      <c r="AR266" s="24" t="s">
        <v>208</v>
      </c>
      <c r="AT266" s="24" t="s">
        <v>203</v>
      </c>
      <c r="AU266" s="24" t="s">
        <v>87</v>
      </c>
      <c r="AY266" s="24" t="s">
        <v>201</v>
      </c>
      <c r="BE266" s="213">
        <f>IF(N266="základní",J266,0)</f>
        <v>0</v>
      </c>
      <c r="BF266" s="213">
        <f>IF(N266="snížená",J266,0)</f>
        <v>0</v>
      </c>
      <c r="BG266" s="213">
        <f>IF(N266="zákl. přenesená",J266,0)</f>
        <v>0</v>
      </c>
      <c r="BH266" s="213">
        <f>IF(N266="sníž. přenesená",J266,0)</f>
        <v>0</v>
      </c>
      <c r="BI266" s="213">
        <f>IF(N266="nulová",J266,0)</f>
        <v>0</v>
      </c>
      <c r="BJ266" s="24" t="s">
        <v>85</v>
      </c>
      <c r="BK266" s="213">
        <f>ROUND(I266*H266,2)</f>
        <v>0</v>
      </c>
      <c r="BL266" s="24" t="s">
        <v>208</v>
      </c>
      <c r="BM266" s="24" t="s">
        <v>1473</v>
      </c>
    </row>
    <row r="267" spans="2:47" s="1" customFormat="1" ht="13.5">
      <c r="B267" s="47"/>
      <c r="D267" s="214" t="s">
        <v>210</v>
      </c>
      <c r="F267" s="215" t="s">
        <v>3136</v>
      </c>
      <c r="I267" s="216"/>
      <c r="L267" s="47"/>
      <c r="M267" s="217"/>
      <c r="N267" s="48"/>
      <c r="O267" s="48"/>
      <c r="P267" s="48"/>
      <c r="Q267" s="48"/>
      <c r="R267" s="48"/>
      <c r="S267" s="48"/>
      <c r="T267" s="86"/>
      <c r="AT267" s="24" t="s">
        <v>210</v>
      </c>
      <c r="AU267" s="24" t="s">
        <v>87</v>
      </c>
    </row>
    <row r="268" spans="2:65" s="1" customFormat="1" ht="25.5" customHeight="1">
      <c r="B268" s="201"/>
      <c r="C268" s="202" t="s">
        <v>642</v>
      </c>
      <c r="D268" s="202" t="s">
        <v>203</v>
      </c>
      <c r="E268" s="203" t="s">
        <v>3137</v>
      </c>
      <c r="F268" s="204" t="s">
        <v>3138</v>
      </c>
      <c r="G268" s="205" t="s">
        <v>330</v>
      </c>
      <c r="H268" s="206">
        <v>110</v>
      </c>
      <c r="I268" s="207"/>
      <c r="J268" s="208">
        <f>ROUND(I268*H268,2)</f>
        <v>0</v>
      </c>
      <c r="K268" s="204" t="s">
        <v>5</v>
      </c>
      <c r="L268" s="47"/>
      <c r="M268" s="209" t="s">
        <v>5</v>
      </c>
      <c r="N268" s="210" t="s">
        <v>48</v>
      </c>
      <c r="O268" s="48"/>
      <c r="P268" s="211">
        <f>O268*H268</f>
        <v>0</v>
      </c>
      <c r="Q268" s="211">
        <v>0</v>
      </c>
      <c r="R268" s="211">
        <f>Q268*H268</f>
        <v>0</v>
      </c>
      <c r="S268" s="211">
        <v>0</v>
      </c>
      <c r="T268" s="212">
        <f>S268*H268</f>
        <v>0</v>
      </c>
      <c r="AR268" s="24" t="s">
        <v>208</v>
      </c>
      <c r="AT268" s="24" t="s">
        <v>203</v>
      </c>
      <c r="AU268" s="24" t="s">
        <v>87</v>
      </c>
      <c r="AY268" s="24" t="s">
        <v>201</v>
      </c>
      <c r="BE268" s="213">
        <f>IF(N268="základní",J268,0)</f>
        <v>0</v>
      </c>
      <c r="BF268" s="213">
        <f>IF(N268="snížená",J268,0)</f>
        <v>0</v>
      </c>
      <c r="BG268" s="213">
        <f>IF(N268="zákl. přenesená",J268,0)</f>
        <v>0</v>
      </c>
      <c r="BH268" s="213">
        <f>IF(N268="sníž. přenesená",J268,0)</f>
        <v>0</v>
      </c>
      <c r="BI268" s="213">
        <f>IF(N268="nulová",J268,0)</f>
        <v>0</v>
      </c>
      <c r="BJ268" s="24" t="s">
        <v>85</v>
      </c>
      <c r="BK268" s="213">
        <f>ROUND(I268*H268,2)</f>
        <v>0</v>
      </c>
      <c r="BL268" s="24" t="s">
        <v>208</v>
      </c>
      <c r="BM268" s="24" t="s">
        <v>1478</v>
      </c>
    </row>
    <row r="269" spans="2:47" s="1" customFormat="1" ht="13.5">
      <c r="B269" s="47"/>
      <c r="D269" s="214" t="s">
        <v>210</v>
      </c>
      <c r="F269" s="215" t="s">
        <v>3138</v>
      </c>
      <c r="I269" s="216"/>
      <c r="L269" s="47"/>
      <c r="M269" s="217"/>
      <c r="N269" s="48"/>
      <c r="O269" s="48"/>
      <c r="P269" s="48"/>
      <c r="Q269" s="48"/>
      <c r="R269" s="48"/>
      <c r="S269" s="48"/>
      <c r="T269" s="86"/>
      <c r="AT269" s="24" t="s">
        <v>210</v>
      </c>
      <c r="AU269" s="24" t="s">
        <v>87</v>
      </c>
    </row>
    <row r="270" spans="2:63" s="10" customFormat="1" ht="29.85" customHeight="1">
      <c r="B270" s="188"/>
      <c r="D270" s="189" t="s">
        <v>76</v>
      </c>
      <c r="E270" s="199" t="s">
        <v>1463</v>
      </c>
      <c r="F270" s="199" t="s">
        <v>1635</v>
      </c>
      <c r="I270" s="191"/>
      <c r="J270" s="200">
        <f>BK270</f>
        <v>0</v>
      </c>
      <c r="L270" s="188"/>
      <c r="M270" s="193"/>
      <c r="N270" s="194"/>
      <c r="O270" s="194"/>
      <c r="P270" s="195">
        <f>SUM(P271:P286)</f>
        <v>0</v>
      </c>
      <c r="Q270" s="194"/>
      <c r="R270" s="195">
        <f>SUM(R271:R286)</f>
        <v>0</v>
      </c>
      <c r="S270" s="194"/>
      <c r="T270" s="196">
        <f>SUM(T271:T286)</f>
        <v>0</v>
      </c>
      <c r="AR270" s="189" t="s">
        <v>85</v>
      </c>
      <c r="AT270" s="197" t="s">
        <v>76</v>
      </c>
      <c r="AU270" s="197" t="s">
        <v>85</v>
      </c>
      <c r="AY270" s="189" t="s">
        <v>201</v>
      </c>
      <c r="BK270" s="198">
        <f>SUM(BK271:BK286)</f>
        <v>0</v>
      </c>
    </row>
    <row r="271" spans="2:65" s="1" customFormat="1" ht="16.5" customHeight="1">
      <c r="B271" s="201"/>
      <c r="C271" s="202" t="s">
        <v>646</v>
      </c>
      <c r="D271" s="202" t="s">
        <v>203</v>
      </c>
      <c r="E271" s="203" t="s">
        <v>1896</v>
      </c>
      <c r="F271" s="204" t="s">
        <v>3139</v>
      </c>
      <c r="G271" s="205" t="s">
        <v>922</v>
      </c>
      <c r="H271" s="206">
        <v>8</v>
      </c>
      <c r="I271" s="207"/>
      <c r="J271" s="208">
        <f>ROUND(I271*H271,2)</f>
        <v>0</v>
      </c>
      <c r="K271" s="204" t="s">
        <v>5</v>
      </c>
      <c r="L271" s="47"/>
      <c r="M271" s="209" t="s">
        <v>5</v>
      </c>
      <c r="N271" s="210" t="s">
        <v>48</v>
      </c>
      <c r="O271" s="48"/>
      <c r="P271" s="211">
        <f>O271*H271</f>
        <v>0</v>
      </c>
      <c r="Q271" s="211">
        <v>0</v>
      </c>
      <c r="R271" s="211">
        <f>Q271*H271</f>
        <v>0</v>
      </c>
      <c r="S271" s="211">
        <v>0</v>
      </c>
      <c r="T271" s="212">
        <f>S271*H271</f>
        <v>0</v>
      </c>
      <c r="AR271" s="24" t="s">
        <v>208</v>
      </c>
      <c r="AT271" s="24" t="s">
        <v>203</v>
      </c>
      <c r="AU271" s="24" t="s">
        <v>87</v>
      </c>
      <c r="AY271" s="24" t="s">
        <v>201</v>
      </c>
      <c r="BE271" s="213">
        <f>IF(N271="základní",J271,0)</f>
        <v>0</v>
      </c>
      <c r="BF271" s="213">
        <f>IF(N271="snížená",J271,0)</f>
        <v>0</v>
      </c>
      <c r="BG271" s="213">
        <f>IF(N271="zákl. přenesená",J271,0)</f>
        <v>0</v>
      </c>
      <c r="BH271" s="213">
        <f>IF(N271="sníž. přenesená",J271,0)</f>
        <v>0</v>
      </c>
      <c r="BI271" s="213">
        <f>IF(N271="nulová",J271,0)</f>
        <v>0</v>
      </c>
      <c r="BJ271" s="24" t="s">
        <v>85</v>
      </c>
      <c r="BK271" s="213">
        <f>ROUND(I271*H271,2)</f>
        <v>0</v>
      </c>
      <c r="BL271" s="24" t="s">
        <v>208</v>
      </c>
      <c r="BM271" s="24" t="s">
        <v>1481</v>
      </c>
    </row>
    <row r="272" spans="2:47" s="1" customFormat="1" ht="13.5">
      <c r="B272" s="47"/>
      <c r="D272" s="214" t="s">
        <v>210</v>
      </c>
      <c r="F272" s="215" t="s">
        <v>3139</v>
      </c>
      <c r="I272" s="216"/>
      <c r="L272" s="47"/>
      <c r="M272" s="217"/>
      <c r="N272" s="48"/>
      <c r="O272" s="48"/>
      <c r="P272" s="48"/>
      <c r="Q272" s="48"/>
      <c r="R272" s="48"/>
      <c r="S272" s="48"/>
      <c r="T272" s="86"/>
      <c r="AT272" s="24" t="s">
        <v>210</v>
      </c>
      <c r="AU272" s="24" t="s">
        <v>87</v>
      </c>
    </row>
    <row r="273" spans="2:65" s="1" customFormat="1" ht="16.5" customHeight="1">
      <c r="B273" s="201"/>
      <c r="C273" s="202" t="s">
        <v>650</v>
      </c>
      <c r="D273" s="202" t="s">
        <v>203</v>
      </c>
      <c r="E273" s="203" t="s">
        <v>1950</v>
      </c>
      <c r="F273" s="204" t="s">
        <v>1643</v>
      </c>
      <c r="G273" s="205" t="s">
        <v>1192</v>
      </c>
      <c r="H273" s="206">
        <v>40</v>
      </c>
      <c r="I273" s="207"/>
      <c r="J273" s="208">
        <f>ROUND(I273*H273,2)</f>
        <v>0</v>
      </c>
      <c r="K273" s="204" t="s">
        <v>5</v>
      </c>
      <c r="L273" s="47"/>
      <c r="M273" s="209" t="s">
        <v>5</v>
      </c>
      <c r="N273" s="210" t="s">
        <v>48</v>
      </c>
      <c r="O273" s="48"/>
      <c r="P273" s="211">
        <f>O273*H273</f>
        <v>0</v>
      </c>
      <c r="Q273" s="211">
        <v>0</v>
      </c>
      <c r="R273" s="211">
        <f>Q273*H273</f>
        <v>0</v>
      </c>
      <c r="S273" s="211">
        <v>0</v>
      </c>
      <c r="T273" s="212">
        <f>S273*H273</f>
        <v>0</v>
      </c>
      <c r="AR273" s="24" t="s">
        <v>208</v>
      </c>
      <c r="AT273" s="24" t="s">
        <v>203</v>
      </c>
      <c r="AU273" s="24" t="s">
        <v>87</v>
      </c>
      <c r="AY273" s="24" t="s">
        <v>201</v>
      </c>
      <c r="BE273" s="213">
        <f>IF(N273="základní",J273,0)</f>
        <v>0</v>
      </c>
      <c r="BF273" s="213">
        <f>IF(N273="snížená",J273,0)</f>
        <v>0</v>
      </c>
      <c r="BG273" s="213">
        <f>IF(N273="zákl. přenesená",J273,0)</f>
        <v>0</v>
      </c>
      <c r="BH273" s="213">
        <f>IF(N273="sníž. přenesená",J273,0)</f>
        <v>0</v>
      </c>
      <c r="BI273" s="213">
        <f>IF(N273="nulová",J273,0)</f>
        <v>0</v>
      </c>
      <c r="BJ273" s="24" t="s">
        <v>85</v>
      </c>
      <c r="BK273" s="213">
        <f>ROUND(I273*H273,2)</f>
        <v>0</v>
      </c>
      <c r="BL273" s="24" t="s">
        <v>208</v>
      </c>
      <c r="BM273" s="24" t="s">
        <v>1484</v>
      </c>
    </row>
    <row r="274" spans="2:47" s="1" customFormat="1" ht="13.5">
      <c r="B274" s="47"/>
      <c r="D274" s="214" t="s">
        <v>210</v>
      </c>
      <c r="F274" s="215" t="s">
        <v>1643</v>
      </c>
      <c r="I274" s="216"/>
      <c r="L274" s="47"/>
      <c r="M274" s="217"/>
      <c r="N274" s="48"/>
      <c r="O274" s="48"/>
      <c r="P274" s="48"/>
      <c r="Q274" s="48"/>
      <c r="R274" s="48"/>
      <c r="S274" s="48"/>
      <c r="T274" s="86"/>
      <c r="AT274" s="24" t="s">
        <v>210</v>
      </c>
      <c r="AU274" s="24" t="s">
        <v>87</v>
      </c>
    </row>
    <row r="275" spans="2:65" s="1" customFormat="1" ht="25.5" customHeight="1">
      <c r="B275" s="201"/>
      <c r="C275" s="202" t="s">
        <v>654</v>
      </c>
      <c r="D275" s="202" t="s">
        <v>203</v>
      </c>
      <c r="E275" s="203" t="s">
        <v>1955</v>
      </c>
      <c r="F275" s="204" t="s">
        <v>3140</v>
      </c>
      <c r="G275" s="205" t="s">
        <v>922</v>
      </c>
      <c r="H275" s="206">
        <v>16</v>
      </c>
      <c r="I275" s="207"/>
      <c r="J275" s="208">
        <f>ROUND(I275*H275,2)</f>
        <v>0</v>
      </c>
      <c r="K275" s="204" t="s">
        <v>5</v>
      </c>
      <c r="L275" s="47"/>
      <c r="M275" s="209" t="s">
        <v>5</v>
      </c>
      <c r="N275" s="210" t="s">
        <v>48</v>
      </c>
      <c r="O275" s="48"/>
      <c r="P275" s="211">
        <f>O275*H275</f>
        <v>0</v>
      </c>
      <c r="Q275" s="211">
        <v>0</v>
      </c>
      <c r="R275" s="211">
        <f>Q275*H275</f>
        <v>0</v>
      </c>
      <c r="S275" s="211">
        <v>0</v>
      </c>
      <c r="T275" s="212">
        <f>S275*H275</f>
        <v>0</v>
      </c>
      <c r="AR275" s="24" t="s">
        <v>208</v>
      </c>
      <c r="AT275" s="24" t="s">
        <v>203</v>
      </c>
      <c r="AU275" s="24" t="s">
        <v>87</v>
      </c>
      <c r="AY275" s="24" t="s">
        <v>201</v>
      </c>
      <c r="BE275" s="213">
        <f>IF(N275="základní",J275,0)</f>
        <v>0</v>
      </c>
      <c r="BF275" s="213">
        <f>IF(N275="snížená",J275,0)</f>
        <v>0</v>
      </c>
      <c r="BG275" s="213">
        <f>IF(N275="zákl. přenesená",J275,0)</f>
        <v>0</v>
      </c>
      <c r="BH275" s="213">
        <f>IF(N275="sníž. přenesená",J275,0)</f>
        <v>0</v>
      </c>
      <c r="BI275" s="213">
        <f>IF(N275="nulová",J275,0)</f>
        <v>0</v>
      </c>
      <c r="BJ275" s="24" t="s">
        <v>85</v>
      </c>
      <c r="BK275" s="213">
        <f>ROUND(I275*H275,2)</f>
        <v>0</v>
      </c>
      <c r="BL275" s="24" t="s">
        <v>208</v>
      </c>
      <c r="BM275" s="24" t="s">
        <v>1487</v>
      </c>
    </row>
    <row r="276" spans="2:47" s="1" customFormat="1" ht="13.5">
      <c r="B276" s="47"/>
      <c r="D276" s="214" t="s">
        <v>210</v>
      </c>
      <c r="F276" s="215" t="s">
        <v>3140</v>
      </c>
      <c r="I276" s="216"/>
      <c r="L276" s="47"/>
      <c r="M276" s="217"/>
      <c r="N276" s="48"/>
      <c r="O276" s="48"/>
      <c r="P276" s="48"/>
      <c r="Q276" s="48"/>
      <c r="R276" s="48"/>
      <c r="S276" s="48"/>
      <c r="T276" s="86"/>
      <c r="AT276" s="24" t="s">
        <v>210</v>
      </c>
      <c r="AU276" s="24" t="s">
        <v>87</v>
      </c>
    </row>
    <row r="277" spans="2:65" s="1" customFormat="1" ht="16.5" customHeight="1">
      <c r="B277" s="201"/>
      <c r="C277" s="202" t="s">
        <v>658</v>
      </c>
      <c r="D277" s="202" t="s">
        <v>203</v>
      </c>
      <c r="E277" s="203" t="s">
        <v>1959</v>
      </c>
      <c r="F277" s="204" t="s">
        <v>3141</v>
      </c>
      <c r="G277" s="205" t="s">
        <v>922</v>
      </c>
      <c r="H277" s="206">
        <v>5</v>
      </c>
      <c r="I277" s="207"/>
      <c r="J277" s="208">
        <f>ROUND(I277*H277,2)</f>
        <v>0</v>
      </c>
      <c r="K277" s="204" t="s">
        <v>5</v>
      </c>
      <c r="L277" s="47"/>
      <c r="M277" s="209" t="s">
        <v>5</v>
      </c>
      <c r="N277" s="210" t="s">
        <v>48</v>
      </c>
      <c r="O277" s="48"/>
      <c r="P277" s="211">
        <f>O277*H277</f>
        <v>0</v>
      </c>
      <c r="Q277" s="211">
        <v>0</v>
      </c>
      <c r="R277" s="211">
        <f>Q277*H277</f>
        <v>0</v>
      </c>
      <c r="S277" s="211">
        <v>0</v>
      </c>
      <c r="T277" s="212">
        <f>S277*H277</f>
        <v>0</v>
      </c>
      <c r="AR277" s="24" t="s">
        <v>208</v>
      </c>
      <c r="AT277" s="24" t="s">
        <v>203</v>
      </c>
      <c r="AU277" s="24" t="s">
        <v>87</v>
      </c>
      <c r="AY277" s="24" t="s">
        <v>201</v>
      </c>
      <c r="BE277" s="213">
        <f>IF(N277="základní",J277,0)</f>
        <v>0</v>
      </c>
      <c r="BF277" s="213">
        <f>IF(N277="snížená",J277,0)</f>
        <v>0</v>
      </c>
      <c r="BG277" s="213">
        <f>IF(N277="zákl. přenesená",J277,0)</f>
        <v>0</v>
      </c>
      <c r="BH277" s="213">
        <f>IF(N277="sníž. přenesená",J277,0)</f>
        <v>0</v>
      </c>
      <c r="BI277" s="213">
        <f>IF(N277="nulová",J277,0)</f>
        <v>0</v>
      </c>
      <c r="BJ277" s="24" t="s">
        <v>85</v>
      </c>
      <c r="BK277" s="213">
        <f>ROUND(I277*H277,2)</f>
        <v>0</v>
      </c>
      <c r="BL277" s="24" t="s">
        <v>208</v>
      </c>
      <c r="BM277" s="24" t="s">
        <v>1490</v>
      </c>
    </row>
    <row r="278" spans="2:47" s="1" customFormat="1" ht="13.5">
      <c r="B278" s="47"/>
      <c r="D278" s="214" t="s">
        <v>210</v>
      </c>
      <c r="F278" s="215" t="s">
        <v>3141</v>
      </c>
      <c r="I278" s="216"/>
      <c r="L278" s="47"/>
      <c r="M278" s="217"/>
      <c r="N278" s="48"/>
      <c r="O278" s="48"/>
      <c r="P278" s="48"/>
      <c r="Q278" s="48"/>
      <c r="R278" s="48"/>
      <c r="S278" s="48"/>
      <c r="T278" s="86"/>
      <c r="AT278" s="24" t="s">
        <v>210</v>
      </c>
      <c r="AU278" s="24" t="s">
        <v>87</v>
      </c>
    </row>
    <row r="279" spans="2:65" s="1" customFormat="1" ht="16.5" customHeight="1">
      <c r="B279" s="201"/>
      <c r="C279" s="202" t="s">
        <v>662</v>
      </c>
      <c r="D279" s="202" t="s">
        <v>203</v>
      </c>
      <c r="E279" s="203" t="s">
        <v>3142</v>
      </c>
      <c r="F279" s="204" t="s">
        <v>3143</v>
      </c>
      <c r="G279" s="205" t="s">
        <v>1192</v>
      </c>
      <c r="H279" s="206">
        <v>1</v>
      </c>
      <c r="I279" s="207"/>
      <c r="J279" s="208">
        <f>ROUND(I279*H279,2)</f>
        <v>0</v>
      </c>
      <c r="K279" s="204" t="s">
        <v>5</v>
      </c>
      <c r="L279" s="47"/>
      <c r="M279" s="209" t="s">
        <v>5</v>
      </c>
      <c r="N279" s="210" t="s">
        <v>48</v>
      </c>
      <c r="O279" s="48"/>
      <c r="P279" s="211">
        <f>O279*H279</f>
        <v>0</v>
      </c>
      <c r="Q279" s="211">
        <v>0</v>
      </c>
      <c r="R279" s="211">
        <f>Q279*H279</f>
        <v>0</v>
      </c>
      <c r="S279" s="211">
        <v>0</v>
      </c>
      <c r="T279" s="212">
        <f>S279*H279</f>
        <v>0</v>
      </c>
      <c r="AR279" s="24" t="s">
        <v>208</v>
      </c>
      <c r="AT279" s="24" t="s">
        <v>203</v>
      </c>
      <c r="AU279" s="24" t="s">
        <v>87</v>
      </c>
      <c r="AY279" s="24" t="s">
        <v>201</v>
      </c>
      <c r="BE279" s="213">
        <f>IF(N279="základní",J279,0)</f>
        <v>0</v>
      </c>
      <c r="BF279" s="213">
        <f>IF(N279="snížená",J279,0)</f>
        <v>0</v>
      </c>
      <c r="BG279" s="213">
        <f>IF(N279="zákl. přenesená",J279,0)</f>
        <v>0</v>
      </c>
      <c r="BH279" s="213">
        <f>IF(N279="sníž. přenesená",J279,0)</f>
        <v>0</v>
      </c>
      <c r="BI279" s="213">
        <f>IF(N279="nulová",J279,0)</f>
        <v>0</v>
      </c>
      <c r="BJ279" s="24" t="s">
        <v>85</v>
      </c>
      <c r="BK279" s="213">
        <f>ROUND(I279*H279,2)</f>
        <v>0</v>
      </c>
      <c r="BL279" s="24" t="s">
        <v>208</v>
      </c>
      <c r="BM279" s="24" t="s">
        <v>1491</v>
      </c>
    </row>
    <row r="280" spans="2:47" s="1" customFormat="1" ht="13.5">
      <c r="B280" s="47"/>
      <c r="D280" s="214" t="s">
        <v>210</v>
      </c>
      <c r="F280" s="215" t="s">
        <v>3143</v>
      </c>
      <c r="I280" s="216"/>
      <c r="L280" s="47"/>
      <c r="M280" s="217"/>
      <c r="N280" s="48"/>
      <c r="O280" s="48"/>
      <c r="P280" s="48"/>
      <c r="Q280" s="48"/>
      <c r="R280" s="48"/>
      <c r="S280" s="48"/>
      <c r="T280" s="86"/>
      <c r="AT280" s="24" t="s">
        <v>210</v>
      </c>
      <c r="AU280" s="24" t="s">
        <v>87</v>
      </c>
    </row>
    <row r="281" spans="2:65" s="1" customFormat="1" ht="16.5" customHeight="1">
      <c r="B281" s="201"/>
      <c r="C281" s="202" t="s">
        <v>666</v>
      </c>
      <c r="D281" s="202" t="s">
        <v>203</v>
      </c>
      <c r="E281" s="203" t="s">
        <v>3144</v>
      </c>
      <c r="F281" s="204" t="s">
        <v>3145</v>
      </c>
      <c r="G281" s="205" t="s">
        <v>1192</v>
      </c>
      <c r="H281" s="206">
        <v>1</v>
      </c>
      <c r="I281" s="207"/>
      <c r="J281" s="208">
        <f>ROUND(I281*H281,2)</f>
        <v>0</v>
      </c>
      <c r="K281" s="204" t="s">
        <v>5</v>
      </c>
      <c r="L281" s="47"/>
      <c r="M281" s="209" t="s">
        <v>5</v>
      </c>
      <c r="N281" s="210" t="s">
        <v>48</v>
      </c>
      <c r="O281" s="48"/>
      <c r="P281" s="211">
        <f>O281*H281</f>
        <v>0</v>
      </c>
      <c r="Q281" s="211">
        <v>0</v>
      </c>
      <c r="R281" s="211">
        <f>Q281*H281</f>
        <v>0</v>
      </c>
      <c r="S281" s="211">
        <v>0</v>
      </c>
      <c r="T281" s="212">
        <f>S281*H281</f>
        <v>0</v>
      </c>
      <c r="AR281" s="24" t="s">
        <v>208</v>
      </c>
      <c r="AT281" s="24" t="s">
        <v>203</v>
      </c>
      <c r="AU281" s="24" t="s">
        <v>87</v>
      </c>
      <c r="AY281" s="24" t="s">
        <v>201</v>
      </c>
      <c r="BE281" s="213">
        <f>IF(N281="základní",J281,0)</f>
        <v>0</v>
      </c>
      <c r="BF281" s="213">
        <f>IF(N281="snížená",J281,0)</f>
        <v>0</v>
      </c>
      <c r="BG281" s="213">
        <f>IF(N281="zákl. přenesená",J281,0)</f>
        <v>0</v>
      </c>
      <c r="BH281" s="213">
        <f>IF(N281="sníž. přenesená",J281,0)</f>
        <v>0</v>
      </c>
      <c r="BI281" s="213">
        <f>IF(N281="nulová",J281,0)</f>
        <v>0</v>
      </c>
      <c r="BJ281" s="24" t="s">
        <v>85</v>
      </c>
      <c r="BK281" s="213">
        <f>ROUND(I281*H281,2)</f>
        <v>0</v>
      </c>
      <c r="BL281" s="24" t="s">
        <v>208</v>
      </c>
      <c r="BM281" s="24" t="s">
        <v>1494</v>
      </c>
    </row>
    <row r="282" spans="2:47" s="1" customFormat="1" ht="13.5">
      <c r="B282" s="47"/>
      <c r="D282" s="214" t="s">
        <v>210</v>
      </c>
      <c r="F282" s="215" t="s">
        <v>3145</v>
      </c>
      <c r="I282" s="216"/>
      <c r="L282" s="47"/>
      <c r="M282" s="217"/>
      <c r="N282" s="48"/>
      <c r="O282" s="48"/>
      <c r="P282" s="48"/>
      <c r="Q282" s="48"/>
      <c r="R282" s="48"/>
      <c r="S282" s="48"/>
      <c r="T282" s="86"/>
      <c r="AT282" s="24" t="s">
        <v>210</v>
      </c>
      <c r="AU282" s="24" t="s">
        <v>87</v>
      </c>
    </row>
    <row r="283" spans="2:65" s="1" customFormat="1" ht="16.5" customHeight="1">
      <c r="B283" s="201"/>
      <c r="C283" s="202" t="s">
        <v>675</v>
      </c>
      <c r="D283" s="202" t="s">
        <v>203</v>
      </c>
      <c r="E283" s="203" t="s">
        <v>3146</v>
      </c>
      <c r="F283" s="204" t="s">
        <v>3147</v>
      </c>
      <c r="G283" s="205" t="s">
        <v>1192</v>
      </c>
      <c r="H283" s="206">
        <v>1</v>
      </c>
      <c r="I283" s="207"/>
      <c r="J283" s="208">
        <f>ROUND(I283*H283,2)</f>
        <v>0</v>
      </c>
      <c r="K283" s="204" t="s">
        <v>5</v>
      </c>
      <c r="L283" s="47"/>
      <c r="M283" s="209" t="s">
        <v>5</v>
      </c>
      <c r="N283" s="210" t="s">
        <v>48</v>
      </c>
      <c r="O283" s="48"/>
      <c r="P283" s="211">
        <f>O283*H283</f>
        <v>0</v>
      </c>
      <c r="Q283" s="211">
        <v>0</v>
      </c>
      <c r="R283" s="211">
        <f>Q283*H283</f>
        <v>0</v>
      </c>
      <c r="S283" s="211">
        <v>0</v>
      </c>
      <c r="T283" s="212">
        <f>S283*H283</f>
        <v>0</v>
      </c>
      <c r="AR283" s="24" t="s">
        <v>208</v>
      </c>
      <c r="AT283" s="24" t="s">
        <v>203</v>
      </c>
      <c r="AU283" s="24" t="s">
        <v>87</v>
      </c>
      <c r="AY283" s="24" t="s">
        <v>201</v>
      </c>
      <c r="BE283" s="213">
        <f>IF(N283="základní",J283,0)</f>
        <v>0</v>
      </c>
      <c r="BF283" s="213">
        <f>IF(N283="snížená",J283,0)</f>
        <v>0</v>
      </c>
      <c r="BG283" s="213">
        <f>IF(N283="zákl. přenesená",J283,0)</f>
        <v>0</v>
      </c>
      <c r="BH283" s="213">
        <f>IF(N283="sníž. přenesená",J283,0)</f>
        <v>0</v>
      </c>
      <c r="BI283" s="213">
        <f>IF(N283="nulová",J283,0)</f>
        <v>0</v>
      </c>
      <c r="BJ283" s="24" t="s">
        <v>85</v>
      </c>
      <c r="BK283" s="213">
        <f>ROUND(I283*H283,2)</f>
        <v>0</v>
      </c>
      <c r="BL283" s="24" t="s">
        <v>208</v>
      </c>
      <c r="BM283" s="24" t="s">
        <v>1499</v>
      </c>
    </row>
    <row r="284" spans="2:47" s="1" customFormat="1" ht="13.5">
      <c r="B284" s="47"/>
      <c r="D284" s="214" t="s">
        <v>210</v>
      </c>
      <c r="F284" s="215" t="s">
        <v>3147</v>
      </c>
      <c r="I284" s="216"/>
      <c r="L284" s="47"/>
      <c r="M284" s="217"/>
      <c r="N284" s="48"/>
      <c r="O284" s="48"/>
      <c r="P284" s="48"/>
      <c r="Q284" s="48"/>
      <c r="R284" s="48"/>
      <c r="S284" s="48"/>
      <c r="T284" s="86"/>
      <c r="AT284" s="24" t="s">
        <v>210</v>
      </c>
      <c r="AU284" s="24" t="s">
        <v>87</v>
      </c>
    </row>
    <row r="285" spans="2:65" s="1" customFormat="1" ht="16.5" customHeight="1">
      <c r="B285" s="201"/>
      <c r="C285" s="202" t="s">
        <v>682</v>
      </c>
      <c r="D285" s="202" t="s">
        <v>203</v>
      </c>
      <c r="E285" s="203" t="s">
        <v>1962</v>
      </c>
      <c r="F285" s="204" t="s">
        <v>3148</v>
      </c>
      <c r="G285" s="205" t="s">
        <v>922</v>
      </c>
      <c r="H285" s="206">
        <v>12</v>
      </c>
      <c r="I285" s="207"/>
      <c r="J285" s="208">
        <f>ROUND(I285*H285,2)</f>
        <v>0</v>
      </c>
      <c r="K285" s="204" t="s">
        <v>5</v>
      </c>
      <c r="L285" s="47"/>
      <c r="M285" s="209" t="s">
        <v>5</v>
      </c>
      <c r="N285" s="210" t="s">
        <v>48</v>
      </c>
      <c r="O285" s="48"/>
      <c r="P285" s="211">
        <f>O285*H285</f>
        <v>0</v>
      </c>
      <c r="Q285" s="211">
        <v>0</v>
      </c>
      <c r="R285" s="211">
        <f>Q285*H285</f>
        <v>0</v>
      </c>
      <c r="S285" s="211">
        <v>0</v>
      </c>
      <c r="T285" s="212">
        <f>S285*H285</f>
        <v>0</v>
      </c>
      <c r="AR285" s="24" t="s">
        <v>208</v>
      </c>
      <c r="AT285" s="24" t="s">
        <v>203</v>
      </c>
      <c r="AU285" s="24" t="s">
        <v>87</v>
      </c>
      <c r="AY285" s="24" t="s">
        <v>201</v>
      </c>
      <c r="BE285" s="213">
        <f>IF(N285="základní",J285,0)</f>
        <v>0</v>
      </c>
      <c r="BF285" s="213">
        <f>IF(N285="snížená",J285,0)</f>
        <v>0</v>
      </c>
      <c r="BG285" s="213">
        <f>IF(N285="zákl. přenesená",J285,0)</f>
        <v>0</v>
      </c>
      <c r="BH285" s="213">
        <f>IF(N285="sníž. přenesená",J285,0)</f>
        <v>0</v>
      </c>
      <c r="BI285" s="213">
        <f>IF(N285="nulová",J285,0)</f>
        <v>0</v>
      </c>
      <c r="BJ285" s="24" t="s">
        <v>85</v>
      </c>
      <c r="BK285" s="213">
        <f>ROUND(I285*H285,2)</f>
        <v>0</v>
      </c>
      <c r="BL285" s="24" t="s">
        <v>208</v>
      </c>
      <c r="BM285" s="24" t="s">
        <v>1504</v>
      </c>
    </row>
    <row r="286" spans="2:47" s="1" customFormat="1" ht="13.5">
      <c r="B286" s="47"/>
      <c r="D286" s="214" t="s">
        <v>210</v>
      </c>
      <c r="F286" s="215" t="s">
        <v>3148</v>
      </c>
      <c r="I286" s="216"/>
      <c r="L286" s="47"/>
      <c r="M286" s="256"/>
      <c r="N286" s="257"/>
      <c r="O286" s="257"/>
      <c r="P286" s="257"/>
      <c r="Q286" s="257"/>
      <c r="R286" s="257"/>
      <c r="S286" s="257"/>
      <c r="T286" s="258"/>
      <c r="AT286" s="24" t="s">
        <v>210</v>
      </c>
      <c r="AU286" s="24" t="s">
        <v>87</v>
      </c>
    </row>
    <row r="287" spans="2:12" s="1" customFormat="1" ht="6.95" customHeight="1">
      <c r="B287" s="68"/>
      <c r="C287" s="69"/>
      <c r="D287" s="69"/>
      <c r="E287" s="69"/>
      <c r="F287" s="69"/>
      <c r="G287" s="69"/>
      <c r="H287" s="69"/>
      <c r="I287" s="153"/>
      <c r="J287" s="69"/>
      <c r="K287" s="69"/>
      <c r="L287" s="47"/>
    </row>
  </sheetData>
  <autoFilter ref="C97:K286"/>
  <mergeCells count="10">
    <mergeCell ref="E7:H7"/>
    <mergeCell ref="E9:H9"/>
    <mergeCell ref="E24:H24"/>
    <mergeCell ref="E45:H45"/>
    <mergeCell ref="E47:H47"/>
    <mergeCell ref="J51:J52"/>
    <mergeCell ref="E88:H88"/>
    <mergeCell ref="E90:H90"/>
    <mergeCell ref="G1:H1"/>
    <mergeCell ref="L2:V2"/>
  </mergeCells>
  <hyperlinks>
    <hyperlink ref="F1:G1" location="C2" display="1) Krycí list soupisu"/>
    <hyperlink ref="G1:H1" location="C54"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17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126</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3149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ROUND(J88,2)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ROUND(SUM(BE88:BE170),2)</f>
        <v>0</v>
      </c>
      <c r="G30" s="48"/>
      <c r="H30" s="48"/>
      <c r="I30" s="145">
        <v>0.21</v>
      </c>
      <c r="J30" s="144">
        <f>ROUND(ROUND((SUM(BE88:BE170)),2)*I30,2)</f>
        <v>0</v>
      </c>
      <c r="K30" s="52"/>
    </row>
    <row r="31" spans="2:11" s="1" customFormat="1" ht="14.4" customHeight="1">
      <c r="B31" s="47"/>
      <c r="C31" s="48"/>
      <c r="D31" s="48"/>
      <c r="E31" s="56" t="s">
        <v>49</v>
      </c>
      <c r="F31" s="144">
        <f>ROUND(SUM(BF88:BF170),2)</f>
        <v>0</v>
      </c>
      <c r="G31" s="48"/>
      <c r="H31" s="48"/>
      <c r="I31" s="145">
        <v>0.15</v>
      </c>
      <c r="J31" s="144">
        <f>ROUND(ROUND((SUM(BF88:BF170)),2)*I31,2)</f>
        <v>0</v>
      </c>
      <c r="K31" s="52"/>
    </row>
    <row r="32" spans="2:11" s="1" customFormat="1" ht="14.4" customHeight="1" hidden="1">
      <c r="B32" s="47"/>
      <c r="C32" s="48"/>
      <c r="D32" s="48"/>
      <c r="E32" s="56" t="s">
        <v>50</v>
      </c>
      <c r="F32" s="144">
        <f>ROUND(SUM(BG88:BG170),2)</f>
        <v>0</v>
      </c>
      <c r="G32" s="48"/>
      <c r="H32" s="48"/>
      <c r="I32" s="145">
        <v>0.21</v>
      </c>
      <c r="J32" s="144">
        <v>0</v>
      </c>
      <c r="K32" s="52"/>
    </row>
    <row r="33" spans="2:11" s="1" customFormat="1" ht="14.4" customHeight="1" hidden="1">
      <c r="B33" s="47"/>
      <c r="C33" s="48"/>
      <c r="D33" s="48"/>
      <c r="E33" s="56" t="s">
        <v>51</v>
      </c>
      <c r="F33" s="144">
        <f>ROUND(SUM(BH88:BH170),2)</f>
        <v>0</v>
      </c>
      <c r="G33" s="48"/>
      <c r="H33" s="48"/>
      <c r="I33" s="145">
        <v>0.15</v>
      </c>
      <c r="J33" s="144">
        <v>0</v>
      </c>
      <c r="K33" s="52"/>
    </row>
    <row r="34" spans="2:11" s="1" customFormat="1" ht="14.4" customHeight="1" hidden="1">
      <c r="B34" s="47"/>
      <c r="C34" s="48"/>
      <c r="D34" s="48"/>
      <c r="E34" s="56" t="s">
        <v>52</v>
      </c>
      <c r="F34" s="144">
        <f>ROUND(SUM(BI88:BI170),2)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09 - SO 09 přeložky</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J88</f>
        <v>0</v>
      </c>
      <c r="K56" s="52"/>
      <c r="AU56" s="24" t="s">
        <v>164</v>
      </c>
    </row>
    <row r="57" spans="2:11" s="7" customFormat="1" ht="24.95" customHeight="1">
      <c r="B57" s="162"/>
      <c r="C57" s="163"/>
      <c r="D57" s="164" t="s">
        <v>3150</v>
      </c>
      <c r="E57" s="165"/>
      <c r="F57" s="165"/>
      <c r="G57" s="165"/>
      <c r="H57" s="165"/>
      <c r="I57" s="166"/>
      <c r="J57" s="167">
        <f>J89</f>
        <v>0</v>
      </c>
      <c r="K57" s="168"/>
    </row>
    <row r="58" spans="2:11" s="8" customFormat="1" ht="19.9" customHeight="1">
      <c r="B58" s="169"/>
      <c r="C58" s="170"/>
      <c r="D58" s="171" t="s">
        <v>3012</v>
      </c>
      <c r="E58" s="172"/>
      <c r="F58" s="172"/>
      <c r="G58" s="172"/>
      <c r="H58" s="172"/>
      <c r="I58" s="173"/>
      <c r="J58" s="174">
        <f>J90</f>
        <v>0</v>
      </c>
      <c r="K58" s="175"/>
    </row>
    <row r="59" spans="2:11" s="8" customFormat="1" ht="19.9" customHeight="1">
      <c r="B59" s="169"/>
      <c r="C59" s="170"/>
      <c r="D59" s="171" t="s">
        <v>3151</v>
      </c>
      <c r="E59" s="172"/>
      <c r="F59" s="172"/>
      <c r="G59" s="172"/>
      <c r="H59" s="172"/>
      <c r="I59" s="173"/>
      <c r="J59" s="174">
        <f>J93</f>
        <v>0</v>
      </c>
      <c r="K59" s="175"/>
    </row>
    <row r="60" spans="2:11" s="8" customFormat="1" ht="19.9" customHeight="1">
      <c r="B60" s="169"/>
      <c r="C60" s="170"/>
      <c r="D60" s="171" t="s">
        <v>3152</v>
      </c>
      <c r="E60" s="172"/>
      <c r="F60" s="172"/>
      <c r="G60" s="172"/>
      <c r="H60" s="172"/>
      <c r="I60" s="173"/>
      <c r="J60" s="174">
        <f>J100</f>
        <v>0</v>
      </c>
      <c r="K60" s="175"/>
    </row>
    <row r="61" spans="2:11" s="8" customFormat="1" ht="19.9" customHeight="1">
      <c r="B61" s="169"/>
      <c r="C61" s="170"/>
      <c r="D61" s="171" t="s">
        <v>3153</v>
      </c>
      <c r="E61" s="172"/>
      <c r="F61" s="172"/>
      <c r="G61" s="172"/>
      <c r="H61" s="172"/>
      <c r="I61" s="173"/>
      <c r="J61" s="174">
        <f>J109</f>
        <v>0</v>
      </c>
      <c r="K61" s="175"/>
    </row>
    <row r="62" spans="2:11" s="8" customFormat="1" ht="19.9" customHeight="1">
      <c r="B62" s="169"/>
      <c r="C62" s="170"/>
      <c r="D62" s="171" t="s">
        <v>3154</v>
      </c>
      <c r="E62" s="172"/>
      <c r="F62" s="172"/>
      <c r="G62" s="172"/>
      <c r="H62" s="172"/>
      <c r="I62" s="173"/>
      <c r="J62" s="174">
        <f>J118</f>
        <v>0</v>
      </c>
      <c r="K62" s="175"/>
    </row>
    <row r="63" spans="2:11" s="7" customFormat="1" ht="24.95" customHeight="1">
      <c r="B63" s="162"/>
      <c r="C63" s="163"/>
      <c r="D63" s="164" t="s">
        <v>3155</v>
      </c>
      <c r="E63" s="165"/>
      <c r="F63" s="165"/>
      <c r="G63" s="165"/>
      <c r="H63" s="165"/>
      <c r="I63" s="166"/>
      <c r="J63" s="167">
        <f>J121</f>
        <v>0</v>
      </c>
      <c r="K63" s="168"/>
    </row>
    <row r="64" spans="2:11" s="8" customFormat="1" ht="19.9" customHeight="1">
      <c r="B64" s="169"/>
      <c r="C64" s="170"/>
      <c r="D64" s="171" t="s">
        <v>3156</v>
      </c>
      <c r="E64" s="172"/>
      <c r="F64" s="172"/>
      <c r="G64" s="172"/>
      <c r="H64" s="172"/>
      <c r="I64" s="173"/>
      <c r="J64" s="174">
        <f>J122</f>
        <v>0</v>
      </c>
      <c r="K64" s="175"/>
    </row>
    <row r="65" spans="2:11" s="8" customFormat="1" ht="19.9" customHeight="1">
      <c r="B65" s="169"/>
      <c r="C65" s="170"/>
      <c r="D65" s="171" t="s">
        <v>3151</v>
      </c>
      <c r="E65" s="172"/>
      <c r="F65" s="172"/>
      <c r="G65" s="172"/>
      <c r="H65" s="172"/>
      <c r="I65" s="173"/>
      <c r="J65" s="174">
        <f>J125</f>
        <v>0</v>
      </c>
      <c r="K65" s="175"/>
    </row>
    <row r="66" spans="2:11" s="8" customFormat="1" ht="19.9" customHeight="1">
      <c r="B66" s="169"/>
      <c r="C66" s="170"/>
      <c r="D66" s="171" t="s">
        <v>3152</v>
      </c>
      <c r="E66" s="172"/>
      <c r="F66" s="172"/>
      <c r="G66" s="172"/>
      <c r="H66" s="172"/>
      <c r="I66" s="173"/>
      <c r="J66" s="174">
        <f>J132</f>
        <v>0</v>
      </c>
      <c r="K66" s="175"/>
    </row>
    <row r="67" spans="2:11" s="8" customFormat="1" ht="19.9" customHeight="1">
      <c r="B67" s="169"/>
      <c r="C67" s="170"/>
      <c r="D67" s="171" t="s">
        <v>3157</v>
      </c>
      <c r="E67" s="172"/>
      <c r="F67" s="172"/>
      <c r="G67" s="172"/>
      <c r="H67" s="172"/>
      <c r="I67" s="173"/>
      <c r="J67" s="174">
        <f>J139</f>
        <v>0</v>
      </c>
      <c r="K67" s="175"/>
    </row>
    <row r="68" spans="2:11" s="8" customFormat="1" ht="19.9" customHeight="1">
      <c r="B68" s="169"/>
      <c r="C68" s="170"/>
      <c r="D68" s="171" t="s">
        <v>3154</v>
      </c>
      <c r="E68" s="172"/>
      <c r="F68" s="172"/>
      <c r="G68" s="172"/>
      <c r="H68" s="172"/>
      <c r="I68" s="173"/>
      <c r="J68" s="174">
        <f>J160</f>
        <v>0</v>
      </c>
      <c r="K68" s="175"/>
    </row>
    <row r="69" spans="2:11" s="1" customFormat="1" ht="21.8" customHeight="1">
      <c r="B69" s="47"/>
      <c r="C69" s="48"/>
      <c r="D69" s="48"/>
      <c r="E69" s="48"/>
      <c r="F69" s="48"/>
      <c r="G69" s="48"/>
      <c r="H69" s="48"/>
      <c r="I69" s="131"/>
      <c r="J69" s="48"/>
      <c r="K69" s="52"/>
    </row>
    <row r="70" spans="2:11" s="1" customFormat="1" ht="6.95" customHeight="1">
      <c r="B70" s="68"/>
      <c r="C70" s="69"/>
      <c r="D70" s="69"/>
      <c r="E70" s="69"/>
      <c r="F70" s="69"/>
      <c r="G70" s="69"/>
      <c r="H70" s="69"/>
      <c r="I70" s="153"/>
      <c r="J70" s="69"/>
      <c r="K70" s="70"/>
    </row>
    <row r="74" spans="2:12" s="1" customFormat="1" ht="6.95" customHeight="1">
      <c r="B74" s="71"/>
      <c r="C74" s="72"/>
      <c r="D74" s="72"/>
      <c r="E74" s="72"/>
      <c r="F74" s="72"/>
      <c r="G74" s="72"/>
      <c r="H74" s="72"/>
      <c r="I74" s="154"/>
      <c r="J74" s="72"/>
      <c r="K74" s="72"/>
      <c r="L74" s="47"/>
    </row>
    <row r="75" spans="2:12" s="1" customFormat="1" ht="36.95" customHeight="1">
      <c r="B75" s="47"/>
      <c r="C75" s="73" t="s">
        <v>185</v>
      </c>
      <c r="L75" s="47"/>
    </row>
    <row r="76" spans="2:12" s="1" customFormat="1" ht="6.95" customHeight="1">
      <c r="B76" s="47"/>
      <c r="L76" s="47"/>
    </row>
    <row r="77" spans="2:12" s="1" customFormat="1" ht="14.4" customHeight="1">
      <c r="B77" s="47"/>
      <c r="C77" s="75" t="s">
        <v>19</v>
      </c>
      <c r="L77" s="47"/>
    </row>
    <row r="78" spans="2:12" s="1" customFormat="1" ht="16.5" customHeight="1">
      <c r="B78" s="47"/>
      <c r="E78" s="176" t="str">
        <f>E7</f>
        <v>Výrobní areál fi.Hauser CZ s.r.o., Heřmanova Huť aktualizace 11.12.2018</v>
      </c>
      <c r="F78" s="75"/>
      <c r="G78" s="75"/>
      <c r="H78" s="75"/>
      <c r="L78" s="47"/>
    </row>
    <row r="79" spans="2:12" s="1" customFormat="1" ht="14.4" customHeight="1">
      <c r="B79" s="47"/>
      <c r="C79" s="75" t="s">
        <v>158</v>
      </c>
      <c r="L79" s="47"/>
    </row>
    <row r="80" spans="2:12" s="1" customFormat="1" ht="17.25" customHeight="1">
      <c r="B80" s="47"/>
      <c r="E80" s="78" t="str">
        <f>E9</f>
        <v>09 - SO 09 přeložky</v>
      </c>
      <c r="F80" s="1"/>
      <c r="G80" s="1"/>
      <c r="H80" s="1"/>
      <c r="L80" s="47"/>
    </row>
    <row r="81" spans="2:12" s="1" customFormat="1" ht="6.95" customHeight="1">
      <c r="B81" s="47"/>
      <c r="L81" s="47"/>
    </row>
    <row r="82" spans="2:12" s="1" customFormat="1" ht="18" customHeight="1">
      <c r="B82" s="47"/>
      <c r="C82" s="75" t="s">
        <v>24</v>
      </c>
      <c r="F82" s="177" t="str">
        <f>F12</f>
        <v xml:space="preserve"> </v>
      </c>
      <c r="I82" s="178" t="s">
        <v>26</v>
      </c>
      <c r="J82" s="80" t="str">
        <f>IF(J12="","",J12)</f>
        <v>17. 7. 2018</v>
      </c>
      <c r="L82" s="47"/>
    </row>
    <row r="83" spans="2:12" s="1" customFormat="1" ht="6.95" customHeight="1">
      <c r="B83" s="47"/>
      <c r="L83" s="47"/>
    </row>
    <row r="84" spans="2:12" s="1" customFormat="1" ht="13.5">
      <c r="B84" s="47"/>
      <c r="C84" s="75" t="s">
        <v>32</v>
      </c>
      <c r="F84" s="177" t="str">
        <f>E15</f>
        <v>Hauser CZ s.r.o., Tlučenská 8, 33027 Vejprnice</v>
      </c>
      <c r="I84" s="178" t="s">
        <v>38</v>
      </c>
      <c r="J84" s="177" t="str">
        <f>E21</f>
        <v>Rene Hartman, Trnová 350, 33015 Trnová</v>
      </c>
      <c r="L84" s="47"/>
    </row>
    <row r="85" spans="2:12" s="1" customFormat="1" ht="14.4" customHeight="1">
      <c r="B85" s="47"/>
      <c r="C85" s="75" t="s">
        <v>36</v>
      </c>
      <c r="F85" s="177" t="str">
        <f>IF(E18="","",E18)</f>
        <v/>
      </c>
      <c r="L85" s="47"/>
    </row>
    <row r="86" spans="2:12" s="1" customFormat="1" ht="10.3" customHeight="1">
      <c r="B86" s="47"/>
      <c r="L86" s="47"/>
    </row>
    <row r="87" spans="2:20" s="9" customFormat="1" ht="29.25" customHeight="1">
      <c r="B87" s="179"/>
      <c r="C87" s="180" t="s">
        <v>186</v>
      </c>
      <c r="D87" s="181" t="s">
        <v>62</v>
      </c>
      <c r="E87" s="181" t="s">
        <v>58</v>
      </c>
      <c r="F87" s="181" t="s">
        <v>187</v>
      </c>
      <c r="G87" s="181" t="s">
        <v>188</v>
      </c>
      <c r="H87" s="181" t="s">
        <v>189</v>
      </c>
      <c r="I87" s="182" t="s">
        <v>190</v>
      </c>
      <c r="J87" s="181" t="s">
        <v>162</v>
      </c>
      <c r="K87" s="183" t="s">
        <v>191</v>
      </c>
      <c r="L87" s="179"/>
      <c r="M87" s="93" t="s">
        <v>192</v>
      </c>
      <c r="N87" s="94" t="s">
        <v>47</v>
      </c>
      <c r="O87" s="94" t="s">
        <v>193</v>
      </c>
      <c r="P87" s="94" t="s">
        <v>194</v>
      </c>
      <c r="Q87" s="94" t="s">
        <v>195</v>
      </c>
      <c r="R87" s="94" t="s">
        <v>196</v>
      </c>
      <c r="S87" s="94" t="s">
        <v>197</v>
      </c>
      <c r="T87" s="95" t="s">
        <v>198</v>
      </c>
    </row>
    <row r="88" spans="2:63" s="1" customFormat="1" ht="29.25" customHeight="1">
      <c r="B88" s="47"/>
      <c r="C88" s="97" t="s">
        <v>163</v>
      </c>
      <c r="J88" s="184">
        <f>BK88</f>
        <v>0</v>
      </c>
      <c r="L88" s="47"/>
      <c r="M88" s="96"/>
      <c r="N88" s="83"/>
      <c r="O88" s="83"/>
      <c r="P88" s="185">
        <f>P89+P121</f>
        <v>0</v>
      </c>
      <c r="Q88" s="83"/>
      <c r="R88" s="185">
        <f>R89+R121</f>
        <v>0</v>
      </c>
      <c r="S88" s="83"/>
      <c r="T88" s="186">
        <f>T89+T121</f>
        <v>0</v>
      </c>
      <c r="AT88" s="24" t="s">
        <v>76</v>
      </c>
      <c r="AU88" s="24" t="s">
        <v>164</v>
      </c>
      <c r="BK88" s="187">
        <f>BK89+BK121</f>
        <v>0</v>
      </c>
    </row>
    <row r="89" spans="2:63" s="10" customFormat="1" ht="37.4" customHeight="1">
      <c r="B89" s="188"/>
      <c r="D89" s="189" t="s">
        <v>76</v>
      </c>
      <c r="E89" s="190" t="s">
        <v>1188</v>
      </c>
      <c r="F89" s="190" t="s">
        <v>3158</v>
      </c>
      <c r="I89" s="191"/>
      <c r="J89" s="192">
        <f>BK89</f>
        <v>0</v>
      </c>
      <c r="L89" s="188"/>
      <c r="M89" s="193"/>
      <c r="N89" s="194"/>
      <c r="O89" s="194"/>
      <c r="P89" s="195">
        <f>P90+P93+P100+P109+P118</f>
        <v>0</v>
      </c>
      <c r="Q89" s="194"/>
      <c r="R89" s="195">
        <f>R90+R93+R100+R109+R118</f>
        <v>0</v>
      </c>
      <c r="S89" s="194"/>
      <c r="T89" s="196">
        <f>T90+T93+T100+T109+T118</f>
        <v>0</v>
      </c>
      <c r="AR89" s="189" t="s">
        <v>85</v>
      </c>
      <c r="AT89" s="197" t="s">
        <v>76</v>
      </c>
      <c r="AU89" s="197" t="s">
        <v>77</v>
      </c>
      <c r="AY89" s="189" t="s">
        <v>201</v>
      </c>
      <c r="BK89" s="198">
        <f>BK90+BK93+BK100+BK109+BK118</f>
        <v>0</v>
      </c>
    </row>
    <row r="90" spans="2:63" s="10" customFormat="1" ht="19.9" customHeight="1">
      <c r="B90" s="188"/>
      <c r="D90" s="189" t="s">
        <v>76</v>
      </c>
      <c r="E90" s="199" t="s">
        <v>1219</v>
      </c>
      <c r="F90" s="199" t="s">
        <v>3025</v>
      </c>
      <c r="I90" s="191"/>
      <c r="J90" s="200">
        <f>BK90</f>
        <v>0</v>
      </c>
      <c r="L90" s="188"/>
      <c r="M90" s="193"/>
      <c r="N90" s="194"/>
      <c r="O90" s="194"/>
      <c r="P90" s="195">
        <f>SUM(P91:P92)</f>
        <v>0</v>
      </c>
      <c r="Q90" s="194"/>
      <c r="R90" s="195">
        <f>SUM(R91:R92)</f>
        <v>0</v>
      </c>
      <c r="S90" s="194"/>
      <c r="T90" s="196">
        <f>SUM(T91:T92)</f>
        <v>0</v>
      </c>
      <c r="AR90" s="189" t="s">
        <v>85</v>
      </c>
      <c r="AT90" s="197" t="s">
        <v>76</v>
      </c>
      <c r="AU90" s="197" t="s">
        <v>85</v>
      </c>
      <c r="AY90" s="189" t="s">
        <v>201</v>
      </c>
      <c r="BK90" s="198">
        <f>SUM(BK91:BK92)</f>
        <v>0</v>
      </c>
    </row>
    <row r="91" spans="2:65" s="1" customFormat="1" ht="16.5" customHeight="1">
      <c r="B91" s="201"/>
      <c r="C91" s="202" t="s">
        <v>85</v>
      </c>
      <c r="D91" s="202" t="s">
        <v>203</v>
      </c>
      <c r="E91" s="203" t="s">
        <v>1341</v>
      </c>
      <c r="F91" s="204" t="s">
        <v>1342</v>
      </c>
      <c r="G91" s="205" t="s">
        <v>330</v>
      </c>
      <c r="H91" s="206">
        <v>100</v>
      </c>
      <c r="I91" s="207"/>
      <c r="J91" s="208">
        <f>ROUND(I91*H91,2)</f>
        <v>0</v>
      </c>
      <c r="K91" s="204" t="s">
        <v>5</v>
      </c>
      <c r="L91" s="47"/>
      <c r="M91" s="209" t="s">
        <v>5</v>
      </c>
      <c r="N91" s="210" t="s">
        <v>48</v>
      </c>
      <c r="O91" s="48"/>
      <c r="P91" s="211">
        <f>O91*H91</f>
        <v>0</v>
      </c>
      <c r="Q91" s="211">
        <v>0</v>
      </c>
      <c r="R91" s="211">
        <f>Q91*H91</f>
        <v>0</v>
      </c>
      <c r="S91" s="211">
        <v>0</v>
      </c>
      <c r="T91" s="212">
        <f>S91*H91</f>
        <v>0</v>
      </c>
      <c r="AR91" s="24" t="s">
        <v>208</v>
      </c>
      <c r="AT91" s="24" t="s">
        <v>203</v>
      </c>
      <c r="AU91" s="24" t="s">
        <v>87</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87</v>
      </c>
    </row>
    <row r="92" spans="2:47" s="1" customFormat="1" ht="13.5">
      <c r="B92" s="47"/>
      <c r="D92" s="214" t="s">
        <v>210</v>
      </c>
      <c r="F92" s="215" t="s">
        <v>1342</v>
      </c>
      <c r="I92" s="216"/>
      <c r="L92" s="47"/>
      <c r="M92" s="217"/>
      <c r="N92" s="48"/>
      <c r="O92" s="48"/>
      <c r="P92" s="48"/>
      <c r="Q92" s="48"/>
      <c r="R92" s="48"/>
      <c r="S92" s="48"/>
      <c r="T92" s="86"/>
      <c r="AT92" s="24" t="s">
        <v>210</v>
      </c>
      <c r="AU92" s="24" t="s">
        <v>87</v>
      </c>
    </row>
    <row r="93" spans="2:63" s="10" customFormat="1" ht="29.85" customHeight="1">
      <c r="B93" s="188"/>
      <c r="D93" s="189" t="s">
        <v>76</v>
      </c>
      <c r="E93" s="199" t="s">
        <v>1237</v>
      </c>
      <c r="F93" s="199" t="s">
        <v>1376</v>
      </c>
      <c r="I93" s="191"/>
      <c r="J93" s="200">
        <f>BK93</f>
        <v>0</v>
      </c>
      <c r="L93" s="188"/>
      <c r="M93" s="193"/>
      <c r="N93" s="194"/>
      <c r="O93" s="194"/>
      <c r="P93" s="195">
        <f>SUM(P94:P99)</f>
        <v>0</v>
      </c>
      <c r="Q93" s="194"/>
      <c r="R93" s="195">
        <f>SUM(R94:R99)</f>
        <v>0</v>
      </c>
      <c r="S93" s="194"/>
      <c r="T93" s="196">
        <f>SUM(T94:T99)</f>
        <v>0</v>
      </c>
      <c r="AR93" s="189" t="s">
        <v>85</v>
      </c>
      <c r="AT93" s="197" t="s">
        <v>76</v>
      </c>
      <c r="AU93" s="197" t="s">
        <v>85</v>
      </c>
      <c r="AY93" s="189" t="s">
        <v>201</v>
      </c>
      <c r="BK93" s="198">
        <f>SUM(BK94:BK99)</f>
        <v>0</v>
      </c>
    </row>
    <row r="94" spans="2:65" s="1" customFormat="1" ht="16.5" customHeight="1">
      <c r="B94" s="201"/>
      <c r="C94" s="202" t="s">
        <v>87</v>
      </c>
      <c r="D94" s="202" t="s">
        <v>203</v>
      </c>
      <c r="E94" s="203" t="s">
        <v>1377</v>
      </c>
      <c r="F94" s="204" t="s">
        <v>1378</v>
      </c>
      <c r="G94" s="205" t="s">
        <v>330</v>
      </c>
      <c r="H94" s="206">
        <v>80</v>
      </c>
      <c r="I94" s="207"/>
      <c r="J94" s="208">
        <f>ROUND(I94*H94,2)</f>
        <v>0</v>
      </c>
      <c r="K94" s="204" t="s">
        <v>5</v>
      </c>
      <c r="L94" s="47"/>
      <c r="M94" s="209" t="s">
        <v>5</v>
      </c>
      <c r="N94" s="210" t="s">
        <v>48</v>
      </c>
      <c r="O94" s="48"/>
      <c r="P94" s="211">
        <f>O94*H94</f>
        <v>0</v>
      </c>
      <c r="Q94" s="211">
        <v>0</v>
      </c>
      <c r="R94" s="211">
        <f>Q94*H94</f>
        <v>0</v>
      </c>
      <c r="S94" s="211">
        <v>0</v>
      </c>
      <c r="T94" s="212">
        <f>S94*H94</f>
        <v>0</v>
      </c>
      <c r="AR94" s="24" t="s">
        <v>208</v>
      </c>
      <c r="AT94" s="24" t="s">
        <v>203</v>
      </c>
      <c r="AU94" s="24" t="s">
        <v>87</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208</v>
      </c>
    </row>
    <row r="95" spans="2:47" s="1" customFormat="1" ht="13.5">
      <c r="B95" s="47"/>
      <c r="D95" s="214" t="s">
        <v>210</v>
      </c>
      <c r="F95" s="215" t="s">
        <v>1378</v>
      </c>
      <c r="I95" s="216"/>
      <c r="L95" s="47"/>
      <c r="M95" s="217"/>
      <c r="N95" s="48"/>
      <c r="O95" s="48"/>
      <c r="P95" s="48"/>
      <c r="Q95" s="48"/>
      <c r="R95" s="48"/>
      <c r="S95" s="48"/>
      <c r="T95" s="86"/>
      <c r="AT95" s="24" t="s">
        <v>210</v>
      </c>
      <c r="AU95" s="24" t="s">
        <v>87</v>
      </c>
    </row>
    <row r="96" spans="2:65" s="1" customFormat="1" ht="16.5" customHeight="1">
      <c r="B96" s="201"/>
      <c r="C96" s="202" t="s">
        <v>219</v>
      </c>
      <c r="D96" s="202" t="s">
        <v>203</v>
      </c>
      <c r="E96" s="203" t="s">
        <v>3159</v>
      </c>
      <c r="F96" s="204" t="s">
        <v>3160</v>
      </c>
      <c r="G96" s="205" t="s">
        <v>1192</v>
      </c>
      <c r="H96" s="206">
        <v>30</v>
      </c>
      <c r="I96" s="207"/>
      <c r="J96" s="208">
        <f>ROUND(I96*H96,2)</f>
        <v>0</v>
      </c>
      <c r="K96" s="204" t="s">
        <v>5</v>
      </c>
      <c r="L96" s="47"/>
      <c r="M96" s="209" t="s">
        <v>5</v>
      </c>
      <c r="N96" s="210" t="s">
        <v>48</v>
      </c>
      <c r="O96" s="48"/>
      <c r="P96" s="211">
        <f>O96*H96</f>
        <v>0</v>
      </c>
      <c r="Q96" s="211">
        <v>0</v>
      </c>
      <c r="R96" s="211">
        <f>Q96*H96</f>
        <v>0</v>
      </c>
      <c r="S96" s="211">
        <v>0</v>
      </c>
      <c r="T96" s="212">
        <f>S96*H96</f>
        <v>0</v>
      </c>
      <c r="AR96" s="24" t="s">
        <v>208</v>
      </c>
      <c r="AT96" s="24" t="s">
        <v>203</v>
      </c>
      <c r="AU96" s="24" t="s">
        <v>87</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238</v>
      </c>
    </row>
    <row r="97" spans="2:47" s="1" customFormat="1" ht="13.5">
      <c r="B97" s="47"/>
      <c r="D97" s="214" t="s">
        <v>210</v>
      </c>
      <c r="F97" s="215" t="s">
        <v>3160</v>
      </c>
      <c r="I97" s="216"/>
      <c r="L97" s="47"/>
      <c r="M97" s="217"/>
      <c r="N97" s="48"/>
      <c r="O97" s="48"/>
      <c r="P97" s="48"/>
      <c r="Q97" s="48"/>
      <c r="R97" s="48"/>
      <c r="S97" s="48"/>
      <c r="T97" s="86"/>
      <c r="AT97" s="24" t="s">
        <v>210</v>
      </c>
      <c r="AU97" s="24" t="s">
        <v>87</v>
      </c>
    </row>
    <row r="98" spans="2:65" s="1" customFormat="1" ht="16.5" customHeight="1">
      <c r="B98" s="201"/>
      <c r="C98" s="202" t="s">
        <v>208</v>
      </c>
      <c r="D98" s="202" t="s">
        <v>203</v>
      </c>
      <c r="E98" s="203" t="s">
        <v>3053</v>
      </c>
      <c r="F98" s="204" t="s">
        <v>3054</v>
      </c>
      <c r="G98" s="205" t="s">
        <v>1192</v>
      </c>
      <c r="H98" s="206">
        <v>2</v>
      </c>
      <c r="I98" s="207"/>
      <c r="J98" s="208">
        <f>ROUND(I98*H98,2)</f>
        <v>0</v>
      </c>
      <c r="K98" s="204" t="s">
        <v>5</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250</v>
      </c>
    </row>
    <row r="99" spans="2:47" s="1" customFormat="1" ht="13.5">
      <c r="B99" s="47"/>
      <c r="D99" s="214" t="s">
        <v>210</v>
      </c>
      <c r="F99" s="215" t="s">
        <v>3054</v>
      </c>
      <c r="I99" s="216"/>
      <c r="L99" s="47"/>
      <c r="M99" s="217"/>
      <c r="N99" s="48"/>
      <c r="O99" s="48"/>
      <c r="P99" s="48"/>
      <c r="Q99" s="48"/>
      <c r="R99" s="48"/>
      <c r="S99" s="48"/>
      <c r="T99" s="86"/>
      <c r="AT99" s="24" t="s">
        <v>210</v>
      </c>
      <c r="AU99" s="24" t="s">
        <v>87</v>
      </c>
    </row>
    <row r="100" spans="2:63" s="10" customFormat="1" ht="29.85" customHeight="1">
      <c r="B100" s="188"/>
      <c r="D100" s="189" t="s">
        <v>76</v>
      </c>
      <c r="E100" s="199" t="s">
        <v>1257</v>
      </c>
      <c r="F100" s="199" t="s">
        <v>3055</v>
      </c>
      <c r="I100" s="191"/>
      <c r="J100" s="200">
        <f>BK100</f>
        <v>0</v>
      </c>
      <c r="L100" s="188"/>
      <c r="M100" s="193"/>
      <c r="N100" s="194"/>
      <c r="O100" s="194"/>
      <c r="P100" s="195">
        <f>SUM(P101:P108)</f>
        <v>0</v>
      </c>
      <c r="Q100" s="194"/>
      <c r="R100" s="195">
        <f>SUM(R101:R108)</f>
        <v>0</v>
      </c>
      <c r="S100" s="194"/>
      <c r="T100" s="196">
        <f>SUM(T101:T108)</f>
        <v>0</v>
      </c>
      <c r="AR100" s="189" t="s">
        <v>85</v>
      </c>
      <c r="AT100" s="197" t="s">
        <v>76</v>
      </c>
      <c r="AU100" s="197" t="s">
        <v>85</v>
      </c>
      <c r="AY100" s="189" t="s">
        <v>201</v>
      </c>
      <c r="BK100" s="198">
        <f>SUM(BK101:BK108)</f>
        <v>0</v>
      </c>
    </row>
    <row r="101" spans="2:65" s="1" customFormat="1" ht="16.5" customHeight="1">
      <c r="B101" s="201"/>
      <c r="C101" s="202" t="s">
        <v>232</v>
      </c>
      <c r="D101" s="202" t="s">
        <v>203</v>
      </c>
      <c r="E101" s="203" t="s">
        <v>3056</v>
      </c>
      <c r="F101" s="204" t="s">
        <v>3057</v>
      </c>
      <c r="G101" s="205" t="s">
        <v>1192</v>
      </c>
      <c r="H101" s="206">
        <v>10</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87</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127</v>
      </c>
    </row>
    <row r="102" spans="2:47" s="1" customFormat="1" ht="13.5">
      <c r="B102" s="47"/>
      <c r="D102" s="214" t="s">
        <v>210</v>
      </c>
      <c r="F102" s="215" t="s">
        <v>3057</v>
      </c>
      <c r="I102" s="216"/>
      <c r="L102" s="47"/>
      <c r="M102" s="217"/>
      <c r="N102" s="48"/>
      <c r="O102" s="48"/>
      <c r="P102" s="48"/>
      <c r="Q102" s="48"/>
      <c r="R102" s="48"/>
      <c r="S102" s="48"/>
      <c r="T102" s="86"/>
      <c r="AT102" s="24" t="s">
        <v>210</v>
      </c>
      <c r="AU102" s="24" t="s">
        <v>87</v>
      </c>
    </row>
    <row r="103" spans="2:65" s="1" customFormat="1" ht="16.5" customHeight="1">
      <c r="B103" s="201"/>
      <c r="C103" s="202" t="s">
        <v>238</v>
      </c>
      <c r="D103" s="202" t="s">
        <v>203</v>
      </c>
      <c r="E103" s="203" t="s">
        <v>3058</v>
      </c>
      <c r="F103" s="204" t="s">
        <v>3059</v>
      </c>
      <c r="G103" s="205" t="s">
        <v>1192</v>
      </c>
      <c r="H103" s="206">
        <v>60</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87</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133</v>
      </c>
    </row>
    <row r="104" spans="2:47" s="1" customFormat="1" ht="13.5">
      <c r="B104" s="47"/>
      <c r="D104" s="214" t="s">
        <v>210</v>
      </c>
      <c r="F104" s="215" t="s">
        <v>3059</v>
      </c>
      <c r="I104" s="216"/>
      <c r="L104" s="47"/>
      <c r="M104" s="217"/>
      <c r="N104" s="48"/>
      <c r="O104" s="48"/>
      <c r="P104" s="48"/>
      <c r="Q104" s="48"/>
      <c r="R104" s="48"/>
      <c r="S104" s="48"/>
      <c r="T104" s="86"/>
      <c r="AT104" s="24" t="s">
        <v>210</v>
      </c>
      <c r="AU104" s="24" t="s">
        <v>87</v>
      </c>
    </row>
    <row r="105" spans="2:65" s="1" customFormat="1" ht="16.5" customHeight="1">
      <c r="B105" s="201"/>
      <c r="C105" s="202" t="s">
        <v>244</v>
      </c>
      <c r="D105" s="202" t="s">
        <v>203</v>
      </c>
      <c r="E105" s="203" t="s">
        <v>3066</v>
      </c>
      <c r="F105" s="204" t="s">
        <v>3067</v>
      </c>
      <c r="G105" s="205" t="s">
        <v>1192</v>
      </c>
      <c r="H105" s="206">
        <v>1</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139</v>
      </c>
    </row>
    <row r="106" spans="2:47" s="1" customFormat="1" ht="13.5">
      <c r="B106" s="47"/>
      <c r="D106" s="214" t="s">
        <v>210</v>
      </c>
      <c r="F106" s="215" t="s">
        <v>3067</v>
      </c>
      <c r="I106" s="216"/>
      <c r="L106" s="47"/>
      <c r="M106" s="217"/>
      <c r="N106" s="48"/>
      <c r="O106" s="48"/>
      <c r="P106" s="48"/>
      <c r="Q106" s="48"/>
      <c r="R106" s="48"/>
      <c r="S106" s="48"/>
      <c r="T106" s="86"/>
      <c r="AT106" s="24" t="s">
        <v>210</v>
      </c>
      <c r="AU106" s="24" t="s">
        <v>87</v>
      </c>
    </row>
    <row r="107" spans="2:65" s="1" customFormat="1" ht="16.5" customHeight="1">
      <c r="B107" s="201"/>
      <c r="C107" s="202" t="s">
        <v>250</v>
      </c>
      <c r="D107" s="202" t="s">
        <v>203</v>
      </c>
      <c r="E107" s="203" t="s">
        <v>3161</v>
      </c>
      <c r="F107" s="204" t="s">
        <v>3162</v>
      </c>
      <c r="G107" s="205" t="s">
        <v>1192</v>
      </c>
      <c r="H107" s="206">
        <v>4</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296</v>
      </c>
    </row>
    <row r="108" spans="2:47" s="1" customFormat="1" ht="13.5">
      <c r="B108" s="47"/>
      <c r="D108" s="214" t="s">
        <v>210</v>
      </c>
      <c r="F108" s="215" t="s">
        <v>3162</v>
      </c>
      <c r="I108" s="216"/>
      <c r="L108" s="47"/>
      <c r="M108" s="217"/>
      <c r="N108" s="48"/>
      <c r="O108" s="48"/>
      <c r="P108" s="48"/>
      <c r="Q108" s="48"/>
      <c r="R108" s="48"/>
      <c r="S108" s="48"/>
      <c r="T108" s="86"/>
      <c r="AT108" s="24" t="s">
        <v>210</v>
      </c>
      <c r="AU108" s="24" t="s">
        <v>87</v>
      </c>
    </row>
    <row r="109" spans="2:63" s="10" customFormat="1" ht="29.85" customHeight="1">
      <c r="B109" s="188"/>
      <c r="D109" s="189" t="s">
        <v>76</v>
      </c>
      <c r="E109" s="199" t="s">
        <v>1286</v>
      </c>
      <c r="F109" s="199" t="s">
        <v>3068</v>
      </c>
      <c r="I109" s="191"/>
      <c r="J109" s="200">
        <f>BK109</f>
        <v>0</v>
      </c>
      <c r="L109" s="188"/>
      <c r="M109" s="193"/>
      <c r="N109" s="194"/>
      <c r="O109" s="194"/>
      <c r="P109" s="195">
        <f>SUM(P110:P117)</f>
        <v>0</v>
      </c>
      <c r="Q109" s="194"/>
      <c r="R109" s="195">
        <f>SUM(R110:R117)</f>
        <v>0</v>
      </c>
      <c r="S109" s="194"/>
      <c r="T109" s="196">
        <f>SUM(T110:T117)</f>
        <v>0</v>
      </c>
      <c r="AR109" s="189" t="s">
        <v>85</v>
      </c>
      <c r="AT109" s="197" t="s">
        <v>76</v>
      </c>
      <c r="AU109" s="197" t="s">
        <v>85</v>
      </c>
      <c r="AY109" s="189" t="s">
        <v>201</v>
      </c>
      <c r="BK109" s="198">
        <f>SUM(BK110:BK117)</f>
        <v>0</v>
      </c>
    </row>
    <row r="110" spans="2:65" s="1" customFormat="1" ht="16.5" customHeight="1">
      <c r="B110" s="201"/>
      <c r="C110" s="202" t="s">
        <v>256</v>
      </c>
      <c r="D110" s="202" t="s">
        <v>203</v>
      </c>
      <c r="E110" s="203" t="s">
        <v>3163</v>
      </c>
      <c r="F110" s="204" t="s">
        <v>3164</v>
      </c>
      <c r="G110" s="205" t="s">
        <v>330</v>
      </c>
      <c r="H110" s="206">
        <v>90</v>
      </c>
      <c r="I110" s="207"/>
      <c r="J110" s="208">
        <f>ROUND(I110*H110,2)</f>
        <v>0</v>
      </c>
      <c r="K110" s="204" t="s">
        <v>5</v>
      </c>
      <c r="L110" s="47"/>
      <c r="M110" s="209" t="s">
        <v>5</v>
      </c>
      <c r="N110" s="210" t="s">
        <v>48</v>
      </c>
      <c r="O110" s="48"/>
      <c r="P110" s="211">
        <f>O110*H110</f>
        <v>0</v>
      </c>
      <c r="Q110" s="211">
        <v>0</v>
      </c>
      <c r="R110" s="211">
        <f>Q110*H110</f>
        <v>0</v>
      </c>
      <c r="S110" s="211">
        <v>0</v>
      </c>
      <c r="T110" s="212">
        <f>S110*H110</f>
        <v>0</v>
      </c>
      <c r="AR110" s="24" t="s">
        <v>208</v>
      </c>
      <c r="AT110" s="24" t="s">
        <v>203</v>
      </c>
      <c r="AU110" s="24" t="s">
        <v>87</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308</v>
      </c>
    </row>
    <row r="111" spans="2:47" s="1" customFormat="1" ht="13.5">
      <c r="B111" s="47"/>
      <c r="D111" s="214" t="s">
        <v>210</v>
      </c>
      <c r="F111" s="215" t="s">
        <v>3164</v>
      </c>
      <c r="I111" s="216"/>
      <c r="L111" s="47"/>
      <c r="M111" s="217"/>
      <c r="N111" s="48"/>
      <c r="O111" s="48"/>
      <c r="P111" s="48"/>
      <c r="Q111" s="48"/>
      <c r="R111" s="48"/>
      <c r="S111" s="48"/>
      <c r="T111" s="86"/>
      <c r="AT111" s="24" t="s">
        <v>210</v>
      </c>
      <c r="AU111" s="24" t="s">
        <v>87</v>
      </c>
    </row>
    <row r="112" spans="2:65" s="1" customFormat="1" ht="16.5" customHeight="1">
      <c r="B112" s="201"/>
      <c r="C112" s="202" t="s">
        <v>127</v>
      </c>
      <c r="D112" s="202" t="s">
        <v>203</v>
      </c>
      <c r="E112" s="203" t="s">
        <v>3073</v>
      </c>
      <c r="F112" s="204" t="s">
        <v>3074</v>
      </c>
      <c r="G112" s="205" t="s">
        <v>330</v>
      </c>
      <c r="H112" s="206">
        <v>10</v>
      </c>
      <c r="I112" s="207"/>
      <c r="J112" s="208">
        <f>ROUND(I112*H112,2)</f>
        <v>0</v>
      </c>
      <c r="K112" s="204" t="s">
        <v>5</v>
      </c>
      <c r="L112" s="47"/>
      <c r="M112" s="209" t="s">
        <v>5</v>
      </c>
      <c r="N112" s="210" t="s">
        <v>48</v>
      </c>
      <c r="O112" s="48"/>
      <c r="P112" s="211">
        <f>O112*H112</f>
        <v>0</v>
      </c>
      <c r="Q112" s="211">
        <v>0</v>
      </c>
      <c r="R112" s="211">
        <f>Q112*H112</f>
        <v>0</v>
      </c>
      <c r="S112" s="211">
        <v>0</v>
      </c>
      <c r="T112" s="212">
        <f>S112*H112</f>
        <v>0</v>
      </c>
      <c r="AR112" s="24" t="s">
        <v>208</v>
      </c>
      <c r="AT112" s="24" t="s">
        <v>203</v>
      </c>
      <c r="AU112" s="24" t="s">
        <v>87</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318</v>
      </c>
    </row>
    <row r="113" spans="2:47" s="1" customFormat="1" ht="13.5">
      <c r="B113" s="47"/>
      <c r="D113" s="214" t="s">
        <v>210</v>
      </c>
      <c r="F113" s="215" t="s">
        <v>3074</v>
      </c>
      <c r="I113" s="216"/>
      <c r="L113" s="47"/>
      <c r="M113" s="217"/>
      <c r="N113" s="48"/>
      <c r="O113" s="48"/>
      <c r="P113" s="48"/>
      <c r="Q113" s="48"/>
      <c r="R113" s="48"/>
      <c r="S113" s="48"/>
      <c r="T113" s="86"/>
      <c r="AT113" s="24" t="s">
        <v>210</v>
      </c>
      <c r="AU113" s="24" t="s">
        <v>87</v>
      </c>
    </row>
    <row r="114" spans="2:65" s="1" customFormat="1" ht="16.5" customHeight="1">
      <c r="B114" s="201"/>
      <c r="C114" s="202" t="s">
        <v>130</v>
      </c>
      <c r="D114" s="202" t="s">
        <v>203</v>
      </c>
      <c r="E114" s="203" t="s">
        <v>3075</v>
      </c>
      <c r="F114" s="204" t="s">
        <v>3165</v>
      </c>
      <c r="G114" s="205" t="s">
        <v>206</v>
      </c>
      <c r="H114" s="206">
        <v>0.7</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327</v>
      </c>
    </row>
    <row r="115" spans="2:47" s="1" customFormat="1" ht="13.5">
      <c r="B115" s="47"/>
      <c r="D115" s="214" t="s">
        <v>210</v>
      </c>
      <c r="F115" s="215" t="s">
        <v>3165</v>
      </c>
      <c r="I115" s="216"/>
      <c r="L115" s="47"/>
      <c r="M115" s="217"/>
      <c r="N115" s="48"/>
      <c r="O115" s="48"/>
      <c r="P115" s="48"/>
      <c r="Q115" s="48"/>
      <c r="R115" s="48"/>
      <c r="S115" s="48"/>
      <c r="T115" s="86"/>
      <c r="AT115" s="24" t="s">
        <v>210</v>
      </c>
      <c r="AU115" s="24" t="s">
        <v>87</v>
      </c>
    </row>
    <row r="116" spans="2:65" s="1" customFormat="1" ht="16.5" customHeight="1">
      <c r="B116" s="201"/>
      <c r="C116" s="202" t="s">
        <v>133</v>
      </c>
      <c r="D116" s="202" t="s">
        <v>203</v>
      </c>
      <c r="E116" s="203" t="s">
        <v>3077</v>
      </c>
      <c r="F116" s="204" t="s">
        <v>3078</v>
      </c>
      <c r="G116" s="205" t="s">
        <v>330</v>
      </c>
      <c r="H116" s="206">
        <v>100</v>
      </c>
      <c r="I116" s="207"/>
      <c r="J116" s="208">
        <f>ROUND(I116*H116,2)</f>
        <v>0</v>
      </c>
      <c r="K116" s="204" t="s">
        <v>5</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341</v>
      </c>
    </row>
    <row r="117" spans="2:47" s="1" customFormat="1" ht="13.5">
      <c r="B117" s="47"/>
      <c r="D117" s="214" t="s">
        <v>210</v>
      </c>
      <c r="F117" s="215" t="s">
        <v>3078</v>
      </c>
      <c r="I117" s="216"/>
      <c r="L117" s="47"/>
      <c r="M117" s="217"/>
      <c r="N117" s="48"/>
      <c r="O117" s="48"/>
      <c r="P117" s="48"/>
      <c r="Q117" s="48"/>
      <c r="R117" s="48"/>
      <c r="S117" s="48"/>
      <c r="T117" s="86"/>
      <c r="AT117" s="24" t="s">
        <v>210</v>
      </c>
      <c r="AU117" s="24" t="s">
        <v>87</v>
      </c>
    </row>
    <row r="118" spans="2:63" s="10" customFormat="1" ht="29.85" customHeight="1">
      <c r="B118" s="188"/>
      <c r="D118" s="189" t="s">
        <v>76</v>
      </c>
      <c r="E118" s="199" t="s">
        <v>1363</v>
      </c>
      <c r="F118" s="199" t="s">
        <v>1635</v>
      </c>
      <c r="I118" s="191"/>
      <c r="J118" s="200">
        <f>BK118</f>
        <v>0</v>
      </c>
      <c r="L118" s="188"/>
      <c r="M118" s="193"/>
      <c r="N118" s="194"/>
      <c r="O118" s="194"/>
      <c r="P118" s="195">
        <f>SUM(P119:P120)</f>
        <v>0</v>
      </c>
      <c r="Q118" s="194"/>
      <c r="R118" s="195">
        <f>SUM(R119:R120)</f>
        <v>0</v>
      </c>
      <c r="S118" s="194"/>
      <c r="T118" s="196">
        <f>SUM(T119:T120)</f>
        <v>0</v>
      </c>
      <c r="AR118" s="189" t="s">
        <v>85</v>
      </c>
      <c r="AT118" s="197" t="s">
        <v>76</v>
      </c>
      <c r="AU118" s="197" t="s">
        <v>85</v>
      </c>
      <c r="AY118" s="189" t="s">
        <v>201</v>
      </c>
      <c r="BK118" s="198">
        <f>SUM(BK119:BK120)</f>
        <v>0</v>
      </c>
    </row>
    <row r="119" spans="2:65" s="1" customFormat="1" ht="16.5" customHeight="1">
      <c r="B119" s="201"/>
      <c r="C119" s="202" t="s">
        <v>136</v>
      </c>
      <c r="D119" s="202" t="s">
        <v>203</v>
      </c>
      <c r="E119" s="203" t="s">
        <v>1639</v>
      </c>
      <c r="F119" s="204" t="s">
        <v>3087</v>
      </c>
      <c r="G119" s="205" t="s">
        <v>1192</v>
      </c>
      <c r="H119" s="206">
        <v>1</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87</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352</v>
      </c>
    </row>
    <row r="120" spans="2:47" s="1" customFormat="1" ht="13.5">
      <c r="B120" s="47"/>
      <c r="D120" s="214" t="s">
        <v>210</v>
      </c>
      <c r="F120" s="215" t="s">
        <v>3087</v>
      </c>
      <c r="I120" s="216"/>
      <c r="L120" s="47"/>
      <c r="M120" s="217"/>
      <c r="N120" s="48"/>
      <c r="O120" s="48"/>
      <c r="P120" s="48"/>
      <c r="Q120" s="48"/>
      <c r="R120" s="48"/>
      <c r="S120" s="48"/>
      <c r="T120" s="86"/>
      <c r="AT120" s="24" t="s">
        <v>210</v>
      </c>
      <c r="AU120" s="24" t="s">
        <v>87</v>
      </c>
    </row>
    <row r="121" spans="2:63" s="10" customFormat="1" ht="37.4" customHeight="1">
      <c r="B121" s="188"/>
      <c r="D121" s="189" t="s">
        <v>76</v>
      </c>
      <c r="E121" s="190" t="s">
        <v>1375</v>
      </c>
      <c r="F121" s="190" t="s">
        <v>3166</v>
      </c>
      <c r="I121" s="191"/>
      <c r="J121" s="192">
        <f>BK121</f>
        <v>0</v>
      </c>
      <c r="L121" s="188"/>
      <c r="M121" s="193"/>
      <c r="N121" s="194"/>
      <c r="O121" s="194"/>
      <c r="P121" s="195">
        <f>P122+P125+P132+P139+P160</f>
        <v>0</v>
      </c>
      <c r="Q121" s="194"/>
      <c r="R121" s="195">
        <f>R122+R125+R132+R139+R160</f>
        <v>0</v>
      </c>
      <c r="S121" s="194"/>
      <c r="T121" s="196">
        <f>T122+T125+T132+T139+T160</f>
        <v>0</v>
      </c>
      <c r="AR121" s="189" t="s">
        <v>85</v>
      </c>
      <c r="AT121" s="197" t="s">
        <v>76</v>
      </c>
      <c r="AU121" s="197" t="s">
        <v>77</v>
      </c>
      <c r="AY121" s="189" t="s">
        <v>201</v>
      </c>
      <c r="BK121" s="198">
        <f>BK122+BK125+BK132+BK139+BK160</f>
        <v>0</v>
      </c>
    </row>
    <row r="122" spans="2:63" s="10" customFormat="1" ht="19.9" customHeight="1">
      <c r="B122" s="188"/>
      <c r="D122" s="189" t="s">
        <v>76</v>
      </c>
      <c r="E122" s="199" t="s">
        <v>1407</v>
      </c>
      <c r="F122" s="199" t="s">
        <v>3167</v>
      </c>
      <c r="I122" s="191"/>
      <c r="J122" s="200">
        <f>BK122</f>
        <v>0</v>
      </c>
      <c r="L122" s="188"/>
      <c r="M122" s="193"/>
      <c r="N122" s="194"/>
      <c r="O122" s="194"/>
      <c r="P122" s="195">
        <f>SUM(P123:P124)</f>
        <v>0</v>
      </c>
      <c r="Q122" s="194"/>
      <c r="R122" s="195">
        <f>SUM(R123:R124)</f>
        <v>0</v>
      </c>
      <c r="S122" s="194"/>
      <c r="T122" s="196">
        <f>SUM(T123:T124)</f>
        <v>0</v>
      </c>
      <c r="AR122" s="189" t="s">
        <v>85</v>
      </c>
      <c r="AT122" s="197" t="s">
        <v>76</v>
      </c>
      <c r="AU122" s="197" t="s">
        <v>85</v>
      </c>
      <c r="AY122" s="189" t="s">
        <v>201</v>
      </c>
      <c r="BK122" s="198">
        <f>SUM(BK123:BK124)</f>
        <v>0</v>
      </c>
    </row>
    <row r="123" spans="2:65" s="1" customFormat="1" ht="16.5" customHeight="1">
      <c r="B123" s="201"/>
      <c r="C123" s="202" t="s">
        <v>139</v>
      </c>
      <c r="D123" s="202" t="s">
        <v>203</v>
      </c>
      <c r="E123" s="203" t="s">
        <v>3168</v>
      </c>
      <c r="F123" s="204" t="s">
        <v>1342</v>
      </c>
      <c r="G123" s="205" t="s">
        <v>330</v>
      </c>
      <c r="H123" s="206">
        <v>100</v>
      </c>
      <c r="I123" s="207"/>
      <c r="J123" s="208">
        <f>ROUND(I123*H123,2)</f>
        <v>0</v>
      </c>
      <c r="K123" s="204" t="s">
        <v>5</v>
      </c>
      <c r="L123" s="47"/>
      <c r="M123" s="209" t="s">
        <v>5</v>
      </c>
      <c r="N123" s="210" t="s">
        <v>48</v>
      </c>
      <c r="O123" s="48"/>
      <c r="P123" s="211">
        <f>O123*H123</f>
        <v>0</v>
      </c>
      <c r="Q123" s="211">
        <v>0</v>
      </c>
      <c r="R123" s="211">
        <f>Q123*H123</f>
        <v>0</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368</v>
      </c>
    </row>
    <row r="124" spans="2:47" s="1" customFormat="1" ht="13.5">
      <c r="B124" s="47"/>
      <c r="D124" s="214" t="s">
        <v>210</v>
      </c>
      <c r="F124" s="215" t="s">
        <v>1342</v>
      </c>
      <c r="I124" s="216"/>
      <c r="L124" s="47"/>
      <c r="M124" s="217"/>
      <c r="N124" s="48"/>
      <c r="O124" s="48"/>
      <c r="P124" s="48"/>
      <c r="Q124" s="48"/>
      <c r="R124" s="48"/>
      <c r="S124" s="48"/>
      <c r="T124" s="86"/>
      <c r="AT124" s="24" t="s">
        <v>210</v>
      </c>
      <c r="AU124" s="24" t="s">
        <v>87</v>
      </c>
    </row>
    <row r="125" spans="2:63" s="10" customFormat="1" ht="29.85" customHeight="1">
      <c r="B125" s="188"/>
      <c r="D125" s="189" t="s">
        <v>76</v>
      </c>
      <c r="E125" s="199" t="s">
        <v>1237</v>
      </c>
      <c r="F125" s="199" t="s">
        <v>1376</v>
      </c>
      <c r="I125" s="191"/>
      <c r="J125" s="200">
        <f>BK125</f>
        <v>0</v>
      </c>
      <c r="L125" s="188"/>
      <c r="M125" s="193"/>
      <c r="N125" s="194"/>
      <c r="O125" s="194"/>
      <c r="P125" s="195">
        <f>SUM(P126:P131)</f>
        <v>0</v>
      </c>
      <c r="Q125" s="194"/>
      <c r="R125" s="195">
        <f>SUM(R126:R131)</f>
        <v>0</v>
      </c>
      <c r="S125" s="194"/>
      <c r="T125" s="196">
        <f>SUM(T126:T131)</f>
        <v>0</v>
      </c>
      <c r="AR125" s="189" t="s">
        <v>85</v>
      </c>
      <c r="AT125" s="197" t="s">
        <v>76</v>
      </c>
      <c r="AU125" s="197" t="s">
        <v>85</v>
      </c>
      <c r="AY125" s="189" t="s">
        <v>201</v>
      </c>
      <c r="BK125" s="198">
        <f>SUM(BK126:BK131)</f>
        <v>0</v>
      </c>
    </row>
    <row r="126" spans="2:65" s="1" customFormat="1" ht="16.5" customHeight="1">
      <c r="B126" s="201"/>
      <c r="C126" s="202" t="s">
        <v>11</v>
      </c>
      <c r="D126" s="202" t="s">
        <v>203</v>
      </c>
      <c r="E126" s="203" t="s">
        <v>3102</v>
      </c>
      <c r="F126" s="204" t="s">
        <v>1378</v>
      </c>
      <c r="G126" s="205" t="s">
        <v>330</v>
      </c>
      <c r="H126" s="206">
        <v>80</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144</v>
      </c>
    </row>
    <row r="127" spans="2:47" s="1" customFormat="1" ht="13.5">
      <c r="B127" s="47"/>
      <c r="D127" s="214" t="s">
        <v>210</v>
      </c>
      <c r="F127" s="215" t="s">
        <v>1378</v>
      </c>
      <c r="I127" s="216"/>
      <c r="L127" s="47"/>
      <c r="M127" s="217"/>
      <c r="N127" s="48"/>
      <c r="O127" s="48"/>
      <c r="P127" s="48"/>
      <c r="Q127" s="48"/>
      <c r="R127" s="48"/>
      <c r="S127" s="48"/>
      <c r="T127" s="86"/>
      <c r="AT127" s="24" t="s">
        <v>210</v>
      </c>
      <c r="AU127" s="24" t="s">
        <v>87</v>
      </c>
    </row>
    <row r="128" spans="2:65" s="1" customFormat="1" ht="16.5" customHeight="1">
      <c r="B128" s="201"/>
      <c r="C128" s="202" t="s">
        <v>296</v>
      </c>
      <c r="D128" s="202" t="s">
        <v>203</v>
      </c>
      <c r="E128" s="203" t="s">
        <v>3104</v>
      </c>
      <c r="F128" s="204" t="s">
        <v>3160</v>
      </c>
      <c r="G128" s="205" t="s">
        <v>1192</v>
      </c>
      <c r="H128" s="206">
        <v>30</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391</v>
      </c>
    </row>
    <row r="129" spans="2:47" s="1" customFormat="1" ht="13.5">
      <c r="B129" s="47"/>
      <c r="D129" s="214" t="s">
        <v>210</v>
      </c>
      <c r="F129" s="215" t="s">
        <v>3160</v>
      </c>
      <c r="I129" s="216"/>
      <c r="L129" s="47"/>
      <c r="M129" s="217"/>
      <c r="N129" s="48"/>
      <c r="O129" s="48"/>
      <c r="P129" s="48"/>
      <c r="Q129" s="48"/>
      <c r="R129" s="48"/>
      <c r="S129" s="48"/>
      <c r="T129" s="86"/>
      <c r="AT129" s="24" t="s">
        <v>210</v>
      </c>
      <c r="AU129" s="24" t="s">
        <v>87</v>
      </c>
    </row>
    <row r="130" spans="2:65" s="1" customFormat="1" ht="16.5" customHeight="1">
      <c r="B130" s="201"/>
      <c r="C130" s="202" t="s">
        <v>302</v>
      </c>
      <c r="D130" s="202" t="s">
        <v>203</v>
      </c>
      <c r="E130" s="203" t="s">
        <v>3105</v>
      </c>
      <c r="F130" s="204" t="s">
        <v>3054</v>
      </c>
      <c r="G130" s="205" t="s">
        <v>1192</v>
      </c>
      <c r="H130" s="206">
        <v>2</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407</v>
      </c>
    </row>
    <row r="131" spans="2:47" s="1" customFormat="1" ht="13.5">
      <c r="B131" s="47"/>
      <c r="D131" s="214" t="s">
        <v>210</v>
      </c>
      <c r="F131" s="215" t="s">
        <v>3054</v>
      </c>
      <c r="I131" s="216"/>
      <c r="L131" s="47"/>
      <c r="M131" s="217"/>
      <c r="N131" s="48"/>
      <c r="O131" s="48"/>
      <c r="P131" s="48"/>
      <c r="Q131" s="48"/>
      <c r="R131" s="48"/>
      <c r="S131" s="48"/>
      <c r="T131" s="86"/>
      <c r="AT131" s="24" t="s">
        <v>210</v>
      </c>
      <c r="AU131" s="24" t="s">
        <v>87</v>
      </c>
    </row>
    <row r="132" spans="2:63" s="10" customFormat="1" ht="29.85" customHeight="1">
      <c r="B132" s="188"/>
      <c r="D132" s="189" t="s">
        <v>76</v>
      </c>
      <c r="E132" s="199" t="s">
        <v>1257</v>
      </c>
      <c r="F132" s="199" t="s">
        <v>3055</v>
      </c>
      <c r="I132" s="191"/>
      <c r="J132" s="200">
        <f>BK132</f>
        <v>0</v>
      </c>
      <c r="L132" s="188"/>
      <c r="M132" s="193"/>
      <c r="N132" s="194"/>
      <c r="O132" s="194"/>
      <c r="P132" s="195">
        <f>SUM(P133:P138)</f>
        <v>0</v>
      </c>
      <c r="Q132" s="194"/>
      <c r="R132" s="195">
        <f>SUM(R133:R138)</f>
        <v>0</v>
      </c>
      <c r="S132" s="194"/>
      <c r="T132" s="196">
        <f>SUM(T133:T138)</f>
        <v>0</v>
      </c>
      <c r="AR132" s="189" t="s">
        <v>85</v>
      </c>
      <c r="AT132" s="197" t="s">
        <v>76</v>
      </c>
      <c r="AU132" s="197" t="s">
        <v>85</v>
      </c>
      <c r="AY132" s="189" t="s">
        <v>201</v>
      </c>
      <c r="BK132" s="198">
        <f>SUM(BK133:BK138)</f>
        <v>0</v>
      </c>
    </row>
    <row r="133" spans="2:65" s="1" customFormat="1" ht="16.5" customHeight="1">
      <c r="B133" s="201"/>
      <c r="C133" s="202" t="s">
        <v>308</v>
      </c>
      <c r="D133" s="202" t="s">
        <v>203</v>
      </c>
      <c r="E133" s="203" t="s">
        <v>3106</v>
      </c>
      <c r="F133" s="204" t="s">
        <v>3057</v>
      </c>
      <c r="G133" s="205" t="s">
        <v>1192</v>
      </c>
      <c r="H133" s="206">
        <v>10</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417</v>
      </c>
    </row>
    <row r="134" spans="2:47" s="1" customFormat="1" ht="13.5">
      <c r="B134" s="47"/>
      <c r="D134" s="214" t="s">
        <v>210</v>
      </c>
      <c r="F134" s="215" t="s">
        <v>3057</v>
      </c>
      <c r="I134" s="216"/>
      <c r="L134" s="47"/>
      <c r="M134" s="217"/>
      <c r="N134" s="48"/>
      <c r="O134" s="48"/>
      <c r="P134" s="48"/>
      <c r="Q134" s="48"/>
      <c r="R134" s="48"/>
      <c r="S134" s="48"/>
      <c r="T134" s="86"/>
      <c r="AT134" s="24" t="s">
        <v>210</v>
      </c>
      <c r="AU134" s="24" t="s">
        <v>87</v>
      </c>
    </row>
    <row r="135" spans="2:65" s="1" customFormat="1" ht="16.5" customHeight="1">
      <c r="B135" s="201"/>
      <c r="C135" s="202" t="s">
        <v>313</v>
      </c>
      <c r="D135" s="202" t="s">
        <v>203</v>
      </c>
      <c r="E135" s="203" t="s">
        <v>3107</v>
      </c>
      <c r="F135" s="204" t="s">
        <v>3059</v>
      </c>
      <c r="G135" s="205" t="s">
        <v>1192</v>
      </c>
      <c r="H135" s="206">
        <v>60</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430</v>
      </c>
    </row>
    <row r="136" spans="2:47" s="1" customFormat="1" ht="13.5">
      <c r="B136" s="47"/>
      <c r="D136" s="214" t="s">
        <v>210</v>
      </c>
      <c r="F136" s="215" t="s">
        <v>3059</v>
      </c>
      <c r="I136" s="216"/>
      <c r="L136" s="47"/>
      <c r="M136" s="217"/>
      <c r="N136" s="48"/>
      <c r="O136" s="48"/>
      <c r="P136" s="48"/>
      <c r="Q136" s="48"/>
      <c r="R136" s="48"/>
      <c r="S136" s="48"/>
      <c r="T136" s="86"/>
      <c r="AT136" s="24" t="s">
        <v>210</v>
      </c>
      <c r="AU136" s="24" t="s">
        <v>87</v>
      </c>
    </row>
    <row r="137" spans="2:65" s="1" customFormat="1" ht="16.5" customHeight="1">
      <c r="B137" s="201"/>
      <c r="C137" s="202" t="s">
        <v>318</v>
      </c>
      <c r="D137" s="202" t="s">
        <v>203</v>
      </c>
      <c r="E137" s="203" t="s">
        <v>1737</v>
      </c>
      <c r="F137" s="204" t="s">
        <v>3162</v>
      </c>
      <c r="G137" s="205" t="s">
        <v>922</v>
      </c>
      <c r="H137" s="206">
        <v>4</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147</v>
      </c>
    </row>
    <row r="138" spans="2:47" s="1" customFormat="1" ht="13.5">
      <c r="B138" s="47"/>
      <c r="D138" s="214" t="s">
        <v>210</v>
      </c>
      <c r="F138" s="215" t="s">
        <v>3162</v>
      </c>
      <c r="I138" s="216"/>
      <c r="L138" s="47"/>
      <c r="M138" s="217"/>
      <c r="N138" s="48"/>
      <c r="O138" s="48"/>
      <c r="P138" s="48"/>
      <c r="Q138" s="48"/>
      <c r="R138" s="48"/>
      <c r="S138" s="48"/>
      <c r="T138" s="86"/>
      <c r="AT138" s="24" t="s">
        <v>210</v>
      </c>
      <c r="AU138" s="24" t="s">
        <v>87</v>
      </c>
    </row>
    <row r="139" spans="2:63" s="10" customFormat="1" ht="29.85" customHeight="1">
      <c r="B139" s="188"/>
      <c r="D139" s="189" t="s">
        <v>76</v>
      </c>
      <c r="E139" s="199" t="s">
        <v>1427</v>
      </c>
      <c r="F139" s="199" t="s">
        <v>3113</v>
      </c>
      <c r="I139" s="191"/>
      <c r="J139" s="200">
        <f>BK139</f>
        <v>0</v>
      </c>
      <c r="L139" s="188"/>
      <c r="M139" s="193"/>
      <c r="N139" s="194"/>
      <c r="O139" s="194"/>
      <c r="P139" s="195">
        <f>SUM(P140:P159)</f>
        <v>0</v>
      </c>
      <c r="Q139" s="194"/>
      <c r="R139" s="195">
        <f>SUM(R140:R159)</f>
        <v>0</v>
      </c>
      <c r="S139" s="194"/>
      <c r="T139" s="196">
        <f>SUM(T140:T159)</f>
        <v>0</v>
      </c>
      <c r="AR139" s="189" t="s">
        <v>85</v>
      </c>
      <c r="AT139" s="197" t="s">
        <v>76</v>
      </c>
      <c r="AU139" s="197" t="s">
        <v>85</v>
      </c>
      <c r="AY139" s="189" t="s">
        <v>201</v>
      </c>
      <c r="BK139" s="198">
        <f>SUM(BK140:BK159)</f>
        <v>0</v>
      </c>
    </row>
    <row r="140" spans="2:65" s="1" customFormat="1" ht="16.5" customHeight="1">
      <c r="B140" s="201"/>
      <c r="C140" s="202" t="s">
        <v>10</v>
      </c>
      <c r="D140" s="202" t="s">
        <v>203</v>
      </c>
      <c r="E140" s="203" t="s">
        <v>3114</v>
      </c>
      <c r="F140" s="204" t="s">
        <v>3115</v>
      </c>
      <c r="G140" s="205" t="s">
        <v>3116</v>
      </c>
      <c r="H140" s="206">
        <v>0.1</v>
      </c>
      <c r="I140" s="207"/>
      <c r="J140" s="208">
        <f>ROUND(I140*H140,2)</f>
        <v>0</v>
      </c>
      <c r="K140" s="204" t="s">
        <v>5</v>
      </c>
      <c r="L140" s="47"/>
      <c r="M140" s="209" t="s">
        <v>5</v>
      </c>
      <c r="N140" s="210" t="s">
        <v>48</v>
      </c>
      <c r="O140" s="48"/>
      <c r="P140" s="211">
        <f>O140*H140</f>
        <v>0</v>
      </c>
      <c r="Q140" s="211">
        <v>0</v>
      </c>
      <c r="R140" s="211">
        <f>Q140*H140</f>
        <v>0</v>
      </c>
      <c r="S140" s="211">
        <v>0</v>
      </c>
      <c r="T140" s="212">
        <f>S140*H140</f>
        <v>0</v>
      </c>
      <c r="AR140" s="24" t="s">
        <v>208</v>
      </c>
      <c r="AT140" s="24" t="s">
        <v>203</v>
      </c>
      <c r="AU140" s="24" t="s">
        <v>87</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456</v>
      </c>
    </row>
    <row r="141" spans="2:47" s="1" customFormat="1" ht="13.5">
      <c r="B141" s="47"/>
      <c r="D141" s="214" t="s">
        <v>210</v>
      </c>
      <c r="F141" s="215" t="s">
        <v>3115</v>
      </c>
      <c r="I141" s="216"/>
      <c r="L141" s="47"/>
      <c r="M141" s="217"/>
      <c r="N141" s="48"/>
      <c r="O141" s="48"/>
      <c r="P141" s="48"/>
      <c r="Q141" s="48"/>
      <c r="R141" s="48"/>
      <c r="S141" s="48"/>
      <c r="T141" s="86"/>
      <c r="AT141" s="24" t="s">
        <v>210</v>
      </c>
      <c r="AU141" s="24" t="s">
        <v>87</v>
      </c>
    </row>
    <row r="142" spans="2:65" s="1" customFormat="1" ht="16.5" customHeight="1">
      <c r="B142" s="201"/>
      <c r="C142" s="202" t="s">
        <v>327</v>
      </c>
      <c r="D142" s="202" t="s">
        <v>203</v>
      </c>
      <c r="E142" s="203" t="s">
        <v>3117</v>
      </c>
      <c r="F142" s="204" t="s">
        <v>3118</v>
      </c>
      <c r="G142" s="205" t="s">
        <v>3116</v>
      </c>
      <c r="H142" s="206">
        <v>0.1</v>
      </c>
      <c r="I142" s="207"/>
      <c r="J142" s="208">
        <f>ROUND(I142*H142,2)</f>
        <v>0</v>
      </c>
      <c r="K142" s="204" t="s">
        <v>5</v>
      </c>
      <c r="L142" s="47"/>
      <c r="M142" s="209" t="s">
        <v>5</v>
      </c>
      <c r="N142" s="210" t="s">
        <v>48</v>
      </c>
      <c r="O142" s="48"/>
      <c r="P142" s="211">
        <f>O142*H142</f>
        <v>0</v>
      </c>
      <c r="Q142" s="211">
        <v>0</v>
      </c>
      <c r="R142" s="211">
        <f>Q142*H142</f>
        <v>0</v>
      </c>
      <c r="S142" s="211">
        <v>0</v>
      </c>
      <c r="T142" s="212">
        <f>S142*H142</f>
        <v>0</v>
      </c>
      <c r="AR142" s="24" t="s">
        <v>208</v>
      </c>
      <c r="AT142" s="24" t="s">
        <v>203</v>
      </c>
      <c r="AU142" s="24" t="s">
        <v>87</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468</v>
      </c>
    </row>
    <row r="143" spans="2:47" s="1" customFormat="1" ht="13.5">
      <c r="B143" s="47"/>
      <c r="D143" s="214" t="s">
        <v>210</v>
      </c>
      <c r="F143" s="215" t="s">
        <v>3118</v>
      </c>
      <c r="I143" s="216"/>
      <c r="L143" s="47"/>
      <c r="M143" s="217"/>
      <c r="N143" s="48"/>
      <c r="O143" s="48"/>
      <c r="P143" s="48"/>
      <c r="Q143" s="48"/>
      <c r="R143" s="48"/>
      <c r="S143" s="48"/>
      <c r="T143" s="86"/>
      <c r="AT143" s="24" t="s">
        <v>210</v>
      </c>
      <c r="AU143" s="24" t="s">
        <v>87</v>
      </c>
    </row>
    <row r="144" spans="2:65" s="1" customFormat="1" ht="16.5" customHeight="1">
      <c r="B144" s="201"/>
      <c r="C144" s="202" t="s">
        <v>334</v>
      </c>
      <c r="D144" s="202" t="s">
        <v>203</v>
      </c>
      <c r="E144" s="203" t="s">
        <v>3119</v>
      </c>
      <c r="F144" s="204" t="s">
        <v>3120</v>
      </c>
      <c r="G144" s="205" t="s">
        <v>330</v>
      </c>
      <c r="H144" s="206">
        <v>10</v>
      </c>
      <c r="I144" s="207"/>
      <c r="J144" s="208">
        <f>ROUND(I144*H144,2)</f>
        <v>0</v>
      </c>
      <c r="K144" s="204" t="s">
        <v>5</v>
      </c>
      <c r="L144" s="47"/>
      <c r="M144" s="209" t="s">
        <v>5</v>
      </c>
      <c r="N144" s="210" t="s">
        <v>48</v>
      </c>
      <c r="O144" s="48"/>
      <c r="P144" s="211">
        <f>O144*H144</f>
        <v>0</v>
      </c>
      <c r="Q144" s="211">
        <v>0</v>
      </c>
      <c r="R144" s="211">
        <f>Q144*H144</f>
        <v>0</v>
      </c>
      <c r="S144" s="211">
        <v>0</v>
      </c>
      <c r="T144" s="212">
        <f>S144*H144</f>
        <v>0</v>
      </c>
      <c r="AR144" s="24" t="s">
        <v>208</v>
      </c>
      <c r="AT144" s="24" t="s">
        <v>203</v>
      </c>
      <c r="AU144" s="24" t="s">
        <v>87</v>
      </c>
      <c r="AY144" s="24" t="s">
        <v>201</v>
      </c>
      <c r="BE144" s="213">
        <f>IF(N144="základní",J144,0)</f>
        <v>0</v>
      </c>
      <c r="BF144" s="213">
        <f>IF(N144="snížená",J144,0)</f>
        <v>0</v>
      </c>
      <c r="BG144" s="213">
        <f>IF(N144="zákl. přenesená",J144,0)</f>
        <v>0</v>
      </c>
      <c r="BH144" s="213">
        <f>IF(N144="sníž. přenesená",J144,0)</f>
        <v>0</v>
      </c>
      <c r="BI144" s="213">
        <f>IF(N144="nulová",J144,0)</f>
        <v>0</v>
      </c>
      <c r="BJ144" s="24" t="s">
        <v>85</v>
      </c>
      <c r="BK144" s="213">
        <f>ROUND(I144*H144,2)</f>
        <v>0</v>
      </c>
      <c r="BL144" s="24" t="s">
        <v>208</v>
      </c>
      <c r="BM144" s="24" t="s">
        <v>480</v>
      </c>
    </row>
    <row r="145" spans="2:47" s="1" customFormat="1" ht="13.5">
      <c r="B145" s="47"/>
      <c r="D145" s="214" t="s">
        <v>210</v>
      </c>
      <c r="F145" s="215" t="s">
        <v>3120</v>
      </c>
      <c r="I145" s="216"/>
      <c r="L145" s="47"/>
      <c r="M145" s="217"/>
      <c r="N145" s="48"/>
      <c r="O145" s="48"/>
      <c r="P145" s="48"/>
      <c r="Q145" s="48"/>
      <c r="R145" s="48"/>
      <c r="S145" s="48"/>
      <c r="T145" s="86"/>
      <c r="AT145" s="24" t="s">
        <v>210</v>
      </c>
      <c r="AU145" s="24" t="s">
        <v>87</v>
      </c>
    </row>
    <row r="146" spans="2:65" s="1" customFormat="1" ht="16.5" customHeight="1">
      <c r="B146" s="201"/>
      <c r="C146" s="202" t="s">
        <v>341</v>
      </c>
      <c r="D146" s="202" t="s">
        <v>203</v>
      </c>
      <c r="E146" s="203" t="s">
        <v>3121</v>
      </c>
      <c r="F146" s="204" t="s">
        <v>3122</v>
      </c>
      <c r="G146" s="205" t="s">
        <v>330</v>
      </c>
      <c r="H146" s="206">
        <v>10</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496</v>
      </c>
    </row>
    <row r="147" spans="2:47" s="1" customFormat="1" ht="13.5">
      <c r="B147" s="47"/>
      <c r="D147" s="214" t="s">
        <v>210</v>
      </c>
      <c r="F147" s="215" t="s">
        <v>3122</v>
      </c>
      <c r="I147" s="216"/>
      <c r="L147" s="47"/>
      <c r="M147" s="217"/>
      <c r="N147" s="48"/>
      <c r="O147" s="48"/>
      <c r="P147" s="48"/>
      <c r="Q147" s="48"/>
      <c r="R147" s="48"/>
      <c r="S147" s="48"/>
      <c r="T147" s="86"/>
      <c r="AT147" s="24" t="s">
        <v>210</v>
      </c>
      <c r="AU147" s="24" t="s">
        <v>87</v>
      </c>
    </row>
    <row r="148" spans="2:65" s="1" customFormat="1" ht="16.5" customHeight="1">
      <c r="B148" s="201"/>
      <c r="C148" s="202" t="s">
        <v>347</v>
      </c>
      <c r="D148" s="202" t="s">
        <v>203</v>
      </c>
      <c r="E148" s="203" t="s">
        <v>3123</v>
      </c>
      <c r="F148" s="204" t="s">
        <v>3124</v>
      </c>
      <c r="G148" s="205" t="s">
        <v>330</v>
      </c>
      <c r="H148" s="206">
        <v>90</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509</v>
      </c>
    </row>
    <row r="149" spans="2:47" s="1" customFormat="1" ht="13.5">
      <c r="B149" s="47"/>
      <c r="D149" s="214" t="s">
        <v>210</v>
      </c>
      <c r="F149" s="215" t="s">
        <v>3124</v>
      </c>
      <c r="I149" s="216"/>
      <c r="L149" s="47"/>
      <c r="M149" s="217"/>
      <c r="N149" s="48"/>
      <c r="O149" s="48"/>
      <c r="P149" s="48"/>
      <c r="Q149" s="48"/>
      <c r="R149" s="48"/>
      <c r="S149" s="48"/>
      <c r="T149" s="86"/>
      <c r="AT149" s="24" t="s">
        <v>210</v>
      </c>
      <c r="AU149" s="24" t="s">
        <v>87</v>
      </c>
    </row>
    <row r="150" spans="2:65" s="1" customFormat="1" ht="16.5" customHeight="1">
      <c r="B150" s="201"/>
      <c r="C150" s="202" t="s">
        <v>352</v>
      </c>
      <c r="D150" s="202" t="s">
        <v>203</v>
      </c>
      <c r="E150" s="203" t="s">
        <v>3125</v>
      </c>
      <c r="F150" s="204" t="s">
        <v>3126</v>
      </c>
      <c r="G150" s="205" t="s">
        <v>330</v>
      </c>
      <c r="H150" s="206">
        <v>90</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518</v>
      </c>
    </row>
    <row r="151" spans="2:47" s="1" customFormat="1" ht="13.5">
      <c r="B151" s="47"/>
      <c r="D151" s="214" t="s">
        <v>210</v>
      </c>
      <c r="F151" s="215" t="s">
        <v>3126</v>
      </c>
      <c r="I151" s="216"/>
      <c r="L151" s="47"/>
      <c r="M151" s="217"/>
      <c r="N151" s="48"/>
      <c r="O151" s="48"/>
      <c r="P151" s="48"/>
      <c r="Q151" s="48"/>
      <c r="R151" s="48"/>
      <c r="S151" s="48"/>
      <c r="T151" s="86"/>
      <c r="AT151" s="24" t="s">
        <v>210</v>
      </c>
      <c r="AU151" s="24" t="s">
        <v>87</v>
      </c>
    </row>
    <row r="152" spans="2:65" s="1" customFormat="1" ht="16.5" customHeight="1">
      <c r="B152" s="201"/>
      <c r="C152" s="202" t="s">
        <v>357</v>
      </c>
      <c r="D152" s="202" t="s">
        <v>203</v>
      </c>
      <c r="E152" s="203" t="s">
        <v>3128</v>
      </c>
      <c r="F152" s="204" t="s">
        <v>3164</v>
      </c>
      <c r="G152" s="205" t="s">
        <v>330</v>
      </c>
      <c r="H152" s="206">
        <v>90</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528</v>
      </c>
    </row>
    <row r="153" spans="2:47" s="1" customFormat="1" ht="13.5">
      <c r="B153" s="47"/>
      <c r="D153" s="214" t="s">
        <v>210</v>
      </c>
      <c r="F153" s="215" t="s">
        <v>3164</v>
      </c>
      <c r="I153" s="216"/>
      <c r="L153" s="47"/>
      <c r="M153" s="217"/>
      <c r="N153" s="48"/>
      <c r="O153" s="48"/>
      <c r="P153" s="48"/>
      <c r="Q153" s="48"/>
      <c r="R153" s="48"/>
      <c r="S153" s="48"/>
      <c r="T153" s="86"/>
      <c r="AT153" s="24" t="s">
        <v>210</v>
      </c>
      <c r="AU153" s="24" t="s">
        <v>87</v>
      </c>
    </row>
    <row r="154" spans="2:65" s="1" customFormat="1" ht="16.5" customHeight="1">
      <c r="B154" s="201"/>
      <c r="C154" s="202" t="s">
        <v>368</v>
      </c>
      <c r="D154" s="202" t="s">
        <v>203</v>
      </c>
      <c r="E154" s="203" t="s">
        <v>3129</v>
      </c>
      <c r="F154" s="204" t="s">
        <v>3074</v>
      </c>
      <c r="G154" s="205" t="s">
        <v>330</v>
      </c>
      <c r="H154" s="206">
        <v>10</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541</v>
      </c>
    </row>
    <row r="155" spans="2:47" s="1" customFormat="1" ht="13.5">
      <c r="B155" s="47"/>
      <c r="D155" s="214" t="s">
        <v>210</v>
      </c>
      <c r="F155" s="215" t="s">
        <v>3074</v>
      </c>
      <c r="I155" s="216"/>
      <c r="L155" s="47"/>
      <c r="M155" s="217"/>
      <c r="N155" s="48"/>
      <c r="O155" s="48"/>
      <c r="P155" s="48"/>
      <c r="Q155" s="48"/>
      <c r="R155" s="48"/>
      <c r="S155" s="48"/>
      <c r="T155" s="86"/>
      <c r="AT155" s="24" t="s">
        <v>210</v>
      </c>
      <c r="AU155" s="24" t="s">
        <v>87</v>
      </c>
    </row>
    <row r="156" spans="2:65" s="1" customFormat="1" ht="16.5" customHeight="1">
      <c r="B156" s="201"/>
      <c r="C156" s="202" t="s">
        <v>374</v>
      </c>
      <c r="D156" s="202" t="s">
        <v>203</v>
      </c>
      <c r="E156" s="203" t="s">
        <v>3134</v>
      </c>
      <c r="F156" s="204" t="s">
        <v>3078</v>
      </c>
      <c r="G156" s="205" t="s">
        <v>330</v>
      </c>
      <c r="H156" s="206">
        <v>100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550</v>
      </c>
    </row>
    <row r="157" spans="2:47" s="1" customFormat="1" ht="13.5">
      <c r="B157" s="47"/>
      <c r="D157" s="214" t="s">
        <v>210</v>
      </c>
      <c r="F157" s="215" t="s">
        <v>3078</v>
      </c>
      <c r="I157" s="216"/>
      <c r="L157" s="47"/>
      <c r="M157" s="217"/>
      <c r="N157" s="48"/>
      <c r="O157" s="48"/>
      <c r="P157" s="48"/>
      <c r="Q157" s="48"/>
      <c r="R157" s="48"/>
      <c r="S157" s="48"/>
      <c r="T157" s="86"/>
      <c r="AT157" s="24" t="s">
        <v>210</v>
      </c>
      <c r="AU157" s="24" t="s">
        <v>87</v>
      </c>
    </row>
    <row r="158" spans="2:65" s="1" customFormat="1" ht="16.5" customHeight="1">
      <c r="B158" s="201"/>
      <c r="C158" s="202" t="s">
        <v>144</v>
      </c>
      <c r="D158" s="202" t="s">
        <v>203</v>
      </c>
      <c r="E158" s="203" t="s">
        <v>3133</v>
      </c>
      <c r="F158" s="204" t="s">
        <v>3165</v>
      </c>
      <c r="G158" s="205" t="s">
        <v>206</v>
      </c>
      <c r="H158" s="206">
        <v>0.7</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562</v>
      </c>
    </row>
    <row r="159" spans="2:47" s="1" customFormat="1" ht="13.5">
      <c r="B159" s="47"/>
      <c r="D159" s="214" t="s">
        <v>210</v>
      </c>
      <c r="F159" s="215" t="s">
        <v>3165</v>
      </c>
      <c r="I159" s="216"/>
      <c r="L159" s="47"/>
      <c r="M159" s="217"/>
      <c r="N159" s="48"/>
      <c r="O159" s="48"/>
      <c r="P159" s="48"/>
      <c r="Q159" s="48"/>
      <c r="R159" s="48"/>
      <c r="S159" s="48"/>
      <c r="T159" s="86"/>
      <c r="AT159" s="24" t="s">
        <v>210</v>
      </c>
      <c r="AU159" s="24" t="s">
        <v>87</v>
      </c>
    </row>
    <row r="160" spans="2:63" s="10" customFormat="1" ht="29.85" customHeight="1">
      <c r="B160" s="188"/>
      <c r="D160" s="189" t="s">
        <v>76</v>
      </c>
      <c r="E160" s="199" t="s">
        <v>1363</v>
      </c>
      <c r="F160" s="199" t="s">
        <v>1635</v>
      </c>
      <c r="I160" s="191"/>
      <c r="J160" s="200">
        <f>BK160</f>
        <v>0</v>
      </c>
      <c r="L160" s="188"/>
      <c r="M160" s="193"/>
      <c r="N160" s="194"/>
      <c r="O160" s="194"/>
      <c r="P160" s="195">
        <f>SUM(P161:P170)</f>
        <v>0</v>
      </c>
      <c r="Q160" s="194"/>
      <c r="R160" s="195">
        <f>SUM(R161:R170)</f>
        <v>0</v>
      </c>
      <c r="S160" s="194"/>
      <c r="T160" s="196">
        <f>SUM(T161:T170)</f>
        <v>0</v>
      </c>
      <c r="AR160" s="189" t="s">
        <v>85</v>
      </c>
      <c r="AT160" s="197" t="s">
        <v>76</v>
      </c>
      <c r="AU160" s="197" t="s">
        <v>85</v>
      </c>
      <c r="AY160" s="189" t="s">
        <v>201</v>
      </c>
      <c r="BK160" s="198">
        <f>SUM(BK161:BK170)</f>
        <v>0</v>
      </c>
    </row>
    <row r="161" spans="2:65" s="1" customFormat="1" ht="16.5" customHeight="1">
      <c r="B161" s="201"/>
      <c r="C161" s="202" t="s">
        <v>385</v>
      </c>
      <c r="D161" s="202" t="s">
        <v>203</v>
      </c>
      <c r="E161" s="203" t="s">
        <v>1890</v>
      </c>
      <c r="F161" s="204" t="s">
        <v>3139</v>
      </c>
      <c r="G161" s="205" t="s">
        <v>922</v>
      </c>
      <c r="H161" s="206">
        <v>2</v>
      </c>
      <c r="I161" s="207"/>
      <c r="J161" s="208">
        <f>ROUND(I161*H161,2)</f>
        <v>0</v>
      </c>
      <c r="K161" s="204" t="s">
        <v>5</v>
      </c>
      <c r="L161" s="47"/>
      <c r="M161" s="209" t="s">
        <v>5</v>
      </c>
      <c r="N161" s="210" t="s">
        <v>48</v>
      </c>
      <c r="O161" s="48"/>
      <c r="P161" s="211">
        <f>O161*H161</f>
        <v>0</v>
      </c>
      <c r="Q161" s="211">
        <v>0</v>
      </c>
      <c r="R161" s="211">
        <f>Q161*H161</f>
        <v>0</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574</v>
      </c>
    </row>
    <row r="162" spans="2:47" s="1" customFormat="1" ht="13.5">
      <c r="B162" s="47"/>
      <c r="D162" s="214" t="s">
        <v>210</v>
      </c>
      <c r="F162" s="215" t="s">
        <v>3139</v>
      </c>
      <c r="I162" s="216"/>
      <c r="L162" s="47"/>
      <c r="M162" s="217"/>
      <c r="N162" s="48"/>
      <c r="O162" s="48"/>
      <c r="P162" s="48"/>
      <c r="Q162" s="48"/>
      <c r="R162" s="48"/>
      <c r="S162" s="48"/>
      <c r="T162" s="86"/>
      <c r="AT162" s="24" t="s">
        <v>210</v>
      </c>
      <c r="AU162" s="24" t="s">
        <v>87</v>
      </c>
    </row>
    <row r="163" spans="2:65" s="1" customFormat="1" ht="25.5" customHeight="1">
      <c r="B163" s="201"/>
      <c r="C163" s="202" t="s">
        <v>391</v>
      </c>
      <c r="D163" s="202" t="s">
        <v>203</v>
      </c>
      <c r="E163" s="203" t="s">
        <v>1896</v>
      </c>
      <c r="F163" s="204" t="s">
        <v>3140</v>
      </c>
      <c r="G163" s="205" t="s">
        <v>922</v>
      </c>
      <c r="H163" s="206">
        <v>6</v>
      </c>
      <c r="I163" s="207"/>
      <c r="J163" s="208">
        <f>ROUND(I163*H163,2)</f>
        <v>0</v>
      </c>
      <c r="K163" s="204" t="s">
        <v>5</v>
      </c>
      <c r="L163" s="47"/>
      <c r="M163" s="209" t="s">
        <v>5</v>
      </c>
      <c r="N163" s="210" t="s">
        <v>48</v>
      </c>
      <c r="O163" s="48"/>
      <c r="P163" s="211">
        <f>O163*H163</f>
        <v>0</v>
      </c>
      <c r="Q163" s="211">
        <v>0</v>
      </c>
      <c r="R163" s="211">
        <f>Q163*H163</f>
        <v>0</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584</v>
      </c>
    </row>
    <row r="164" spans="2:47" s="1" customFormat="1" ht="13.5">
      <c r="B164" s="47"/>
      <c r="D164" s="214" t="s">
        <v>210</v>
      </c>
      <c r="F164" s="215" t="s">
        <v>3140</v>
      </c>
      <c r="I164" s="216"/>
      <c r="L164" s="47"/>
      <c r="M164" s="217"/>
      <c r="N164" s="48"/>
      <c r="O164" s="48"/>
      <c r="P164" s="48"/>
      <c r="Q164" s="48"/>
      <c r="R164" s="48"/>
      <c r="S164" s="48"/>
      <c r="T164" s="86"/>
      <c r="AT164" s="24" t="s">
        <v>210</v>
      </c>
      <c r="AU164" s="24" t="s">
        <v>87</v>
      </c>
    </row>
    <row r="165" spans="2:65" s="1" customFormat="1" ht="16.5" customHeight="1">
      <c r="B165" s="201"/>
      <c r="C165" s="202" t="s">
        <v>403</v>
      </c>
      <c r="D165" s="202" t="s">
        <v>203</v>
      </c>
      <c r="E165" s="203" t="s">
        <v>1955</v>
      </c>
      <c r="F165" s="204" t="s">
        <v>3141</v>
      </c>
      <c r="G165" s="205" t="s">
        <v>922</v>
      </c>
      <c r="H165" s="206">
        <v>2</v>
      </c>
      <c r="I165" s="207"/>
      <c r="J165" s="208">
        <f>ROUND(I165*H165,2)</f>
        <v>0</v>
      </c>
      <c r="K165" s="204" t="s">
        <v>5</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596</v>
      </c>
    </row>
    <row r="166" spans="2:47" s="1" customFormat="1" ht="13.5">
      <c r="B166" s="47"/>
      <c r="D166" s="214" t="s">
        <v>210</v>
      </c>
      <c r="F166" s="215" t="s">
        <v>3141</v>
      </c>
      <c r="I166" s="216"/>
      <c r="L166" s="47"/>
      <c r="M166" s="217"/>
      <c r="N166" s="48"/>
      <c r="O166" s="48"/>
      <c r="P166" s="48"/>
      <c r="Q166" s="48"/>
      <c r="R166" s="48"/>
      <c r="S166" s="48"/>
      <c r="T166" s="86"/>
      <c r="AT166" s="24" t="s">
        <v>210</v>
      </c>
      <c r="AU166" s="24" t="s">
        <v>87</v>
      </c>
    </row>
    <row r="167" spans="2:65" s="1" customFormat="1" ht="16.5" customHeight="1">
      <c r="B167" s="201"/>
      <c r="C167" s="202" t="s">
        <v>407</v>
      </c>
      <c r="D167" s="202" t="s">
        <v>203</v>
      </c>
      <c r="E167" s="203" t="s">
        <v>3142</v>
      </c>
      <c r="F167" s="204" t="s">
        <v>3143</v>
      </c>
      <c r="G167" s="205" t="s">
        <v>1192</v>
      </c>
      <c r="H167" s="206">
        <v>1</v>
      </c>
      <c r="I167" s="207"/>
      <c r="J167" s="208">
        <f>ROUND(I167*H167,2)</f>
        <v>0</v>
      </c>
      <c r="K167" s="204" t="s">
        <v>5</v>
      </c>
      <c r="L167" s="47"/>
      <c r="M167" s="209" t="s">
        <v>5</v>
      </c>
      <c r="N167" s="210" t="s">
        <v>48</v>
      </c>
      <c r="O167" s="48"/>
      <c r="P167" s="211">
        <f>O167*H167</f>
        <v>0</v>
      </c>
      <c r="Q167" s="211">
        <v>0</v>
      </c>
      <c r="R167" s="211">
        <f>Q167*H167</f>
        <v>0</v>
      </c>
      <c r="S167" s="211">
        <v>0</v>
      </c>
      <c r="T167" s="212">
        <f>S167*H167</f>
        <v>0</v>
      </c>
      <c r="AR167" s="24" t="s">
        <v>208</v>
      </c>
      <c r="AT167" s="24" t="s">
        <v>203</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609</v>
      </c>
    </row>
    <row r="168" spans="2:47" s="1" customFormat="1" ht="13.5">
      <c r="B168" s="47"/>
      <c r="D168" s="214" t="s">
        <v>210</v>
      </c>
      <c r="F168" s="215" t="s">
        <v>3143</v>
      </c>
      <c r="I168" s="216"/>
      <c r="L168" s="47"/>
      <c r="M168" s="217"/>
      <c r="N168" s="48"/>
      <c r="O168" s="48"/>
      <c r="P168" s="48"/>
      <c r="Q168" s="48"/>
      <c r="R168" s="48"/>
      <c r="S168" s="48"/>
      <c r="T168" s="86"/>
      <c r="AT168" s="24" t="s">
        <v>210</v>
      </c>
      <c r="AU168" s="24" t="s">
        <v>87</v>
      </c>
    </row>
    <row r="169" spans="2:65" s="1" customFormat="1" ht="16.5" customHeight="1">
      <c r="B169" s="201"/>
      <c r="C169" s="202" t="s">
        <v>411</v>
      </c>
      <c r="D169" s="202" t="s">
        <v>203</v>
      </c>
      <c r="E169" s="203" t="s">
        <v>3144</v>
      </c>
      <c r="F169" s="204" t="s">
        <v>3145</v>
      </c>
      <c r="G169" s="205" t="s">
        <v>1192</v>
      </c>
      <c r="H169" s="206">
        <v>1</v>
      </c>
      <c r="I169" s="207"/>
      <c r="J169" s="208">
        <f>ROUND(I169*H169,2)</f>
        <v>0</v>
      </c>
      <c r="K169" s="204" t="s">
        <v>5</v>
      </c>
      <c r="L169" s="47"/>
      <c r="M169" s="209" t="s">
        <v>5</v>
      </c>
      <c r="N169" s="210" t="s">
        <v>48</v>
      </c>
      <c r="O169" s="48"/>
      <c r="P169" s="211">
        <f>O169*H169</f>
        <v>0</v>
      </c>
      <c r="Q169" s="211">
        <v>0</v>
      </c>
      <c r="R169" s="211">
        <f>Q169*H169</f>
        <v>0</v>
      </c>
      <c r="S169" s="211">
        <v>0</v>
      </c>
      <c r="T169" s="212">
        <f>S169*H169</f>
        <v>0</v>
      </c>
      <c r="AR169" s="24" t="s">
        <v>208</v>
      </c>
      <c r="AT169" s="24" t="s">
        <v>203</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622</v>
      </c>
    </row>
    <row r="170" spans="2:47" s="1" customFormat="1" ht="13.5">
      <c r="B170" s="47"/>
      <c r="D170" s="214" t="s">
        <v>210</v>
      </c>
      <c r="F170" s="215" t="s">
        <v>3145</v>
      </c>
      <c r="I170" s="216"/>
      <c r="L170" s="47"/>
      <c r="M170" s="256"/>
      <c r="N170" s="257"/>
      <c r="O170" s="257"/>
      <c r="P170" s="257"/>
      <c r="Q170" s="257"/>
      <c r="R170" s="257"/>
      <c r="S170" s="257"/>
      <c r="T170" s="258"/>
      <c r="AT170" s="24" t="s">
        <v>210</v>
      </c>
      <c r="AU170" s="24" t="s">
        <v>87</v>
      </c>
    </row>
    <row r="171" spans="2:12" s="1" customFormat="1" ht="6.95" customHeight="1">
      <c r="B171" s="68"/>
      <c r="C171" s="69"/>
      <c r="D171" s="69"/>
      <c r="E171" s="69"/>
      <c r="F171" s="69"/>
      <c r="G171" s="69"/>
      <c r="H171" s="69"/>
      <c r="I171" s="153"/>
      <c r="J171" s="69"/>
      <c r="K171" s="69"/>
      <c r="L171" s="47"/>
    </row>
  </sheetData>
  <autoFilter ref="C87:K170"/>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16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129</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3169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ROUND(J80,2)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ROUND(SUM(BE80:BE167),2)</f>
        <v>0</v>
      </c>
      <c r="G30" s="48"/>
      <c r="H30" s="48"/>
      <c r="I30" s="145">
        <v>0.21</v>
      </c>
      <c r="J30" s="144">
        <f>ROUND(ROUND((SUM(BE80:BE167)),2)*I30,2)</f>
        <v>0</v>
      </c>
      <c r="K30" s="52"/>
    </row>
    <row r="31" spans="2:11" s="1" customFormat="1" ht="14.4" customHeight="1">
      <c r="B31" s="47"/>
      <c r="C31" s="48"/>
      <c r="D31" s="48"/>
      <c r="E31" s="56" t="s">
        <v>49</v>
      </c>
      <c r="F31" s="144">
        <f>ROUND(SUM(BF80:BF167),2)</f>
        <v>0</v>
      </c>
      <c r="G31" s="48"/>
      <c r="H31" s="48"/>
      <c r="I31" s="145">
        <v>0.15</v>
      </c>
      <c r="J31" s="144">
        <f>ROUND(ROUND((SUM(BF80:BF167)),2)*I31,2)</f>
        <v>0</v>
      </c>
      <c r="K31" s="52"/>
    </row>
    <row r="32" spans="2:11" s="1" customFormat="1" ht="14.4" customHeight="1" hidden="1">
      <c r="B32" s="47"/>
      <c r="C32" s="48"/>
      <c r="D32" s="48"/>
      <c r="E32" s="56" t="s">
        <v>50</v>
      </c>
      <c r="F32" s="144">
        <f>ROUND(SUM(BG80:BG167),2)</f>
        <v>0</v>
      </c>
      <c r="G32" s="48"/>
      <c r="H32" s="48"/>
      <c r="I32" s="145">
        <v>0.21</v>
      </c>
      <c r="J32" s="144">
        <v>0</v>
      </c>
      <c r="K32" s="52"/>
    </row>
    <row r="33" spans="2:11" s="1" customFormat="1" ht="14.4" customHeight="1" hidden="1">
      <c r="B33" s="47"/>
      <c r="C33" s="48"/>
      <c r="D33" s="48"/>
      <c r="E33" s="56" t="s">
        <v>51</v>
      </c>
      <c r="F33" s="144">
        <f>ROUND(SUM(BH80:BH167),2)</f>
        <v>0</v>
      </c>
      <c r="G33" s="48"/>
      <c r="H33" s="48"/>
      <c r="I33" s="145">
        <v>0.15</v>
      </c>
      <c r="J33" s="144">
        <v>0</v>
      </c>
      <c r="K33" s="52"/>
    </row>
    <row r="34" spans="2:11" s="1" customFormat="1" ht="14.4" customHeight="1" hidden="1">
      <c r="B34" s="47"/>
      <c r="C34" s="48"/>
      <c r="D34" s="48"/>
      <c r="E34" s="56" t="s">
        <v>52</v>
      </c>
      <c r="F34" s="144">
        <f>ROUND(SUM(BI80:BI167),2)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10 - SO 10 Oplocení</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J80</f>
        <v>0</v>
      </c>
      <c r="K56" s="52"/>
      <c r="AU56" s="24" t="s">
        <v>164</v>
      </c>
    </row>
    <row r="57" spans="2:11" s="7" customFormat="1" ht="24.95" customHeight="1">
      <c r="B57" s="162"/>
      <c r="C57" s="163"/>
      <c r="D57" s="164" t="s">
        <v>165</v>
      </c>
      <c r="E57" s="165"/>
      <c r="F57" s="165"/>
      <c r="G57" s="165"/>
      <c r="H57" s="165"/>
      <c r="I57" s="166"/>
      <c r="J57" s="167">
        <f>J81</f>
        <v>0</v>
      </c>
      <c r="K57" s="168"/>
    </row>
    <row r="58" spans="2:11" s="8" customFormat="1" ht="19.9" customHeight="1">
      <c r="B58" s="169"/>
      <c r="C58" s="170"/>
      <c r="D58" s="171" t="s">
        <v>166</v>
      </c>
      <c r="E58" s="172"/>
      <c r="F58" s="172"/>
      <c r="G58" s="172"/>
      <c r="H58" s="172"/>
      <c r="I58" s="173"/>
      <c r="J58" s="174">
        <f>J82</f>
        <v>0</v>
      </c>
      <c r="K58" s="175"/>
    </row>
    <row r="59" spans="2:11" s="8" customFormat="1" ht="19.9" customHeight="1">
      <c r="B59" s="169"/>
      <c r="C59" s="170"/>
      <c r="D59" s="171" t="s">
        <v>168</v>
      </c>
      <c r="E59" s="172"/>
      <c r="F59" s="172"/>
      <c r="G59" s="172"/>
      <c r="H59" s="172"/>
      <c r="I59" s="173"/>
      <c r="J59" s="174">
        <f>J122</f>
        <v>0</v>
      </c>
      <c r="K59" s="175"/>
    </row>
    <row r="60" spans="2:11" s="8" customFormat="1" ht="19.9" customHeight="1">
      <c r="B60" s="169"/>
      <c r="C60" s="170"/>
      <c r="D60" s="171" t="s">
        <v>172</v>
      </c>
      <c r="E60" s="172"/>
      <c r="F60" s="172"/>
      <c r="G60" s="172"/>
      <c r="H60" s="172"/>
      <c r="I60" s="173"/>
      <c r="J60" s="174">
        <f>J165</f>
        <v>0</v>
      </c>
      <c r="K60" s="175"/>
    </row>
    <row r="61" spans="2:11" s="1" customFormat="1" ht="21.8" customHeight="1">
      <c r="B61" s="47"/>
      <c r="C61" s="48"/>
      <c r="D61" s="48"/>
      <c r="E61" s="48"/>
      <c r="F61" s="48"/>
      <c r="G61" s="48"/>
      <c r="H61" s="48"/>
      <c r="I61" s="131"/>
      <c r="J61" s="48"/>
      <c r="K61" s="52"/>
    </row>
    <row r="62" spans="2:11" s="1" customFormat="1" ht="6.95" customHeight="1">
      <c r="B62" s="68"/>
      <c r="C62" s="69"/>
      <c r="D62" s="69"/>
      <c r="E62" s="69"/>
      <c r="F62" s="69"/>
      <c r="G62" s="69"/>
      <c r="H62" s="69"/>
      <c r="I62" s="153"/>
      <c r="J62" s="69"/>
      <c r="K62" s="70"/>
    </row>
    <row r="66" spans="2:12" s="1" customFormat="1" ht="6.95" customHeight="1">
      <c r="B66" s="71"/>
      <c r="C66" s="72"/>
      <c r="D66" s="72"/>
      <c r="E66" s="72"/>
      <c r="F66" s="72"/>
      <c r="G66" s="72"/>
      <c r="H66" s="72"/>
      <c r="I66" s="154"/>
      <c r="J66" s="72"/>
      <c r="K66" s="72"/>
      <c r="L66" s="47"/>
    </row>
    <row r="67" spans="2:12" s="1" customFormat="1" ht="36.95" customHeight="1">
      <c r="B67" s="47"/>
      <c r="C67" s="73" t="s">
        <v>185</v>
      </c>
      <c r="L67" s="47"/>
    </row>
    <row r="68" spans="2:12" s="1" customFormat="1" ht="6.95" customHeight="1">
      <c r="B68" s="47"/>
      <c r="L68" s="47"/>
    </row>
    <row r="69" spans="2:12" s="1" customFormat="1" ht="14.4" customHeight="1">
      <c r="B69" s="47"/>
      <c r="C69" s="75" t="s">
        <v>19</v>
      </c>
      <c r="L69" s="47"/>
    </row>
    <row r="70" spans="2:12" s="1" customFormat="1" ht="16.5" customHeight="1">
      <c r="B70" s="47"/>
      <c r="E70" s="176" t="str">
        <f>E7</f>
        <v>Výrobní areál fi.Hauser CZ s.r.o., Heřmanova Huť aktualizace 11.12.2018</v>
      </c>
      <c r="F70" s="75"/>
      <c r="G70" s="75"/>
      <c r="H70" s="75"/>
      <c r="L70" s="47"/>
    </row>
    <row r="71" spans="2:12" s="1" customFormat="1" ht="14.4" customHeight="1">
      <c r="B71" s="47"/>
      <c r="C71" s="75" t="s">
        <v>158</v>
      </c>
      <c r="L71" s="47"/>
    </row>
    <row r="72" spans="2:12" s="1" customFormat="1" ht="17.25" customHeight="1">
      <c r="B72" s="47"/>
      <c r="E72" s="78" t="str">
        <f>E9</f>
        <v>10 - SO 10 Oplocení</v>
      </c>
      <c r="F72" s="1"/>
      <c r="G72" s="1"/>
      <c r="H72" s="1"/>
      <c r="L72" s="47"/>
    </row>
    <row r="73" spans="2:12" s="1" customFormat="1" ht="6.95" customHeight="1">
      <c r="B73" s="47"/>
      <c r="L73" s="47"/>
    </row>
    <row r="74" spans="2:12" s="1" customFormat="1" ht="18" customHeight="1">
      <c r="B74" s="47"/>
      <c r="C74" s="75" t="s">
        <v>24</v>
      </c>
      <c r="F74" s="177" t="str">
        <f>F12</f>
        <v xml:space="preserve"> </v>
      </c>
      <c r="I74" s="178" t="s">
        <v>26</v>
      </c>
      <c r="J74" s="80" t="str">
        <f>IF(J12="","",J12)</f>
        <v>17. 7. 2018</v>
      </c>
      <c r="L74" s="47"/>
    </row>
    <row r="75" spans="2:12" s="1" customFormat="1" ht="6.95" customHeight="1">
      <c r="B75" s="47"/>
      <c r="L75" s="47"/>
    </row>
    <row r="76" spans="2:12" s="1" customFormat="1" ht="13.5">
      <c r="B76" s="47"/>
      <c r="C76" s="75" t="s">
        <v>32</v>
      </c>
      <c r="F76" s="177" t="str">
        <f>E15</f>
        <v>Hauser CZ s.r.o., Tlučenská 8, 33027 Vejprnice</v>
      </c>
      <c r="I76" s="178" t="s">
        <v>38</v>
      </c>
      <c r="J76" s="177" t="str">
        <f>E21</f>
        <v>Rene Hartman, Trnová 350, 33015 Trnová</v>
      </c>
      <c r="L76" s="47"/>
    </row>
    <row r="77" spans="2:12" s="1" customFormat="1" ht="14.4" customHeight="1">
      <c r="B77" s="47"/>
      <c r="C77" s="75" t="s">
        <v>36</v>
      </c>
      <c r="F77" s="177" t="str">
        <f>IF(E18="","",E18)</f>
        <v/>
      </c>
      <c r="L77" s="47"/>
    </row>
    <row r="78" spans="2:12" s="1" customFormat="1" ht="10.3" customHeight="1">
      <c r="B78" s="47"/>
      <c r="L78" s="47"/>
    </row>
    <row r="79" spans="2:20" s="9" customFormat="1" ht="29.25" customHeight="1">
      <c r="B79" s="179"/>
      <c r="C79" s="180" t="s">
        <v>186</v>
      </c>
      <c r="D79" s="181" t="s">
        <v>62</v>
      </c>
      <c r="E79" s="181" t="s">
        <v>58</v>
      </c>
      <c r="F79" s="181" t="s">
        <v>187</v>
      </c>
      <c r="G79" s="181" t="s">
        <v>188</v>
      </c>
      <c r="H79" s="181" t="s">
        <v>189</v>
      </c>
      <c r="I79" s="182" t="s">
        <v>190</v>
      </c>
      <c r="J79" s="181" t="s">
        <v>162</v>
      </c>
      <c r="K79" s="183" t="s">
        <v>191</v>
      </c>
      <c r="L79" s="179"/>
      <c r="M79" s="93" t="s">
        <v>192</v>
      </c>
      <c r="N79" s="94" t="s">
        <v>47</v>
      </c>
      <c r="O79" s="94" t="s">
        <v>193</v>
      </c>
      <c r="P79" s="94" t="s">
        <v>194</v>
      </c>
      <c r="Q79" s="94" t="s">
        <v>195</v>
      </c>
      <c r="R79" s="94" t="s">
        <v>196</v>
      </c>
      <c r="S79" s="94" t="s">
        <v>197</v>
      </c>
      <c r="T79" s="95" t="s">
        <v>198</v>
      </c>
    </row>
    <row r="80" spans="2:63" s="1" customFormat="1" ht="29.25" customHeight="1">
      <c r="B80" s="47"/>
      <c r="C80" s="97" t="s">
        <v>163</v>
      </c>
      <c r="J80" s="184">
        <f>BK80</f>
        <v>0</v>
      </c>
      <c r="L80" s="47"/>
      <c r="M80" s="96"/>
      <c r="N80" s="83"/>
      <c r="O80" s="83"/>
      <c r="P80" s="185">
        <f>P81</f>
        <v>0</v>
      </c>
      <c r="Q80" s="83"/>
      <c r="R80" s="185">
        <f>R81</f>
        <v>123.94252599999997</v>
      </c>
      <c r="S80" s="83"/>
      <c r="T80" s="186">
        <f>T81</f>
        <v>0</v>
      </c>
      <c r="AT80" s="24" t="s">
        <v>76</v>
      </c>
      <c r="AU80" s="24" t="s">
        <v>164</v>
      </c>
      <c r="BK80" s="187">
        <f>BK81</f>
        <v>0</v>
      </c>
    </row>
    <row r="81" spans="2:63" s="10" customFormat="1" ht="37.4" customHeight="1">
      <c r="B81" s="188"/>
      <c r="D81" s="189" t="s">
        <v>76</v>
      </c>
      <c r="E81" s="190" t="s">
        <v>199</v>
      </c>
      <c r="F81" s="190" t="s">
        <v>200</v>
      </c>
      <c r="I81" s="191"/>
      <c r="J81" s="192">
        <f>BK81</f>
        <v>0</v>
      </c>
      <c r="L81" s="188"/>
      <c r="M81" s="193"/>
      <c r="N81" s="194"/>
      <c r="O81" s="194"/>
      <c r="P81" s="195">
        <f>P82+P122+P165</f>
        <v>0</v>
      </c>
      <c r="Q81" s="194"/>
      <c r="R81" s="195">
        <f>R82+R122+R165</f>
        <v>123.94252599999997</v>
      </c>
      <c r="S81" s="194"/>
      <c r="T81" s="196">
        <f>T82+T122+T165</f>
        <v>0</v>
      </c>
      <c r="AR81" s="189" t="s">
        <v>85</v>
      </c>
      <c r="AT81" s="197" t="s">
        <v>76</v>
      </c>
      <c r="AU81" s="197" t="s">
        <v>77</v>
      </c>
      <c r="AY81" s="189" t="s">
        <v>201</v>
      </c>
      <c r="BK81" s="198">
        <f>BK82+BK122+BK165</f>
        <v>0</v>
      </c>
    </row>
    <row r="82" spans="2:63" s="10" customFormat="1" ht="19.9" customHeight="1">
      <c r="B82" s="188"/>
      <c r="D82" s="189" t="s">
        <v>76</v>
      </c>
      <c r="E82" s="199" t="s">
        <v>85</v>
      </c>
      <c r="F82" s="199" t="s">
        <v>202</v>
      </c>
      <c r="I82" s="191"/>
      <c r="J82" s="200">
        <f>BK82</f>
        <v>0</v>
      </c>
      <c r="L82" s="188"/>
      <c r="M82" s="193"/>
      <c r="N82" s="194"/>
      <c r="O82" s="194"/>
      <c r="P82" s="195">
        <f>SUM(P83:P121)</f>
        <v>0</v>
      </c>
      <c r="Q82" s="194"/>
      <c r="R82" s="195">
        <f>SUM(R83:R121)</f>
        <v>0</v>
      </c>
      <c r="S82" s="194"/>
      <c r="T82" s="196">
        <f>SUM(T83:T121)</f>
        <v>0</v>
      </c>
      <c r="AR82" s="189" t="s">
        <v>85</v>
      </c>
      <c r="AT82" s="197" t="s">
        <v>76</v>
      </c>
      <c r="AU82" s="197" t="s">
        <v>85</v>
      </c>
      <c r="AY82" s="189" t="s">
        <v>201</v>
      </c>
      <c r="BK82" s="198">
        <f>SUM(BK83:BK121)</f>
        <v>0</v>
      </c>
    </row>
    <row r="83" spans="2:65" s="1" customFormat="1" ht="25.5" customHeight="1">
      <c r="B83" s="201"/>
      <c r="C83" s="202" t="s">
        <v>85</v>
      </c>
      <c r="D83" s="202" t="s">
        <v>203</v>
      </c>
      <c r="E83" s="203" t="s">
        <v>3170</v>
      </c>
      <c r="F83" s="204" t="s">
        <v>3171</v>
      </c>
      <c r="G83" s="205" t="s">
        <v>330</v>
      </c>
      <c r="H83" s="206">
        <v>182.6</v>
      </c>
      <c r="I83" s="207"/>
      <c r="J83" s="208">
        <f>ROUND(I83*H83,2)</f>
        <v>0</v>
      </c>
      <c r="K83" s="204" t="s">
        <v>207</v>
      </c>
      <c r="L83" s="47"/>
      <c r="M83" s="209" t="s">
        <v>5</v>
      </c>
      <c r="N83" s="210" t="s">
        <v>48</v>
      </c>
      <c r="O83" s="48"/>
      <c r="P83" s="211">
        <f>O83*H83</f>
        <v>0</v>
      </c>
      <c r="Q83" s="211">
        <v>0</v>
      </c>
      <c r="R83" s="211">
        <f>Q83*H83</f>
        <v>0</v>
      </c>
      <c r="S83" s="211">
        <v>0</v>
      </c>
      <c r="T83" s="212">
        <f>S83*H83</f>
        <v>0</v>
      </c>
      <c r="AR83" s="24" t="s">
        <v>208</v>
      </c>
      <c r="AT83" s="24" t="s">
        <v>203</v>
      </c>
      <c r="AU83" s="24" t="s">
        <v>87</v>
      </c>
      <c r="AY83" s="24" t="s">
        <v>201</v>
      </c>
      <c r="BE83" s="213">
        <f>IF(N83="základní",J83,0)</f>
        <v>0</v>
      </c>
      <c r="BF83" s="213">
        <f>IF(N83="snížená",J83,0)</f>
        <v>0</v>
      </c>
      <c r="BG83" s="213">
        <f>IF(N83="zákl. přenesená",J83,0)</f>
        <v>0</v>
      </c>
      <c r="BH83" s="213">
        <f>IF(N83="sníž. přenesená",J83,0)</f>
        <v>0</v>
      </c>
      <c r="BI83" s="213">
        <f>IF(N83="nulová",J83,0)</f>
        <v>0</v>
      </c>
      <c r="BJ83" s="24" t="s">
        <v>85</v>
      </c>
      <c r="BK83" s="213">
        <f>ROUND(I83*H83,2)</f>
        <v>0</v>
      </c>
      <c r="BL83" s="24" t="s">
        <v>208</v>
      </c>
      <c r="BM83" s="24" t="s">
        <v>3172</v>
      </c>
    </row>
    <row r="84" spans="2:47" s="1" customFormat="1" ht="13.5">
      <c r="B84" s="47"/>
      <c r="D84" s="214" t="s">
        <v>210</v>
      </c>
      <c r="F84" s="215" t="s">
        <v>3173</v>
      </c>
      <c r="I84" s="216"/>
      <c r="L84" s="47"/>
      <c r="M84" s="217"/>
      <c r="N84" s="48"/>
      <c r="O84" s="48"/>
      <c r="P84" s="48"/>
      <c r="Q84" s="48"/>
      <c r="R84" s="48"/>
      <c r="S84" s="48"/>
      <c r="T84" s="86"/>
      <c r="AT84" s="24" t="s">
        <v>210</v>
      </c>
      <c r="AU84" s="24" t="s">
        <v>87</v>
      </c>
    </row>
    <row r="85" spans="2:51" s="11" customFormat="1" ht="13.5">
      <c r="B85" s="218"/>
      <c r="D85" s="214" t="s">
        <v>212</v>
      </c>
      <c r="E85" s="219" t="s">
        <v>5</v>
      </c>
      <c r="F85" s="220" t="s">
        <v>3174</v>
      </c>
      <c r="H85" s="221">
        <v>161</v>
      </c>
      <c r="I85" s="222"/>
      <c r="L85" s="218"/>
      <c r="M85" s="223"/>
      <c r="N85" s="224"/>
      <c r="O85" s="224"/>
      <c r="P85" s="224"/>
      <c r="Q85" s="224"/>
      <c r="R85" s="224"/>
      <c r="S85" s="224"/>
      <c r="T85" s="225"/>
      <c r="AT85" s="219" t="s">
        <v>212</v>
      </c>
      <c r="AU85" s="219" t="s">
        <v>87</v>
      </c>
      <c r="AV85" s="11" t="s">
        <v>87</v>
      </c>
      <c r="AW85" s="11" t="s">
        <v>41</v>
      </c>
      <c r="AX85" s="11" t="s">
        <v>77</v>
      </c>
      <c r="AY85" s="219" t="s">
        <v>201</v>
      </c>
    </row>
    <row r="86" spans="2:51" s="11" customFormat="1" ht="13.5">
      <c r="B86" s="218"/>
      <c r="D86" s="214" t="s">
        <v>212</v>
      </c>
      <c r="E86" s="219" t="s">
        <v>5</v>
      </c>
      <c r="F86" s="220" t="s">
        <v>3175</v>
      </c>
      <c r="H86" s="221">
        <v>18</v>
      </c>
      <c r="I86" s="222"/>
      <c r="L86" s="218"/>
      <c r="M86" s="223"/>
      <c r="N86" s="224"/>
      <c r="O86" s="224"/>
      <c r="P86" s="224"/>
      <c r="Q86" s="224"/>
      <c r="R86" s="224"/>
      <c r="S86" s="224"/>
      <c r="T86" s="225"/>
      <c r="AT86" s="219" t="s">
        <v>212</v>
      </c>
      <c r="AU86" s="219" t="s">
        <v>87</v>
      </c>
      <c r="AV86" s="11" t="s">
        <v>87</v>
      </c>
      <c r="AW86" s="11" t="s">
        <v>41</v>
      </c>
      <c r="AX86" s="11" t="s">
        <v>77</v>
      </c>
      <c r="AY86" s="219" t="s">
        <v>201</v>
      </c>
    </row>
    <row r="87" spans="2:51" s="11" customFormat="1" ht="13.5">
      <c r="B87" s="218"/>
      <c r="D87" s="214" t="s">
        <v>212</v>
      </c>
      <c r="E87" s="219" t="s">
        <v>5</v>
      </c>
      <c r="F87" s="220" t="s">
        <v>3176</v>
      </c>
      <c r="H87" s="221">
        <v>3.6</v>
      </c>
      <c r="I87" s="222"/>
      <c r="L87" s="218"/>
      <c r="M87" s="223"/>
      <c r="N87" s="224"/>
      <c r="O87" s="224"/>
      <c r="P87" s="224"/>
      <c r="Q87" s="224"/>
      <c r="R87" s="224"/>
      <c r="S87" s="224"/>
      <c r="T87" s="225"/>
      <c r="AT87" s="219" t="s">
        <v>212</v>
      </c>
      <c r="AU87" s="219" t="s">
        <v>87</v>
      </c>
      <c r="AV87" s="11" t="s">
        <v>87</v>
      </c>
      <c r="AW87" s="11" t="s">
        <v>41</v>
      </c>
      <c r="AX87" s="11" t="s">
        <v>77</v>
      </c>
      <c r="AY87" s="219" t="s">
        <v>201</v>
      </c>
    </row>
    <row r="88" spans="2:51" s="12" customFormat="1" ht="13.5">
      <c r="B88" s="226"/>
      <c r="D88" s="214" t="s">
        <v>212</v>
      </c>
      <c r="E88" s="227" t="s">
        <v>5</v>
      </c>
      <c r="F88" s="228" t="s">
        <v>226</v>
      </c>
      <c r="H88" s="229">
        <v>182.6</v>
      </c>
      <c r="I88" s="230"/>
      <c r="L88" s="226"/>
      <c r="M88" s="231"/>
      <c r="N88" s="232"/>
      <c r="O88" s="232"/>
      <c r="P88" s="232"/>
      <c r="Q88" s="232"/>
      <c r="R88" s="232"/>
      <c r="S88" s="232"/>
      <c r="T88" s="233"/>
      <c r="AT88" s="227" t="s">
        <v>212</v>
      </c>
      <c r="AU88" s="227" t="s">
        <v>87</v>
      </c>
      <c r="AV88" s="12" t="s">
        <v>208</v>
      </c>
      <c r="AW88" s="12" t="s">
        <v>41</v>
      </c>
      <c r="AX88" s="12" t="s">
        <v>85</v>
      </c>
      <c r="AY88" s="227" t="s">
        <v>201</v>
      </c>
    </row>
    <row r="89" spans="2:65" s="1" customFormat="1" ht="16.5" customHeight="1">
      <c r="B89" s="201"/>
      <c r="C89" s="202" t="s">
        <v>87</v>
      </c>
      <c r="D89" s="202" t="s">
        <v>203</v>
      </c>
      <c r="E89" s="203" t="s">
        <v>233</v>
      </c>
      <c r="F89" s="204" t="s">
        <v>234</v>
      </c>
      <c r="G89" s="205" t="s">
        <v>206</v>
      </c>
      <c r="H89" s="206">
        <v>94</v>
      </c>
      <c r="I89" s="207"/>
      <c r="J89" s="208">
        <f>ROUND(I89*H89,2)</f>
        <v>0</v>
      </c>
      <c r="K89" s="204" t="s">
        <v>207</v>
      </c>
      <c r="L89" s="47"/>
      <c r="M89" s="209" t="s">
        <v>5</v>
      </c>
      <c r="N89" s="210" t="s">
        <v>48</v>
      </c>
      <c r="O89" s="48"/>
      <c r="P89" s="211">
        <f>O89*H89</f>
        <v>0</v>
      </c>
      <c r="Q89" s="211">
        <v>0</v>
      </c>
      <c r="R89" s="211">
        <f>Q89*H89</f>
        <v>0</v>
      </c>
      <c r="S89" s="211">
        <v>0</v>
      </c>
      <c r="T89" s="212">
        <f>S89*H89</f>
        <v>0</v>
      </c>
      <c r="AR89" s="24" t="s">
        <v>208</v>
      </c>
      <c r="AT89" s="24" t="s">
        <v>203</v>
      </c>
      <c r="AU89" s="24" t="s">
        <v>87</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3177</v>
      </c>
    </row>
    <row r="90" spans="2:47" s="1" customFormat="1" ht="13.5">
      <c r="B90" s="47"/>
      <c r="D90" s="214" t="s">
        <v>210</v>
      </c>
      <c r="F90" s="215" t="s">
        <v>236</v>
      </c>
      <c r="I90" s="216"/>
      <c r="L90" s="47"/>
      <c r="M90" s="217"/>
      <c r="N90" s="48"/>
      <c r="O90" s="48"/>
      <c r="P90" s="48"/>
      <c r="Q90" s="48"/>
      <c r="R90" s="48"/>
      <c r="S90" s="48"/>
      <c r="T90" s="86"/>
      <c r="AT90" s="24" t="s">
        <v>210</v>
      </c>
      <c r="AU90" s="24" t="s">
        <v>87</v>
      </c>
    </row>
    <row r="91" spans="2:51" s="11" customFormat="1" ht="13.5">
      <c r="B91" s="218"/>
      <c r="D91" s="214" t="s">
        <v>212</v>
      </c>
      <c r="E91" s="219" t="s">
        <v>5</v>
      </c>
      <c r="F91" s="220" t="s">
        <v>3178</v>
      </c>
      <c r="H91" s="221">
        <v>23.5</v>
      </c>
      <c r="I91" s="222"/>
      <c r="L91" s="218"/>
      <c r="M91" s="223"/>
      <c r="N91" s="224"/>
      <c r="O91" s="224"/>
      <c r="P91" s="224"/>
      <c r="Q91" s="224"/>
      <c r="R91" s="224"/>
      <c r="S91" s="224"/>
      <c r="T91" s="225"/>
      <c r="AT91" s="219" t="s">
        <v>212</v>
      </c>
      <c r="AU91" s="219" t="s">
        <v>87</v>
      </c>
      <c r="AV91" s="11" t="s">
        <v>87</v>
      </c>
      <c r="AW91" s="11" t="s">
        <v>41</v>
      </c>
      <c r="AX91" s="11" t="s">
        <v>77</v>
      </c>
      <c r="AY91" s="219" t="s">
        <v>201</v>
      </c>
    </row>
    <row r="92" spans="2:51" s="11" customFormat="1" ht="13.5">
      <c r="B92" s="218"/>
      <c r="D92" s="214" t="s">
        <v>212</v>
      </c>
      <c r="E92" s="219" t="s">
        <v>5</v>
      </c>
      <c r="F92" s="220" t="s">
        <v>3179</v>
      </c>
      <c r="H92" s="221">
        <v>70.5</v>
      </c>
      <c r="I92" s="222"/>
      <c r="L92" s="218"/>
      <c r="M92" s="223"/>
      <c r="N92" s="224"/>
      <c r="O92" s="224"/>
      <c r="P92" s="224"/>
      <c r="Q92" s="224"/>
      <c r="R92" s="224"/>
      <c r="S92" s="224"/>
      <c r="T92" s="225"/>
      <c r="AT92" s="219" t="s">
        <v>212</v>
      </c>
      <c r="AU92" s="219" t="s">
        <v>87</v>
      </c>
      <c r="AV92" s="11" t="s">
        <v>87</v>
      </c>
      <c r="AW92" s="11" t="s">
        <v>41</v>
      </c>
      <c r="AX92" s="11" t="s">
        <v>77</v>
      </c>
      <c r="AY92" s="219" t="s">
        <v>201</v>
      </c>
    </row>
    <row r="93" spans="2:51" s="12" customFormat="1" ht="13.5">
      <c r="B93" s="226"/>
      <c r="D93" s="214" t="s">
        <v>212</v>
      </c>
      <c r="E93" s="227" t="s">
        <v>5</v>
      </c>
      <c r="F93" s="228" t="s">
        <v>226</v>
      </c>
      <c r="H93" s="229">
        <v>94</v>
      </c>
      <c r="I93" s="230"/>
      <c r="L93" s="226"/>
      <c r="M93" s="231"/>
      <c r="N93" s="232"/>
      <c r="O93" s="232"/>
      <c r="P93" s="232"/>
      <c r="Q93" s="232"/>
      <c r="R93" s="232"/>
      <c r="S93" s="232"/>
      <c r="T93" s="233"/>
      <c r="AT93" s="227" t="s">
        <v>212</v>
      </c>
      <c r="AU93" s="227" t="s">
        <v>87</v>
      </c>
      <c r="AV93" s="12" t="s">
        <v>208</v>
      </c>
      <c r="AW93" s="12" t="s">
        <v>41</v>
      </c>
      <c r="AX93" s="12" t="s">
        <v>85</v>
      </c>
      <c r="AY93" s="227" t="s">
        <v>201</v>
      </c>
    </row>
    <row r="94" spans="2:65" s="1" customFormat="1" ht="16.5" customHeight="1">
      <c r="B94" s="201"/>
      <c r="C94" s="202" t="s">
        <v>219</v>
      </c>
      <c r="D94" s="202" t="s">
        <v>203</v>
      </c>
      <c r="E94" s="203" t="s">
        <v>239</v>
      </c>
      <c r="F94" s="204" t="s">
        <v>240</v>
      </c>
      <c r="G94" s="205" t="s">
        <v>206</v>
      </c>
      <c r="H94" s="206">
        <v>47</v>
      </c>
      <c r="I94" s="207"/>
      <c r="J94" s="208">
        <f>ROUND(I94*H94,2)</f>
        <v>0</v>
      </c>
      <c r="K94" s="204" t="s">
        <v>207</v>
      </c>
      <c r="L94" s="47"/>
      <c r="M94" s="209" t="s">
        <v>5</v>
      </c>
      <c r="N94" s="210" t="s">
        <v>48</v>
      </c>
      <c r="O94" s="48"/>
      <c r="P94" s="211">
        <f>O94*H94</f>
        <v>0</v>
      </c>
      <c r="Q94" s="211">
        <v>0</v>
      </c>
      <c r="R94" s="211">
        <f>Q94*H94</f>
        <v>0</v>
      </c>
      <c r="S94" s="211">
        <v>0</v>
      </c>
      <c r="T94" s="212">
        <f>S94*H94</f>
        <v>0</v>
      </c>
      <c r="AR94" s="24" t="s">
        <v>208</v>
      </c>
      <c r="AT94" s="24" t="s">
        <v>203</v>
      </c>
      <c r="AU94" s="24" t="s">
        <v>87</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3180</v>
      </c>
    </row>
    <row r="95" spans="2:47" s="1" customFormat="1" ht="13.5">
      <c r="B95" s="47"/>
      <c r="D95" s="214" t="s">
        <v>210</v>
      </c>
      <c r="F95" s="215" t="s">
        <v>242</v>
      </c>
      <c r="I95" s="216"/>
      <c r="L95" s="47"/>
      <c r="M95" s="217"/>
      <c r="N95" s="48"/>
      <c r="O95" s="48"/>
      <c r="P95" s="48"/>
      <c r="Q95" s="48"/>
      <c r="R95" s="48"/>
      <c r="S95" s="48"/>
      <c r="T95" s="86"/>
      <c r="AT95" s="24" t="s">
        <v>210</v>
      </c>
      <c r="AU95" s="24" t="s">
        <v>87</v>
      </c>
    </row>
    <row r="96" spans="2:51" s="11" customFormat="1" ht="13.5">
      <c r="B96" s="218"/>
      <c r="D96" s="214" t="s">
        <v>212</v>
      </c>
      <c r="E96" s="219" t="s">
        <v>5</v>
      </c>
      <c r="F96" s="220" t="s">
        <v>3178</v>
      </c>
      <c r="H96" s="221">
        <v>23.5</v>
      </c>
      <c r="I96" s="222"/>
      <c r="L96" s="218"/>
      <c r="M96" s="223"/>
      <c r="N96" s="224"/>
      <c r="O96" s="224"/>
      <c r="P96" s="224"/>
      <c r="Q96" s="224"/>
      <c r="R96" s="224"/>
      <c r="S96" s="224"/>
      <c r="T96" s="225"/>
      <c r="AT96" s="219" t="s">
        <v>212</v>
      </c>
      <c r="AU96" s="219" t="s">
        <v>87</v>
      </c>
      <c r="AV96" s="11" t="s">
        <v>87</v>
      </c>
      <c r="AW96" s="11" t="s">
        <v>41</v>
      </c>
      <c r="AX96" s="11" t="s">
        <v>77</v>
      </c>
      <c r="AY96" s="219" t="s">
        <v>201</v>
      </c>
    </row>
    <row r="97" spans="2:51" s="11" customFormat="1" ht="13.5">
      <c r="B97" s="218"/>
      <c r="D97" s="214" t="s">
        <v>212</v>
      </c>
      <c r="E97" s="219" t="s">
        <v>5</v>
      </c>
      <c r="F97" s="220" t="s">
        <v>3179</v>
      </c>
      <c r="H97" s="221">
        <v>70.5</v>
      </c>
      <c r="I97" s="222"/>
      <c r="L97" s="218"/>
      <c r="M97" s="223"/>
      <c r="N97" s="224"/>
      <c r="O97" s="224"/>
      <c r="P97" s="224"/>
      <c r="Q97" s="224"/>
      <c r="R97" s="224"/>
      <c r="S97" s="224"/>
      <c r="T97" s="225"/>
      <c r="AT97" s="219" t="s">
        <v>212</v>
      </c>
      <c r="AU97" s="219" t="s">
        <v>87</v>
      </c>
      <c r="AV97" s="11" t="s">
        <v>87</v>
      </c>
      <c r="AW97" s="11" t="s">
        <v>41</v>
      </c>
      <c r="AX97" s="11" t="s">
        <v>77</v>
      </c>
      <c r="AY97" s="219" t="s">
        <v>201</v>
      </c>
    </row>
    <row r="98" spans="2:51" s="12" customFormat="1" ht="13.5">
      <c r="B98" s="226"/>
      <c r="D98" s="214" t="s">
        <v>212</v>
      </c>
      <c r="E98" s="227" t="s">
        <v>5</v>
      </c>
      <c r="F98" s="228" t="s">
        <v>226</v>
      </c>
      <c r="H98" s="229">
        <v>94</v>
      </c>
      <c r="I98" s="230"/>
      <c r="L98" s="226"/>
      <c r="M98" s="231"/>
      <c r="N98" s="232"/>
      <c r="O98" s="232"/>
      <c r="P98" s="232"/>
      <c r="Q98" s="232"/>
      <c r="R98" s="232"/>
      <c r="S98" s="232"/>
      <c r="T98" s="233"/>
      <c r="AT98" s="227" t="s">
        <v>212</v>
      </c>
      <c r="AU98" s="227" t="s">
        <v>87</v>
      </c>
      <c r="AV98" s="12" t="s">
        <v>208</v>
      </c>
      <c r="AW98" s="12" t="s">
        <v>41</v>
      </c>
      <c r="AX98" s="12" t="s">
        <v>85</v>
      </c>
      <c r="AY98" s="227" t="s">
        <v>201</v>
      </c>
    </row>
    <row r="99" spans="2:51" s="11" customFormat="1" ht="13.5">
      <c r="B99" s="218"/>
      <c r="D99" s="214" t="s">
        <v>212</v>
      </c>
      <c r="F99" s="220" t="s">
        <v>3181</v>
      </c>
      <c r="H99" s="221">
        <v>47</v>
      </c>
      <c r="I99" s="222"/>
      <c r="L99" s="218"/>
      <c r="M99" s="223"/>
      <c r="N99" s="224"/>
      <c r="O99" s="224"/>
      <c r="P99" s="224"/>
      <c r="Q99" s="224"/>
      <c r="R99" s="224"/>
      <c r="S99" s="224"/>
      <c r="T99" s="225"/>
      <c r="AT99" s="219" t="s">
        <v>212</v>
      </c>
      <c r="AU99" s="219" t="s">
        <v>87</v>
      </c>
      <c r="AV99" s="11" t="s">
        <v>87</v>
      </c>
      <c r="AW99" s="11" t="s">
        <v>6</v>
      </c>
      <c r="AX99" s="11" t="s">
        <v>85</v>
      </c>
      <c r="AY99" s="219" t="s">
        <v>201</v>
      </c>
    </row>
    <row r="100" spans="2:65" s="1" customFormat="1" ht="16.5" customHeight="1">
      <c r="B100" s="201"/>
      <c r="C100" s="202" t="s">
        <v>208</v>
      </c>
      <c r="D100" s="202" t="s">
        <v>203</v>
      </c>
      <c r="E100" s="203" t="s">
        <v>245</v>
      </c>
      <c r="F100" s="204" t="s">
        <v>246</v>
      </c>
      <c r="G100" s="205" t="s">
        <v>206</v>
      </c>
      <c r="H100" s="206">
        <v>52.168</v>
      </c>
      <c r="I100" s="207"/>
      <c r="J100" s="208">
        <f>ROUND(I100*H100,2)</f>
        <v>0</v>
      </c>
      <c r="K100" s="204" t="s">
        <v>207</v>
      </c>
      <c r="L100" s="47"/>
      <c r="M100" s="209" t="s">
        <v>5</v>
      </c>
      <c r="N100" s="210" t="s">
        <v>48</v>
      </c>
      <c r="O100" s="48"/>
      <c r="P100" s="211">
        <f>O100*H100</f>
        <v>0</v>
      </c>
      <c r="Q100" s="211">
        <v>0</v>
      </c>
      <c r="R100" s="211">
        <f>Q100*H100</f>
        <v>0</v>
      </c>
      <c r="S100" s="211">
        <v>0</v>
      </c>
      <c r="T100" s="212">
        <f>S100*H100</f>
        <v>0</v>
      </c>
      <c r="AR100" s="24" t="s">
        <v>208</v>
      </c>
      <c r="AT100" s="24" t="s">
        <v>203</v>
      </c>
      <c r="AU100" s="24" t="s">
        <v>87</v>
      </c>
      <c r="AY100" s="24" t="s">
        <v>201</v>
      </c>
      <c r="BE100" s="213">
        <f>IF(N100="základní",J100,0)</f>
        <v>0</v>
      </c>
      <c r="BF100" s="213">
        <f>IF(N100="snížená",J100,0)</f>
        <v>0</v>
      </c>
      <c r="BG100" s="213">
        <f>IF(N100="zákl. přenesená",J100,0)</f>
        <v>0</v>
      </c>
      <c r="BH100" s="213">
        <f>IF(N100="sníž. přenesená",J100,0)</f>
        <v>0</v>
      </c>
      <c r="BI100" s="213">
        <f>IF(N100="nulová",J100,0)</f>
        <v>0</v>
      </c>
      <c r="BJ100" s="24" t="s">
        <v>85</v>
      </c>
      <c r="BK100" s="213">
        <f>ROUND(I100*H100,2)</f>
        <v>0</v>
      </c>
      <c r="BL100" s="24" t="s">
        <v>208</v>
      </c>
      <c r="BM100" s="24" t="s">
        <v>3182</v>
      </c>
    </row>
    <row r="101" spans="2:47" s="1" customFormat="1" ht="13.5">
      <c r="B101" s="47"/>
      <c r="D101" s="214" t="s">
        <v>210</v>
      </c>
      <c r="F101" s="215" t="s">
        <v>248</v>
      </c>
      <c r="I101" s="216"/>
      <c r="L101" s="47"/>
      <c r="M101" s="217"/>
      <c r="N101" s="48"/>
      <c r="O101" s="48"/>
      <c r="P101" s="48"/>
      <c r="Q101" s="48"/>
      <c r="R101" s="48"/>
      <c r="S101" s="48"/>
      <c r="T101" s="86"/>
      <c r="AT101" s="24" t="s">
        <v>210</v>
      </c>
      <c r="AU101" s="24" t="s">
        <v>87</v>
      </c>
    </row>
    <row r="102" spans="2:51" s="11" customFormat="1" ht="13.5">
      <c r="B102" s="218"/>
      <c r="D102" s="214" t="s">
        <v>212</v>
      </c>
      <c r="E102" s="219" t="s">
        <v>5</v>
      </c>
      <c r="F102" s="220" t="s">
        <v>3183</v>
      </c>
      <c r="H102" s="221">
        <v>5.168</v>
      </c>
      <c r="I102" s="222"/>
      <c r="L102" s="218"/>
      <c r="M102" s="223"/>
      <c r="N102" s="224"/>
      <c r="O102" s="224"/>
      <c r="P102" s="224"/>
      <c r="Q102" s="224"/>
      <c r="R102" s="224"/>
      <c r="S102" s="224"/>
      <c r="T102" s="225"/>
      <c r="AT102" s="219" t="s">
        <v>212</v>
      </c>
      <c r="AU102" s="219" t="s">
        <v>87</v>
      </c>
      <c r="AV102" s="11" t="s">
        <v>87</v>
      </c>
      <c r="AW102" s="11" t="s">
        <v>41</v>
      </c>
      <c r="AX102" s="11" t="s">
        <v>77</v>
      </c>
      <c r="AY102" s="219" t="s">
        <v>201</v>
      </c>
    </row>
    <row r="103" spans="2:51" s="11" customFormat="1" ht="13.5">
      <c r="B103" s="218"/>
      <c r="D103" s="214" t="s">
        <v>212</v>
      </c>
      <c r="E103" s="219" t="s">
        <v>5</v>
      </c>
      <c r="F103" s="220" t="s">
        <v>3184</v>
      </c>
      <c r="H103" s="221">
        <v>47</v>
      </c>
      <c r="I103" s="222"/>
      <c r="L103" s="218"/>
      <c r="M103" s="223"/>
      <c r="N103" s="224"/>
      <c r="O103" s="224"/>
      <c r="P103" s="224"/>
      <c r="Q103" s="224"/>
      <c r="R103" s="224"/>
      <c r="S103" s="224"/>
      <c r="T103" s="225"/>
      <c r="AT103" s="219" t="s">
        <v>212</v>
      </c>
      <c r="AU103" s="219" t="s">
        <v>87</v>
      </c>
      <c r="AV103" s="11" t="s">
        <v>87</v>
      </c>
      <c r="AW103" s="11" t="s">
        <v>41</v>
      </c>
      <c r="AX103" s="11" t="s">
        <v>77</v>
      </c>
      <c r="AY103" s="219" t="s">
        <v>201</v>
      </c>
    </row>
    <row r="104" spans="2:51" s="12" customFormat="1" ht="13.5">
      <c r="B104" s="226"/>
      <c r="D104" s="214" t="s">
        <v>212</v>
      </c>
      <c r="E104" s="227" t="s">
        <v>5</v>
      </c>
      <c r="F104" s="228" t="s">
        <v>226</v>
      </c>
      <c r="H104" s="229">
        <v>52.168</v>
      </c>
      <c r="I104" s="230"/>
      <c r="L104" s="226"/>
      <c r="M104" s="231"/>
      <c r="N104" s="232"/>
      <c r="O104" s="232"/>
      <c r="P104" s="232"/>
      <c r="Q104" s="232"/>
      <c r="R104" s="232"/>
      <c r="S104" s="232"/>
      <c r="T104" s="233"/>
      <c r="AT104" s="227" t="s">
        <v>212</v>
      </c>
      <c r="AU104" s="227" t="s">
        <v>87</v>
      </c>
      <c r="AV104" s="12" t="s">
        <v>208</v>
      </c>
      <c r="AW104" s="12" t="s">
        <v>41</v>
      </c>
      <c r="AX104" s="12" t="s">
        <v>85</v>
      </c>
      <c r="AY104" s="227" t="s">
        <v>201</v>
      </c>
    </row>
    <row r="105" spans="2:65" s="1" customFormat="1" ht="25.5" customHeight="1">
      <c r="B105" s="201"/>
      <c r="C105" s="202" t="s">
        <v>232</v>
      </c>
      <c r="D105" s="202" t="s">
        <v>203</v>
      </c>
      <c r="E105" s="203" t="s">
        <v>251</v>
      </c>
      <c r="F105" s="204" t="s">
        <v>252</v>
      </c>
      <c r="G105" s="205" t="s">
        <v>206</v>
      </c>
      <c r="H105" s="206">
        <v>260.84</v>
      </c>
      <c r="I105" s="207"/>
      <c r="J105" s="208">
        <f>ROUND(I105*H105,2)</f>
        <v>0</v>
      </c>
      <c r="K105" s="204" t="s">
        <v>207</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3185</v>
      </c>
    </row>
    <row r="106" spans="2:47" s="1" customFormat="1" ht="13.5">
      <c r="B106" s="47"/>
      <c r="D106" s="214" t="s">
        <v>210</v>
      </c>
      <c r="F106" s="215" t="s">
        <v>254</v>
      </c>
      <c r="I106" s="216"/>
      <c r="L106" s="47"/>
      <c r="M106" s="217"/>
      <c r="N106" s="48"/>
      <c r="O106" s="48"/>
      <c r="P106" s="48"/>
      <c r="Q106" s="48"/>
      <c r="R106" s="48"/>
      <c r="S106" s="48"/>
      <c r="T106" s="86"/>
      <c r="AT106" s="24" t="s">
        <v>210</v>
      </c>
      <c r="AU106" s="24" t="s">
        <v>87</v>
      </c>
    </row>
    <row r="107" spans="2:51" s="11" customFormat="1" ht="13.5">
      <c r="B107" s="218"/>
      <c r="D107" s="214" t="s">
        <v>212</v>
      </c>
      <c r="E107" s="219" t="s">
        <v>5</v>
      </c>
      <c r="F107" s="220" t="s">
        <v>3183</v>
      </c>
      <c r="H107" s="221">
        <v>5.168</v>
      </c>
      <c r="I107" s="222"/>
      <c r="L107" s="218"/>
      <c r="M107" s="223"/>
      <c r="N107" s="224"/>
      <c r="O107" s="224"/>
      <c r="P107" s="224"/>
      <c r="Q107" s="224"/>
      <c r="R107" s="224"/>
      <c r="S107" s="224"/>
      <c r="T107" s="225"/>
      <c r="AT107" s="219" t="s">
        <v>212</v>
      </c>
      <c r="AU107" s="219" t="s">
        <v>87</v>
      </c>
      <c r="AV107" s="11" t="s">
        <v>87</v>
      </c>
      <c r="AW107" s="11" t="s">
        <v>41</v>
      </c>
      <c r="AX107" s="11" t="s">
        <v>77</v>
      </c>
      <c r="AY107" s="219" t="s">
        <v>201</v>
      </c>
    </row>
    <row r="108" spans="2:51" s="11" customFormat="1" ht="13.5">
      <c r="B108" s="218"/>
      <c r="D108" s="214" t="s">
        <v>212</v>
      </c>
      <c r="E108" s="219" t="s">
        <v>5</v>
      </c>
      <c r="F108" s="220" t="s">
        <v>3184</v>
      </c>
      <c r="H108" s="221">
        <v>47</v>
      </c>
      <c r="I108" s="222"/>
      <c r="L108" s="218"/>
      <c r="M108" s="223"/>
      <c r="N108" s="224"/>
      <c r="O108" s="224"/>
      <c r="P108" s="224"/>
      <c r="Q108" s="224"/>
      <c r="R108" s="224"/>
      <c r="S108" s="224"/>
      <c r="T108" s="225"/>
      <c r="AT108" s="219" t="s">
        <v>212</v>
      </c>
      <c r="AU108" s="219" t="s">
        <v>87</v>
      </c>
      <c r="AV108" s="11" t="s">
        <v>87</v>
      </c>
      <c r="AW108" s="11" t="s">
        <v>41</v>
      </c>
      <c r="AX108" s="11" t="s">
        <v>77</v>
      </c>
      <c r="AY108" s="219" t="s">
        <v>201</v>
      </c>
    </row>
    <row r="109" spans="2:51" s="12" customFormat="1" ht="13.5">
      <c r="B109" s="226"/>
      <c r="D109" s="214" t="s">
        <v>212</v>
      </c>
      <c r="E109" s="227" t="s">
        <v>5</v>
      </c>
      <c r="F109" s="228" t="s">
        <v>226</v>
      </c>
      <c r="H109" s="229">
        <v>52.168</v>
      </c>
      <c r="I109" s="230"/>
      <c r="L109" s="226"/>
      <c r="M109" s="231"/>
      <c r="N109" s="232"/>
      <c r="O109" s="232"/>
      <c r="P109" s="232"/>
      <c r="Q109" s="232"/>
      <c r="R109" s="232"/>
      <c r="S109" s="232"/>
      <c r="T109" s="233"/>
      <c r="AT109" s="227" t="s">
        <v>212</v>
      </c>
      <c r="AU109" s="227" t="s">
        <v>87</v>
      </c>
      <c r="AV109" s="12" t="s">
        <v>208</v>
      </c>
      <c r="AW109" s="12" t="s">
        <v>41</v>
      </c>
      <c r="AX109" s="12" t="s">
        <v>85</v>
      </c>
      <c r="AY109" s="227" t="s">
        <v>201</v>
      </c>
    </row>
    <row r="110" spans="2:51" s="11" customFormat="1" ht="13.5">
      <c r="B110" s="218"/>
      <c r="D110" s="214" t="s">
        <v>212</v>
      </c>
      <c r="F110" s="220" t="s">
        <v>3186</v>
      </c>
      <c r="H110" s="221">
        <v>260.84</v>
      </c>
      <c r="I110" s="222"/>
      <c r="L110" s="218"/>
      <c r="M110" s="223"/>
      <c r="N110" s="224"/>
      <c r="O110" s="224"/>
      <c r="P110" s="224"/>
      <c r="Q110" s="224"/>
      <c r="R110" s="224"/>
      <c r="S110" s="224"/>
      <c r="T110" s="225"/>
      <c r="AT110" s="219" t="s">
        <v>212</v>
      </c>
      <c r="AU110" s="219" t="s">
        <v>87</v>
      </c>
      <c r="AV110" s="11" t="s">
        <v>87</v>
      </c>
      <c r="AW110" s="11" t="s">
        <v>6</v>
      </c>
      <c r="AX110" s="11" t="s">
        <v>85</v>
      </c>
      <c r="AY110" s="219" t="s">
        <v>201</v>
      </c>
    </row>
    <row r="111" spans="2:65" s="1" customFormat="1" ht="16.5" customHeight="1">
      <c r="B111" s="201"/>
      <c r="C111" s="202" t="s">
        <v>238</v>
      </c>
      <c r="D111" s="202" t="s">
        <v>203</v>
      </c>
      <c r="E111" s="203" t="s">
        <v>257</v>
      </c>
      <c r="F111" s="204" t="s">
        <v>258</v>
      </c>
      <c r="G111" s="205" t="s">
        <v>259</v>
      </c>
      <c r="H111" s="206">
        <v>104.336</v>
      </c>
      <c r="I111" s="207"/>
      <c r="J111" s="208">
        <f>ROUND(I111*H111,2)</f>
        <v>0</v>
      </c>
      <c r="K111" s="204" t="s">
        <v>207</v>
      </c>
      <c r="L111" s="47"/>
      <c r="M111" s="209" t="s">
        <v>5</v>
      </c>
      <c r="N111" s="210" t="s">
        <v>48</v>
      </c>
      <c r="O111" s="48"/>
      <c r="P111" s="211">
        <f>O111*H111</f>
        <v>0</v>
      </c>
      <c r="Q111" s="211">
        <v>0</v>
      </c>
      <c r="R111" s="211">
        <f>Q111*H111</f>
        <v>0</v>
      </c>
      <c r="S111" s="211">
        <v>0</v>
      </c>
      <c r="T111" s="212">
        <f>S111*H111</f>
        <v>0</v>
      </c>
      <c r="AR111" s="24" t="s">
        <v>208</v>
      </c>
      <c r="AT111" s="24" t="s">
        <v>203</v>
      </c>
      <c r="AU111" s="24" t="s">
        <v>87</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3187</v>
      </c>
    </row>
    <row r="112" spans="2:47" s="1" customFormat="1" ht="13.5">
      <c r="B112" s="47"/>
      <c r="D112" s="214" t="s">
        <v>210</v>
      </c>
      <c r="F112" s="215" t="s">
        <v>261</v>
      </c>
      <c r="I112" s="216"/>
      <c r="L112" s="47"/>
      <c r="M112" s="217"/>
      <c r="N112" s="48"/>
      <c r="O112" s="48"/>
      <c r="P112" s="48"/>
      <c r="Q112" s="48"/>
      <c r="R112" s="48"/>
      <c r="S112" s="48"/>
      <c r="T112" s="86"/>
      <c r="AT112" s="24" t="s">
        <v>210</v>
      </c>
      <c r="AU112" s="24" t="s">
        <v>87</v>
      </c>
    </row>
    <row r="113" spans="2:51" s="11" customFormat="1" ht="13.5">
      <c r="B113" s="218"/>
      <c r="D113" s="214" t="s">
        <v>212</v>
      </c>
      <c r="E113" s="219" t="s">
        <v>5</v>
      </c>
      <c r="F113" s="220" t="s">
        <v>3183</v>
      </c>
      <c r="H113" s="221">
        <v>5.168</v>
      </c>
      <c r="I113" s="222"/>
      <c r="L113" s="218"/>
      <c r="M113" s="223"/>
      <c r="N113" s="224"/>
      <c r="O113" s="224"/>
      <c r="P113" s="224"/>
      <c r="Q113" s="224"/>
      <c r="R113" s="224"/>
      <c r="S113" s="224"/>
      <c r="T113" s="225"/>
      <c r="AT113" s="219" t="s">
        <v>212</v>
      </c>
      <c r="AU113" s="219" t="s">
        <v>87</v>
      </c>
      <c r="AV113" s="11" t="s">
        <v>87</v>
      </c>
      <c r="AW113" s="11" t="s">
        <v>41</v>
      </c>
      <c r="AX113" s="11" t="s">
        <v>77</v>
      </c>
      <c r="AY113" s="219" t="s">
        <v>201</v>
      </c>
    </row>
    <row r="114" spans="2:51" s="11" customFormat="1" ht="13.5">
      <c r="B114" s="218"/>
      <c r="D114" s="214" t="s">
        <v>212</v>
      </c>
      <c r="E114" s="219" t="s">
        <v>5</v>
      </c>
      <c r="F114" s="220" t="s">
        <v>3184</v>
      </c>
      <c r="H114" s="221">
        <v>47</v>
      </c>
      <c r="I114" s="222"/>
      <c r="L114" s="218"/>
      <c r="M114" s="223"/>
      <c r="N114" s="224"/>
      <c r="O114" s="224"/>
      <c r="P114" s="224"/>
      <c r="Q114" s="224"/>
      <c r="R114" s="224"/>
      <c r="S114" s="224"/>
      <c r="T114" s="225"/>
      <c r="AT114" s="219" t="s">
        <v>212</v>
      </c>
      <c r="AU114" s="219" t="s">
        <v>87</v>
      </c>
      <c r="AV114" s="11" t="s">
        <v>87</v>
      </c>
      <c r="AW114" s="11" t="s">
        <v>41</v>
      </c>
      <c r="AX114" s="11" t="s">
        <v>77</v>
      </c>
      <c r="AY114" s="219" t="s">
        <v>201</v>
      </c>
    </row>
    <row r="115" spans="2:51" s="12" customFormat="1" ht="13.5">
      <c r="B115" s="226"/>
      <c r="D115" s="214" t="s">
        <v>212</v>
      </c>
      <c r="E115" s="227" t="s">
        <v>5</v>
      </c>
      <c r="F115" s="228" t="s">
        <v>226</v>
      </c>
      <c r="H115" s="229">
        <v>52.168</v>
      </c>
      <c r="I115" s="230"/>
      <c r="L115" s="226"/>
      <c r="M115" s="231"/>
      <c r="N115" s="232"/>
      <c r="O115" s="232"/>
      <c r="P115" s="232"/>
      <c r="Q115" s="232"/>
      <c r="R115" s="232"/>
      <c r="S115" s="232"/>
      <c r="T115" s="233"/>
      <c r="AT115" s="227" t="s">
        <v>212</v>
      </c>
      <c r="AU115" s="227" t="s">
        <v>87</v>
      </c>
      <c r="AV115" s="12" t="s">
        <v>208</v>
      </c>
      <c r="AW115" s="12" t="s">
        <v>41</v>
      </c>
      <c r="AX115" s="12" t="s">
        <v>85</v>
      </c>
      <c r="AY115" s="227" t="s">
        <v>201</v>
      </c>
    </row>
    <row r="116" spans="2:51" s="11" customFormat="1" ht="13.5">
      <c r="B116" s="218"/>
      <c r="D116" s="214" t="s">
        <v>212</v>
      </c>
      <c r="F116" s="220" t="s">
        <v>3188</v>
      </c>
      <c r="H116" s="221">
        <v>104.336</v>
      </c>
      <c r="I116" s="222"/>
      <c r="L116" s="218"/>
      <c r="M116" s="223"/>
      <c r="N116" s="224"/>
      <c r="O116" s="224"/>
      <c r="P116" s="224"/>
      <c r="Q116" s="224"/>
      <c r="R116" s="224"/>
      <c r="S116" s="224"/>
      <c r="T116" s="225"/>
      <c r="AT116" s="219" t="s">
        <v>212</v>
      </c>
      <c r="AU116" s="219" t="s">
        <v>87</v>
      </c>
      <c r="AV116" s="11" t="s">
        <v>87</v>
      </c>
      <c r="AW116" s="11" t="s">
        <v>6</v>
      </c>
      <c r="AX116" s="11" t="s">
        <v>85</v>
      </c>
      <c r="AY116" s="219" t="s">
        <v>201</v>
      </c>
    </row>
    <row r="117" spans="2:65" s="1" customFormat="1" ht="16.5" customHeight="1">
      <c r="B117" s="201"/>
      <c r="C117" s="202" t="s">
        <v>244</v>
      </c>
      <c r="D117" s="202" t="s">
        <v>203</v>
      </c>
      <c r="E117" s="203" t="s">
        <v>263</v>
      </c>
      <c r="F117" s="204" t="s">
        <v>264</v>
      </c>
      <c r="G117" s="205" t="s">
        <v>206</v>
      </c>
      <c r="H117" s="206">
        <v>47</v>
      </c>
      <c r="I117" s="207"/>
      <c r="J117" s="208">
        <f>ROUND(I117*H117,2)</f>
        <v>0</v>
      </c>
      <c r="K117" s="204" t="s">
        <v>207</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3189</v>
      </c>
    </row>
    <row r="118" spans="2:47" s="1" customFormat="1" ht="13.5">
      <c r="B118" s="47"/>
      <c r="D118" s="214" t="s">
        <v>210</v>
      </c>
      <c r="F118" s="215" t="s">
        <v>266</v>
      </c>
      <c r="I118" s="216"/>
      <c r="L118" s="47"/>
      <c r="M118" s="217"/>
      <c r="N118" s="48"/>
      <c r="O118" s="48"/>
      <c r="P118" s="48"/>
      <c r="Q118" s="48"/>
      <c r="R118" s="48"/>
      <c r="S118" s="48"/>
      <c r="T118" s="86"/>
      <c r="AT118" s="24" t="s">
        <v>210</v>
      </c>
      <c r="AU118" s="24" t="s">
        <v>87</v>
      </c>
    </row>
    <row r="119" spans="2:51" s="11" customFormat="1" ht="13.5">
      <c r="B119" s="218"/>
      <c r="D119" s="214" t="s">
        <v>212</v>
      </c>
      <c r="E119" s="219" t="s">
        <v>5</v>
      </c>
      <c r="F119" s="220" t="s">
        <v>3190</v>
      </c>
      <c r="H119" s="221">
        <v>11.75</v>
      </c>
      <c r="I119" s="222"/>
      <c r="L119" s="218"/>
      <c r="M119" s="223"/>
      <c r="N119" s="224"/>
      <c r="O119" s="224"/>
      <c r="P119" s="224"/>
      <c r="Q119" s="224"/>
      <c r="R119" s="224"/>
      <c r="S119" s="224"/>
      <c r="T119" s="225"/>
      <c r="AT119" s="219" t="s">
        <v>212</v>
      </c>
      <c r="AU119" s="219" t="s">
        <v>87</v>
      </c>
      <c r="AV119" s="11" t="s">
        <v>87</v>
      </c>
      <c r="AW119" s="11" t="s">
        <v>41</v>
      </c>
      <c r="AX119" s="11" t="s">
        <v>77</v>
      </c>
      <c r="AY119" s="219" t="s">
        <v>201</v>
      </c>
    </row>
    <row r="120" spans="2:51" s="11" customFormat="1" ht="13.5">
      <c r="B120" s="218"/>
      <c r="D120" s="214" t="s">
        <v>212</v>
      </c>
      <c r="E120" s="219" t="s">
        <v>5</v>
      </c>
      <c r="F120" s="220" t="s">
        <v>3191</v>
      </c>
      <c r="H120" s="221">
        <v>35.25</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2" customFormat="1" ht="13.5">
      <c r="B121" s="226"/>
      <c r="D121" s="214" t="s">
        <v>212</v>
      </c>
      <c r="E121" s="227" t="s">
        <v>5</v>
      </c>
      <c r="F121" s="228" t="s">
        <v>226</v>
      </c>
      <c r="H121" s="229">
        <v>47</v>
      </c>
      <c r="I121" s="230"/>
      <c r="L121" s="226"/>
      <c r="M121" s="231"/>
      <c r="N121" s="232"/>
      <c r="O121" s="232"/>
      <c r="P121" s="232"/>
      <c r="Q121" s="232"/>
      <c r="R121" s="232"/>
      <c r="S121" s="232"/>
      <c r="T121" s="233"/>
      <c r="AT121" s="227" t="s">
        <v>212</v>
      </c>
      <c r="AU121" s="227" t="s">
        <v>87</v>
      </c>
      <c r="AV121" s="12" t="s">
        <v>208</v>
      </c>
      <c r="AW121" s="12" t="s">
        <v>41</v>
      </c>
      <c r="AX121" s="12" t="s">
        <v>85</v>
      </c>
      <c r="AY121" s="227" t="s">
        <v>201</v>
      </c>
    </row>
    <row r="122" spans="2:63" s="10" customFormat="1" ht="29.85" customHeight="1">
      <c r="B122" s="188"/>
      <c r="D122" s="189" t="s">
        <v>76</v>
      </c>
      <c r="E122" s="199" t="s">
        <v>219</v>
      </c>
      <c r="F122" s="199" t="s">
        <v>333</v>
      </c>
      <c r="I122" s="191"/>
      <c r="J122" s="200">
        <f>BK122</f>
        <v>0</v>
      </c>
      <c r="L122" s="188"/>
      <c r="M122" s="193"/>
      <c r="N122" s="194"/>
      <c r="O122" s="194"/>
      <c r="P122" s="195">
        <f>SUM(P123:P164)</f>
        <v>0</v>
      </c>
      <c r="Q122" s="194"/>
      <c r="R122" s="195">
        <f>SUM(R123:R164)</f>
        <v>123.94252599999997</v>
      </c>
      <c r="S122" s="194"/>
      <c r="T122" s="196">
        <f>SUM(T123:T164)</f>
        <v>0</v>
      </c>
      <c r="AR122" s="189" t="s">
        <v>85</v>
      </c>
      <c r="AT122" s="197" t="s">
        <v>76</v>
      </c>
      <c r="AU122" s="197" t="s">
        <v>85</v>
      </c>
      <c r="AY122" s="189" t="s">
        <v>201</v>
      </c>
      <c r="BK122" s="198">
        <f>SUM(BK123:BK164)</f>
        <v>0</v>
      </c>
    </row>
    <row r="123" spans="2:65" s="1" customFormat="1" ht="16.5" customHeight="1">
      <c r="B123" s="201"/>
      <c r="C123" s="202" t="s">
        <v>250</v>
      </c>
      <c r="D123" s="202" t="s">
        <v>203</v>
      </c>
      <c r="E123" s="203" t="s">
        <v>3192</v>
      </c>
      <c r="F123" s="204" t="s">
        <v>3193</v>
      </c>
      <c r="G123" s="205" t="s">
        <v>316</v>
      </c>
      <c r="H123" s="206">
        <v>266</v>
      </c>
      <c r="I123" s="207"/>
      <c r="J123" s="208">
        <f>ROUND(I123*H123,2)</f>
        <v>0</v>
      </c>
      <c r="K123" s="204" t="s">
        <v>207</v>
      </c>
      <c r="L123" s="47"/>
      <c r="M123" s="209" t="s">
        <v>5</v>
      </c>
      <c r="N123" s="210" t="s">
        <v>48</v>
      </c>
      <c r="O123" s="48"/>
      <c r="P123" s="211">
        <f>O123*H123</f>
        <v>0</v>
      </c>
      <c r="Q123" s="211">
        <v>0.17489</v>
      </c>
      <c r="R123" s="211">
        <f>Q123*H123</f>
        <v>46.520739999999996</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3194</v>
      </c>
    </row>
    <row r="124" spans="2:47" s="1" customFormat="1" ht="13.5">
      <c r="B124" s="47"/>
      <c r="D124" s="214" t="s">
        <v>210</v>
      </c>
      <c r="F124" s="215" t="s">
        <v>3195</v>
      </c>
      <c r="I124" s="216"/>
      <c r="L124" s="47"/>
      <c r="M124" s="217"/>
      <c r="N124" s="48"/>
      <c r="O124" s="48"/>
      <c r="P124" s="48"/>
      <c r="Q124" s="48"/>
      <c r="R124" s="48"/>
      <c r="S124" s="48"/>
      <c r="T124" s="86"/>
      <c r="AT124" s="24" t="s">
        <v>210</v>
      </c>
      <c r="AU124" s="24" t="s">
        <v>87</v>
      </c>
    </row>
    <row r="125" spans="2:51" s="13" customFormat="1" ht="13.5">
      <c r="B125" s="235"/>
      <c r="D125" s="214" t="s">
        <v>212</v>
      </c>
      <c r="E125" s="236" t="s">
        <v>5</v>
      </c>
      <c r="F125" s="237" t="s">
        <v>3196</v>
      </c>
      <c r="H125" s="236" t="s">
        <v>5</v>
      </c>
      <c r="I125" s="238"/>
      <c r="L125" s="235"/>
      <c r="M125" s="239"/>
      <c r="N125" s="240"/>
      <c r="O125" s="240"/>
      <c r="P125" s="240"/>
      <c r="Q125" s="240"/>
      <c r="R125" s="240"/>
      <c r="S125" s="240"/>
      <c r="T125" s="241"/>
      <c r="AT125" s="236" t="s">
        <v>212</v>
      </c>
      <c r="AU125" s="236" t="s">
        <v>87</v>
      </c>
      <c r="AV125" s="13" t="s">
        <v>85</v>
      </c>
      <c r="AW125" s="13" t="s">
        <v>41</v>
      </c>
      <c r="AX125" s="13" t="s">
        <v>77</v>
      </c>
      <c r="AY125" s="236" t="s">
        <v>201</v>
      </c>
    </row>
    <row r="126" spans="2:51" s="11" customFormat="1" ht="13.5">
      <c r="B126" s="218"/>
      <c r="D126" s="214" t="s">
        <v>212</v>
      </c>
      <c r="E126" s="219" t="s">
        <v>5</v>
      </c>
      <c r="F126" s="220" t="s">
        <v>3197</v>
      </c>
      <c r="H126" s="221">
        <v>230</v>
      </c>
      <c r="I126" s="222"/>
      <c r="L126" s="218"/>
      <c r="M126" s="223"/>
      <c r="N126" s="224"/>
      <c r="O126" s="224"/>
      <c r="P126" s="224"/>
      <c r="Q126" s="224"/>
      <c r="R126" s="224"/>
      <c r="S126" s="224"/>
      <c r="T126" s="225"/>
      <c r="AT126" s="219" t="s">
        <v>212</v>
      </c>
      <c r="AU126" s="219" t="s">
        <v>87</v>
      </c>
      <c r="AV126" s="11" t="s">
        <v>87</v>
      </c>
      <c r="AW126" s="11" t="s">
        <v>41</v>
      </c>
      <c r="AX126" s="11" t="s">
        <v>77</v>
      </c>
      <c r="AY126" s="219" t="s">
        <v>201</v>
      </c>
    </row>
    <row r="127" spans="2:51" s="11" customFormat="1" ht="13.5">
      <c r="B127" s="218"/>
      <c r="D127" s="214" t="s">
        <v>212</v>
      </c>
      <c r="E127" s="219" t="s">
        <v>5</v>
      </c>
      <c r="F127" s="220" t="s">
        <v>3198</v>
      </c>
      <c r="H127" s="221">
        <v>36</v>
      </c>
      <c r="I127" s="222"/>
      <c r="L127" s="218"/>
      <c r="M127" s="223"/>
      <c r="N127" s="224"/>
      <c r="O127" s="224"/>
      <c r="P127" s="224"/>
      <c r="Q127" s="224"/>
      <c r="R127" s="224"/>
      <c r="S127" s="224"/>
      <c r="T127" s="225"/>
      <c r="AT127" s="219" t="s">
        <v>212</v>
      </c>
      <c r="AU127" s="219" t="s">
        <v>87</v>
      </c>
      <c r="AV127" s="11" t="s">
        <v>87</v>
      </c>
      <c r="AW127" s="11" t="s">
        <v>41</v>
      </c>
      <c r="AX127" s="11" t="s">
        <v>77</v>
      </c>
      <c r="AY127" s="219" t="s">
        <v>201</v>
      </c>
    </row>
    <row r="128" spans="2:51" s="12" customFormat="1" ht="13.5">
      <c r="B128" s="226"/>
      <c r="D128" s="214" t="s">
        <v>212</v>
      </c>
      <c r="E128" s="227" t="s">
        <v>5</v>
      </c>
      <c r="F128" s="228" t="s">
        <v>226</v>
      </c>
      <c r="H128" s="229">
        <v>266</v>
      </c>
      <c r="I128" s="230"/>
      <c r="L128" s="226"/>
      <c r="M128" s="231"/>
      <c r="N128" s="232"/>
      <c r="O128" s="232"/>
      <c r="P128" s="232"/>
      <c r="Q128" s="232"/>
      <c r="R128" s="232"/>
      <c r="S128" s="232"/>
      <c r="T128" s="233"/>
      <c r="AT128" s="227" t="s">
        <v>212</v>
      </c>
      <c r="AU128" s="227" t="s">
        <v>87</v>
      </c>
      <c r="AV128" s="12" t="s">
        <v>208</v>
      </c>
      <c r="AW128" s="12" t="s">
        <v>41</v>
      </c>
      <c r="AX128" s="12" t="s">
        <v>85</v>
      </c>
      <c r="AY128" s="227" t="s">
        <v>201</v>
      </c>
    </row>
    <row r="129" spans="2:65" s="1" customFormat="1" ht="16.5" customHeight="1">
      <c r="B129" s="201"/>
      <c r="C129" s="242" t="s">
        <v>256</v>
      </c>
      <c r="D129" s="242" t="s">
        <v>504</v>
      </c>
      <c r="E129" s="243" t="s">
        <v>3199</v>
      </c>
      <c r="F129" s="244" t="s">
        <v>3200</v>
      </c>
      <c r="G129" s="245" t="s">
        <v>316</v>
      </c>
      <c r="H129" s="246">
        <v>230</v>
      </c>
      <c r="I129" s="247"/>
      <c r="J129" s="248">
        <f>ROUND(I129*H129,2)</f>
        <v>0</v>
      </c>
      <c r="K129" s="244" t="s">
        <v>5</v>
      </c>
      <c r="L129" s="249"/>
      <c r="M129" s="250" t="s">
        <v>5</v>
      </c>
      <c r="N129" s="251" t="s">
        <v>48</v>
      </c>
      <c r="O129" s="48"/>
      <c r="P129" s="211">
        <f>O129*H129</f>
        <v>0</v>
      </c>
      <c r="Q129" s="211">
        <v>0.0028</v>
      </c>
      <c r="R129" s="211">
        <f>Q129*H129</f>
        <v>0.644</v>
      </c>
      <c r="S129" s="211">
        <v>0</v>
      </c>
      <c r="T129" s="212">
        <f>S129*H129</f>
        <v>0</v>
      </c>
      <c r="AR129" s="24" t="s">
        <v>250</v>
      </c>
      <c r="AT129" s="24" t="s">
        <v>504</v>
      </c>
      <c r="AU129" s="24" t="s">
        <v>87</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3201</v>
      </c>
    </row>
    <row r="130" spans="2:47" s="1" customFormat="1" ht="13.5">
      <c r="B130" s="47"/>
      <c r="D130" s="214" t="s">
        <v>210</v>
      </c>
      <c r="F130" s="215" t="s">
        <v>3200</v>
      </c>
      <c r="I130" s="216"/>
      <c r="L130" s="47"/>
      <c r="M130" s="217"/>
      <c r="N130" s="48"/>
      <c r="O130" s="48"/>
      <c r="P130" s="48"/>
      <c r="Q130" s="48"/>
      <c r="R130" s="48"/>
      <c r="S130" s="48"/>
      <c r="T130" s="86"/>
      <c r="AT130" s="24" t="s">
        <v>210</v>
      </c>
      <c r="AU130" s="24" t="s">
        <v>87</v>
      </c>
    </row>
    <row r="131" spans="2:51" s="11" customFormat="1" ht="13.5">
      <c r="B131" s="218"/>
      <c r="D131" s="214" t="s">
        <v>212</v>
      </c>
      <c r="E131" s="219" t="s">
        <v>5</v>
      </c>
      <c r="F131" s="220" t="s">
        <v>1611</v>
      </c>
      <c r="H131" s="221">
        <v>230</v>
      </c>
      <c r="I131" s="222"/>
      <c r="L131" s="218"/>
      <c r="M131" s="223"/>
      <c r="N131" s="224"/>
      <c r="O131" s="224"/>
      <c r="P131" s="224"/>
      <c r="Q131" s="224"/>
      <c r="R131" s="224"/>
      <c r="S131" s="224"/>
      <c r="T131" s="225"/>
      <c r="AT131" s="219" t="s">
        <v>212</v>
      </c>
      <c r="AU131" s="219" t="s">
        <v>87</v>
      </c>
      <c r="AV131" s="11" t="s">
        <v>87</v>
      </c>
      <c r="AW131" s="11" t="s">
        <v>41</v>
      </c>
      <c r="AX131" s="11" t="s">
        <v>85</v>
      </c>
      <c r="AY131" s="219" t="s">
        <v>201</v>
      </c>
    </row>
    <row r="132" spans="2:65" s="1" customFormat="1" ht="16.5" customHeight="1">
      <c r="B132" s="201"/>
      <c r="C132" s="242" t="s">
        <v>127</v>
      </c>
      <c r="D132" s="242" t="s">
        <v>504</v>
      </c>
      <c r="E132" s="243" t="s">
        <v>3202</v>
      </c>
      <c r="F132" s="244" t="s">
        <v>3203</v>
      </c>
      <c r="G132" s="245" t="s">
        <v>316</v>
      </c>
      <c r="H132" s="246">
        <v>36</v>
      </c>
      <c r="I132" s="247"/>
      <c r="J132" s="248">
        <f>ROUND(I132*H132,2)</f>
        <v>0</v>
      </c>
      <c r="K132" s="244" t="s">
        <v>5</v>
      </c>
      <c r="L132" s="249"/>
      <c r="M132" s="250" t="s">
        <v>5</v>
      </c>
      <c r="N132" s="251" t="s">
        <v>48</v>
      </c>
      <c r="O132" s="48"/>
      <c r="P132" s="211">
        <f>O132*H132</f>
        <v>0</v>
      </c>
      <c r="Q132" s="211">
        <v>0.0028</v>
      </c>
      <c r="R132" s="211">
        <f>Q132*H132</f>
        <v>0.1008</v>
      </c>
      <c r="S132" s="211">
        <v>0</v>
      </c>
      <c r="T132" s="212">
        <f>S132*H132</f>
        <v>0</v>
      </c>
      <c r="AR132" s="24" t="s">
        <v>250</v>
      </c>
      <c r="AT132" s="24" t="s">
        <v>504</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3204</v>
      </c>
    </row>
    <row r="133" spans="2:51" s="11" customFormat="1" ht="13.5">
      <c r="B133" s="218"/>
      <c r="D133" s="214" t="s">
        <v>212</v>
      </c>
      <c r="E133" s="219" t="s">
        <v>5</v>
      </c>
      <c r="F133" s="220" t="s">
        <v>417</v>
      </c>
      <c r="H133" s="221">
        <v>36</v>
      </c>
      <c r="I133" s="222"/>
      <c r="L133" s="218"/>
      <c r="M133" s="223"/>
      <c r="N133" s="224"/>
      <c r="O133" s="224"/>
      <c r="P133" s="224"/>
      <c r="Q133" s="224"/>
      <c r="R133" s="224"/>
      <c r="S133" s="224"/>
      <c r="T133" s="225"/>
      <c r="AT133" s="219" t="s">
        <v>212</v>
      </c>
      <c r="AU133" s="219" t="s">
        <v>87</v>
      </c>
      <c r="AV133" s="11" t="s">
        <v>87</v>
      </c>
      <c r="AW133" s="11" t="s">
        <v>41</v>
      </c>
      <c r="AX133" s="11" t="s">
        <v>85</v>
      </c>
      <c r="AY133" s="219" t="s">
        <v>201</v>
      </c>
    </row>
    <row r="134" spans="2:65" s="1" customFormat="1" ht="25.5" customHeight="1">
      <c r="B134" s="201"/>
      <c r="C134" s="202" t="s">
        <v>130</v>
      </c>
      <c r="D134" s="202" t="s">
        <v>203</v>
      </c>
      <c r="E134" s="203" t="s">
        <v>3205</v>
      </c>
      <c r="F134" s="204" t="s">
        <v>3206</v>
      </c>
      <c r="G134" s="205" t="s">
        <v>330</v>
      </c>
      <c r="H134" s="206">
        <v>46.8</v>
      </c>
      <c r="I134" s="207"/>
      <c r="J134" s="208">
        <f>ROUND(I134*H134,2)</f>
        <v>0</v>
      </c>
      <c r="K134" s="204" t="s">
        <v>207</v>
      </c>
      <c r="L134" s="47"/>
      <c r="M134" s="209" t="s">
        <v>5</v>
      </c>
      <c r="N134" s="210" t="s">
        <v>48</v>
      </c>
      <c r="O134" s="48"/>
      <c r="P134" s="211">
        <f>O134*H134</f>
        <v>0</v>
      </c>
      <c r="Q134" s="211">
        <v>0.24127</v>
      </c>
      <c r="R134" s="211">
        <f>Q134*H134</f>
        <v>11.291436</v>
      </c>
      <c r="S134" s="211">
        <v>0</v>
      </c>
      <c r="T134" s="212">
        <f>S134*H134</f>
        <v>0</v>
      </c>
      <c r="AR134" s="24" t="s">
        <v>208</v>
      </c>
      <c r="AT134" s="24" t="s">
        <v>203</v>
      </c>
      <c r="AU134" s="24" t="s">
        <v>87</v>
      </c>
      <c r="AY134" s="24" t="s">
        <v>201</v>
      </c>
      <c r="BE134" s="213">
        <f>IF(N134="základní",J134,0)</f>
        <v>0</v>
      </c>
      <c r="BF134" s="213">
        <f>IF(N134="snížená",J134,0)</f>
        <v>0</v>
      </c>
      <c r="BG134" s="213">
        <f>IF(N134="zákl. přenesená",J134,0)</f>
        <v>0</v>
      </c>
      <c r="BH134" s="213">
        <f>IF(N134="sníž. přenesená",J134,0)</f>
        <v>0</v>
      </c>
      <c r="BI134" s="213">
        <f>IF(N134="nulová",J134,0)</f>
        <v>0</v>
      </c>
      <c r="BJ134" s="24" t="s">
        <v>85</v>
      </c>
      <c r="BK134" s="213">
        <f>ROUND(I134*H134,2)</f>
        <v>0</v>
      </c>
      <c r="BL134" s="24" t="s">
        <v>208</v>
      </c>
      <c r="BM134" s="24" t="s">
        <v>3207</v>
      </c>
    </row>
    <row r="135" spans="2:47" s="1" customFormat="1" ht="13.5">
      <c r="B135" s="47"/>
      <c r="D135" s="214" t="s">
        <v>210</v>
      </c>
      <c r="F135" s="215" t="s">
        <v>3208</v>
      </c>
      <c r="I135" s="216"/>
      <c r="L135" s="47"/>
      <c r="M135" s="217"/>
      <c r="N135" s="48"/>
      <c r="O135" s="48"/>
      <c r="P135" s="48"/>
      <c r="Q135" s="48"/>
      <c r="R135" s="48"/>
      <c r="S135" s="48"/>
      <c r="T135" s="86"/>
      <c r="AT135" s="24" t="s">
        <v>210</v>
      </c>
      <c r="AU135" s="24" t="s">
        <v>87</v>
      </c>
    </row>
    <row r="136" spans="2:65" s="1" customFormat="1" ht="16.5" customHeight="1">
      <c r="B136" s="201"/>
      <c r="C136" s="242" t="s">
        <v>133</v>
      </c>
      <c r="D136" s="242" t="s">
        <v>504</v>
      </c>
      <c r="E136" s="243" t="s">
        <v>3209</v>
      </c>
      <c r="F136" s="244" t="s">
        <v>3210</v>
      </c>
      <c r="G136" s="245" t="s">
        <v>316</v>
      </c>
      <c r="H136" s="246">
        <v>280.098</v>
      </c>
      <c r="I136" s="247"/>
      <c r="J136" s="248">
        <f>ROUND(I136*H136,2)</f>
        <v>0</v>
      </c>
      <c r="K136" s="244" t="s">
        <v>5</v>
      </c>
      <c r="L136" s="249"/>
      <c r="M136" s="250" t="s">
        <v>5</v>
      </c>
      <c r="N136" s="251" t="s">
        <v>48</v>
      </c>
      <c r="O136" s="48"/>
      <c r="P136" s="211">
        <f>O136*H136</f>
        <v>0</v>
      </c>
      <c r="Q136" s="211">
        <v>0.0615</v>
      </c>
      <c r="R136" s="211">
        <f>Q136*H136</f>
        <v>17.226027000000002</v>
      </c>
      <c r="S136" s="211">
        <v>0</v>
      </c>
      <c r="T136" s="212">
        <f>S136*H136</f>
        <v>0</v>
      </c>
      <c r="AR136" s="24" t="s">
        <v>250</v>
      </c>
      <c r="AT136" s="24" t="s">
        <v>504</v>
      </c>
      <c r="AU136" s="24" t="s">
        <v>87</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3211</v>
      </c>
    </row>
    <row r="137" spans="2:51" s="11" customFormat="1" ht="13.5">
      <c r="B137" s="218"/>
      <c r="D137" s="214" t="s">
        <v>212</v>
      </c>
      <c r="E137" s="219" t="s">
        <v>5</v>
      </c>
      <c r="F137" s="220" t="s">
        <v>3212</v>
      </c>
      <c r="H137" s="221">
        <v>266.76</v>
      </c>
      <c r="I137" s="222"/>
      <c r="L137" s="218"/>
      <c r="M137" s="223"/>
      <c r="N137" s="224"/>
      <c r="O137" s="224"/>
      <c r="P137" s="224"/>
      <c r="Q137" s="224"/>
      <c r="R137" s="224"/>
      <c r="S137" s="224"/>
      <c r="T137" s="225"/>
      <c r="AT137" s="219" t="s">
        <v>212</v>
      </c>
      <c r="AU137" s="219" t="s">
        <v>87</v>
      </c>
      <c r="AV137" s="11" t="s">
        <v>87</v>
      </c>
      <c r="AW137" s="11" t="s">
        <v>41</v>
      </c>
      <c r="AX137" s="11" t="s">
        <v>85</v>
      </c>
      <c r="AY137" s="219" t="s">
        <v>201</v>
      </c>
    </row>
    <row r="138" spans="2:51" s="11" customFormat="1" ht="13.5">
      <c r="B138" s="218"/>
      <c r="D138" s="214" t="s">
        <v>212</v>
      </c>
      <c r="F138" s="220" t="s">
        <v>3213</v>
      </c>
      <c r="H138" s="221">
        <v>280.098</v>
      </c>
      <c r="I138" s="222"/>
      <c r="L138" s="218"/>
      <c r="M138" s="223"/>
      <c r="N138" s="224"/>
      <c r="O138" s="224"/>
      <c r="P138" s="224"/>
      <c r="Q138" s="224"/>
      <c r="R138" s="224"/>
      <c r="S138" s="224"/>
      <c r="T138" s="225"/>
      <c r="AT138" s="219" t="s">
        <v>212</v>
      </c>
      <c r="AU138" s="219" t="s">
        <v>87</v>
      </c>
      <c r="AV138" s="11" t="s">
        <v>87</v>
      </c>
      <c r="AW138" s="11" t="s">
        <v>6</v>
      </c>
      <c r="AX138" s="11" t="s">
        <v>85</v>
      </c>
      <c r="AY138" s="219" t="s">
        <v>201</v>
      </c>
    </row>
    <row r="139" spans="2:65" s="1" customFormat="1" ht="16.5" customHeight="1">
      <c r="B139" s="201"/>
      <c r="C139" s="242" t="s">
        <v>136</v>
      </c>
      <c r="D139" s="242" t="s">
        <v>504</v>
      </c>
      <c r="E139" s="243" t="s">
        <v>3214</v>
      </c>
      <c r="F139" s="244" t="s">
        <v>3215</v>
      </c>
      <c r="G139" s="245" t="s">
        <v>316</v>
      </c>
      <c r="H139" s="246">
        <v>262.77</v>
      </c>
      <c r="I139" s="247"/>
      <c r="J139" s="248">
        <f>ROUND(I139*H139,2)</f>
        <v>0</v>
      </c>
      <c r="K139" s="244" t="s">
        <v>5</v>
      </c>
      <c r="L139" s="249"/>
      <c r="M139" s="250" t="s">
        <v>5</v>
      </c>
      <c r="N139" s="251" t="s">
        <v>48</v>
      </c>
      <c r="O139" s="48"/>
      <c r="P139" s="211">
        <f>O139*H139</f>
        <v>0</v>
      </c>
      <c r="Q139" s="211">
        <v>0.122</v>
      </c>
      <c r="R139" s="211">
        <f>Q139*H139</f>
        <v>32.057939999999995</v>
      </c>
      <c r="S139" s="211">
        <v>0</v>
      </c>
      <c r="T139" s="212">
        <f>S139*H139</f>
        <v>0</v>
      </c>
      <c r="AR139" s="24" t="s">
        <v>250</v>
      </c>
      <c r="AT139" s="24" t="s">
        <v>504</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3216</v>
      </c>
    </row>
    <row r="140" spans="2:51" s="11" customFormat="1" ht="13.5">
      <c r="B140" s="218"/>
      <c r="D140" s="214" t="s">
        <v>212</v>
      </c>
      <c r="E140" s="219" t="s">
        <v>5</v>
      </c>
      <c r="F140" s="220" t="s">
        <v>3217</v>
      </c>
      <c r="H140" s="221">
        <v>262.77</v>
      </c>
      <c r="I140" s="222"/>
      <c r="L140" s="218"/>
      <c r="M140" s="223"/>
      <c r="N140" s="224"/>
      <c r="O140" s="224"/>
      <c r="P140" s="224"/>
      <c r="Q140" s="224"/>
      <c r="R140" s="224"/>
      <c r="S140" s="224"/>
      <c r="T140" s="225"/>
      <c r="AT140" s="219" t="s">
        <v>212</v>
      </c>
      <c r="AU140" s="219" t="s">
        <v>87</v>
      </c>
      <c r="AV140" s="11" t="s">
        <v>87</v>
      </c>
      <c r="AW140" s="11" t="s">
        <v>41</v>
      </c>
      <c r="AX140" s="11" t="s">
        <v>85</v>
      </c>
      <c r="AY140" s="219" t="s">
        <v>201</v>
      </c>
    </row>
    <row r="141" spans="2:65" s="1" customFormat="1" ht="25.5" customHeight="1">
      <c r="B141" s="201"/>
      <c r="C141" s="202" t="s">
        <v>139</v>
      </c>
      <c r="D141" s="202" t="s">
        <v>203</v>
      </c>
      <c r="E141" s="203" t="s">
        <v>3218</v>
      </c>
      <c r="F141" s="204" t="s">
        <v>3219</v>
      </c>
      <c r="G141" s="205" t="s">
        <v>330</v>
      </c>
      <c r="H141" s="206">
        <v>46.1</v>
      </c>
      <c r="I141" s="207"/>
      <c r="J141" s="208">
        <f>ROUND(I141*H141,2)</f>
        <v>0</v>
      </c>
      <c r="K141" s="204" t="s">
        <v>207</v>
      </c>
      <c r="L141" s="47"/>
      <c r="M141" s="209" t="s">
        <v>5</v>
      </c>
      <c r="N141" s="210" t="s">
        <v>48</v>
      </c>
      <c r="O141" s="48"/>
      <c r="P141" s="211">
        <f>O141*H141</f>
        <v>0</v>
      </c>
      <c r="Q141" s="211">
        <v>0.3217</v>
      </c>
      <c r="R141" s="211">
        <f>Q141*H141</f>
        <v>14.83037</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3220</v>
      </c>
    </row>
    <row r="142" spans="2:47" s="1" customFormat="1" ht="13.5">
      <c r="B142" s="47"/>
      <c r="D142" s="214" t="s">
        <v>210</v>
      </c>
      <c r="F142" s="215" t="s">
        <v>3221</v>
      </c>
      <c r="I142" s="216"/>
      <c r="L142" s="47"/>
      <c r="M142" s="217"/>
      <c r="N142" s="48"/>
      <c r="O142" s="48"/>
      <c r="P142" s="48"/>
      <c r="Q142" s="48"/>
      <c r="R142" s="48"/>
      <c r="S142" s="48"/>
      <c r="T142" s="86"/>
      <c r="AT142" s="24" t="s">
        <v>210</v>
      </c>
      <c r="AU142" s="24" t="s">
        <v>87</v>
      </c>
    </row>
    <row r="143" spans="2:65" s="1" customFormat="1" ht="16.5" customHeight="1">
      <c r="B143" s="201"/>
      <c r="C143" s="202" t="s">
        <v>11</v>
      </c>
      <c r="D143" s="202" t="s">
        <v>203</v>
      </c>
      <c r="E143" s="203" t="s">
        <v>3222</v>
      </c>
      <c r="F143" s="204" t="s">
        <v>3223</v>
      </c>
      <c r="G143" s="205" t="s">
        <v>316</v>
      </c>
      <c r="H143" s="206">
        <v>1</v>
      </c>
      <c r="I143" s="207"/>
      <c r="J143" s="208">
        <f>ROUND(I143*H143,2)</f>
        <v>0</v>
      </c>
      <c r="K143" s="204" t="s">
        <v>207</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3224</v>
      </c>
    </row>
    <row r="144" spans="2:47" s="1" customFormat="1" ht="13.5">
      <c r="B144" s="47"/>
      <c r="D144" s="214" t="s">
        <v>210</v>
      </c>
      <c r="F144" s="215" t="s">
        <v>3225</v>
      </c>
      <c r="I144" s="216"/>
      <c r="L144" s="47"/>
      <c r="M144" s="217"/>
      <c r="N144" s="48"/>
      <c r="O144" s="48"/>
      <c r="P144" s="48"/>
      <c r="Q144" s="48"/>
      <c r="R144" s="48"/>
      <c r="S144" s="48"/>
      <c r="T144" s="86"/>
      <c r="AT144" s="24" t="s">
        <v>210</v>
      </c>
      <c r="AU144" s="24" t="s">
        <v>87</v>
      </c>
    </row>
    <row r="145" spans="2:65" s="1" customFormat="1" ht="16.5" customHeight="1">
      <c r="B145" s="201"/>
      <c r="C145" s="242" t="s">
        <v>296</v>
      </c>
      <c r="D145" s="242" t="s">
        <v>504</v>
      </c>
      <c r="E145" s="243" t="s">
        <v>3226</v>
      </c>
      <c r="F145" s="244" t="s">
        <v>3227</v>
      </c>
      <c r="G145" s="245" t="s">
        <v>316</v>
      </c>
      <c r="H145" s="246">
        <v>1</v>
      </c>
      <c r="I145" s="247"/>
      <c r="J145" s="248">
        <f>ROUND(I145*H145,2)</f>
        <v>0</v>
      </c>
      <c r="K145" s="244" t="s">
        <v>5</v>
      </c>
      <c r="L145" s="249"/>
      <c r="M145" s="250" t="s">
        <v>5</v>
      </c>
      <c r="N145" s="251" t="s">
        <v>48</v>
      </c>
      <c r="O145" s="48"/>
      <c r="P145" s="211">
        <f>O145*H145</f>
        <v>0</v>
      </c>
      <c r="Q145" s="211">
        <v>0.0788</v>
      </c>
      <c r="R145" s="211">
        <f>Q145*H145</f>
        <v>0.0788</v>
      </c>
      <c r="S145" s="211">
        <v>0</v>
      </c>
      <c r="T145" s="212">
        <f>S145*H145</f>
        <v>0</v>
      </c>
      <c r="AR145" s="24" t="s">
        <v>250</v>
      </c>
      <c r="AT145" s="24" t="s">
        <v>504</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3228</v>
      </c>
    </row>
    <row r="146" spans="2:47" s="1" customFormat="1" ht="13.5">
      <c r="B146" s="47"/>
      <c r="D146" s="214" t="s">
        <v>210</v>
      </c>
      <c r="F146" s="215" t="s">
        <v>3227</v>
      </c>
      <c r="I146" s="216"/>
      <c r="L146" s="47"/>
      <c r="M146" s="217"/>
      <c r="N146" s="48"/>
      <c r="O146" s="48"/>
      <c r="P146" s="48"/>
      <c r="Q146" s="48"/>
      <c r="R146" s="48"/>
      <c r="S146" s="48"/>
      <c r="T146" s="86"/>
      <c r="AT146" s="24" t="s">
        <v>210</v>
      </c>
      <c r="AU146" s="24" t="s">
        <v>87</v>
      </c>
    </row>
    <row r="147" spans="2:65" s="1" customFormat="1" ht="16.5" customHeight="1">
      <c r="B147" s="201"/>
      <c r="C147" s="202" t="s">
        <v>302</v>
      </c>
      <c r="D147" s="202" t="s">
        <v>203</v>
      </c>
      <c r="E147" s="203" t="s">
        <v>3229</v>
      </c>
      <c r="F147" s="204" t="s">
        <v>3230</v>
      </c>
      <c r="G147" s="205" t="s">
        <v>316</v>
      </c>
      <c r="H147" s="206">
        <v>1</v>
      </c>
      <c r="I147" s="207"/>
      <c r="J147" s="208">
        <f>ROUND(I147*H147,2)</f>
        <v>0</v>
      </c>
      <c r="K147" s="204" t="s">
        <v>207</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3231</v>
      </c>
    </row>
    <row r="148" spans="2:47" s="1" customFormat="1" ht="13.5">
      <c r="B148" s="47"/>
      <c r="D148" s="214" t="s">
        <v>210</v>
      </c>
      <c r="F148" s="215" t="s">
        <v>3232</v>
      </c>
      <c r="I148" s="216"/>
      <c r="L148" s="47"/>
      <c r="M148" s="217"/>
      <c r="N148" s="48"/>
      <c r="O148" s="48"/>
      <c r="P148" s="48"/>
      <c r="Q148" s="48"/>
      <c r="R148" s="48"/>
      <c r="S148" s="48"/>
      <c r="T148" s="86"/>
      <c r="AT148" s="24" t="s">
        <v>210</v>
      </c>
      <c r="AU148" s="24" t="s">
        <v>87</v>
      </c>
    </row>
    <row r="149" spans="2:65" s="1" customFormat="1" ht="16.5" customHeight="1">
      <c r="B149" s="201"/>
      <c r="C149" s="242" t="s">
        <v>308</v>
      </c>
      <c r="D149" s="242" t="s">
        <v>504</v>
      </c>
      <c r="E149" s="243" t="s">
        <v>3233</v>
      </c>
      <c r="F149" s="244" t="s">
        <v>3234</v>
      </c>
      <c r="G149" s="245" t="s">
        <v>316</v>
      </c>
      <c r="H149" s="246">
        <v>1</v>
      </c>
      <c r="I149" s="247"/>
      <c r="J149" s="248">
        <f>ROUND(I149*H149,2)</f>
        <v>0</v>
      </c>
      <c r="K149" s="244" t="s">
        <v>5</v>
      </c>
      <c r="L149" s="249"/>
      <c r="M149" s="250" t="s">
        <v>5</v>
      </c>
      <c r="N149" s="251" t="s">
        <v>48</v>
      </c>
      <c r="O149" s="48"/>
      <c r="P149" s="211">
        <f>O149*H149</f>
        <v>0</v>
      </c>
      <c r="Q149" s="211">
        <v>0.0788</v>
      </c>
      <c r="R149" s="211">
        <f>Q149*H149</f>
        <v>0.0788</v>
      </c>
      <c r="S149" s="211">
        <v>0</v>
      </c>
      <c r="T149" s="212">
        <f>S149*H149</f>
        <v>0</v>
      </c>
      <c r="AR149" s="24" t="s">
        <v>250</v>
      </c>
      <c r="AT149" s="24" t="s">
        <v>504</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3235</v>
      </c>
    </row>
    <row r="150" spans="2:47" s="1" customFormat="1" ht="13.5">
      <c r="B150" s="47"/>
      <c r="D150" s="214" t="s">
        <v>210</v>
      </c>
      <c r="F150" s="215" t="s">
        <v>3227</v>
      </c>
      <c r="I150" s="216"/>
      <c r="L150" s="47"/>
      <c r="M150" s="217"/>
      <c r="N150" s="48"/>
      <c r="O150" s="48"/>
      <c r="P150" s="48"/>
      <c r="Q150" s="48"/>
      <c r="R150" s="48"/>
      <c r="S150" s="48"/>
      <c r="T150" s="86"/>
      <c r="AT150" s="24" t="s">
        <v>210</v>
      </c>
      <c r="AU150" s="24" t="s">
        <v>87</v>
      </c>
    </row>
    <row r="151" spans="2:65" s="1" customFormat="1" ht="25.5" customHeight="1">
      <c r="B151" s="201"/>
      <c r="C151" s="202" t="s">
        <v>313</v>
      </c>
      <c r="D151" s="202" t="s">
        <v>203</v>
      </c>
      <c r="E151" s="203" t="s">
        <v>3236</v>
      </c>
      <c r="F151" s="204" t="s">
        <v>3237</v>
      </c>
      <c r="G151" s="205" t="s">
        <v>330</v>
      </c>
      <c r="H151" s="206">
        <v>574.5</v>
      </c>
      <c r="I151" s="207"/>
      <c r="J151" s="208">
        <f>ROUND(I151*H151,2)</f>
        <v>0</v>
      </c>
      <c r="K151" s="204" t="s">
        <v>207</v>
      </c>
      <c r="L151" s="47"/>
      <c r="M151" s="209" t="s">
        <v>5</v>
      </c>
      <c r="N151" s="210" t="s">
        <v>48</v>
      </c>
      <c r="O151" s="48"/>
      <c r="P151" s="211">
        <f>O151*H151</f>
        <v>0</v>
      </c>
      <c r="Q151" s="211">
        <v>0</v>
      </c>
      <c r="R151" s="211">
        <f>Q151*H151</f>
        <v>0</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3238</v>
      </c>
    </row>
    <row r="152" spans="2:47" s="1" customFormat="1" ht="13.5">
      <c r="B152" s="47"/>
      <c r="D152" s="214" t="s">
        <v>210</v>
      </c>
      <c r="F152" s="215" t="s">
        <v>3239</v>
      </c>
      <c r="I152" s="216"/>
      <c r="L152" s="47"/>
      <c r="M152" s="217"/>
      <c r="N152" s="48"/>
      <c r="O152" s="48"/>
      <c r="P152" s="48"/>
      <c r="Q152" s="48"/>
      <c r="R152" s="48"/>
      <c r="S152" s="48"/>
      <c r="T152" s="86"/>
      <c r="AT152" s="24" t="s">
        <v>210</v>
      </c>
      <c r="AU152" s="24" t="s">
        <v>87</v>
      </c>
    </row>
    <row r="153" spans="2:51" s="11" customFormat="1" ht="13.5">
      <c r="B153" s="218"/>
      <c r="D153" s="214" t="s">
        <v>212</v>
      </c>
      <c r="E153" s="219" t="s">
        <v>5</v>
      </c>
      <c r="F153" s="220" t="s">
        <v>3240</v>
      </c>
      <c r="H153" s="221">
        <v>574.5</v>
      </c>
      <c r="I153" s="222"/>
      <c r="L153" s="218"/>
      <c r="M153" s="223"/>
      <c r="N153" s="224"/>
      <c r="O153" s="224"/>
      <c r="P153" s="224"/>
      <c r="Q153" s="224"/>
      <c r="R153" s="224"/>
      <c r="S153" s="224"/>
      <c r="T153" s="225"/>
      <c r="AT153" s="219" t="s">
        <v>212</v>
      </c>
      <c r="AU153" s="219" t="s">
        <v>87</v>
      </c>
      <c r="AV153" s="11" t="s">
        <v>87</v>
      </c>
      <c r="AW153" s="11" t="s">
        <v>41</v>
      </c>
      <c r="AX153" s="11" t="s">
        <v>85</v>
      </c>
      <c r="AY153" s="219" t="s">
        <v>201</v>
      </c>
    </row>
    <row r="154" spans="2:65" s="1" customFormat="1" ht="16.5" customHeight="1">
      <c r="B154" s="201"/>
      <c r="C154" s="242" t="s">
        <v>318</v>
      </c>
      <c r="D154" s="242" t="s">
        <v>504</v>
      </c>
      <c r="E154" s="243" t="s">
        <v>3241</v>
      </c>
      <c r="F154" s="244" t="s">
        <v>3242</v>
      </c>
      <c r="G154" s="245" t="s">
        <v>330</v>
      </c>
      <c r="H154" s="246">
        <v>603.225</v>
      </c>
      <c r="I154" s="247"/>
      <c r="J154" s="248">
        <f>ROUND(I154*H154,2)</f>
        <v>0</v>
      </c>
      <c r="K154" s="244" t="s">
        <v>207</v>
      </c>
      <c r="L154" s="249"/>
      <c r="M154" s="250" t="s">
        <v>5</v>
      </c>
      <c r="N154" s="251" t="s">
        <v>48</v>
      </c>
      <c r="O154" s="48"/>
      <c r="P154" s="211">
        <f>O154*H154</f>
        <v>0</v>
      </c>
      <c r="Q154" s="211">
        <v>0.0018</v>
      </c>
      <c r="R154" s="211">
        <f>Q154*H154</f>
        <v>1.085805</v>
      </c>
      <c r="S154" s="211">
        <v>0</v>
      </c>
      <c r="T154" s="212">
        <f>S154*H154</f>
        <v>0</v>
      </c>
      <c r="AR154" s="24" t="s">
        <v>250</v>
      </c>
      <c r="AT154" s="24" t="s">
        <v>504</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3243</v>
      </c>
    </row>
    <row r="155" spans="2:47" s="1" customFormat="1" ht="13.5">
      <c r="B155" s="47"/>
      <c r="D155" s="214" t="s">
        <v>210</v>
      </c>
      <c r="F155" s="215" t="s">
        <v>3242</v>
      </c>
      <c r="I155" s="216"/>
      <c r="L155" s="47"/>
      <c r="M155" s="217"/>
      <c r="N155" s="48"/>
      <c r="O155" s="48"/>
      <c r="P155" s="48"/>
      <c r="Q155" s="48"/>
      <c r="R155" s="48"/>
      <c r="S155" s="48"/>
      <c r="T155" s="86"/>
      <c r="AT155" s="24" t="s">
        <v>210</v>
      </c>
      <c r="AU155" s="24" t="s">
        <v>87</v>
      </c>
    </row>
    <row r="156" spans="2:51" s="11" customFormat="1" ht="13.5">
      <c r="B156" s="218"/>
      <c r="D156" s="214" t="s">
        <v>212</v>
      </c>
      <c r="F156" s="220" t="s">
        <v>3244</v>
      </c>
      <c r="H156" s="221">
        <v>603.225</v>
      </c>
      <c r="I156" s="222"/>
      <c r="L156" s="218"/>
      <c r="M156" s="223"/>
      <c r="N156" s="224"/>
      <c r="O156" s="224"/>
      <c r="P156" s="224"/>
      <c r="Q156" s="224"/>
      <c r="R156" s="224"/>
      <c r="S156" s="224"/>
      <c r="T156" s="225"/>
      <c r="AT156" s="219" t="s">
        <v>212</v>
      </c>
      <c r="AU156" s="219" t="s">
        <v>87</v>
      </c>
      <c r="AV156" s="11" t="s">
        <v>87</v>
      </c>
      <c r="AW156" s="11" t="s">
        <v>6</v>
      </c>
      <c r="AX156" s="11" t="s">
        <v>85</v>
      </c>
      <c r="AY156" s="219" t="s">
        <v>201</v>
      </c>
    </row>
    <row r="157" spans="2:65" s="1" customFormat="1" ht="16.5" customHeight="1">
      <c r="B157" s="201"/>
      <c r="C157" s="242" t="s">
        <v>10</v>
      </c>
      <c r="D157" s="242" t="s">
        <v>504</v>
      </c>
      <c r="E157" s="243" t="s">
        <v>3245</v>
      </c>
      <c r="F157" s="244" t="s">
        <v>3246</v>
      </c>
      <c r="G157" s="245" t="s">
        <v>330</v>
      </c>
      <c r="H157" s="246">
        <v>631.95</v>
      </c>
      <c r="I157" s="247"/>
      <c r="J157" s="248">
        <f>ROUND(I157*H157,2)</f>
        <v>0</v>
      </c>
      <c r="K157" s="244" t="s">
        <v>207</v>
      </c>
      <c r="L157" s="249"/>
      <c r="M157" s="250" t="s">
        <v>5</v>
      </c>
      <c r="N157" s="251" t="s">
        <v>48</v>
      </c>
      <c r="O157" s="48"/>
      <c r="P157" s="211">
        <f>O157*H157</f>
        <v>0</v>
      </c>
      <c r="Q157" s="211">
        <v>4E-05</v>
      </c>
      <c r="R157" s="211">
        <f>Q157*H157</f>
        <v>0.025278000000000005</v>
      </c>
      <c r="S157" s="211">
        <v>0</v>
      </c>
      <c r="T157" s="212">
        <f>S157*H157</f>
        <v>0</v>
      </c>
      <c r="AR157" s="24" t="s">
        <v>250</v>
      </c>
      <c r="AT157" s="24" t="s">
        <v>504</v>
      </c>
      <c r="AU157" s="24" t="s">
        <v>87</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3247</v>
      </c>
    </row>
    <row r="158" spans="2:47" s="1" customFormat="1" ht="13.5">
      <c r="B158" s="47"/>
      <c r="D158" s="214" t="s">
        <v>210</v>
      </c>
      <c r="F158" s="215" t="s">
        <v>3246</v>
      </c>
      <c r="I158" s="216"/>
      <c r="L158" s="47"/>
      <c r="M158" s="217"/>
      <c r="N158" s="48"/>
      <c r="O158" s="48"/>
      <c r="P158" s="48"/>
      <c r="Q158" s="48"/>
      <c r="R158" s="48"/>
      <c r="S158" s="48"/>
      <c r="T158" s="86"/>
      <c r="AT158" s="24" t="s">
        <v>210</v>
      </c>
      <c r="AU158" s="24" t="s">
        <v>87</v>
      </c>
    </row>
    <row r="159" spans="2:51" s="11" customFormat="1" ht="13.5">
      <c r="B159" s="218"/>
      <c r="D159" s="214" t="s">
        <v>212</v>
      </c>
      <c r="E159" s="219" t="s">
        <v>5</v>
      </c>
      <c r="F159" s="220" t="s">
        <v>3248</v>
      </c>
      <c r="H159" s="221">
        <v>574.5</v>
      </c>
      <c r="I159" s="222"/>
      <c r="L159" s="218"/>
      <c r="M159" s="223"/>
      <c r="N159" s="224"/>
      <c r="O159" s="224"/>
      <c r="P159" s="224"/>
      <c r="Q159" s="224"/>
      <c r="R159" s="224"/>
      <c r="S159" s="224"/>
      <c r="T159" s="225"/>
      <c r="AT159" s="219" t="s">
        <v>212</v>
      </c>
      <c r="AU159" s="219" t="s">
        <v>87</v>
      </c>
      <c r="AV159" s="11" t="s">
        <v>87</v>
      </c>
      <c r="AW159" s="11" t="s">
        <v>41</v>
      </c>
      <c r="AX159" s="11" t="s">
        <v>85</v>
      </c>
      <c r="AY159" s="219" t="s">
        <v>201</v>
      </c>
    </row>
    <row r="160" spans="2:51" s="11" customFormat="1" ht="13.5">
      <c r="B160" s="218"/>
      <c r="D160" s="214" t="s">
        <v>212</v>
      </c>
      <c r="F160" s="220" t="s">
        <v>3249</v>
      </c>
      <c r="H160" s="221">
        <v>631.95</v>
      </c>
      <c r="I160" s="222"/>
      <c r="L160" s="218"/>
      <c r="M160" s="223"/>
      <c r="N160" s="224"/>
      <c r="O160" s="224"/>
      <c r="P160" s="224"/>
      <c r="Q160" s="224"/>
      <c r="R160" s="224"/>
      <c r="S160" s="224"/>
      <c r="T160" s="225"/>
      <c r="AT160" s="219" t="s">
        <v>212</v>
      </c>
      <c r="AU160" s="219" t="s">
        <v>87</v>
      </c>
      <c r="AV160" s="11" t="s">
        <v>87</v>
      </c>
      <c r="AW160" s="11" t="s">
        <v>6</v>
      </c>
      <c r="AX160" s="11" t="s">
        <v>85</v>
      </c>
      <c r="AY160" s="219" t="s">
        <v>201</v>
      </c>
    </row>
    <row r="161" spans="2:65" s="1" customFormat="1" ht="16.5" customHeight="1">
      <c r="B161" s="201"/>
      <c r="C161" s="242" t="s">
        <v>327</v>
      </c>
      <c r="D161" s="242" t="s">
        <v>504</v>
      </c>
      <c r="E161" s="243" t="s">
        <v>3250</v>
      </c>
      <c r="F161" s="244" t="s">
        <v>3251</v>
      </c>
      <c r="G161" s="245" t="s">
        <v>316</v>
      </c>
      <c r="H161" s="246">
        <v>253</v>
      </c>
      <c r="I161" s="247"/>
      <c r="J161" s="248">
        <f>ROUND(I161*H161,2)</f>
        <v>0</v>
      </c>
      <c r="K161" s="244" t="s">
        <v>207</v>
      </c>
      <c r="L161" s="249"/>
      <c r="M161" s="250" t="s">
        <v>5</v>
      </c>
      <c r="N161" s="251" t="s">
        <v>48</v>
      </c>
      <c r="O161" s="48"/>
      <c r="P161" s="211">
        <f>O161*H161</f>
        <v>0</v>
      </c>
      <c r="Q161" s="211">
        <v>1E-05</v>
      </c>
      <c r="R161" s="211">
        <f>Q161*H161</f>
        <v>0.00253</v>
      </c>
      <c r="S161" s="211">
        <v>0</v>
      </c>
      <c r="T161" s="212">
        <f>S161*H161</f>
        <v>0</v>
      </c>
      <c r="AR161" s="24" t="s">
        <v>250</v>
      </c>
      <c r="AT161" s="24" t="s">
        <v>504</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3252</v>
      </c>
    </row>
    <row r="162" spans="2:47" s="1" customFormat="1" ht="13.5">
      <c r="B162" s="47"/>
      <c r="D162" s="214" t="s">
        <v>210</v>
      </c>
      <c r="F162" s="215" t="s">
        <v>3251</v>
      </c>
      <c r="I162" s="216"/>
      <c r="L162" s="47"/>
      <c r="M162" s="217"/>
      <c r="N162" s="48"/>
      <c r="O162" s="48"/>
      <c r="P162" s="48"/>
      <c r="Q162" s="48"/>
      <c r="R162" s="48"/>
      <c r="S162" s="48"/>
      <c r="T162" s="86"/>
      <c r="AT162" s="24" t="s">
        <v>210</v>
      </c>
      <c r="AU162" s="24" t="s">
        <v>87</v>
      </c>
    </row>
    <row r="163" spans="2:51" s="11" customFormat="1" ht="13.5">
      <c r="B163" s="218"/>
      <c r="D163" s="214" t="s">
        <v>212</v>
      </c>
      <c r="E163" s="219" t="s">
        <v>5</v>
      </c>
      <c r="F163" s="220" t="s">
        <v>1611</v>
      </c>
      <c r="H163" s="221">
        <v>230</v>
      </c>
      <c r="I163" s="222"/>
      <c r="L163" s="218"/>
      <c r="M163" s="223"/>
      <c r="N163" s="224"/>
      <c r="O163" s="224"/>
      <c r="P163" s="224"/>
      <c r="Q163" s="224"/>
      <c r="R163" s="224"/>
      <c r="S163" s="224"/>
      <c r="T163" s="225"/>
      <c r="AT163" s="219" t="s">
        <v>212</v>
      </c>
      <c r="AU163" s="219" t="s">
        <v>87</v>
      </c>
      <c r="AV163" s="11" t="s">
        <v>87</v>
      </c>
      <c r="AW163" s="11" t="s">
        <v>41</v>
      </c>
      <c r="AX163" s="11" t="s">
        <v>85</v>
      </c>
      <c r="AY163" s="219" t="s">
        <v>201</v>
      </c>
    </row>
    <row r="164" spans="2:51" s="11" customFormat="1" ht="13.5">
      <c r="B164" s="218"/>
      <c r="D164" s="214" t="s">
        <v>212</v>
      </c>
      <c r="F164" s="220" t="s">
        <v>3253</v>
      </c>
      <c r="H164" s="221">
        <v>253</v>
      </c>
      <c r="I164" s="222"/>
      <c r="L164" s="218"/>
      <c r="M164" s="223"/>
      <c r="N164" s="224"/>
      <c r="O164" s="224"/>
      <c r="P164" s="224"/>
      <c r="Q164" s="224"/>
      <c r="R164" s="224"/>
      <c r="S164" s="224"/>
      <c r="T164" s="225"/>
      <c r="AT164" s="219" t="s">
        <v>212</v>
      </c>
      <c r="AU164" s="219" t="s">
        <v>87</v>
      </c>
      <c r="AV164" s="11" t="s">
        <v>87</v>
      </c>
      <c r="AW164" s="11" t="s">
        <v>6</v>
      </c>
      <c r="AX164" s="11" t="s">
        <v>85</v>
      </c>
      <c r="AY164" s="219" t="s">
        <v>201</v>
      </c>
    </row>
    <row r="165" spans="2:63" s="10" customFormat="1" ht="29.85" customHeight="1">
      <c r="B165" s="188"/>
      <c r="D165" s="189" t="s">
        <v>76</v>
      </c>
      <c r="E165" s="199" t="s">
        <v>485</v>
      </c>
      <c r="F165" s="199" t="s">
        <v>486</v>
      </c>
      <c r="I165" s="191"/>
      <c r="J165" s="200">
        <f>BK165</f>
        <v>0</v>
      </c>
      <c r="L165" s="188"/>
      <c r="M165" s="193"/>
      <c r="N165" s="194"/>
      <c r="O165" s="194"/>
      <c r="P165" s="195">
        <f>SUM(P166:P167)</f>
        <v>0</v>
      </c>
      <c r="Q165" s="194"/>
      <c r="R165" s="195">
        <f>SUM(R166:R167)</f>
        <v>0</v>
      </c>
      <c r="S165" s="194"/>
      <c r="T165" s="196">
        <f>SUM(T166:T167)</f>
        <v>0</v>
      </c>
      <c r="AR165" s="189" t="s">
        <v>85</v>
      </c>
      <c r="AT165" s="197" t="s">
        <v>76</v>
      </c>
      <c r="AU165" s="197" t="s">
        <v>85</v>
      </c>
      <c r="AY165" s="189" t="s">
        <v>201</v>
      </c>
      <c r="BK165" s="198">
        <f>SUM(BK166:BK167)</f>
        <v>0</v>
      </c>
    </row>
    <row r="166" spans="2:65" s="1" customFormat="1" ht="16.5" customHeight="1">
      <c r="B166" s="201"/>
      <c r="C166" s="202" t="s">
        <v>334</v>
      </c>
      <c r="D166" s="202" t="s">
        <v>203</v>
      </c>
      <c r="E166" s="203" t="s">
        <v>3254</v>
      </c>
      <c r="F166" s="204" t="s">
        <v>3255</v>
      </c>
      <c r="G166" s="205" t="s">
        <v>259</v>
      </c>
      <c r="H166" s="206">
        <v>123.943</v>
      </c>
      <c r="I166" s="207"/>
      <c r="J166" s="208">
        <f>ROUND(I166*H166,2)</f>
        <v>0</v>
      </c>
      <c r="K166" s="204" t="s">
        <v>207</v>
      </c>
      <c r="L166" s="47"/>
      <c r="M166" s="209" t="s">
        <v>5</v>
      </c>
      <c r="N166" s="210" t="s">
        <v>48</v>
      </c>
      <c r="O166" s="48"/>
      <c r="P166" s="211">
        <f>O166*H166</f>
        <v>0</v>
      </c>
      <c r="Q166" s="211">
        <v>0</v>
      </c>
      <c r="R166" s="211">
        <f>Q166*H166</f>
        <v>0</v>
      </c>
      <c r="S166" s="211">
        <v>0</v>
      </c>
      <c r="T166" s="212">
        <f>S166*H166</f>
        <v>0</v>
      </c>
      <c r="AR166" s="24" t="s">
        <v>208</v>
      </c>
      <c r="AT166" s="24" t="s">
        <v>203</v>
      </c>
      <c r="AU166" s="24" t="s">
        <v>87</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3256</v>
      </c>
    </row>
    <row r="167" spans="2:47" s="1" customFormat="1" ht="13.5">
      <c r="B167" s="47"/>
      <c r="D167" s="214" t="s">
        <v>210</v>
      </c>
      <c r="F167" s="215" t="s">
        <v>3257</v>
      </c>
      <c r="I167" s="216"/>
      <c r="L167" s="47"/>
      <c r="M167" s="256"/>
      <c r="N167" s="257"/>
      <c r="O167" s="257"/>
      <c r="P167" s="257"/>
      <c r="Q167" s="257"/>
      <c r="R167" s="257"/>
      <c r="S167" s="257"/>
      <c r="T167" s="258"/>
      <c r="AT167" s="24" t="s">
        <v>210</v>
      </c>
      <c r="AU167" s="24" t="s">
        <v>87</v>
      </c>
    </row>
    <row r="168" spans="2:12" s="1" customFormat="1" ht="6.95" customHeight="1">
      <c r="B168" s="68"/>
      <c r="C168" s="69"/>
      <c r="D168" s="69"/>
      <c r="E168" s="69"/>
      <c r="F168" s="69"/>
      <c r="G168" s="69"/>
      <c r="H168" s="69"/>
      <c r="I168" s="153"/>
      <c r="J168" s="69"/>
      <c r="K168" s="69"/>
      <c r="L168" s="47"/>
    </row>
  </sheetData>
  <autoFilter ref="C79:K167"/>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29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132</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3258</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ROUND(J87,2)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ROUND(SUM(BE87:BE295),2)</f>
        <v>0</v>
      </c>
      <c r="G30" s="48"/>
      <c r="H30" s="48"/>
      <c r="I30" s="145">
        <v>0.21</v>
      </c>
      <c r="J30" s="144">
        <f>ROUND(ROUND((SUM(BE87:BE295)),2)*I30,2)</f>
        <v>0</v>
      </c>
      <c r="K30" s="52"/>
    </row>
    <row r="31" spans="2:11" s="1" customFormat="1" ht="14.4" customHeight="1">
      <c r="B31" s="47"/>
      <c r="C31" s="48"/>
      <c r="D31" s="48"/>
      <c r="E31" s="56" t="s">
        <v>49</v>
      </c>
      <c r="F31" s="144">
        <f>ROUND(SUM(BF87:BF295),2)</f>
        <v>0</v>
      </c>
      <c r="G31" s="48"/>
      <c r="H31" s="48"/>
      <c r="I31" s="145">
        <v>0.15</v>
      </c>
      <c r="J31" s="144">
        <f>ROUND(ROUND((SUM(BF87:BF295)),2)*I31,2)</f>
        <v>0</v>
      </c>
      <c r="K31" s="52"/>
    </row>
    <row r="32" spans="2:11" s="1" customFormat="1" ht="14.4" customHeight="1" hidden="1">
      <c r="B32" s="47"/>
      <c r="C32" s="48"/>
      <c r="D32" s="48"/>
      <c r="E32" s="56" t="s">
        <v>50</v>
      </c>
      <c r="F32" s="144">
        <f>ROUND(SUM(BG87:BG295),2)</f>
        <v>0</v>
      </c>
      <c r="G32" s="48"/>
      <c r="H32" s="48"/>
      <c r="I32" s="145">
        <v>0.21</v>
      </c>
      <c r="J32" s="144">
        <v>0</v>
      </c>
      <c r="K32" s="52"/>
    </row>
    <row r="33" spans="2:11" s="1" customFormat="1" ht="14.4" customHeight="1" hidden="1">
      <c r="B33" s="47"/>
      <c r="C33" s="48"/>
      <c r="D33" s="48"/>
      <c r="E33" s="56" t="s">
        <v>51</v>
      </c>
      <c r="F33" s="144">
        <f>ROUND(SUM(BH87:BH295),2)</f>
        <v>0</v>
      </c>
      <c r="G33" s="48"/>
      <c r="H33" s="48"/>
      <c r="I33" s="145">
        <v>0.15</v>
      </c>
      <c r="J33" s="144">
        <v>0</v>
      </c>
      <c r="K33" s="52"/>
    </row>
    <row r="34" spans="2:11" s="1" customFormat="1" ht="14.4" customHeight="1" hidden="1">
      <c r="B34" s="47"/>
      <c r="C34" s="48"/>
      <c r="D34" s="48"/>
      <c r="E34" s="56" t="s">
        <v>52</v>
      </c>
      <c r="F34" s="144">
        <f>ROUND(SUM(BI87:BI295),2)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11 - SO 11 Dešťová kanalizace v areálu</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J87</f>
        <v>0</v>
      </c>
      <c r="K56" s="52"/>
      <c r="AU56" s="24" t="s">
        <v>164</v>
      </c>
    </row>
    <row r="57" spans="2:11" s="7" customFormat="1" ht="24.95" customHeight="1">
      <c r="B57" s="162"/>
      <c r="C57" s="163"/>
      <c r="D57" s="164" t="s">
        <v>165</v>
      </c>
      <c r="E57" s="165"/>
      <c r="F57" s="165"/>
      <c r="G57" s="165"/>
      <c r="H57" s="165"/>
      <c r="I57" s="166"/>
      <c r="J57" s="167">
        <f>J88</f>
        <v>0</v>
      </c>
      <c r="K57" s="168"/>
    </row>
    <row r="58" spans="2:11" s="8" customFormat="1" ht="19.9" customHeight="1">
      <c r="B58" s="169"/>
      <c r="C58" s="170"/>
      <c r="D58" s="171" t="s">
        <v>166</v>
      </c>
      <c r="E58" s="172"/>
      <c r="F58" s="172"/>
      <c r="G58" s="172"/>
      <c r="H58" s="172"/>
      <c r="I58" s="173"/>
      <c r="J58" s="174">
        <f>J89</f>
        <v>0</v>
      </c>
      <c r="K58" s="175"/>
    </row>
    <row r="59" spans="2:11" s="8" customFormat="1" ht="19.9" customHeight="1">
      <c r="B59" s="169"/>
      <c r="C59" s="170"/>
      <c r="D59" s="171" t="s">
        <v>167</v>
      </c>
      <c r="E59" s="172"/>
      <c r="F59" s="172"/>
      <c r="G59" s="172"/>
      <c r="H59" s="172"/>
      <c r="I59" s="173"/>
      <c r="J59" s="174">
        <f>J160</f>
        <v>0</v>
      </c>
      <c r="K59" s="175"/>
    </row>
    <row r="60" spans="2:11" s="8" customFormat="1" ht="19.9" customHeight="1">
      <c r="B60" s="169"/>
      <c r="C60" s="170"/>
      <c r="D60" s="171" t="s">
        <v>168</v>
      </c>
      <c r="E60" s="172"/>
      <c r="F60" s="172"/>
      <c r="G60" s="172"/>
      <c r="H60" s="172"/>
      <c r="I60" s="173"/>
      <c r="J60" s="174">
        <f>J167</f>
        <v>0</v>
      </c>
      <c r="K60" s="175"/>
    </row>
    <row r="61" spans="2:11" s="8" customFormat="1" ht="19.9" customHeight="1">
      <c r="B61" s="169"/>
      <c r="C61" s="170"/>
      <c r="D61" s="171" t="s">
        <v>169</v>
      </c>
      <c r="E61" s="172"/>
      <c r="F61" s="172"/>
      <c r="G61" s="172"/>
      <c r="H61" s="172"/>
      <c r="I61" s="173"/>
      <c r="J61" s="174">
        <f>J171</f>
        <v>0</v>
      </c>
      <c r="K61" s="175"/>
    </row>
    <row r="62" spans="2:11" s="8" customFormat="1" ht="19.9" customHeight="1">
      <c r="B62" s="169"/>
      <c r="C62" s="170"/>
      <c r="D62" s="171" t="s">
        <v>1991</v>
      </c>
      <c r="E62" s="172"/>
      <c r="F62" s="172"/>
      <c r="G62" s="172"/>
      <c r="H62" s="172"/>
      <c r="I62" s="173"/>
      <c r="J62" s="174">
        <f>J193</f>
        <v>0</v>
      </c>
      <c r="K62" s="175"/>
    </row>
    <row r="63" spans="2:11" s="8" customFormat="1" ht="19.9" customHeight="1">
      <c r="B63" s="169"/>
      <c r="C63" s="170"/>
      <c r="D63" s="171" t="s">
        <v>2872</v>
      </c>
      <c r="E63" s="172"/>
      <c r="F63" s="172"/>
      <c r="G63" s="172"/>
      <c r="H63" s="172"/>
      <c r="I63" s="173"/>
      <c r="J63" s="174">
        <f>J204</f>
        <v>0</v>
      </c>
      <c r="K63" s="175"/>
    </row>
    <row r="64" spans="2:11" s="8" customFormat="1" ht="19.9" customHeight="1">
      <c r="B64" s="169"/>
      <c r="C64" s="170"/>
      <c r="D64" s="171" t="s">
        <v>172</v>
      </c>
      <c r="E64" s="172"/>
      <c r="F64" s="172"/>
      <c r="G64" s="172"/>
      <c r="H64" s="172"/>
      <c r="I64" s="173"/>
      <c r="J64" s="174">
        <f>J262</f>
        <v>0</v>
      </c>
      <c r="K64" s="175"/>
    </row>
    <row r="65" spans="2:11" s="7" customFormat="1" ht="24.95" customHeight="1">
      <c r="B65" s="162"/>
      <c r="C65" s="163"/>
      <c r="D65" s="164" t="s">
        <v>173</v>
      </c>
      <c r="E65" s="165"/>
      <c r="F65" s="165"/>
      <c r="G65" s="165"/>
      <c r="H65" s="165"/>
      <c r="I65" s="166"/>
      <c r="J65" s="167">
        <f>J265</f>
        <v>0</v>
      </c>
      <c r="K65" s="168"/>
    </row>
    <row r="66" spans="2:11" s="8" customFormat="1" ht="19.9" customHeight="1">
      <c r="B66" s="169"/>
      <c r="C66" s="170"/>
      <c r="D66" s="171" t="s">
        <v>174</v>
      </c>
      <c r="E66" s="172"/>
      <c r="F66" s="172"/>
      <c r="G66" s="172"/>
      <c r="H66" s="172"/>
      <c r="I66" s="173"/>
      <c r="J66" s="174">
        <f>J266</f>
        <v>0</v>
      </c>
      <c r="K66" s="175"/>
    </row>
    <row r="67" spans="2:11" s="8" customFormat="1" ht="19.9" customHeight="1">
      <c r="B67" s="169"/>
      <c r="C67" s="170"/>
      <c r="D67" s="171" t="s">
        <v>179</v>
      </c>
      <c r="E67" s="172"/>
      <c r="F67" s="172"/>
      <c r="G67" s="172"/>
      <c r="H67" s="172"/>
      <c r="I67" s="173"/>
      <c r="J67" s="174">
        <f>J288</f>
        <v>0</v>
      </c>
      <c r="K67" s="175"/>
    </row>
    <row r="68" spans="2:11" s="1" customFormat="1" ht="21.8" customHeight="1">
      <c r="B68" s="47"/>
      <c r="C68" s="48"/>
      <c r="D68" s="48"/>
      <c r="E68" s="48"/>
      <c r="F68" s="48"/>
      <c r="G68" s="48"/>
      <c r="H68" s="48"/>
      <c r="I68" s="131"/>
      <c r="J68" s="48"/>
      <c r="K68" s="52"/>
    </row>
    <row r="69" spans="2:11" s="1" customFormat="1" ht="6.95" customHeight="1">
      <c r="B69" s="68"/>
      <c r="C69" s="69"/>
      <c r="D69" s="69"/>
      <c r="E69" s="69"/>
      <c r="F69" s="69"/>
      <c r="G69" s="69"/>
      <c r="H69" s="69"/>
      <c r="I69" s="153"/>
      <c r="J69" s="69"/>
      <c r="K69" s="70"/>
    </row>
    <row r="73" spans="2:12" s="1" customFormat="1" ht="6.95" customHeight="1">
      <c r="B73" s="71"/>
      <c r="C73" s="72"/>
      <c r="D73" s="72"/>
      <c r="E73" s="72"/>
      <c r="F73" s="72"/>
      <c r="G73" s="72"/>
      <c r="H73" s="72"/>
      <c r="I73" s="154"/>
      <c r="J73" s="72"/>
      <c r="K73" s="72"/>
      <c r="L73" s="47"/>
    </row>
    <row r="74" spans="2:12" s="1" customFormat="1" ht="36.95" customHeight="1">
      <c r="B74" s="47"/>
      <c r="C74" s="73" t="s">
        <v>185</v>
      </c>
      <c r="L74" s="47"/>
    </row>
    <row r="75" spans="2:12" s="1" customFormat="1" ht="6.95" customHeight="1">
      <c r="B75" s="47"/>
      <c r="L75" s="47"/>
    </row>
    <row r="76" spans="2:12" s="1" customFormat="1" ht="14.4" customHeight="1">
      <c r="B76" s="47"/>
      <c r="C76" s="75" t="s">
        <v>19</v>
      </c>
      <c r="L76" s="47"/>
    </row>
    <row r="77" spans="2:12" s="1" customFormat="1" ht="16.5" customHeight="1">
      <c r="B77" s="47"/>
      <c r="E77" s="176" t="str">
        <f>E7</f>
        <v>Výrobní areál fi.Hauser CZ s.r.o., Heřmanova Huť aktualizace 11.12.2018</v>
      </c>
      <c r="F77" s="75"/>
      <c r="G77" s="75"/>
      <c r="H77" s="75"/>
      <c r="L77" s="47"/>
    </row>
    <row r="78" spans="2:12" s="1" customFormat="1" ht="14.4" customHeight="1">
      <c r="B78" s="47"/>
      <c r="C78" s="75" t="s">
        <v>158</v>
      </c>
      <c r="L78" s="47"/>
    </row>
    <row r="79" spans="2:12" s="1" customFormat="1" ht="17.25" customHeight="1">
      <c r="B79" s="47"/>
      <c r="E79" s="78" t="str">
        <f>E9</f>
        <v>11 - SO 11 Dešťová kanalizace v areálu</v>
      </c>
      <c r="F79" s="1"/>
      <c r="G79" s="1"/>
      <c r="H79" s="1"/>
      <c r="L79" s="47"/>
    </row>
    <row r="80" spans="2:12" s="1" customFormat="1" ht="6.95" customHeight="1">
      <c r="B80" s="47"/>
      <c r="L80" s="47"/>
    </row>
    <row r="81" spans="2:12" s="1" customFormat="1" ht="18" customHeight="1">
      <c r="B81" s="47"/>
      <c r="C81" s="75" t="s">
        <v>24</v>
      </c>
      <c r="F81" s="177" t="str">
        <f>F12</f>
        <v xml:space="preserve"> </v>
      </c>
      <c r="I81" s="178" t="s">
        <v>26</v>
      </c>
      <c r="J81" s="80" t="str">
        <f>IF(J12="","",J12)</f>
        <v>17. 7. 2018</v>
      </c>
      <c r="L81" s="47"/>
    </row>
    <row r="82" spans="2:12" s="1" customFormat="1" ht="6.95" customHeight="1">
      <c r="B82" s="47"/>
      <c r="L82" s="47"/>
    </row>
    <row r="83" spans="2:12" s="1" customFormat="1" ht="13.5">
      <c r="B83" s="47"/>
      <c r="C83" s="75" t="s">
        <v>32</v>
      </c>
      <c r="F83" s="177" t="str">
        <f>E15</f>
        <v>Hauser CZ s.r.o., Tlučenská 8, 33027 Vejprnice</v>
      </c>
      <c r="I83" s="178" t="s">
        <v>38</v>
      </c>
      <c r="J83" s="177" t="str">
        <f>E21</f>
        <v>Rene Hartman, Trnová 350, 33015 Trnová</v>
      </c>
      <c r="L83" s="47"/>
    </row>
    <row r="84" spans="2:12" s="1" customFormat="1" ht="14.4" customHeight="1">
      <c r="B84" s="47"/>
      <c r="C84" s="75" t="s">
        <v>36</v>
      </c>
      <c r="F84" s="177" t="str">
        <f>IF(E18="","",E18)</f>
        <v/>
      </c>
      <c r="L84" s="47"/>
    </row>
    <row r="85" spans="2:12" s="1" customFormat="1" ht="10.3" customHeight="1">
      <c r="B85" s="47"/>
      <c r="L85" s="47"/>
    </row>
    <row r="86" spans="2:20" s="9" customFormat="1" ht="29.25" customHeight="1">
      <c r="B86" s="179"/>
      <c r="C86" s="180" t="s">
        <v>186</v>
      </c>
      <c r="D86" s="181" t="s">
        <v>62</v>
      </c>
      <c r="E86" s="181" t="s">
        <v>58</v>
      </c>
      <c r="F86" s="181" t="s">
        <v>187</v>
      </c>
      <c r="G86" s="181" t="s">
        <v>188</v>
      </c>
      <c r="H86" s="181" t="s">
        <v>189</v>
      </c>
      <c r="I86" s="182" t="s">
        <v>190</v>
      </c>
      <c r="J86" s="181" t="s">
        <v>162</v>
      </c>
      <c r="K86" s="183" t="s">
        <v>191</v>
      </c>
      <c r="L86" s="179"/>
      <c r="M86" s="93" t="s">
        <v>192</v>
      </c>
      <c r="N86" s="94" t="s">
        <v>47</v>
      </c>
      <c r="O86" s="94" t="s">
        <v>193</v>
      </c>
      <c r="P86" s="94" t="s">
        <v>194</v>
      </c>
      <c r="Q86" s="94" t="s">
        <v>195</v>
      </c>
      <c r="R86" s="94" t="s">
        <v>196</v>
      </c>
      <c r="S86" s="94" t="s">
        <v>197</v>
      </c>
      <c r="T86" s="95" t="s">
        <v>198</v>
      </c>
    </row>
    <row r="87" spans="2:63" s="1" customFormat="1" ht="29.25" customHeight="1">
      <c r="B87" s="47"/>
      <c r="C87" s="97" t="s">
        <v>163</v>
      </c>
      <c r="J87" s="184">
        <f>BK87</f>
        <v>0</v>
      </c>
      <c r="L87" s="47"/>
      <c r="M87" s="96"/>
      <c r="N87" s="83"/>
      <c r="O87" s="83"/>
      <c r="P87" s="185">
        <f>P88+P265</f>
        <v>0</v>
      </c>
      <c r="Q87" s="83"/>
      <c r="R87" s="185">
        <f>R88+R265</f>
        <v>196.59238568000004</v>
      </c>
      <c r="S87" s="83"/>
      <c r="T87" s="186">
        <f>T88+T265</f>
        <v>0</v>
      </c>
      <c r="AT87" s="24" t="s">
        <v>76</v>
      </c>
      <c r="AU87" s="24" t="s">
        <v>164</v>
      </c>
      <c r="BK87" s="187">
        <f>BK88+BK265</f>
        <v>0</v>
      </c>
    </row>
    <row r="88" spans="2:63" s="10" customFormat="1" ht="37.4" customHeight="1">
      <c r="B88" s="188"/>
      <c r="D88" s="189" t="s">
        <v>76</v>
      </c>
      <c r="E88" s="190" t="s">
        <v>199</v>
      </c>
      <c r="F88" s="190" t="s">
        <v>200</v>
      </c>
      <c r="I88" s="191"/>
      <c r="J88" s="192">
        <f>BK88</f>
        <v>0</v>
      </c>
      <c r="L88" s="188"/>
      <c r="M88" s="193"/>
      <c r="N88" s="194"/>
      <c r="O88" s="194"/>
      <c r="P88" s="195">
        <f>P89+P160+P167+P171+P193+P204+P262</f>
        <v>0</v>
      </c>
      <c r="Q88" s="194"/>
      <c r="R88" s="195">
        <f>R89+R160+R167+R171+R193+R204+R262</f>
        <v>195.49566410000003</v>
      </c>
      <c r="S88" s="194"/>
      <c r="T88" s="196">
        <f>T89+T160+T167+T171+T193+T204+T262</f>
        <v>0</v>
      </c>
      <c r="AR88" s="189" t="s">
        <v>85</v>
      </c>
      <c r="AT88" s="197" t="s">
        <v>76</v>
      </c>
      <c r="AU88" s="197" t="s">
        <v>77</v>
      </c>
      <c r="AY88" s="189" t="s">
        <v>201</v>
      </c>
      <c r="BK88" s="198">
        <f>BK89+BK160+BK167+BK171+BK193+BK204+BK262</f>
        <v>0</v>
      </c>
    </row>
    <row r="89" spans="2:63" s="10" customFormat="1" ht="19.9" customHeight="1">
      <c r="B89" s="188"/>
      <c r="D89" s="189" t="s">
        <v>76</v>
      </c>
      <c r="E89" s="199" t="s">
        <v>85</v>
      </c>
      <c r="F89" s="199" t="s">
        <v>202</v>
      </c>
      <c r="I89" s="191"/>
      <c r="J89" s="200">
        <f>BK89</f>
        <v>0</v>
      </c>
      <c r="L89" s="188"/>
      <c r="M89" s="193"/>
      <c r="N89" s="194"/>
      <c r="O89" s="194"/>
      <c r="P89" s="195">
        <f>SUM(P90:P159)</f>
        <v>0</v>
      </c>
      <c r="Q89" s="194"/>
      <c r="R89" s="195">
        <f>SUM(R90:R159)</f>
        <v>0</v>
      </c>
      <c r="S89" s="194"/>
      <c r="T89" s="196">
        <f>SUM(T90:T159)</f>
        <v>0</v>
      </c>
      <c r="AR89" s="189" t="s">
        <v>85</v>
      </c>
      <c r="AT89" s="197" t="s">
        <v>76</v>
      </c>
      <c r="AU89" s="197" t="s">
        <v>85</v>
      </c>
      <c r="AY89" s="189" t="s">
        <v>201</v>
      </c>
      <c r="BK89" s="198">
        <f>SUM(BK90:BK159)</f>
        <v>0</v>
      </c>
    </row>
    <row r="90" spans="2:65" s="1" customFormat="1" ht="16.5" customHeight="1">
      <c r="B90" s="201"/>
      <c r="C90" s="202" t="s">
        <v>357</v>
      </c>
      <c r="D90" s="202" t="s">
        <v>203</v>
      </c>
      <c r="E90" s="203" t="s">
        <v>3259</v>
      </c>
      <c r="F90" s="204" t="s">
        <v>3260</v>
      </c>
      <c r="G90" s="205" t="s">
        <v>922</v>
      </c>
      <c r="H90" s="206">
        <v>50</v>
      </c>
      <c r="I90" s="207"/>
      <c r="J90" s="208">
        <f>ROUND(I90*H90,2)</f>
        <v>0</v>
      </c>
      <c r="K90" s="204" t="s">
        <v>207</v>
      </c>
      <c r="L90" s="47"/>
      <c r="M90" s="209" t="s">
        <v>5</v>
      </c>
      <c r="N90" s="210" t="s">
        <v>48</v>
      </c>
      <c r="O90" s="48"/>
      <c r="P90" s="211">
        <f>O90*H90</f>
        <v>0</v>
      </c>
      <c r="Q90" s="211">
        <v>0</v>
      </c>
      <c r="R90" s="211">
        <f>Q90*H90</f>
        <v>0</v>
      </c>
      <c r="S90" s="211">
        <v>0</v>
      </c>
      <c r="T90" s="212">
        <f>S90*H90</f>
        <v>0</v>
      </c>
      <c r="AR90" s="24" t="s">
        <v>208</v>
      </c>
      <c r="AT90" s="24" t="s">
        <v>203</v>
      </c>
      <c r="AU90" s="24" t="s">
        <v>87</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3261</v>
      </c>
    </row>
    <row r="91" spans="2:47" s="1" customFormat="1" ht="13.5">
      <c r="B91" s="47"/>
      <c r="D91" s="214" t="s">
        <v>210</v>
      </c>
      <c r="F91" s="215" t="s">
        <v>3262</v>
      </c>
      <c r="I91" s="216"/>
      <c r="L91" s="47"/>
      <c r="M91" s="217"/>
      <c r="N91" s="48"/>
      <c r="O91" s="48"/>
      <c r="P91" s="48"/>
      <c r="Q91" s="48"/>
      <c r="R91" s="48"/>
      <c r="S91" s="48"/>
      <c r="T91" s="86"/>
      <c r="AT91" s="24" t="s">
        <v>210</v>
      </c>
      <c r="AU91" s="24" t="s">
        <v>87</v>
      </c>
    </row>
    <row r="92" spans="2:51" s="11" customFormat="1" ht="13.5">
      <c r="B92" s="218"/>
      <c r="D92" s="214" t="s">
        <v>212</v>
      </c>
      <c r="E92" s="219" t="s">
        <v>5</v>
      </c>
      <c r="F92" s="220" t="s">
        <v>3263</v>
      </c>
      <c r="H92" s="221">
        <v>50</v>
      </c>
      <c r="I92" s="222"/>
      <c r="L92" s="218"/>
      <c r="M92" s="223"/>
      <c r="N92" s="224"/>
      <c r="O92" s="224"/>
      <c r="P92" s="224"/>
      <c r="Q92" s="224"/>
      <c r="R92" s="224"/>
      <c r="S92" s="224"/>
      <c r="T92" s="225"/>
      <c r="AT92" s="219" t="s">
        <v>212</v>
      </c>
      <c r="AU92" s="219" t="s">
        <v>87</v>
      </c>
      <c r="AV92" s="11" t="s">
        <v>87</v>
      </c>
      <c r="AW92" s="11" t="s">
        <v>41</v>
      </c>
      <c r="AX92" s="11" t="s">
        <v>85</v>
      </c>
      <c r="AY92" s="219" t="s">
        <v>201</v>
      </c>
    </row>
    <row r="93" spans="2:65" s="1" customFormat="1" ht="25.5" customHeight="1">
      <c r="B93" s="201"/>
      <c r="C93" s="202" t="s">
        <v>368</v>
      </c>
      <c r="D93" s="202" t="s">
        <v>203</v>
      </c>
      <c r="E93" s="203" t="s">
        <v>3264</v>
      </c>
      <c r="F93" s="204" t="s">
        <v>3265</v>
      </c>
      <c r="G93" s="205" t="s">
        <v>3266</v>
      </c>
      <c r="H93" s="206">
        <v>10</v>
      </c>
      <c r="I93" s="207"/>
      <c r="J93" s="208">
        <f>ROUND(I93*H93,2)</f>
        <v>0</v>
      </c>
      <c r="K93" s="204" t="s">
        <v>207</v>
      </c>
      <c r="L93" s="47"/>
      <c r="M93" s="209" t="s">
        <v>5</v>
      </c>
      <c r="N93" s="210" t="s">
        <v>48</v>
      </c>
      <c r="O93" s="48"/>
      <c r="P93" s="211">
        <f>O93*H93</f>
        <v>0</v>
      </c>
      <c r="Q93" s="211">
        <v>0</v>
      </c>
      <c r="R93" s="211">
        <f>Q93*H93</f>
        <v>0</v>
      </c>
      <c r="S93" s="211">
        <v>0</v>
      </c>
      <c r="T93" s="212">
        <f>S93*H93</f>
        <v>0</v>
      </c>
      <c r="AR93" s="24" t="s">
        <v>208</v>
      </c>
      <c r="AT93" s="24" t="s">
        <v>203</v>
      </c>
      <c r="AU93" s="24" t="s">
        <v>87</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3267</v>
      </c>
    </row>
    <row r="94" spans="2:47" s="1" customFormat="1" ht="13.5">
      <c r="B94" s="47"/>
      <c r="D94" s="214" t="s">
        <v>210</v>
      </c>
      <c r="F94" s="215" t="s">
        <v>3268</v>
      </c>
      <c r="I94" s="216"/>
      <c r="L94" s="47"/>
      <c r="M94" s="217"/>
      <c r="N94" s="48"/>
      <c r="O94" s="48"/>
      <c r="P94" s="48"/>
      <c r="Q94" s="48"/>
      <c r="R94" s="48"/>
      <c r="S94" s="48"/>
      <c r="T94" s="86"/>
      <c r="AT94" s="24" t="s">
        <v>210</v>
      </c>
      <c r="AU94" s="24" t="s">
        <v>87</v>
      </c>
    </row>
    <row r="95" spans="2:65" s="1" customFormat="1" ht="16.5" customHeight="1">
      <c r="B95" s="201"/>
      <c r="C95" s="202" t="s">
        <v>374</v>
      </c>
      <c r="D95" s="202" t="s">
        <v>203</v>
      </c>
      <c r="E95" s="203" t="s">
        <v>204</v>
      </c>
      <c r="F95" s="204" t="s">
        <v>205</v>
      </c>
      <c r="G95" s="205" t="s">
        <v>206</v>
      </c>
      <c r="H95" s="206">
        <v>483</v>
      </c>
      <c r="I95" s="207"/>
      <c r="J95" s="208">
        <f>ROUND(I95*H95,2)</f>
        <v>0</v>
      </c>
      <c r="K95" s="204" t="s">
        <v>207</v>
      </c>
      <c r="L95" s="47"/>
      <c r="M95" s="209" t="s">
        <v>5</v>
      </c>
      <c r="N95" s="210" t="s">
        <v>48</v>
      </c>
      <c r="O95" s="48"/>
      <c r="P95" s="211">
        <f>O95*H95</f>
        <v>0</v>
      </c>
      <c r="Q95" s="211">
        <v>0</v>
      </c>
      <c r="R95" s="211">
        <f>Q95*H95</f>
        <v>0</v>
      </c>
      <c r="S95" s="211">
        <v>0</v>
      </c>
      <c r="T95" s="212">
        <f>S95*H95</f>
        <v>0</v>
      </c>
      <c r="AR95" s="24" t="s">
        <v>208</v>
      </c>
      <c r="AT95" s="24" t="s">
        <v>203</v>
      </c>
      <c r="AU95" s="24" t="s">
        <v>87</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3269</v>
      </c>
    </row>
    <row r="96" spans="2:47" s="1" customFormat="1" ht="13.5">
      <c r="B96" s="47"/>
      <c r="D96" s="214" t="s">
        <v>210</v>
      </c>
      <c r="F96" s="215" t="s">
        <v>211</v>
      </c>
      <c r="I96" s="216"/>
      <c r="L96" s="47"/>
      <c r="M96" s="217"/>
      <c r="N96" s="48"/>
      <c r="O96" s="48"/>
      <c r="P96" s="48"/>
      <c r="Q96" s="48"/>
      <c r="R96" s="48"/>
      <c r="S96" s="48"/>
      <c r="T96" s="86"/>
      <c r="AT96" s="24" t="s">
        <v>210</v>
      </c>
      <c r="AU96" s="24" t="s">
        <v>87</v>
      </c>
    </row>
    <row r="97" spans="2:51" s="11" customFormat="1" ht="13.5">
      <c r="B97" s="218"/>
      <c r="D97" s="214" t="s">
        <v>212</v>
      </c>
      <c r="E97" s="219" t="s">
        <v>5</v>
      </c>
      <c r="F97" s="220" t="s">
        <v>3270</v>
      </c>
      <c r="H97" s="221">
        <v>483</v>
      </c>
      <c r="I97" s="222"/>
      <c r="L97" s="218"/>
      <c r="M97" s="223"/>
      <c r="N97" s="224"/>
      <c r="O97" s="224"/>
      <c r="P97" s="224"/>
      <c r="Q97" s="224"/>
      <c r="R97" s="224"/>
      <c r="S97" s="224"/>
      <c r="T97" s="225"/>
      <c r="AT97" s="219" t="s">
        <v>212</v>
      </c>
      <c r="AU97" s="219" t="s">
        <v>87</v>
      </c>
      <c r="AV97" s="11" t="s">
        <v>87</v>
      </c>
      <c r="AW97" s="11" t="s">
        <v>41</v>
      </c>
      <c r="AX97" s="11" t="s">
        <v>85</v>
      </c>
      <c r="AY97" s="219" t="s">
        <v>201</v>
      </c>
    </row>
    <row r="98" spans="2:65" s="1" customFormat="1" ht="16.5" customHeight="1">
      <c r="B98" s="201"/>
      <c r="C98" s="202" t="s">
        <v>144</v>
      </c>
      <c r="D98" s="202" t="s">
        <v>203</v>
      </c>
      <c r="E98" s="203" t="s">
        <v>214</v>
      </c>
      <c r="F98" s="204" t="s">
        <v>215</v>
      </c>
      <c r="G98" s="205" t="s">
        <v>206</v>
      </c>
      <c r="H98" s="206">
        <v>241.5</v>
      </c>
      <c r="I98" s="207"/>
      <c r="J98" s="208">
        <f>ROUND(I98*H98,2)</f>
        <v>0</v>
      </c>
      <c r="K98" s="204" t="s">
        <v>207</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3271</v>
      </c>
    </row>
    <row r="99" spans="2:47" s="1" customFormat="1" ht="13.5">
      <c r="B99" s="47"/>
      <c r="D99" s="214" t="s">
        <v>210</v>
      </c>
      <c r="F99" s="215" t="s">
        <v>217</v>
      </c>
      <c r="I99" s="216"/>
      <c r="L99" s="47"/>
      <c r="M99" s="217"/>
      <c r="N99" s="48"/>
      <c r="O99" s="48"/>
      <c r="P99" s="48"/>
      <c r="Q99" s="48"/>
      <c r="R99" s="48"/>
      <c r="S99" s="48"/>
      <c r="T99" s="86"/>
      <c r="AT99" s="24" t="s">
        <v>210</v>
      </c>
      <c r="AU99" s="24" t="s">
        <v>87</v>
      </c>
    </row>
    <row r="100" spans="2:51" s="11" customFormat="1" ht="13.5">
      <c r="B100" s="218"/>
      <c r="D100" s="214" t="s">
        <v>212</v>
      </c>
      <c r="E100" s="219" t="s">
        <v>5</v>
      </c>
      <c r="F100" s="220" t="s">
        <v>3270</v>
      </c>
      <c r="H100" s="221">
        <v>483</v>
      </c>
      <c r="I100" s="222"/>
      <c r="L100" s="218"/>
      <c r="M100" s="223"/>
      <c r="N100" s="224"/>
      <c r="O100" s="224"/>
      <c r="P100" s="224"/>
      <c r="Q100" s="224"/>
      <c r="R100" s="224"/>
      <c r="S100" s="224"/>
      <c r="T100" s="225"/>
      <c r="AT100" s="219" t="s">
        <v>212</v>
      </c>
      <c r="AU100" s="219" t="s">
        <v>87</v>
      </c>
      <c r="AV100" s="11" t="s">
        <v>87</v>
      </c>
      <c r="AW100" s="11" t="s">
        <v>41</v>
      </c>
      <c r="AX100" s="11" t="s">
        <v>85</v>
      </c>
      <c r="AY100" s="219" t="s">
        <v>201</v>
      </c>
    </row>
    <row r="101" spans="2:51" s="11" customFormat="1" ht="13.5">
      <c r="B101" s="218"/>
      <c r="D101" s="214" t="s">
        <v>212</v>
      </c>
      <c r="F101" s="220" t="s">
        <v>3272</v>
      </c>
      <c r="H101" s="221">
        <v>241.5</v>
      </c>
      <c r="I101" s="222"/>
      <c r="L101" s="218"/>
      <c r="M101" s="223"/>
      <c r="N101" s="224"/>
      <c r="O101" s="224"/>
      <c r="P101" s="224"/>
      <c r="Q101" s="224"/>
      <c r="R101" s="224"/>
      <c r="S101" s="224"/>
      <c r="T101" s="225"/>
      <c r="AT101" s="219" t="s">
        <v>212</v>
      </c>
      <c r="AU101" s="219" t="s">
        <v>87</v>
      </c>
      <c r="AV101" s="11" t="s">
        <v>87</v>
      </c>
      <c r="AW101" s="11" t="s">
        <v>6</v>
      </c>
      <c r="AX101" s="11" t="s">
        <v>85</v>
      </c>
      <c r="AY101" s="219" t="s">
        <v>201</v>
      </c>
    </row>
    <row r="102" spans="2:65" s="1" customFormat="1" ht="16.5" customHeight="1">
      <c r="B102" s="201"/>
      <c r="C102" s="202" t="s">
        <v>385</v>
      </c>
      <c r="D102" s="202" t="s">
        <v>203</v>
      </c>
      <c r="E102" s="203" t="s">
        <v>220</v>
      </c>
      <c r="F102" s="204" t="s">
        <v>221</v>
      </c>
      <c r="G102" s="205" t="s">
        <v>206</v>
      </c>
      <c r="H102" s="206">
        <v>0.343</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3273</v>
      </c>
    </row>
    <row r="103" spans="2:47" s="1" customFormat="1" ht="13.5">
      <c r="B103" s="47"/>
      <c r="D103" s="214" t="s">
        <v>210</v>
      </c>
      <c r="F103" s="215" t="s">
        <v>223</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3274</v>
      </c>
      <c r="H104" s="221">
        <v>0.343</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65" s="1" customFormat="1" ht="16.5" customHeight="1">
      <c r="B105" s="201"/>
      <c r="C105" s="202" t="s">
        <v>391</v>
      </c>
      <c r="D105" s="202" t="s">
        <v>203</v>
      </c>
      <c r="E105" s="203" t="s">
        <v>227</v>
      </c>
      <c r="F105" s="204" t="s">
        <v>228</v>
      </c>
      <c r="G105" s="205" t="s">
        <v>206</v>
      </c>
      <c r="H105" s="206">
        <v>0.172</v>
      </c>
      <c r="I105" s="207"/>
      <c r="J105" s="208">
        <f>ROUND(I105*H105,2)</f>
        <v>0</v>
      </c>
      <c r="K105" s="204" t="s">
        <v>207</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3275</v>
      </c>
    </row>
    <row r="106" spans="2:47" s="1" customFormat="1" ht="13.5">
      <c r="B106" s="47"/>
      <c r="D106" s="214" t="s">
        <v>210</v>
      </c>
      <c r="F106" s="215" t="s">
        <v>230</v>
      </c>
      <c r="I106" s="216"/>
      <c r="L106" s="47"/>
      <c r="M106" s="217"/>
      <c r="N106" s="48"/>
      <c r="O106" s="48"/>
      <c r="P106" s="48"/>
      <c r="Q106" s="48"/>
      <c r="R106" s="48"/>
      <c r="S106" s="48"/>
      <c r="T106" s="86"/>
      <c r="AT106" s="24" t="s">
        <v>210</v>
      </c>
      <c r="AU106" s="24" t="s">
        <v>87</v>
      </c>
    </row>
    <row r="107" spans="2:51" s="11" customFormat="1" ht="13.5">
      <c r="B107" s="218"/>
      <c r="D107" s="214" t="s">
        <v>212</v>
      </c>
      <c r="F107" s="220" t="s">
        <v>3276</v>
      </c>
      <c r="H107" s="221">
        <v>0.172</v>
      </c>
      <c r="I107" s="222"/>
      <c r="L107" s="218"/>
      <c r="M107" s="223"/>
      <c r="N107" s="224"/>
      <c r="O107" s="224"/>
      <c r="P107" s="224"/>
      <c r="Q107" s="224"/>
      <c r="R107" s="224"/>
      <c r="S107" s="224"/>
      <c r="T107" s="225"/>
      <c r="AT107" s="219" t="s">
        <v>212</v>
      </c>
      <c r="AU107" s="219" t="s">
        <v>87</v>
      </c>
      <c r="AV107" s="11" t="s">
        <v>87</v>
      </c>
      <c r="AW107" s="11" t="s">
        <v>6</v>
      </c>
      <c r="AX107" s="11" t="s">
        <v>85</v>
      </c>
      <c r="AY107" s="219" t="s">
        <v>201</v>
      </c>
    </row>
    <row r="108" spans="2:65" s="1" customFormat="1" ht="16.5" customHeight="1">
      <c r="B108" s="201"/>
      <c r="C108" s="202" t="s">
        <v>219</v>
      </c>
      <c r="D108" s="202" t="s">
        <v>203</v>
      </c>
      <c r="E108" s="203" t="s">
        <v>233</v>
      </c>
      <c r="F108" s="204" t="s">
        <v>234</v>
      </c>
      <c r="G108" s="205" t="s">
        <v>206</v>
      </c>
      <c r="H108" s="206">
        <v>672.012</v>
      </c>
      <c r="I108" s="207"/>
      <c r="J108" s="208">
        <f>ROUND(I108*H108,2)</f>
        <v>0</v>
      </c>
      <c r="K108" s="204" t="s">
        <v>207</v>
      </c>
      <c r="L108" s="47"/>
      <c r="M108" s="209" t="s">
        <v>5</v>
      </c>
      <c r="N108" s="210" t="s">
        <v>48</v>
      </c>
      <c r="O108" s="48"/>
      <c r="P108" s="211">
        <f>O108*H108</f>
        <v>0</v>
      </c>
      <c r="Q108" s="211">
        <v>0</v>
      </c>
      <c r="R108" s="211">
        <f>Q108*H108</f>
        <v>0</v>
      </c>
      <c r="S108" s="211">
        <v>0</v>
      </c>
      <c r="T108" s="212">
        <f>S108*H108</f>
        <v>0</v>
      </c>
      <c r="AR108" s="24" t="s">
        <v>208</v>
      </c>
      <c r="AT108" s="24" t="s">
        <v>203</v>
      </c>
      <c r="AU108" s="24" t="s">
        <v>87</v>
      </c>
      <c r="AY108" s="24" t="s">
        <v>201</v>
      </c>
      <c r="BE108" s="213">
        <f>IF(N108="základní",J108,0)</f>
        <v>0</v>
      </c>
      <c r="BF108" s="213">
        <f>IF(N108="snížená",J108,0)</f>
        <v>0</v>
      </c>
      <c r="BG108" s="213">
        <f>IF(N108="zákl. přenesená",J108,0)</f>
        <v>0</v>
      </c>
      <c r="BH108" s="213">
        <f>IF(N108="sníž. přenesená",J108,0)</f>
        <v>0</v>
      </c>
      <c r="BI108" s="213">
        <f>IF(N108="nulová",J108,0)</f>
        <v>0</v>
      </c>
      <c r="BJ108" s="24" t="s">
        <v>85</v>
      </c>
      <c r="BK108" s="213">
        <f>ROUND(I108*H108,2)</f>
        <v>0</v>
      </c>
      <c r="BL108" s="24" t="s">
        <v>208</v>
      </c>
      <c r="BM108" s="24" t="s">
        <v>3277</v>
      </c>
    </row>
    <row r="109" spans="2:47" s="1" customFormat="1" ht="13.5">
      <c r="B109" s="47"/>
      <c r="D109" s="214" t="s">
        <v>210</v>
      </c>
      <c r="F109" s="215" t="s">
        <v>236</v>
      </c>
      <c r="I109" s="216"/>
      <c r="L109" s="47"/>
      <c r="M109" s="217"/>
      <c r="N109" s="48"/>
      <c r="O109" s="48"/>
      <c r="P109" s="48"/>
      <c r="Q109" s="48"/>
      <c r="R109" s="48"/>
      <c r="S109" s="48"/>
      <c r="T109" s="86"/>
      <c r="AT109" s="24" t="s">
        <v>210</v>
      </c>
      <c r="AU109" s="24" t="s">
        <v>87</v>
      </c>
    </row>
    <row r="110" spans="2:51" s="11" customFormat="1" ht="13.5">
      <c r="B110" s="218"/>
      <c r="D110" s="214" t="s">
        <v>212</v>
      </c>
      <c r="E110" s="219" t="s">
        <v>5</v>
      </c>
      <c r="F110" s="220" t="s">
        <v>3278</v>
      </c>
      <c r="H110" s="221">
        <v>69.6</v>
      </c>
      <c r="I110" s="222"/>
      <c r="L110" s="218"/>
      <c r="M110" s="223"/>
      <c r="N110" s="224"/>
      <c r="O110" s="224"/>
      <c r="P110" s="224"/>
      <c r="Q110" s="224"/>
      <c r="R110" s="224"/>
      <c r="S110" s="224"/>
      <c r="T110" s="225"/>
      <c r="AT110" s="219" t="s">
        <v>212</v>
      </c>
      <c r="AU110" s="219" t="s">
        <v>87</v>
      </c>
      <c r="AV110" s="11" t="s">
        <v>87</v>
      </c>
      <c r="AW110" s="11" t="s">
        <v>41</v>
      </c>
      <c r="AX110" s="11" t="s">
        <v>77</v>
      </c>
      <c r="AY110" s="219" t="s">
        <v>201</v>
      </c>
    </row>
    <row r="111" spans="2:51" s="11" customFormat="1" ht="13.5">
      <c r="B111" s="218"/>
      <c r="D111" s="214" t="s">
        <v>212</v>
      </c>
      <c r="E111" s="219" t="s">
        <v>5</v>
      </c>
      <c r="F111" s="220" t="s">
        <v>3279</v>
      </c>
      <c r="H111" s="221">
        <v>306.6</v>
      </c>
      <c r="I111" s="222"/>
      <c r="L111" s="218"/>
      <c r="M111" s="223"/>
      <c r="N111" s="224"/>
      <c r="O111" s="224"/>
      <c r="P111" s="224"/>
      <c r="Q111" s="224"/>
      <c r="R111" s="224"/>
      <c r="S111" s="224"/>
      <c r="T111" s="225"/>
      <c r="AT111" s="219" t="s">
        <v>212</v>
      </c>
      <c r="AU111" s="219" t="s">
        <v>87</v>
      </c>
      <c r="AV111" s="11" t="s">
        <v>87</v>
      </c>
      <c r="AW111" s="11" t="s">
        <v>41</v>
      </c>
      <c r="AX111" s="11" t="s">
        <v>77</v>
      </c>
      <c r="AY111" s="219" t="s">
        <v>201</v>
      </c>
    </row>
    <row r="112" spans="2:51" s="11" customFormat="1" ht="13.5">
      <c r="B112" s="218"/>
      <c r="D112" s="214" t="s">
        <v>212</v>
      </c>
      <c r="E112" s="219" t="s">
        <v>5</v>
      </c>
      <c r="F112" s="220" t="s">
        <v>3280</v>
      </c>
      <c r="H112" s="221">
        <v>207.9</v>
      </c>
      <c r="I112" s="222"/>
      <c r="L112" s="218"/>
      <c r="M112" s="223"/>
      <c r="N112" s="224"/>
      <c r="O112" s="224"/>
      <c r="P112" s="224"/>
      <c r="Q112" s="224"/>
      <c r="R112" s="224"/>
      <c r="S112" s="224"/>
      <c r="T112" s="225"/>
      <c r="AT112" s="219" t="s">
        <v>212</v>
      </c>
      <c r="AU112" s="219" t="s">
        <v>87</v>
      </c>
      <c r="AV112" s="11" t="s">
        <v>87</v>
      </c>
      <c r="AW112" s="11" t="s">
        <v>41</v>
      </c>
      <c r="AX112" s="11" t="s">
        <v>77</v>
      </c>
      <c r="AY112" s="219" t="s">
        <v>201</v>
      </c>
    </row>
    <row r="113" spans="2:51" s="11" customFormat="1" ht="13.5">
      <c r="B113" s="218"/>
      <c r="D113" s="214" t="s">
        <v>212</v>
      </c>
      <c r="E113" s="219" t="s">
        <v>5</v>
      </c>
      <c r="F113" s="220" t="s">
        <v>3281</v>
      </c>
      <c r="H113" s="221">
        <v>28.8</v>
      </c>
      <c r="I113" s="222"/>
      <c r="L113" s="218"/>
      <c r="M113" s="223"/>
      <c r="N113" s="224"/>
      <c r="O113" s="224"/>
      <c r="P113" s="224"/>
      <c r="Q113" s="224"/>
      <c r="R113" s="224"/>
      <c r="S113" s="224"/>
      <c r="T113" s="225"/>
      <c r="AT113" s="219" t="s">
        <v>212</v>
      </c>
      <c r="AU113" s="219" t="s">
        <v>87</v>
      </c>
      <c r="AV113" s="11" t="s">
        <v>87</v>
      </c>
      <c r="AW113" s="11" t="s">
        <v>41</v>
      </c>
      <c r="AX113" s="11" t="s">
        <v>77</v>
      </c>
      <c r="AY113" s="219" t="s">
        <v>201</v>
      </c>
    </row>
    <row r="114" spans="2:51" s="11" customFormat="1" ht="13.5">
      <c r="B114" s="218"/>
      <c r="D114" s="214" t="s">
        <v>212</v>
      </c>
      <c r="E114" s="219" t="s">
        <v>5</v>
      </c>
      <c r="F114" s="220" t="s">
        <v>3282</v>
      </c>
      <c r="H114" s="221">
        <v>55.272</v>
      </c>
      <c r="I114" s="222"/>
      <c r="L114" s="218"/>
      <c r="M114" s="223"/>
      <c r="N114" s="224"/>
      <c r="O114" s="224"/>
      <c r="P114" s="224"/>
      <c r="Q114" s="224"/>
      <c r="R114" s="224"/>
      <c r="S114" s="224"/>
      <c r="T114" s="225"/>
      <c r="AT114" s="219" t="s">
        <v>212</v>
      </c>
      <c r="AU114" s="219" t="s">
        <v>87</v>
      </c>
      <c r="AV114" s="11" t="s">
        <v>87</v>
      </c>
      <c r="AW114" s="11" t="s">
        <v>41</v>
      </c>
      <c r="AX114" s="11" t="s">
        <v>77</v>
      </c>
      <c r="AY114" s="219" t="s">
        <v>201</v>
      </c>
    </row>
    <row r="115" spans="2:51" s="11" customFormat="1" ht="13.5">
      <c r="B115" s="218"/>
      <c r="D115" s="214" t="s">
        <v>212</v>
      </c>
      <c r="E115" s="219" t="s">
        <v>5</v>
      </c>
      <c r="F115" s="220" t="s">
        <v>3283</v>
      </c>
      <c r="H115" s="221">
        <v>3.84</v>
      </c>
      <c r="I115" s="222"/>
      <c r="L115" s="218"/>
      <c r="M115" s="223"/>
      <c r="N115" s="224"/>
      <c r="O115" s="224"/>
      <c r="P115" s="224"/>
      <c r="Q115" s="224"/>
      <c r="R115" s="224"/>
      <c r="S115" s="224"/>
      <c r="T115" s="225"/>
      <c r="AT115" s="219" t="s">
        <v>212</v>
      </c>
      <c r="AU115" s="219" t="s">
        <v>87</v>
      </c>
      <c r="AV115" s="11" t="s">
        <v>87</v>
      </c>
      <c r="AW115" s="11" t="s">
        <v>41</v>
      </c>
      <c r="AX115" s="11" t="s">
        <v>77</v>
      </c>
      <c r="AY115" s="219" t="s">
        <v>201</v>
      </c>
    </row>
    <row r="116" spans="2:51" s="12" customFormat="1" ht="13.5">
      <c r="B116" s="226"/>
      <c r="D116" s="214" t="s">
        <v>212</v>
      </c>
      <c r="E116" s="227" t="s">
        <v>5</v>
      </c>
      <c r="F116" s="228" t="s">
        <v>226</v>
      </c>
      <c r="H116" s="229">
        <v>672.012</v>
      </c>
      <c r="I116" s="230"/>
      <c r="L116" s="226"/>
      <c r="M116" s="231"/>
      <c r="N116" s="232"/>
      <c r="O116" s="232"/>
      <c r="P116" s="232"/>
      <c r="Q116" s="232"/>
      <c r="R116" s="232"/>
      <c r="S116" s="232"/>
      <c r="T116" s="233"/>
      <c r="AT116" s="227" t="s">
        <v>212</v>
      </c>
      <c r="AU116" s="227" t="s">
        <v>87</v>
      </c>
      <c r="AV116" s="12" t="s">
        <v>208</v>
      </c>
      <c r="AW116" s="12" t="s">
        <v>41</v>
      </c>
      <c r="AX116" s="12" t="s">
        <v>85</v>
      </c>
      <c r="AY116" s="227" t="s">
        <v>201</v>
      </c>
    </row>
    <row r="117" spans="2:65" s="1" customFormat="1" ht="16.5" customHeight="1">
      <c r="B117" s="201"/>
      <c r="C117" s="202" t="s">
        <v>208</v>
      </c>
      <c r="D117" s="202" t="s">
        <v>203</v>
      </c>
      <c r="E117" s="203" t="s">
        <v>239</v>
      </c>
      <c r="F117" s="204" t="s">
        <v>240</v>
      </c>
      <c r="G117" s="205" t="s">
        <v>206</v>
      </c>
      <c r="H117" s="206">
        <v>336.006</v>
      </c>
      <c r="I117" s="207"/>
      <c r="J117" s="208">
        <f>ROUND(I117*H117,2)</f>
        <v>0</v>
      </c>
      <c r="K117" s="204" t="s">
        <v>207</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3284</v>
      </c>
    </row>
    <row r="118" spans="2:47" s="1" customFormat="1" ht="13.5">
      <c r="B118" s="47"/>
      <c r="D118" s="214" t="s">
        <v>210</v>
      </c>
      <c r="F118" s="215" t="s">
        <v>242</v>
      </c>
      <c r="I118" s="216"/>
      <c r="L118" s="47"/>
      <c r="M118" s="217"/>
      <c r="N118" s="48"/>
      <c r="O118" s="48"/>
      <c r="P118" s="48"/>
      <c r="Q118" s="48"/>
      <c r="R118" s="48"/>
      <c r="S118" s="48"/>
      <c r="T118" s="86"/>
      <c r="AT118" s="24" t="s">
        <v>210</v>
      </c>
      <c r="AU118" s="24" t="s">
        <v>87</v>
      </c>
    </row>
    <row r="119" spans="2:51" s="11" customFormat="1" ht="13.5">
      <c r="B119" s="218"/>
      <c r="D119" s="214" t="s">
        <v>212</v>
      </c>
      <c r="E119" s="219" t="s">
        <v>5</v>
      </c>
      <c r="F119" s="220" t="s">
        <v>3278</v>
      </c>
      <c r="H119" s="221">
        <v>69.6</v>
      </c>
      <c r="I119" s="222"/>
      <c r="L119" s="218"/>
      <c r="M119" s="223"/>
      <c r="N119" s="224"/>
      <c r="O119" s="224"/>
      <c r="P119" s="224"/>
      <c r="Q119" s="224"/>
      <c r="R119" s="224"/>
      <c r="S119" s="224"/>
      <c r="T119" s="225"/>
      <c r="AT119" s="219" t="s">
        <v>212</v>
      </c>
      <c r="AU119" s="219" t="s">
        <v>87</v>
      </c>
      <c r="AV119" s="11" t="s">
        <v>87</v>
      </c>
      <c r="AW119" s="11" t="s">
        <v>41</v>
      </c>
      <c r="AX119" s="11" t="s">
        <v>77</v>
      </c>
      <c r="AY119" s="219" t="s">
        <v>201</v>
      </c>
    </row>
    <row r="120" spans="2:51" s="11" customFormat="1" ht="13.5">
      <c r="B120" s="218"/>
      <c r="D120" s="214" t="s">
        <v>212</v>
      </c>
      <c r="E120" s="219" t="s">
        <v>5</v>
      </c>
      <c r="F120" s="220" t="s">
        <v>3279</v>
      </c>
      <c r="H120" s="221">
        <v>306.6</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1" customFormat="1" ht="13.5">
      <c r="B121" s="218"/>
      <c r="D121" s="214" t="s">
        <v>212</v>
      </c>
      <c r="E121" s="219" t="s">
        <v>5</v>
      </c>
      <c r="F121" s="220" t="s">
        <v>3280</v>
      </c>
      <c r="H121" s="221">
        <v>207.9</v>
      </c>
      <c r="I121" s="222"/>
      <c r="L121" s="218"/>
      <c r="M121" s="223"/>
      <c r="N121" s="224"/>
      <c r="O121" s="224"/>
      <c r="P121" s="224"/>
      <c r="Q121" s="224"/>
      <c r="R121" s="224"/>
      <c r="S121" s="224"/>
      <c r="T121" s="225"/>
      <c r="AT121" s="219" t="s">
        <v>212</v>
      </c>
      <c r="AU121" s="219" t="s">
        <v>87</v>
      </c>
      <c r="AV121" s="11" t="s">
        <v>87</v>
      </c>
      <c r="AW121" s="11" t="s">
        <v>41</v>
      </c>
      <c r="AX121" s="11" t="s">
        <v>77</v>
      </c>
      <c r="AY121" s="219" t="s">
        <v>201</v>
      </c>
    </row>
    <row r="122" spans="2:51" s="11" customFormat="1" ht="13.5">
      <c r="B122" s="218"/>
      <c r="D122" s="214" t="s">
        <v>212</v>
      </c>
      <c r="E122" s="219" t="s">
        <v>5</v>
      </c>
      <c r="F122" s="220" t="s">
        <v>3281</v>
      </c>
      <c r="H122" s="221">
        <v>28.8</v>
      </c>
      <c r="I122" s="222"/>
      <c r="L122" s="218"/>
      <c r="M122" s="223"/>
      <c r="N122" s="224"/>
      <c r="O122" s="224"/>
      <c r="P122" s="224"/>
      <c r="Q122" s="224"/>
      <c r="R122" s="224"/>
      <c r="S122" s="224"/>
      <c r="T122" s="225"/>
      <c r="AT122" s="219" t="s">
        <v>212</v>
      </c>
      <c r="AU122" s="219" t="s">
        <v>87</v>
      </c>
      <c r="AV122" s="11" t="s">
        <v>87</v>
      </c>
      <c r="AW122" s="11" t="s">
        <v>41</v>
      </c>
      <c r="AX122" s="11" t="s">
        <v>77</v>
      </c>
      <c r="AY122" s="219" t="s">
        <v>201</v>
      </c>
    </row>
    <row r="123" spans="2:51" s="11" customFormat="1" ht="13.5">
      <c r="B123" s="218"/>
      <c r="D123" s="214" t="s">
        <v>212</v>
      </c>
      <c r="E123" s="219" t="s">
        <v>5</v>
      </c>
      <c r="F123" s="220" t="s">
        <v>3282</v>
      </c>
      <c r="H123" s="221">
        <v>55.272</v>
      </c>
      <c r="I123" s="222"/>
      <c r="L123" s="218"/>
      <c r="M123" s="223"/>
      <c r="N123" s="224"/>
      <c r="O123" s="224"/>
      <c r="P123" s="224"/>
      <c r="Q123" s="224"/>
      <c r="R123" s="224"/>
      <c r="S123" s="224"/>
      <c r="T123" s="225"/>
      <c r="AT123" s="219" t="s">
        <v>212</v>
      </c>
      <c r="AU123" s="219" t="s">
        <v>87</v>
      </c>
      <c r="AV123" s="11" t="s">
        <v>87</v>
      </c>
      <c r="AW123" s="11" t="s">
        <v>41</v>
      </c>
      <c r="AX123" s="11" t="s">
        <v>77</v>
      </c>
      <c r="AY123" s="219" t="s">
        <v>201</v>
      </c>
    </row>
    <row r="124" spans="2:51" s="11" customFormat="1" ht="13.5">
      <c r="B124" s="218"/>
      <c r="D124" s="214" t="s">
        <v>212</v>
      </c>
      <c r="E124" s="219" t="s">
        <v>5</v>
      </c>
      <c r="F124" s="220" t="s">
        <v>3283</v>
      </c>
      <c r="H124" s="221">
        <v>3.84</v>
      </c>
      <c r="I124" s="222"/>
      <c r="L124" s="218"/>
      <c r="M124" s="223"/>
      <c r="N124" s="224"/>
      <c r="O124" s="224"/>
      <c r="P124" s="224"/>
      <c r="Q124" s="224"/>
      <c r="R124" s="224"/>
      <c r="S124" s="224"/>
      <c r="T124" s="225"/>
      <c r="AT124" s="219" t="s">
        <v>212</v>
      </c>
      <c r="AU124" s="219" t="s">
        <v>87</v>
      </c>
      <c r="AV124" s="11" t="s">
        <v>87</v>
      </c>
      <c r="AW124" s="11" t="s">
        <v>41</v>
      </c>
      <c r="AX124" s="11" t="s">
        <v>77</v>
      </c>
      <c r="AY124" s="219" t="s">
        <v>201</v>
      </c>
    </row>
    <row r="125" spans="2:51" s="12" customFormat="1" ht="13.5">
      <c r="B125" s="226"/>
      <c r="D125" s="214" t="s">
        <v>212</v>
      </c>
      <c r="E125" s="227" t="s">
        <v>5</v>
      </c>
      <c r="F125" s="228" t="s">
        <v>226</v>
      </c>
      <c r="H125" s="229">
        <v>672.012</v>
      </c>
      <c r="I125" s="230"/>
      <c r="L125" s="226"/>
      <c r="M125" s="231"/>
      <c r="N125" s="232"/>
      <c r="O125" s="232"/>
      <c r="P125" s="232"/>
      <c r="Q125" s="232"/>
      <c r="R125" s="232"/>
      <c r="S125" s="232"/>
      <c r="T125" s="233"/>
      <c r="AT125" s="227" t="s">
        <v>212</v>
      </c>
      <c r="AU125" s="227" t="s">
        <v>87</v>
      </c>
      <c r="AV125" s="12" t="s">
        <v>208</v>
      </c>
      <c r="AW125" s="12" t="s">
        <v>41</v>
      </c>
      <c r="AX125" s="12" t="s">
        <v>85</v>
      </c>
      <c r="AY125" s="227" t="s">
        <v>201</v>
      </c>
    </row>
    <row r="126" spans="2:51" s="11" customFormat="1" ht="13.5">
      <c r="B126" s="218"/>
      <c r="D126" s="214" t="s">
        <v>212</v>
      </c>
      <c r="F126" s="220" t="s">
        <v>3285</v>
      </c>
      <c r="H126" s="221">
        <v>336.006</v>
      </c>
      <c r="I126" s="222"/>
      <c r="L126" s="218"/>
      <c r="M126" s="223"/>
      <c r="N126" s="224"/>
      <c r="O126" s="224"/>
      <c r="P126" s="224"/>
      <c r="Q126" s="224"/>
      <c r="R126" s="224"/>
      <c r="S126" s="224"/>
      <c r="T126" s="225"/>
      <c r="AT126" s="219" t="s">
        <v>212</v>
      </c>
      <c r="AU126" s="219" t="s">
        <v>87</v>
      </c>
      <c r="AV126" s="11" t="s">
        <v>87</v>
      </c>
      <c r="AW126" s="11" t="s">
        <v>6</v>
      </c>
      <c r="AX126" s="11" t="s">
        <v>85</v>
      </c>
      <c r="AY126" s="219" t="s">
        <v>201</v>
      </c>
    </row>
    <row r="127" spans="2:65" s="1" customFormat="1" ht="16.5" customHeight="1">
      <c r="B127" s="201"/>
      <c r="C127" s="202" t="s">
        <v>232</v>
      </c>
      <c r="D127" s="202" t="s">
        <v>203</v>
      </c>
      <c r="E127" s="203" t="s">
        <v>245</v>
      </c>
      <c r="F127" s="204" t="s">
        <v>246</v>
      </c>
      <c r="G127" s="205" t="s">
        <v>206</v>
      </c>
      <c r="H127" s="206">
        <v>580.378</v>
      </c>
      <c r="I127" s="207"/>
      <c r="J127" s="208">
        <f>ROUND(I127*H127,2)</f>
        <v>0</v>
      </c>
      <c r="K127" s="204" t="s">
        <v>207</v>
      </c>
      <c r="L127" s="47"/>
      <c r="M127" s="209" t="s">
        <v>5</v>
      </c>
      <c r="N127" s="210" t="s">
        <v>48</v>
      </c>
      <c r="O127" s="48"/>
      <c r="P127" s="211">
        <f>O127*H127</f>
        <v>0</v>
      </c>
      <c r="Q127" s="211">
        <v>0</v>
      </c>
      <c r="R127" s="211">
        <f>Q127*H127</f>
        <v>0</v>
      </c>
      <c r="S127" s="211">
        <v>0</v>
      </c>
      <c r="T127" s="212">
        <f>S127*H127</f>
        <v>0</v>
      </c>
      <c r="AR127" s="24" t="s">
        <v>208</v>
      </c>
      <c r="AT127" s="24" t="s">
        <v>203</v>
      </c>
      <c r="AU127" s="24" t="s">
        <v>87</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3286</v>
      </c>
    </row>
    <row r="128" spans="2:47" s="1" customFormat="1" ht="13.5">
      <c r="B128" s="47"/>
      <c r="D128" s="214" t="s">
        <v>210</v>
      </c>
      <c r="F128" s="215" t="s">
        <v>248</v>
      </c>
      <c r="I128" s="216"/>
      <c r="L128" s="47"/>
      <c r="M128" s="217"/>
      <c r="N128" s="48"/>
      <c r="O128" s="48"/>
      <c r="P128" s="48"/>
      <c r="Q128" s="48"/>
      <c r="R128" s="48"/>
      <c r="S128" s="48"/>
      <c r="T128" s="86"/>
      <c r="AT128" s="24" t="s">
        <v>210</v>
      </c>
      <c r="AU128" s="24" t="s">
        <v>87</v>
      </c>
    </row>
    <row r="129" spans="2:51" s="11" customFormat="1" ht="13.5">
      <c r="B129" s="218"/>
      <c r="D129" s="214" t="s">
        <v>212</v>
      </c>
      <c r="E129" s="219" t="s">
        <v>5</v>
      </c>
      <c r="F129" s="220" t="s">
        <v>3287</v>
      </c>
      <c r="H129" s="221">
        <v>580.378</v>
      </c>
      <c r="I129" s="222"/>
      <c r="L129" s="218"/>
      <c r="M129" s="223"/>
      <c r="N129" s="224"/>
      <c r="O129" s="224"/>
      <c r="P129" s="224"/>
      <c r="Q129" s="224"/>
      <c r="R129" s="224"/>
      <c r="S129" s="224"/>
      <c r="T129" s="225"/>
      <c r="AT129" s="219" t="s">
        <v>212</v>
      </c>
      <c r="AU129" s="219" t="s">
        <v>87</v>
      </c>
      <c r="AV129" s="11" t="s">
        <v>87</v>
      </c>
      <c r="AW129" s="11" t="s">
        <v>41</v>
      </c>
      <c r="AX129" s="11" t="s">
        <v>77</v>
      </c>
      <c r="AY129" s="219" t="s">
        <v>201</v>
      </c>
    </row>
    <row r="130" spans="2:51" s="12" customFormat="1" ht="13.5">
      <c r="B130" s="226"/>
      <c r="D130" s="214" t="s">
        <v>212</v>
      </c>
      <c r="E130" s="227" t="s">
        <v>5</v>
      </c>
      <c r="F130" s="228" t="s">
        <v>226</v>
      </c>
      <c r="H130" s="229">
        <v>580.378</v>
      </c>
      <c r="I130" s="230"/>
      <c r="L130" s="226"/>
      <c r="M130" s="231"/>
      <c r="N130" s="232"/>
      <c r="O130" s="232"/>
      <c r="P130" s="232"/>
      <c r="Q130" s="232"/>
      <c r="R130" s="232"/>
      <c r="S130" s="232"/>
      <c r="T130" s="233"/>
      <c r="AT130" s="227" t="s">
        <v>212</v>
      </c>
      <c r="AU130" s="227" t="s">
        <v>87</v>
      </c>
      <c r="AV130" s="12" t="s">
        <v>208</v>
      </c>
      <c r="AW130" s="12" t="s">
        <v>41</v>
      </c>
      <c r="AX130" s="12" t="s">
        <v>85</v>
      </c>
      <c r="AY130" s="227" t="s">
        <v>201</v>
      </c>
    </row>
    <row r="131" spans="2:65" s="1" customFormat="1" ht="25.5" customHeight="1">
      <c r="B131" s="201"/>
      <c r="C131" s="202" t="s">
        <v>238</v>
      </c>
      <c r="D131" s="202" t="s">
        <v>203</v>
      </c>
      <c r="E131" s="203" t="s">
        <v>251</v>
      </c>
      <c r="F131" s="204" t="s">
        <v>252</v>
      </c>
      <c r="G131" s="205" t="s">
        <v>206</v>
      </c>
      <c r="H131" s="206">
        <v>2901.89</v>
      </c>
      <c r="I131" s="207"/>
      <c r="J131" s="208">
        <f>ROUND(I131*H131,2)</f>
        <v>0</v>
      </c>
      <c r="K131" s="204" t="s">
        <v>207</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3288</v>
      </c>
    </row>
    <row r="132" spans="2:47" s="1" customFormat="1" ht="13.5">
      <c r="B132" s="47"/>
      <c r="D132" s="214" t="s">
        <v>210</v>
      </c>
      <c r="F132" s="215" t="s">
        <v>254</v>
      </c>
      <c r="I132" s="216"/>
      <c r="L132" s="47"/>
      <c r="M132" s="217"/>
      <c r="N132" s="48"/>
      <c r="O132" s="48"/>
      <c r="P132" s="48"/>
      <c r="Q132" s="48"/>
      <c r="R132" s="48"/>
      <c r="S132" s="48"/>
      <c r="T132" s="86"/>
      <c r="AT132" s="24" t="s">
        <v>210</v>
      </c>
      <c r="AU132" s="24" t="s">
        <v>87</v>
      </c>
    </row>
    <row r="133" spans="2:51" s="11" customFormat="1" ht="13.5">
      <c r="B133" s="218"/>
      <c r="D133" s="214" t="s">
        <v>212</v>
      </c>
      <c r="E133" s="219" t="s">
        <v>5</v>
      </c>
      <c r="F133" s="220" t="s">
        <v>3287</v>
      </c>
      <c r="H133" s="221">
        <v>580.378</v>
      </c>
      <c r="I133" s="222"/>
      <c r="L133" s="218"/>
      <c r="M133" s="223"/>
      <c r="N133" s="224"/>
      <c r="O133" s="224"/>
      <c r="P133" s="224"/>
      <c r="Q133" s="224"/>
      <c r="R133" s="224"/>
      <c r="S133" s="224"/>
      <c r="T133" s="225"/>
      <c r="AT133" s="219" t="s">
        <v>212</v>
      </c>
      <c r="AU133" s="219" t="s">
        <v>87</v>
      </c>
      <c r="AV133" s="11" t="s">
        <v>87</v>
      </c>
      <c r="AW133" s="11" t="s">
        <v>41</v>
      </c>
      <c r="AX133" s="11" t="s">
        <v>77</v>
      </c>
      <c r="AY133" s="219" t="s">
        <v>201</v>
      </c>
    </row>
    <row r="134" spans="2:51" s="12" customFormat="1" ht="13.5">
      <c r="B134" s="226"/>
      <c r="D134" s="214" t="s">
        <v>212</v>
      </c>
      <c r="E134" s="227" t="s">
        <v>5</v>
      </c>
      <c r="F134" s="228" t="s">
        <v>226</v>
      </c>
      <c r="H134" s="229">
        <v>580.378</v>
      </c>
      <c r="I134" s="230"/>
      <c r="L134" s="226"/>
      <c r="M134" s="231"/>
      <c r="N134" s="232"/>
      <c r="O134" s="232"/>
      <c r="P134" s="232"/>
      <c r="Q134" s="232"/>
      <c r="R134" s="232"/>
      <c r="S134" s="232"/>
      <c r="T134" s="233"/>
      <c r="AT134" s="227" t="s">
        <v>212</v>
      </c>
      <c r="AU134" s="227" t="s">
        <v>87</v>
      </c>
      <c r="AV134" s="12" t="s">
        <v>208</v>
      </c>
      <c r="AW134" s="12" t="s">
        <v>41</v>
      </c>
      <c r="AX134" s="12" t="s">
        <v>85</v>
      </c>
      <c r="AY134" s="227" t="s">
        <v>201</v>
      </c>
    </row>
    <row r="135" spans="2:51" s="11" customFormat="1" ht="13.5">
      <c r="B135" s="218"/>
      <c r="D135" s="214" t="s">
        <v>212</v>
      </c>
      <c r="F135" s="220" t="s">
        <v>3289</v>
      </c>
      <c r="H135" s="221">
        <v>2901.89</v>
      </c>
      <c r="I135" s="222"/>
      <c r="L135" s="218"/>
      <c r="M135" s="223"/>
      <c r="N135" s="224"/>
      <c r="O135" s="224"/>
      <c r="P135" s="224"/>
      <c r="Q135" s="224"/>
      <c r="R135" s="224"/>
      <c r="S135" s="224"/>
      <c r="T135" s="225"/>
      <c r="AT135" s="219" t="s">
        <v>212</v>
      </c>
      <c r="AU135" s="219" t="s">
        <v>87</v>
      </c>
      <c r="AV135" s="11" t="s">
        <v>87</v>
      </c>
      <c r="AW135" s="11" t="s">
        <v>6</v>
      </c>
      <c r="AX135" s="11" t="s">
        <v>85</v>
      </c>
      <c r="AY135" s="219" t="s">
        <v>201</v>
      </c>
    </row>
    <row r="136" spans="2:65" s="1" customFormat="1" ht="16.5" customHeight="1">
      <c r="B136" s="201"/>
      <c r="C136" s="202" t="s">
        <v>244</v>
      </c>
      <c r="D136" s="202" t="s">
        <v>203</v>
      </c>
      <c r="E136" s="203" t="s">
        <v>257</v>
      </c>
      <c r="F136" s="204" t="s">
        <v>258</v>
      </c>
      <c r="G136" s="205" t="s">
        <v>259</v>
      </c>
      <c r="H136" s="206">
        <v>1160.756</v>
      </c>
      <c r="I136" s="207"/>
      <c r="J136" s="208">
        <f>ROUND(I136*H136,2)</f>
        <v>0</v>
      </c>
      <c r="K136" s="204" t="s">
        <v>207</v>
      </c>
      <c r="L136" s="47"/>
      <c r="M136" s="209" t="s">
        <v>5</v>
      </c>
      <c r="N136" s="210" t="s">
        <v>48</v>
      </c>
      <c r="O136" s="48"/>
      <c r="P136" s="211">
        <f>O136*H136</f>
        <v>0</v>
      </c>
      <c r="Q136" s="211">
        <v>0</v>
      </c>
      <c r="R136" s="211">
        <f>Q136*H136</f>
        <v>0</v>
      </c>
      <c r="S136" s="211">
        <v>0</v>
      </c>
      <c r="T136" s="212">
        <f>S136*H136</f>
        <v>0</v>
      </c>
      <c r="AR136" s="24" t="s">
        <v>208</v>
      </c>
      <c r="AT136" s="24" t="s">
        <v>203</v>
      </c>
      <c r="AU136" s="24" t="s">
        <v>87</v>
      </c>
      <c r="AY136" s="24" t="s">
        <v>201</v>
      </c>
      <c r="BE136" s="213">
        <f>IF(N136="základní",J136,0)</f>
        <v>0</v>
      </c>
      <c r="BF136" s="213">
        <f>IF(N136="snížená",J136,0)</f>
        <v>0</v>
      </c>
      <c r="BG136" s="213">
        <f>IF(N136="zákl. přenesená",J136,0)</f>
        <v>0</v>
      </c>
      <c r="BH136" s="213">
        <f>IF(N136="sníž. přenesená",J136,0)</f>
        <v>0</v>
      </c>
      <c r="BI136" s="213">
        <f>IF(N136="nulová",J136,0)</f>
        <v>0</v>
      </c>
      <c r="BJ136" s="24" t="s">
        <v>85</v>
      </c>
      <c r="BK136" s="213">
        <f>ROUND(I136*H136,2)</f>
        <v>0</v>
      </c>
      <c r="BL136" s="24" t="s">
        <v>208</v>
      </c>
      <c r="BM136" s="24" t="s">
        <v>3290</v>
      </c>
    </row>
    <row r="137" spans="2:47" s="1" customFormat="1" ht="13.5">
      <c r="B137" s="47"/>
      <c r="D137" s="214" t="s">
        <v>210</v>
      </c>
      <c r="F137" s="215" t="s">
        <v>261</v>
      </c>
      <c r="I137" s="216"/>
      <c r="L137" s="47"/>
      <c r="M137" s="217"/>
      <c r="N137" s="48"/>
      <c r="O137" s="48"/>
      <c r="P137" s="48"/>
      <c r="Q137" s="48"/>
      <c r="R137" s="48"/>
      <c r="S137" s="48"/>
      <c r="T137" s="86"/>
      <c r="AT137" s="24" t="s">
        <v>210</v>
      </c>
      <c r="AU137" s="24" t="s">
        <v>87</v>
      </c>
    </row>
    <row r="138" spans="2:51" s="11" customFormat="1" ht="13.5">
      <c r="B138" s="218"/>
      <c r="D138" s="214" t="s">
        <v>212</v>
      </c>
      <c r="E138" s="219" t="s">
        <v>5</v>
      </c>
      <c r="F138" s="220" t="s">
        <v>3287</v>
      </c>
      <c r="H138" s="221">
        <v>580.378</v>
      </c>
      <c r="I138" s="222"/>
      <c r="L138" s="218"/>
      <c r="M138" s="223"/>
      <c r="N138" s="224"/>
      <c r="O138" s="224"/>
      <c r="P138" s="224"/>
      <c r="Q138" s="224"/>
      <c r="R138" s="224"/>
      <c r="S138" s="224"/>
      <c r="T138" s="225"/>
      <c r="AT138" s="219" t="s">
        <v>212</v>
      </c>
      <c r="AU138" s="219" t="s">
        <v>87</v>
      </c>
      <c r="AV138" s="11" t="s">
        <v>87</v>
      </c>
      <c r="AW138" s="11" t="s">
        <v>41</v>
      </c>
      <c r="AX138" s="11" t="s">
        <v>77</v>
      </c>
      <c r="AY138" s="219" t="s">
        <v>201</v>
      </c>
    </row>
    <row r="139" spans="2:51" s="12" customFormat="1" ht="13.5">
      <c r="B139" s="226"/>
      <c r="D139" s="214" t="s">
        <v>212</v>
      </c>
      <c r="E139" s="227" t="s">
        <v>5</v>
      </c>
      <c r="F139" s="228" t="s">
        <v>226</v>
      </c>
      <c r="H139" s="229">
        <v>580.378</v>
      </c>
      <c r="I139" s="230"/>
      <c r="L139" s="226"/>
      <c r="M139" s="231"/>
      <c r="N139" s="232"/>
      <c r="O139" s="232"/>
      <c r="P139" s="232"/>
      <c r="Q139" s="232"/>
      <c r="R139" s="232"/>
      <c r="S139" s="232"/>
      <c r="T139" s="233"/>
      <c r="AT139" s="227" t="s">
        <v>212</v>
      </c>
      <c r="AU139" s="227" t="s">
        <v>87</v>
      </c>
      <c r="AV139" s="12" t="s">
        <v>208</v>
      </c>
      <c r="AW139" s="12" t="s">
        <v>41</v>
      </c>
      <c r="AX139" s="12" t="s">
        <v>85</v>
      </c>
      <c r="AY139" s="227" t="s">
        <v>201</v>
      </c>
    </row>
    <row r="140" spans="2:51" s="11" customFormat="1" ht="13.5">
      <c r="B140" s="218"/>
      <c r="D140" s="214" t="s">
        <v>212</v>
      </c>
      <c r="F140" s="220" t="s">
        <v>3291</v>
      </c>
      <c r="H140" s="221">
        <v>1160.756</v>
      </c>
      <c r="I140" s="222"/>
      <c r="L140" s="218"/>
      <c r="M140" s="223"/>
      <c r="N140" s="224"/>
      <c r="O140" s="224"/>
      <c r="P140" s="224"/>
      <c r="Q140" s="224"/>
      <c r="R140" s="224"/>
      <c r="S140" s="224"/>
      <c r="T140" s="225"/>
      <c r="AT140" s="219" t="s">
        <v>212</v>
      </c>
      <c r="AU140" s="219" t="s">
        <v>87</v>
      </c>
      <c r="AV140" s="11" t="s">
        <v>87</v>
      </c>
      <c r="AW140" s="11" t="s">
        <v>6</v>
      </c>
      <c r="AX140" s="11" t="s">
        <v>85</v>
      </c>
      <c r="AY140" s="219" t="s">
        <v>201</v>
      </c>
    </row>
    <row r="141" spans="2:65" s="1" customFormat="1" ht="16.5" customHeight="1">
      <c r="B141" s="201"/>
      <c r="C141" s="202" t="s">
        <v>250</v>
      </c>
      <c r="D141" s="202" t="s">
        <v>203</v>
      </c>
      <c r="E141" s="203" t="s">
        <v>263</v>
      </c>
      <c r="F141" s="204" t="s">
        <v>264</v>
      </c>
      <c r="G141" s="205" t="s">
        <v>206</v>
      </c>
      <c r="H141" s="206">
        <v>574.634</v>
      </c>
      <c r="I141" s="207"/>
      <c r="J141" s="208">
        <f>ROUND(I141*H141,2)</f>
        <v>0</v>
      </c>
      <c r="K141" s="204" t="s">
        <v>207</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3292</v>
      </c>
    </row>
    <row r="142" spans="2:47" s="1" customFormat="1" ht="13.5">
      <c r="B142" s="47"/>
      <c r="D142" s="214" t="s">
        <v>210</v>
      </c>
      <c r="F142" s="215" t="s">
        <v>266</v>
      </c>
      <c r="I142" s="216"/>
      <c r="L142" s="47"/>
      <c r="M142" s="217"/>
      <c r="N142" s="48"/>
      <c r="O142" s="48"/>
      <c r="P142" s="48"/>
      <c r="Q142" s="48"/>
      <c r="R142" s="48"/>
      <c r="S142" s="48"/>
      <c r="T142" s="86"/>
      <c r="AT142" s="24" t="s">
        <v>210</v>
      </c>
      <c r="AU142" s="24" t="s">
        <v>87</v>
      </c>
    </row>
    <row r="143" spans="2:51" s="11" customFormat="1" ht="13.5">
      <c r="B143" s="218"/>
      <c r="D143" s="214" t="s">
        <v>212</v>
      </c>
      <c r="E143" s="219" t="s">
        <v>5</v>
      </c>
      <c r="F143" s="220" t="s">
        <v>3293</v>
      </c>
      <c r="H143" s="221">
        <v>574.634</v>
      </c>
      <c r="I143" s="222"/>
      <c r="L143" s="218"/>
      <c r="M143" s="223"/>
      <c r="N143" s="224"/>
      <c r="O143" s="224"/>
      <c r="P143" s="224"/>
      <c r="Q143" s="224"/>
      <c r="R143" s="224"/>
      <c r="S143" s="224"/>
      <c r="T143" s="225"/>
      <c r="AT143" s="219" t="s">
        <v>212</v>
      </c>
      <c r="AU143" s="219" t="s">
        <v>87</v>
      </c>
      <c r="AV143" s="11" t="s">
        <v>87</v>
      </c>
      <c r="AW143" s="11" t="s">
        <v>41</v>
      </c>
      <c r="AX143" s="11" t="s">
        <v>77</v>
      </c>
      <c r="AY143" s="219" t="s">
        <v>201</v>
      </c>
    </row>
    <row r="144" spans="2:51" s="12" customFormat="1" ht="13.5">
      <c r="B144" s="226"/>
      <c r="D144" s="214" t="s">
        <v>212</v>
      </c>
      <c r="E144" s="227" t="s">
        <v>5</v>
      </c>
      <c r="F144" s="228" t="s">
        <v>226</v>
      </c>
      <c r="H144" s="229">
        <v>574.634</v>
      </c>
      <c r="I144" s="230"/>
      <c r="L144" s="226"/>
      <c r="M144" s="231"/>
      <c r="N144" s="232"/>
      <c r="O144" s="232"/>
      <c r="P144" s="232"/>
      <c r="Q144" s="232"/>
      <c r="R144" s="232"/>
      <c r="S144" s="232"/>
      <c r="T144" s="233"/>
      <c r="AT144" s="227" t="s">
        <v>212</v>
      </c>
      <c r="AU144" s="227" t="s">
        <v>87</v>
      </c>
      <c r="AV144" s="12" t="s">
        <v>208</v>
      </c>
      <c r="AW144" s="12" t="s">
        <v>41</v>
      </c>
      <c r="AX144" s="12" t="s">
        <v>85</v>
      </c>
      <c r="AY144" s="227" t="s">
        <v>201</v>
      </c>
    </row>
    <row r="145" spans="2:65" s="1" customFormat="1" ht="16.5" customHeight="1">
      <c r="B145" s="201"/>
      <c r="C145" s="202" t="s">
        <v>256</v>
      </c>
      <c r="D145" s="202" t="s">
        <v>203</v>
      </c>
      <c r="E145" s="203" t="s">
        <v>3294</v>
      </c>
      <c r="F145" s="204" t="s">
        <v>3295</v>
      </c>
      <c r="G145" s="205" t="s">
        <v>206</v>
      </c>
      <c r="H145" s="206">
        <v>69.824</v>
      </c>
      <c r="I145" s="207"/>
      <c r="J145" s="208">
        <f>ROUND(I145*H145,2)</f>
        <v>0</v>
      </c>
      <c r="K145" s="204" t="s">
        <v>207</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3296</v>
      </c>
    </row>
    <row r="146" spans="2:47" s="1" customFormat="1" ht="13.5">
      <c r="B146" s="47"/>
      <c r="D146" s="214" t="s">
        <v>210</v>
      </c>
      <c r="F146" s="215" t="s">
        <v>3297</v>
      </c>
      <c r="I146" s="216"/>
      <c r="L146" s="47"/>
      <c r="M146" s="217"/>
      <c r="N146" s="48"/>
      <c r="O146" s="48"/>
      <c r="P146" s="48"/>
      <c r="Q146" s="48"/>
      <c r="R146" s="48"/>
      <c r="S146" s="48"/>
      <c r="T146" s="86"/>
      <c r="AT146" s="24" t="s">
        <v>210</v>
      </c>
      <c r="AU146" s="24" t="s">
        <v>87</v>
      </c>
    </row>
    <row r="147" spans="2:51" s="11" customFormat="1" ht="13.5">
      <c r="B147" s="218"/>
      <c r="D147" s="214" t="s">
        <v>212</v>
      </c>
      <c r="E147" s="219" t="s">
        <v>5</v>
      </c>
      <c r="F147" s="220" t="s">
        <v>3298</v>
      </c>
      <c r="H147" s="221">
        <v>15.66</v>
      </c>
      <c r="I147" s="222"/>
      <c r="L147" s="218"/>
      <c r="M147" s="223"/>
      <c r="N147" s="224"/>
      <c r="O147" s="224"/>
      <c r="P147" s="224"/>
      <c r="Q147" s="224"/>
      <c r="R147" s="224"/>
      <c r="S147" s="224"/>
      <c r="T147" s="225"/>
      <c r="AT147" s="219" t="s">
        <v>212</v>
      </c>
      <c r="AU147" s="219" t="s">
        <v>87</v>
      </c>
      <c r="AV147" s="11" t="s">
        <v>87</v>
      </c>
      <c r="AW147" s="11" t="s">
        <v>41</v>
      </c>
      <c r="AX147" s="11" t="s">
        <v>77</v>
      </c>
      <c r="AY147" s="219" t="s">
        <v>201</v>
      </c>
    </row>
    <row r="148" spans="2:51" s="11" customFormat="1" ht="13.5">
      <c r="B148" s="218"/>
      <c r="D148" s="214" t="s">
        <v>212</v>
      </c>
      <c r="E148" s="219" t="s">
        <v>5</v>
      </c>
      <c r="F148" s="220" t="s">
        <v>3299</v>
      </c>
      <c r="H148" s="221">
        <v>26.28</v>
      </c>
      <c r="I148" s="222"/>
      <c r="L148" s="218"/>
      <c r="M148" s="223"/>
      <c r="N148" s="224"/>
      <c r="O148" s="224"/>
      <c r="P148" s="224"/>
      <c r="Q148" s="224"/>
      <c r="R148" s="224"/>
      <c r="S148" s="224"/>
      <c r="T148" s="225"/>
      <c r="AT148" s="219" t="s">
        <v>212</v>
      </c>
      <c r="AU148" s="219" t="s">
        <v>87</v>
      </c>
      <c r="AV148" s="11" t="s">
        <v>87</v>
      </c>
      <c r="AW148" s="11" t="s">
        <v>41</v>
      </c>
      <c r="AX148" s="11" t="s">
        <v>77</v>
      </c>
      <c r="AY148" s="219" t="s">
        <v>201</v>
      </c>
    </row>
    <row r="149" spans="2:51" s="11" customFormat="1" ht="13.5">
      <c r="B149" s="218"/>
      <c r="D149" s="214" t="s">
        <v>212</v>
      </c>
      <c r="E149" s="219" t="s">
        <v>5</v>
      </c>
      <c r="F149" s="220" t="s">
        <v>3300</v>
      </c>
      <c r="H149" s="221">
        <v>17.82</v>
      </c>
      <c r="I149" s="222"/>
      <c r="L149" s="218"/>
      <c r="M149" s="223"/>
      <c r="N149" s="224"/>
      <c r="O149" s="224"/>
      <c r="P149" s="224"/>
      <c r="Q149" s="224"/>
      <c r="R149" s="224"/>
      <c r="S149" s="224"/>
      <c r="T149" s="225"/>
      <c r="AT149" s="219" t="s">
        <v>212</v>
      </c>
      <c r="AU149" s="219" t="s">
        <v>87</v>
      </c>
      <c r="AV149" s="11" t="s">
        <v>87</v>
      </c>
      <c r="AW149" s="11" t="s">
        <v>41</v>
      </c>
      <c r="AX149" s="11" t="s">
        <v>77</v>
      </c>
      <c r="AY149" s="219" t="s">
        <v>201</v>
      </c>
    </row>
    <row r="150" spans="2:51" s="11" customFormat="1" ht="13.5">
      <c r="B150" s="218"/>
      <c r="D150" s="214" t="s">
        <v>212</v>
      </c>
      <c r="E150" s="219" t="s">
        <v>5</v>
      </c>
      <c r="F150" s="220" t="s">
        <v>3301</v>
      </c>
      <c r="H150" s="221">
        <v>3.6</v>
      </c>
      <c r="I150" s="222"/>
      <c r="L150" s="218"/>
      <c r="M150" s="223"/>
      <c r="N150" s="224"/>
      <c r="O150" s="224"/>
      <c r="P150" s="224"/>
      <c r="Q150" s="224"/>
      <c r="R150" s="224"/>
      <c r="S150" s="224"/>
      <c r="T150" s="225"/>
      <c r="AT150" s="219" t="s">
        <v>212</v>
      </c>
      <c r="AU150" s="219" t="s">
        <v>87</v>
      </c>
      <c r="AV150" s="11" t="s">
        <v>87</v>
      </c>
      <c r="AW150" s="11" t="s">
        <v>41</v>
      </c>
      <c r="AX150" s="11" t="s">
        <v>77</v>
      </c>
      <c r="AY150" s="219" t="s">
        <v>201</v>
      </c>
    </row>
    <row r="151" spans="2:51" s="11" customFormat="1" ht="13.5">
      <c r="B151" s="218"/>
      <c r="D151" s="214" t="s">
        <v>212</v>
      </c>
      <c r="E151" s="219" t="s">
        <v>5</v>
      </c>
      <c r="F151" s="220" t="s">
        <v>3302</v>
      </c>
      <c r="H151" s="221">
        <v>5.264</v>
      </c>
      <c r="I151" s="222"/>
      <c r="L151" s="218"/>
      <c r="M151" s="223"/>
      <c r="N151" s="224"/>
      <c r="O151" s="224"/>
      <c r="P151" s="224"/>
      <c r="Q151" s="224"/>
      <c r="R151" s="224"/>
      <c r="S151" s="224"/>
      <c r="T151" s="225"/>
      <c r="AT151" s="219" t="s">
        <v>212</v>
      </c>
      <c r="AU151" s="219" t="s">
        <v>87</v>
      </c>
      <c r="AV151" s="11" t="s">
        <v>87</v>
      </c>
      <c r="AW151" s="11" t="s">
        <v>41</v>
      </c>
      <c r="AX151" s="11" t="s">
        <v>77</v>
      </c>
      <c r="AY151" s="219" t="s">
        <v>201</v>
      </c>
    </row>
    <row r="152" spans="2:51" s="11" customFormat="1" ht="13.5">
      <c r="B152" s="218"/>
      <c r="D152" s="214" t="s">
        <v>212</v>
      </c>
      <c r="E152" s="219" t="s">
        <v>5</v>
      </c>
      <c r="F152" s="220" t="s">
        <v>3303</v>
      </c>
      <c r="H152" s="221">
        <v>1.2</v>
      </c>
      <c r="I152" s="222"/>
      <c r="L152" s="218"/>
      <c r="M152" s="223"/>
      <c r="N152" s="224"/>
      <c r="O152" s="224"/>
      <c r="P152" s="224"/>
      <c r="Q152" s="224"/>
      <c r="R152" s="224"/>
      <c r="S152" s="224"/>
      <c r="T152" s="225"/>
      <c r="AT152" s="219" t="s">
        <v>212</v>
      </c>
      <c r="AU152" s="219" t="s">
        <v>87</v>
      </c>
      <c r="AV152" s="11" t="s">
        <v>87</v>
      </c>
      <c r="AW152" s="11" t="s">
        <v>41</v>
      </c>
      <c r="AX152" s="11" t="s">
        <v>77</v>
      </c>
      <c r="AY152" s="219" t="s">
        <v>201</v>
      </c>
    </row>
    <row r="153" spans="2:51" s="12" customFormat="1" ht="13.5">
      <c r="B153" s="226"/>
      <c r="D153" s="214" t="s">
        <v>212</v>
      </c>
      <c r="E153" s="227" t="s">
        <v>5</v>
      </c>
      <c r="F153" s="228" t="s">
        <v>226</v>
      </c>
      <c r="H153" s="229">
        <v>69.824</v>
      </c>
      <c r="I153" s="230"/>
      <c r="L153" s="226"/>
      <c r="M153" s="231"/>
      <c r="N153" s="232"/>
      <c r="O153" s="232"/>
      <c r="P153" s="232"/>
      <c r="Q153" s="232"/>
      <c r="R153" s="232"/>
      <c r="S153" s="232"/>
      <c r="T153" s="233"/>
      <c r="AT153" s="227" t="s">
        <v>212</v>
      </c>
      <c r="AU153" s="227" t="s">
        <v>87</v>
      </c>
      <c r="AV153" s="12" t="s">
        <v>208</v>
      </c>
      <c r="AW153" s="12" t="s">
        <v>41</v>
      </c>
      <c r="AX153" s="12" t="s">
        <v>85</v>
      </c>
      <c r="AY153" s="227" t="s">
        <v>201</v>
      </c>
    </row>
    <row r="154" spans="2:65" s="1" customFormat="1" ht="16.5" customHeight="1">
      <c r="B154" s="201"/>
      <c r="C154" s="242" t="s">
        <v>127</v>
      </c>
      <c r="D154" s="242" t="s">
        <v>504</v>
      </c>
      <c r="E154" s="243" t="s">
        <v>3304</v>
      </c>
      <c r="F154" s="244" t="s">
        <v>3305</v>
      </c>
      <c r="G154" s="245" t="s">
        <v>259</v>
      </c>
      <c r="H154" s="246">
        <v>139.648</v>
      </c>
      <c r="I154" s="247"/>
      <c r="J154" s="248">
        <f>ROUND(I154*H154,2)</f>
        <v>0</v>
      </c>
      <c r="K154" s="244" t="s">
        <v>207</v>
      </c>
      <c r="L154" s="249"/>
      <c r="M154" s="250" t="s">
        <v>5</v>
      </c>
      <c r="N154" s="251" t="s">
        <v>48</v>
      </c>
      <c r="O154" s="48"/>
      <c r="P154" s="211">
        <f>O154*H154</f>
        <v>0</v>
      </c>
      <c r="Q154" s="211">
        <v>0</v>
      </c>
      <c r="R154" s="211">
        <f>Q154*H154</f>
        <v>0</v>
      </c>
      <c r="S154" s="211">
        <v>0</v>
      </c>
      <c r="T154" s="212">
        <f>S154*H154</f>
        <v>0</v>
      </c>
      <c r="AR154" s="24" t="s">
        <v>250</v>
      </c>
      <c r="AT154" s="24" t="s">
        <v>504</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3306</v>
      </c>
    </row>
    <row r="155" spans="2:47" s="1" customFormat="1" ht="13.5">
      <c r="B155" s="47"/>
      <c r="D155" s="214" t="s">
        <v>210</v>
      </c>
      <c r="F155" s="215" t="s">
        <v>3305</v>
      </c>
      <c r="I155" s="216"/>
      <c r="L155" s="47"/>
      <c r="M155" s="217"/>
      <c r="N155" s="48"/>
      <c r="O155" s="48"/>
      <c r="P155" s="48"/>
      <c r="Q155" s="48"/>
      <c r="R155" s="48"/>
      <c r="S155" s="48"/>
      <c r="T155" s="86"/>
      <c r="AT155" s="24" t="s">
        <v>210</v>
      </c>
      <c r="AU155" s="24" t="s">
        <v>87</v>
      </c>
    </row>
    <row r="156" spans="2:51" s="11" customFormat="1" ht="13.5">
      <c r="B156" s="218"/>
      <c r="D156" s="214" t="s">
        <v>212</v>
      </c>
      <c r="F156" s="220" t="s">
        <v>3307</v>
      </c>
      <c r="H156" s="221">
        <v>139.648</v>
      </c>
      <c r="I156" s="222"/>
      <c r="L156" s="218"/>
      <c r="M156" s="223"/>
      <c r="N156" s="224"/>
      <c r="O156" s="224"/>
      <c r="P156" s="224"/>
      <c r="Q156" s="224"/>
      <c r="R156" s="224"/>
      <c r="S156" s="224"/>
      <c r="T156" s="225"/>
      <c r="AT156" s="219" t="s">
        <v>212</v>
      </c>
      <c r="AU156" s="219" t="s">
        <v>87</v>
      </c>
      <c r="AV156" s="11" t="s">
        <v>87</v>
      </c>
      <c r="AW156" s="11" t="s">
        <v>6</v>
      </c>
      <c r="AX156" s="11" t="s">
        <v>85</v>
      </c>
      <c r="AY156" s="219" t="s">
        <v>201</v>
      </c>
    </row>
    <row r="157" spans="2:65" s="1" customFormat="1" ht="16.5" customHeight="1">
      <c r="B157" s="201"/>
      <c r="C157" s="202" t="s">
        <v>403</v>
      </c>
      <c r="D157" s="202" t="s">
        <v>203</v>
      </c>
      <c r="E157" s="203" t="s">
        <v>3308</v>
      </c>
      <c r="F157" s="204" t="s">
        <v>3309</v>
      </c>
      <c r="G157" s="205" t="s">
        <v>270</v>
      </c>
      <c r="H157" s="206">
        <v>191.94</v>
      </c>
      <c r="I157" s="207"/>
      <c r="J157" s="208">
        <f>ROUND(I157*H157,2)</f>
        <v>0</v>
      </c>
      <c r="K157" s="204" t="s">
        <v>207</v>
      </c>
      <c r="L157" s="47"/>
      <c r="M157" s="209" t="s">
        <v>5</v>
      </c>
      <c r="N157" s="210" t="s">
        <v>48</v>
      </c>
      <c r="O157" s="48"/>
      <c r="P157" s="211">
        <f>O157*H157</f>
        <v>0</v>
      </c>
      <c r="Q157" s="211">
        <v>0</v>
      </c>
      <c r="R157" s="211">
        <f>Q157*H157</f>
        <v>0</v>
      </c>
      <c r="S157" s="211">
        <v>0</v>
      </c>
      <c r="T157" s="212">
        <f>S157*H157</f>
        <v>0</v>
      </c>
      <c r="AR157" s="24" t="s">
        <v>208</v>
      </c>
      <c r="AT157" s="24" t="s">
        <v>203</v>
      </c>
      <c r="AU157" s="24" t="s">
        <v>87</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3310</v>
      </c>
    </row>
    <row r="158" spans="2:47" s="1" customFormat="1" ht="13.5">
      <c r="B158" s="47"/>
      <c r="D158" s="214" t="s">
        <v>210</v>
      </c>
      <c r="F158" s="215" t="s">
        <v>3311</v>
      </c>
      <c r="I158" s="216"/>
      <c r="L158" s="47"/>
      <c r="M158" s="217"/>
      <c r="N158" s="48"/>
      <c r="O158" s="48"/>
      <c r="P158" s="48"/>
      <c r="Q158" s="48"/>
      <c r="R158" s="48"/>
      <c r="S158" s="48"/>
      <c r="T158" s="86"/>
      <c r="AT158" s="24" t="s">
        <v>210</v>
      </c>
      <c r="AU158" s="24" t="s">
        <v>87</v>
      </c>
    </row>
    <row r="159" spans="2:51" s="11" customFormat="1" ht="13.5">
      <c r="B159" s="218"/>
      <c r="D159" s="214" t="s">
        <v>212</v>
      </c>
      <c r="E159" s="219" t="s">
        <v>5</v>
      </c>
      <c r="F159" s="220" t="s">
        <v>3312</v>
      </c>
      <c r="H159" s="221">
        <v>191.94</v>
      </c>
      <c r="I159" s="222"/>
      <c r="L159" s="218"/>
      <c r="M159" s="223"/>
      <c r="N159" s="224"/>
      <c r="O159" s="224"/>
      <c r="P159" s="224"/>
      <c r="Q159" s="224"/>
      <c r="R159" s="224"/>
      <c r="S159" s="224"/>
      <c r="T159" s="225"/>
      <c r="AT159" s="219" t="s">
        <v>212</v>
      </c>
      <c r="AU159" s="219" t="s">
        <v>87</v>
      </c>
      <c r="AV159" s="11" t="s">
        <v>87</v>
      </c>
      <c r="AW159" s="11" t="s">
        <v>41</v>
      </c>
      <c r="AX159" s="11" t="s">
        <v>85</v>
      </c>
      <c r="AY159" s="219" t="s">
        <v>201</v>
      </c>
    </row>
    <row r="160" spans="2:63" s="10" customFormat="1" ht="29.85" customHeight="1">
      <c r="B160" s="188"/>
      <c r="D160" s="189" t="s">
        <v>76</v>
      </c>
      <c r="E160" s="199" t="s">
        <v>87</v>
      </c>
      <c r="F160" s="199" t="s">
        <v>274</v>
      </c>
      <c r="I160" s="191"/>
      <c r="J160" s="200">
        <f>BK160</f>
        <v>0</v>
      </c>
      <c r="L160" s="188"/>
      <c r="M160" s="193"/>
      <c r="N160" s="194"/>
      <c r="O160" s="194"/>
      <c r="P160" s="195">
        <f>SUM(P161:P166)</f>
        <v>0</v>
      </c>
      <c r="Q160" s="194"/>
      <c r="R160" s="195">
        <f>SUM(R161:R166)</f>
        <v>55.426569</v>
      </c>
      <c r="S160" s="194"/>
      <c r="T160" s="196">
        <f>SUM(T161:T166)</f>
        <v>0</v>
      </c>
      <c r="AR160" s="189" t="s">
        <v>85</v>
      </c>
      <c r="AT160" s="197" t="s">
        <v>76</v>
      </c>
      <c r="AU160" s="197" t="s">
        <v>85</v>
      </c>
      <c r="AY160" s="189" t="s">
        <v>201</v>
      </c>
      <c r="BK160" s="198">
        <f>SUM(BK161:BK166)</f>
        <v>0</v>
      </c>
    </row>
    <row r="161" spans="2:65" s="1" customFormat="1" ht="16.5" customHeight="1">
      <c r="B161" s="201"/>
      <c r="C161" s="202" t="s">
        <v>407</v>
      </c>
      <c r="D161" s="202" t="s">
        <v>203</v>
      </c>
      <c r="E161" s="203" t="s">
        <v>3313</v>
      </c>
      <c r="F161" s="204" t="s">
        <v>3314</v>
      </c>
      <c r="G161" s="205" t="s">
        <v>206</v>
      </c>
      <c r="H161" s="206">
        <v>27.554</v>
      </c>
      <c r="I161" s="207"/>
      <c r="J161" s="208">
        <f>ROUND(I161*H161,2)</f>
        <v>0</v>
      </c>
      <c r="K161" s="204" t="s">
        <v>207</v>
      </c>
      <c r="L161" s="47"/>
      <c r="M161" s="209" t="s">
        <v>5</v>
      </c>
      <c r="N161" s="210" t="s">
        <v>48</v>
      </c>
      <c r="O161" s="48"/>
      <c r="P161" s="211">
        <f>O161*H161</f>
        <v>0</v>
      </c>
      <c r="Q161" s="211">
        <v>1.98</v>
      </c>
      <c r="R161" s="211">
        <f>Q161*H161</f>
        <v>54.55692</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3315</v>
      </c>
    </row>
    <row r="162" spans="2:47" s="1" customFormat="1" ht="13.5">
      <c r="B162" s="47"/>
      <c r="D162" s="214" t="s">
        <v>210</v>
      </c>
      <c r="F162" s="215" t="s">
        <v>3316</v>
      </c>
      <c r="I162" s="216"/>
      <c r="L162" s="47"/>
      <c r="M162" s="217"/>
      <c r="N162" s="48"/>
      <c r="O162" s="48"/>
      <c r="P162" s="48"/>
      <c r="Q162" s="48"/>
      <c r="R162" s="48"/>
      <c r="S162" s="48"/>
      <c r="T162" s="86"/>
      <c r="AT162" s="24" t="s">
        <v>210</v>
      </c>
      <c r="AU162" s="24" t="s">
        <v>87</v>
      </c>
    </row>
    <row r="163" spans="2:51" s="11" customFormat="1" ht="13.5">
      <c r="B163" s="218"/>
      <c r="D163" s="214" t="s">
        <v>212</v>
      </c>
      <c r="E163" s="219" t="s">
        <v>5</v>
      </c>
      <c r="F163" s="220" t="s">
        <v>3317</v>
      </c>
      <c r="H163" s="221">
        <v>27.554</v>
      </c>
      <c r="I163" s="222"/>
      <c r="L163" s="218"/>
      <c r="M163" s="223"/>
      <c r="N163" s="224"/>
      <c r="O163" s="224"/>
      <c r="P163" s="224"/>
      <c r="Q163" s="224"/>
      <c r="R163" s="224"/>
      <c r="S163" s="224"/>
      <c r="T163" s="225"/>
      <c r="AT163" s="219" t="s">
        <v>212</v>
      </c>
      <c r="AU163" s="219" t="s">
        <v>87</v>
      </c>
      <c r="AV163" s="11" t="s">
        <v>87</v>
      </c>
      <c r="AW163" s="11" t="s">
        <v>41</v>
      </c>
      <c r="AX163" s="11" t="s">
        <v>85</v>
      </c>
      <c r="AY163" s="219" t="s">
        <v>201</v>
      </c>
    </row>
    <row r="164" spans="2:65" s="1" customFormat="1" ht="25.5" customHeight="1">
      <c r="B164" s="201"/>
      <c r="C164" s="202" t="s">
        <v>411</v>
      </c>
      <c r="D164" s="202" t="s">
        <v>203</v>
      </c>
      <c r="E164" s="203" t="s">
        <v>3318</v>
      </c>
      <c r="F164" s="204" t="s">
        <v>3319</v>
      </c>
      <c r="G164" s="205" t="s">
        <v>206</v>
      </c>
      <c r="H164" s="206">
        <v>0.33</v>
      </c>
      <c r="I164" s="207"/>
      <c r="J164" s="208">
        <f>ROUND(I164*H164,2)</f>
        <v>0</v>
      </c>
      <c r="K164" s="204" t="s">
        <v>207</v>
      </c>
      <c r="L164" s="47"/>
      <c r="M164" s="209" t="s">
        <v>5</v>
      </c>
      <c r="N164" s="210" t="s">
        <v>48</v>
      </c>
      <c r="O164" s="48"/>
      <c r="P164" s="211">
        <f>O164*H164</f>
        <v>0</v>
      </c>
      <c r="Q164" s="211">
        <v>2.6353</v>
      </c>
      <c r="R164" s="211">
        <f>Q164*H164</f>
        <v>0.869649</v>
      </c>
      <c r="S164" s="211">
        <v>0</v>
      </c>
      <c r="T164" s="212">
        <f>S164*H164</f>
        <v>0</v>
      </c>
      <c r="AR164" s="24" t="s">
        <v>208</v>
      </c>
      <c r="AT164" s="24" t="s">
        <v>203</v>
      </c>
      <c r="AU164" s="24" t="s">
        <v>87</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3320</v>
      </c>
    </row>
    <row r="165" spans="2:47" s="1" customFormat="1" ht="13.5">
      <c r="B165" s="47"/>
      <c r="D165" s="214" t="s">
        <v>210</v>
      </c>
      <c r="F165" s="215" t="s">
        <v>3321</v>
      </c>
      <c r="I165" s="216"/>
      <c r="L165" s="47"/>
      <c r="M165" s="217"/>
      <c r="N165" s="48"/>
      <c r="O165" s="48"/>
      <c r="P165" s="48"/>
      <c r="Q165" s="48"/>
      <c r="R165" s="48"/>
      <c r="S165" s="48"/>
      <c r="T165" s="86"/>
      <c r="AT165" s="24" t="s">
        <v>210</v>
      </c>
      <c r="AU165" s="24" t="s">
        <v>87</v>
      </c>
    </row>
    <row r="166" spans="2:51" s="11" customFormat="1" ht="13.5">
      <c r="B166" s="218"/>
      <c r="D166" s="214" t="s">
        <v>212</v>
      </c>
      <c r="E166" s="219" t="s">
        <v>5</v>
      </c>
      <c r="F166" s="220" t="s">
        <v>3322</v>
      </c>
      <c r="H166" s="221">
        <v>0.33</v>
      </c>
      <c r="I166" s="222"/>
      <c r="L166" s="218"/>
      <c r="M166" s="223"/>
      <c r="N166" s="224"/>
      <c r="O166" s="224"/>
      <c r="P166" s="224"/>
      <c r="Q166" s="224"/>
      <c r="R166" s="224"/>
      <c r="S166" s="224"/>
      <c r="T166" s="225"/>
      <c r="AT166" s="219" t="s">
        <v>212</v>
      </c>
      <c r="AU166" s="219" t="s">
        <v>87</v>
      </c>
      <c r="AV166" s="11" t="s">
        <v>87</v>
      </c>
      <c r="AW166" s="11" t="s">
        <v>41</v>
      </c>
      <c r="AX166" s="11" t="s">
        <v>85</v>
      </c>
      <c r="AY166" s="219" t="s">
        <v>201</v>
      </c>
    </row>
    <row r="167" spans="2:63" s="10" customFormat="1" ht="29.85" customHeight="1">
      <c r="B167" s="188"/>
      <c r="D167" s="189" t="s">
        <v>76</v>
      </c>
      <c r="E167" s="199" t="s">
        <v>219</v>
      </c>
      <c r="F167" s="199" t="s">
        <v>333</v>
      </c>
      <c r="I167" s="191"/>
      <c r="J167" s="200">
        <f>BK167</f>
        <v>0</v>
      </c>
      <c r="L167" s="188"/>
      <c r="M167" s="193"/>
      <c r="N167" s="194"/>
      <c r="O167" s="194"/>
      <c r="P167" s="195">
        <f>SUM(P168:P170)</f>
        <v>0</v>
      </c>
      <c r="Q167" s="194"/>
      <c r="R167" s="195">
        <f>SUM(R168:R170)</f>
        <v>1.02033</v>
      </c>
      <c r="S167" s="194"/>
      <c r="T167" s="196">
        <f>SUM(T168:T170)</f>
        <v>0</v>
      </c>
      <c r="AR167" s="189" t="s">
        <v>85</v>
      </c>
      <c r="AT167" s="197" t="s">
        <v>76</v>
      </c>
      <c r="AU167" s="197" t="s">
        <v>85</v>
      </c>
      <c r="AY167" s="189" t="s">
        <v>201</v>
      </c>
      <c r="BK167" s="198">
        <f>SUM(BK168:BK170)</f>
        <v>0</v>
      </c>
    </row>
    <row r="168" spans="2:65" s="1" customFormat="1" ht="16.5" customHeight="1">
      <c r="B168" s="201"/>
      <c r="C168" s="202" t="s">
        <v>417</v>
      </c>
      <c r="D168" s="202" t="s">
        <v>203</v>
      </c>
      <c r="E168" s="203" t="s">
        <v>3323</v>
      </c>
      <c r="F168" s="204" t="s">
        <v>3324</v>
      </c>
      <c r="G168" s="205" t="s">
        <v>316</v>
      </c>
      <c r="H168" s="206">
        <v>1</v>
      </c>
      <c r="I168" s="207"/>
      <c r="J168" s="208">
        <f>ROUND(I168*H168,2)</f>
        <v>0</v>
      </c>
      <c r="K168" s="204" t="s">
        <v>207</v>
      </c>
      <c r="L168" s="47"/>
      <c r="M168" s="209" t="s">
        <v>5</v>
      </c>
      <c r="N168" s="210" t="s">
        <v>48</v>
      </c>
      <c r="O168" s="48"/>
      <c r="P168" s="211">
        <f>O168*H168</f>
        <v>0</v>
      </c>
      <c r="Q168" s="211">
        <v>1.02033</v>
      </c>
      <c r="R168" s="211">
        <f>Q168*H168</f>
        <v>1.02033</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3325</v>
      </c>
    </row>
    <row r="169" spans="2:47" s="1" customFormat="1" ht="13.5">
      <c r="B169" s="47"/>
      <c r="D169" s="214" t="s">
        <v>210</v>
      </c>
      <c r="F169" s="215" t="s">
        <v>3326</v>
      </c>
      <c r="I169" s="216"/>
      <c r="L169" s="47"/>
      <c r="M169" s="217"/>
      <c r="N169" s="48"/>
      <c r="O169" s="48"/>
      <c r="P169" s="48"/>
      <c r="Q169" s="48"/>
      <c r="R169" s="48"/>
      <c r="S169" s="48"/>
      <c r="T169" s="86"/>
      <c r="AT169" s="24" t="s">
        <v>210</v>
      </c>
      <c r="AU169" s="24" t="s">
        <v>87</v>
      </c>
    </row>
    <row r="170" spans="2:51" s="11" customFormat="1" ht="13.5">
      <c r="B170" s="218"/>
      <c r="D170" s="214" t="s">
        <v>212</v>
      </c>
      <c r="E170" s="219" t="s">
        <v>5</v>
      </c>
      <c r="F170" s="220" t="s">
        <v>3327</v>
      </c>
      <c r="H170" s="221">
        <v>1</v>
      </c>
      <c r="I170" s="222"/>
      <c r="L170" s="218"/>
      <c r="M170" s="223"/>
      <c r="N170" s="224"/>
      <c r="O170" s="224"/>
      <c r="P170" s="224"/>
      <c r="Q170" s="224"/>
      <c r="R170" s="224"/>
      <c r="S170" s="224"/>
      <c r="T170" s="225"/>
      <c r="AT170" s="219" t="s">
        <v>212</v>
      </c>
      <c r="AU170" s="219" t="s">
        <v>87</v>
      </c>
      <c r="AV170" s="11" t="s">
        <v>87</v>
      </c>
      <c r="AW170" s="11" t="s">
        <v>41</v>
      </c>
      <c r="AX170" s="11" t="s">
        <v>85</v>
      </c>
      <c r="AY170" s="219" t="s">
        <v>201</v>
      </c>
    </row>
    <row r="171" spans="2:63" s="10" customFormat="1" ht="29.85" customHeight="1">
      <c r="B171" s="188"/>
      <c r="D171" s="189" t="s">
        <v>76</v>
      </c>
      <c r="E171" s="199" t="s">
        <v>208</v>
      </c>
      <c r="F171" s="199" t="s">
        <v>429</v>
      </c>
      <c r="I171" s="191"/>
      <c r="J171" s="200">
        <f>BK171</f>
        <v>0</v>
      </c>
      <c r="L171" s="188"/>
      <c r="M171" s="193"/>
      <c r="N171" s="194"/>
      <c r="O171" s="194"/>
      <c r="P171" s="195">
        <f>SUM(P172:P192)</f>
        <v>0</v>
      </c>
      <c r="Q171" s="194"/>
      <c r="R171" s="195">
        <f>SUM(R172:R192)</f>
        <v>2.77978125</v>
      </c>
      <c r="S171" s="194"/>
      <c r="T171" s="196">
        <f>SUM(T172:T192)</f>
        <v>0</v>
      </c>
      <c r="AR171" s="189" t="s">
        <v>85</v>
      </c>
      <c r="AT171" s="197" t="s">
        <v>76</v>
      </c>
      <c r="AU171" s="197" t="s">
        <v>85</v>
      </c>
      <c r="AY171" s="189" t="s">
        <v>201</v>
      </c>
      <c r="BK171" s="198">
        <f>SUM(BK172:BK192)</f>
        <v>0</v>
      </c>
    </row>
    <row r="172" spans="2:65" s="1" customFormat="1" ht="16.5" customHeight="1">
      <c r="B172" s="201"/>
      <c r="C172" s="202" t="s">
        <v>423</v>
      </c>
      <c r="D172" s="202" t="s">
        <v>203</v>
      </c>
      <c r="E172" s="203" t="s">
        <v>3328</v>
      </c>
      <c r="F172" s="204" t="s">
        <v>3329</v>
      </c>
      <c r="G172" s="205" t="s">
        <v>206</v>
      </c>
      <c r="H172" s="206">
        <v>1.125</v>
      </c>
      <c r="I172" s="207"/>
      <c r="J172" s="208">
        <f>ROUND(I172*H172,2)</f>
        <v>0</v>
      </c>
      <c r="K172" s="204" t="s">
        <v>207</v>
      </c>
      <c r="L172" s="47"/>
      <c r="M172" s="209" t="s">
        <v>5</v>
      </c>
      <c r="N172" s="210" t="s">
        <v>48</v>
      </c>
      <c r="O172" s="48"/>
      <c r="P172" s="211">
        <f>O172*H172</f>
        <v>0</v>
      </c>
      <c r="Q172" s="211">
        <v>2.45337</v>
      </c>
      <c r="R172" s="211">
        <f>Q172*H172</f>
        <v>2.76004125</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3330</v>
      </c>
    </row>
    <row r="173" spans="2:47" s="1" customFormat="1" ht="13.5">
      <c r="B173" s="47"/>
      <c r="D173" s="214" t="s">
        <v>210</v>
      </c>
      <c r="F173" s="215" t="s">
        <v>3331</v>
      </c>
      <c r="I173" s="216"/>
      <c r="L173" s="47"/>
      <c r="M173" s="217"/>
      <c r="N173" s="48"/>
      <c r="O173" s="48"/>
      <c r="P173" s="48"/>
      <c r="Q173" s="48"/>
      <c r="R173" s="48"/>
      <c r="S173" s="48"/>
      <c r="T173" s="86"/>
      <c r="AT173" s="24" t="s">
        <v>210</v>
      </c>
      <c r="AU173" s="24" t="s">
        <v>87</v>
      </c>
    </row>
    <row r="174" spans="2:51" s="11" customFormat="1" ht="13.5">
      <c r="B174" s="218"/>
      <c r="D174" s="214" t="s">
        <v>212</v>
      </c>
      <c r="E174" s="219" t="s">
        <v>5</v>
      </c>
      <c r="F174" s="220" t="s">
        <v>3332</v>
      </c>
      <c r="H174" s="221">
        <v>1.125</v>
      </c>
      <c r="I174" s="222"/>
      <c r="L174" s="218"/>
      <c r="M174" s="223"/>
      <c r="N174" s="224"/>
      <c r="O174" s="224"/>
      <c r="P174" s="224"/>
      <c r="Q174" s="224"/>
      <c r="R174" s="224"/>
      <c r="S174" s="224"/>
      <c r="T174" s="225"/>
      <c r="AT174" s="219" t="s">
        <v>212</v>
      </c>
      <c r="AU174" s="219" t="s">
        <v>87</v>
      </c>
      <c r="AV174" s="11" t="s">
        <v>87</v>
      </c>
      <c r="AW174" s="11" t="s">
        <v>41</v>
      </c>
      <c r="AX174" s="11" t="s">
        <v>85</v>
      </c>
      <c r="AY174" s="219" t="s">
        <v>201</v>
      </c>
    </row>
    <row r="175" spans="2:65" s="1" customFormat="1" ht="16.5" customHeight="1">
      <c r="B175" s="201"/>
      <c r="C175" s="202" t="s">
        <v>430</v>
      </c>
      <c r="D175" s="202" t="s">
        <v>203</v>
      </c>
      <c r="E175" s="203" t="s">
        <v>3333</v>
      </c>
      <c r="F175" s="204" t="s">
        <v>3334</v>
      </c>
      <c r="G175" s="205" t="s">
        <v>270</v>
      </c>
      <c r="H175" s="206">
        <v>3</v>
      </c>
      <c r="I175" s="207"/>
      <c r="J175" s="208">
        <f>ROUND(I175*H175,2)</f>
        <v>0</v>
      </c>
      <c r="K175" s="204" t="s">
        <v>207</v>
      </c>
      <c r="L175" s="47"/>
      <c r="M175" s="209" t="s">
        <v>5</v>
      </c>
      <c r="N175" s="210" t="s">
        <v>48</v>
      </c>
      <c r="O175" s="48"/>
      <c r="P175" s="211">
        <f>O175*H175</f>
        <v>0</v>
      </c>
      <c r="Q175" s="211">
        <v>0.00658</v>
      </c>
      <c r="R175" s="211">
        <f>Q175*H175</f>
        <v>0.01974</v>
      </c>
      <c r="S175" s="211">
        <v>0</v>
      </c>
      <c r="T175" s="212">
        <f>S175*H175</f>
        <v>0</v>
      </c>
      <c r="AR175" s="24" t="s">
        <v>208</v>
      </c>
      <c r="AT175" s="24" t="s">
        <v>203</v>
      </c>
      <c r="AU175" s="24" t="s">
        <v>87</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3335</v>
      </c>
    </row>
    <row r="176" spans="2:47" s="1" customFormat="1" ht="13.5">
      <c r="B176" s="47"/>
      <c r="D176" s="214" t="s">
        <v>210</v>
      </c>
      <c r="F176" s="215" t="s">
        <v>3336</v>
      </c>
      <c r="I176" s="216"/>
      <c r="L176" s="47"/>
      <c r="M176" s="217"/>
      <c r="N176" s="48"/>
      <c r="O176" s="48"/>
      <c r="P176" s="48"/>
      <c r="Q176" s="48"/>
      <c r="R176" s="48"/>
      <c r="S176" s="48"/>
      <c r="T176" s="86"/>
      <c r="AT176" s="24" t="s">
        <v>210</v>
      </c>
      <c r="AU176" s="24" t="s">
        <v>87</v>
      </c>
    </row>
    <row r="177" spans="2:51" s="11" customFormat="1" ht="13.5">
      <c r="B177" s="218"/>
      <c r="D177" s="214" t="s">
        <v>212</v>
      </c>
      <c r="E177" s="219" t="s">
        <v>5</v>
      </c>
      <c r="F177" s="220" t="s">
        <v>3337</v>
      </c>
      <c r="H177" s="221">
        <v>3</v>
      </c>
      <c r="I177" s="222"/>
      <c r="L177" s="218"/>
      <c r="M177" s="223"/>
      <c r="N177" s="224"/>
      <c r="O177" s="224"/>
      <c r="P177" s="224"/>
      <c r="Q177" s="224"/>
      <c r="R177" s="224"/>
      <c r="S177" s="224"/>
      <c r="T177" s="225"/>
      <c r="AT177" s="219" t="s">
        <v>212</v>
      </c>
      <c r="AU177" s="219" t="s">
        <v>87</v>
      </c>
      <c r="AV177" s="11" t="s">
        <v>87</v>
      </c>
      <c r="AW177" s="11" t="s">
        <v>41</v>
      </c>
      <c r="AX177" s="11" t="s">
        <v>85</v>
      </c>
      <c r="AY177" s="219" t="s">
        <v>201</v>
      </c>
    </row>
    <row r="178" spans="2:65" s="1" customFormat="1" ht="16.5" customHeight="1">
      <c r="B178" s="201"/>
      <c r="C178" s="202" t="s">
        <v>436</v>
      </c>
      <c r="D178" s="202" t="s">
        <v>203</v>
      </c>
      <c r="E178" s="203" t="s">
        <v>3338</v>
      </c>
      <c r="F178" s="204" t="s">
        <v>3339</v>
      </c>
      <c r="G178" s="205" t="s">
        <v>270</v>
      </c>
      <c r="H178" s="206">
        <v>3</v>
      </c>
      <c r="I178" s="207"/>
      <c r="J178" s="208">
        <f>ROUND(I178*H178,2)</f>
        <v>0</v>
      </c>
      <c r="K178" s="204" t="s">
        <v>207</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3340</v>
      </c>
    </row>
    <row r="179" spans="2:47" s="1" customFormat="1" ht="13.5">
      <c r="B179" s="47"/>
      <c r="D179" s="214" t="s">
        <v>210</v>
      </c>
      <c r="F179" s="215" t="s">
        <v>3341</v>
      </c>
      <c r="I179" s="216"/>
      <c r="L179" s="47"/>
      <c r="M179" s="217"/>
      <c r="N179" s="48"/>
      <c r="O179" s="48"/>
      <c r="P179" s="48"/>
      <c r="Q179" s="48"/>
      <c r="R179" s="48"/>
      <c r="S179" s="48"/>
      <c r="T179" s="86"/>
      <c r="AT179" s="24" t="s">
        <v>210</v>
      </c>
      <c r="AU179" s="24" t="s">
        <v>87</v>
      </c>
    </row>
    <row r="180" spans="2:51" s="11" customFormat="1" ht="13.5">
      <c r="B180" s="218"/>
      <c r="D180" s="214" t="s">
        <v>212</v>
      </c>
      <c r="E180" s="219" t="s">
        <v>5</v>
      </c>
      <c r="F180" s="220" t="s">
        <v>3337</v>
      </c>
      <c r="H180" s="221">
        <v>3</v>
      </c>
      <c r="I180" s="222"/>
      <c r="L180" s="218"/>
      <c r="M180" s="223"/>
      <c r="N180" s="224"/>
      <c r="O180" s="224"/>
      <c r="P180" s="224"/>
      <c r="Q180" s="224"/>
      <c r="R180" s="224"/>
      <c r="S180" s="224"/>
      <c r="T180" s="225"/>
      <c r="AT180" s="219" t="s">
        <v>212</v>
      </c>
      <c r="AU180" s="219" t="s">
        <v>87</v>
      </c>
      <c r="AV180" s="11" t="s">
        <v>87</v>
      </c>
      <c r="AW180" s="11" t="s">
        <v>41</v>
      </c>
      <c r="AX180" s="11" t="s">
        <v>85</v>
      </c>
      <c r="AY180" s="219" t="s">
        <v>201</v>
      </c>
    </row>
    <row r="181" spans="2:65" s="1" customFormat="1" ht="16.5" customHeight="1">
      <c r="B181" s="201"/>
      <c r="C181" s="202" t="s">
        <v>133</v>
      </c>
      <c r="D181" s="202" t="s">
        <v>203</v>
      </c>
      <c r="E181" s="203" t="s">
        <v>2919</v>
      </c>
      <c r="F181" s="204" t="s">
        <v>2920</v>
      </c>
      <c r="G181" s="205" t="s">
        <v>206</v>
      </c>
      <c r="H181" s="206">
        <v>41.664</v>
      </c>
      <c r="I181" s="207"/>
      <c r="J181" s="208">
        <f>ROUND(I181*H181,2)</f>
        <v>0</v>
      </c>
      <c r="K181" s="204" t="s">
        <v>207</v>
      </c>
      <c r="L181" s="47"/>
      <c r="M181" s="209" t="s">
        <v>5</v>
      </c>
      <c r="N181" s="210" t="s">
        <v>48</v>
      </c>
      <c r="O181" s="48"/>
      <c r="P181" s="211">
        <f>O181*H181</f>
        <v>0</v>
      </c>
      <c r="Q181" s="211">
        <v>0</v>
      </c>
      <c r="R181" s="211">
        <f>Q181*H181</f>
        <v>0</v>
      </c>
      <c r="S181" s="211">
        <v>0</v>
      </c>
      <c r="T181" s="212">
        <f>S181*H181</f>
        <v>0</v>
      </c>
      <c r="AR181" s="24" t="s">
        <v>208</v>
      </c>
      <c r="AT181" s="24" t="s">
        <v>203</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3342</v>
      </c>
    </row>
    <row r="182" spans="2:47" s="1" customFormat="1" ht="13.5">
      <c r="B182" s="47"/>
      <c r="D182" s="214" t="s">
        <v>210</v>
      </c>
      <c r="F182" s="215" t="s">
        <v>2922</v>
      </c>
      <c r="I182" s="216"/>
      <c r="L182" s="47"/>
      <c r="M182" s="217"/>
      <c r="N182" s="48"/>
      <c r="O182" s="48"/>
      <c r="P182" s="48"/>
      <c r="Q182" s="48"/>
      <c r="R182" s="48"/>
      <c r="S182" s="48"/>
      <c r="T182" s="86"/>
      <c r="AT182" s="24" t="s">
        <v>210</v>
      </c>
      <c r="AU182" s="24" t="s">
        <v>87</v>
      </c>
    </row>
    <row r="183" spans="2:51" s="11" customFormat="1" ht="13.5">
      <c r="B183" s="218"/>
      <c r="D183" s="214" t="s">
        <v>212</v>
      </c>
      <c r="E183" s="219" t="s">
        <v>5</v>
      </c>
      <c r="F183" s="220" t="s">
        <v>3343</v>
      </c>
      <c r="H183" s="221">
        <v>8.7</v>
      </c>
      <c r="I183" s="222"/>
      <c r="L183" s="218"/>
      <c r="M183" s="223"/>
      <c r="N183" s="224"/>
      <c r="O183" s="224"/>
      <c r="P183" s="224"/>
      <c r="Q183" s="224"/>
      <c r="R183" s="224"/>
      <c r="S183" s="224"/>
      <c r="T183" s="225"/>
      <c r="AT183" s="219" t="s">
        <v>212</v>
      </c>
      <c r="AU183" s="219" t="s">
        <v>87</v>
      </c>
      <c r="AV183" s="11" t="s">
        <v>87</v>
      </c>
      <c r="AW183" s="11" t="s">
        <v>41</v>
      </c>
      <c r="AX183" s="11" t="s">
        <v>77</v>
      </c>
      <c r="AY183" s="219" t="s">
        <v>201</v>
      </c>
    </row>
    <row r="184" spans="2:51" s="11" customFormat="1" ht="13.5">
      <c r="B184" s="218"/>
      <c r="D184" s="214" t="s">
        <v>212</v>
      </c>
      <c r="E184" s="219" t="s">
        <v>5</v>
      </c>
      <c r="F184" s="220" t="s">
        <v>3344</v>
      </c>
      <c r="H184" s="221">
        <v>14.6</v>
      </c>
      <c r="I184" s="222"/>
      <c r="L184" s="218"/>
      <c r="M184" s="223"/>
      <c r="N184" s="224"/>
      <c r="O184" s="224"/>
      <c r="P184" s="224"/>
      <c r="Q184" s="224"/>
      <c r="R184" s="224"/>
      <c r="S184" s="224"/>
      <c r="T184" s="225"/>
      <c r="AT184" s="219" t="s">
        <v>212</v>
      </c>
      <c r="AU184" s="219" t="s">
        <v>87</v>
      </c>
      <c r="AV184" s="11" t="s">
        <v>87</v>
      </c>
      <c r="AW184" s="11" t="s">
        <v>41</v>
      </c>
      <c r="AX184" s="11" t="s">
        <v>77</v>
      </c>
      <c r="AY184" s="219" t="s">
        <v>201</v>
      </c>
    </row>
    <row r="185" spans="2:51" s="11" customFormat="1" ht="13.5">
      <c r="B185" s="218"/>
      <c r="D185" s="214" t="s">
        <v>212</v>
      </c>
      <c r="E185" s="219" t="s">
        <v>5</v>
      </c>
      <c r="F185" s="220" t="s">
        <v>3345</v>
      </c>
      <c r="H185" s="221">
        <v>9.9</v>
      </c>
      <c r="I185" s="222"/>
      <c r="L185" s="218"/>
      <c r="M185" s="223"/>
      <c r="N185" s="224"/>
      <c r="O185" s="224"/>
      <c r="P185" s="224"/>
      <c r="Q185" s="224"/>
      <c r="R185" s="224"/>
      <c r="S185" s="224"/>
      <c r="T185" s="225"/>
      <c r="AT185" s="219" t="s">
        <v>212</v>
      </c>
      <c r="AU185" s="219" t="s">
        <v>87</v>
      </c>
      <c r="AV185" s="11" t="s">
        <v>87</v>
      </c>
      <c r="AW185" s="11" t="s">
        <v>41</v>
      </c>
      <c r="AX185" s="11" t="s">
        <v>77</v>
      </c>
      <c r="AY185" s="219" t="s">
        <v>201</v>
      </c>
    </row>
    <row r="186" spans="2:51" s="11" customFormat="1" ht="13.5">
      <c r="B186" s="218"/>
      <c r="D186" s="214" t="s">
        <v>212</v>
      </c>
      <c r="E186" s="219" t="s">
        <v>5</v>
      </c>
      <c r="F186" s="220" t="s">
        <v>3346</v>
      </c>
      <c r="H186" s="221">
        <v>2</v>
      </c>
      <c r="I186" s="222"/>
      <c r="L186" s="218"/>
      <c r="M186" s="223"/>
      <c r="N186" s="224"/>
      <c r="O186" s="224"/>
      <c r="P186" s="224"/>
      <c r="Q186" s="224"/>
      <c r="R186" s="224"/>
      <c r="S186" s="224"/>
      <c r="T186" s="225"/>
      <c r="AT186" s="219" t="s">
        <v>212</v>
      </c>
      <c r="AU186" s="219" t="s">
        <v>87</v>
      </c>
      <c r="AV186" s="11" t="s">
        <v>87</v>
      </c>
      <c r="AW186" s="11" t="s">
        <v>41</v>
      </c>
      <c r="AX186" s="11" t="s">
        <v>77</v>
      </c>
      <c r="AY186" s="219" t="s">
        <v>201</v>
      </c>
    </row>
    <row r="187" spans="2:51" s="11" customFormat="1" ht="13.5">
      <c r="B187" s="218"/>
      <c r="D187" s="214" t="s">
        <v>212</v>
      </c>
      <c r="E187" s="219" t="s">
        <v>5</v>
      </c>
      <c r="F187" s="220" t="s">
        <v>3302</v>
      </c>
      <c r="H187" s="221">
        <v>5.264</v>
      </c>
      <c r="I187" s="222"/>
      <c r="L187" s="218"/>
      <c r="M187" s="223"/>
      <c r="N187" s="224"/>
      <c r="O187" s="224"/>
      <c r="P187" s="224"/>
      <c r="Q187" s="224"/>
      <c r="R187" s="224"/>
      <c r="S187" s="224"/>
      <c r="T187" s="225"/>
      <c r="AT187" s="219" t="s">
        <v>212</v>
      </c>
      <c r="AU187" s="219" t="s">
        <v>87</v>
      </c>
      <c r="AV187" s="11" t="s">
        <v>87</v>
      </c>
      <c r="AW187" s="11" t="s">
        <v>41</v>
      </c>
      <c r="AX187" s="11" t="s">
        <v>77</v>
      </c>
      <c r="AY187" s="219" t="s">
        <v>201</v>
      </c>
    </row>
    <row r="188" spans="2:51" s="11" customFormat="1" ht="13.5">
      <c r="B188" s="218"/>
      <c r="D188" s="214" t="s">
        <v>212</v>
      </c>
      <c r="E188" s="219" t="s">
        <v>5</v>
      </c>
      <c r="F188" s="220" t="s">
        <v>3303</v>
      </c>
      <c r="H188" s="221">
        <v>1.2</v>
      </c>
      <c r="I188" s="222"/>
      <c r="L188" s="218"/>
      <c r="M188" s="223"/>
      <c r="N188" s="224"/>
      <c r="O188" s="224"/>
      <c r="P188" s="224"/>
      <c r="Q188" s="224"/>
      <c r="R188" s="224"/>
      <c r="S188" s="224"/>
      <c r="T188" s="225"/>
      <c r="AT188" s="219" t="s">
        <v>212</v>
      </c>
      <c r="AU188" s="219" t="s">
        <v>87</v>
      </c>
      <c r="AV188" s="11" t="s">
        <v>87</v>
      </c>
      <c r="AW188" s="11" t="s">
        <v>41</v>
      </c>
      <c r="AX188" s="11" t="s">
        <v>77</v>
      </c>
      <c r="AY188" s="219" t="s">
        <v>201</v>
      </c>
    </row>
    <row r="189" spans="2:51" s="11" customFormat="1" ht="13.5">
      <c r="B189" s="218"/>
      <c r="D189" s="214" t="s">
        <v>212</v>
      </c>
      <c r="E189" s="219" t="s">
        <v>5</v>
      </c>
      <c r="F189" s="220" t="s">
        <v>5</v>
      </c>
      <c r="H189" s="221">
        <v>0</v>
      </c>
      <c r="I189" s="222"/>
      <c r="L189" s="218"/>
      <c r="M189" s="223"/>
      <c r="N189" s="224"/>
      <c r="O189" s="224"/>
      <c r="P189" s="224"/>
      <c r="Q189" s="224"/>
      <c r="R189" s="224"/>
      <c r="S189" s="224"/>
      <c r="T189" s="225"/>
      <c r="AT189" s="219" t="s">
        <v>212</v>
      </c>
      <c r="AU189" s="219" t="s">
        <v>87</v>
      </c>
      <c r="AV189" s="11" t="s">
        <v>87</v>
      </c>
      <c r="AW189" s="11" t="s">
        <v>41</v>
      </c>
      <c r="AX189" s="11" t="s">
        <v>77</v>
      </c>
      <c r="AY189" s="219" t="s">
        <v>201</v>
      </c>
    </row>
    <row r="190" spans="2:51" s="11" customFormat="1" ht="13.5">
      <c r="B190" s="218"/>
      <c r="D190" s="214" t="s">
        <v>212</v>
      </c>
      <c r="E190" s="219" t="s">
        <v>5</v>
      </c>
      <c r="F190" s="220" t="s">
        <v>5</v>
      </c>
      <c r="H190" s="221">
        <v>0</v>
      </c>
      <c r="I190" s="222"/>
      <c r="L190" s="218"/>
      <c r="M190" s="223"/>
      <c r="N190" s="224"/>
      <c r="O190" s="224"/>
      <c r="P190" s="224"/>
      <c r="Q190" s="224"/>
      <c r="R190" s="224"/>
      <c r="S190" s="224"/>
      <c r="T190" s="225"/>
      <c r="AT190" s="219" t="s">
        <v>212</v>
      </c>
      <c r="AU190" s="219" t="s">
        <v>87</v>
      </c>
      <c r="AV190" s="11" t="s">
        <v>87</v>
      </c>
      <c r="AW190" s="11" t="s">
        <v>41</v>
      </c>
      <c r="AX190" s="11" t="s">
        <v>77</v>
      </c>
      <c r="AY190" s="219" t="s">
        <v>201</v>
      </c>
    </row>
    <row r="191" spans="2:51" s="12" customFormat="1" ht="13.5">
      <c r="B191" s="226"/>
      <c r="D191" s="214" t="s">
        <v>212</v>
      </c>
      <c r="E191" s="227" t="s">
        <v>5</v>
      </c>
      <c r="F191" s="228" t="s">
        <v>226</v>
      </c>
      <c r="H191" s="229">
        <v>41.664</v>
      </c>
      <c r="I191" s="230"/>
      <c r="L191" s="226"/>
      <c r="M191" s="231"/>
      <c r="N191" s="232"/>
      <c r="O191" s="232"/>
      <c r="P191" s="232"/>
      <c r="Q191" s="232"/>
      <c r="R191" s="232"/>
      <c r="S191" s="232"/>
      <c r="T191" s="233"/>
      <c r="AT191" s="227" t="s">
        <v>212</v>
      </c>
      <c r="AU191" s="227" t="s">
        <v>87</v>
      </c>
      <c r="AV191" s="12" t="s">
        <v>208</v>
      </c>
      <c r="AW191" s="12" t="s">
        <v>41</v>
      </c>
      <c r="AX191" s="12" t="s">
        <v>85</v>
      </c>
      <c r="AY191" s="227" t="s">
        <v>201</v>
      </c>
    </row>
    <row r="192" spans="2:65" s="1" customFormat="1" ht="25.5" customHeight="1">
      <c r="B192" s="201"/>
      <c r="C192" s="202" t="s">
        <v>136</v>
      </c>
      <c r="D192" s="202" t="s">
        <v>203</v>
      </c>
      <c r="E192" s="203" t="s">
        <v>3347</v>
      </c>
      <c r="F192" s="204" t="s">
        <v>3348</v>
      </c>
      <c r="G192" s="205" t="s">
        <v>206</v>
      </c>
      <c r="H192" s="206">
        <v>3</v>
      </c>
      <c r="I192" s="207"/>
      <c r="J192" s="208">
        <f>ROUND(I192*H192,2)</f>
        <v>0</v>
      </c>
      <c r="K192" s="204" t="s">
        <v>5</v>
      </c>
      <c r="L192" s="47"/>
      <c r="M192" s="209" t="s">
        <v>5</v>
      </c>
      <c r="N192" s="210" t="s">
        <v>48</v>
      </c>
      <c r="O192" s="48"/>
      <c r="P192" s="211">
        <f>O192*H192</f>
        <v>0</v>
      </c>
      <c r="Q192" s="211">
        <v>0</v>
      </c>
      <c r="R192" s="211">
        <f>Q192*H192</f>
        <v>0</v>
      </c>
      <c r="S192" s="211">
        <v>0</v>
      </c>
      <c r="T192" s="212">
        <f>S192*H192</f>
        <v>0</v>
      </c>
      <c r="AR192" s="24" t="s">
        <v>208</v>
      </c>
      <c r="AT192" s="24" t="s">
        <v>203</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3349</v>
      </c>
    </row>
    <row r="193" spans="2:63" s="10" customFormat="1" ht="29.85" customHeight="1">
      <c r="B193" s="188"/>
      <c r="D193" s="189" t="s">
        <v>76</v>
      </c>
      <c r="E193" s="199" t="s">
        <v>232</v>
      </c>
      <c r="F193" s="199" t="s">
        <v>2140</v>
      </c>
      <c r="I193" s="191"/>
      <c r="J193" s="200">
        <f>BK193</f>
        <v>0</v>
      </c>
      <c r="L193" s="188"/>
      <c r="M193" s="193"/>
      <c r="N193" s="194"/>
      <c r="O193" s="194"/>
      <c r="P193" s="195">
        <f>SUM(P194:P203)</f>
        <v>0</v>
      </c>
      <c r="Q193" s="194"/>
      <c r="R193" s="195">
        <f>SUM(R194:R203)</f>
        <v>104.97550000000001</v>
      </c>
      <c r="S193" s="194"/>
      <c r="T193" s="196">
        <f>SUM(T194:T203)</f>
        <v>0</v>
      </c>
      <c r="AR193" s="189" t="s">
        <v>85</v>
      </c>
      <c r="AT193" s="197" t="s">
        <v>76</v>
      </c>
      <c r="AU193" s="197" t="s">
        <v>85</v>
      </c>
      <c r="AY193" s="189" t="s">
        <v>201</v>
      </c>
      <c r="BK193" s="198">
        <f>SUM(BK194:BK203)</f>
        <v>0</v>
      </c>
    </row>
    <row r="194" spans="2:65" s="1" customFormat="1" ht="25.5" customHeight="1">
      <c r="B194" s="201"/>
      <c r="C194" s="202" t="s">
        <v>147</v>
      </c>
      <c r="D194" s="202" t="s">
        <v>203</v>
      </c>
      <c r="E194" s="203" t="s">
        <v>3350</v>
      </c>
      <c r="F194" s="204" t="s">
        <v>3351</v>
      </c>
      <c r="G194" s="205" t="s">
        <v>270</v>
      </c>
      <c r="H194" s="206">
        <v>267.94</v>
      </c>
      <c r="I194" s="207"/>
      <c r="J194" s="208">
        <f>ROUND(I194*H194,2)</f>
        <v>0</v>
      </c>
      <c r="K194" s="204" t="s">
        <v>207</v>
      </c>
      <c r="L194" s="47"/>
      <c r="M194" s="209" t="s">
        <v>5</v>
      </c>
      <c r="N194" s="210" t="s">
        <v>48</v>
      </c>
      <c r="O194" s="48"/>
      <c r="P194" s="211">
        <f>O194*H194</f>
        <v>0</v>
      </c>
      <c r="Q194" s="211">
        <v>0.098</v>
      </c>
      <c r="R194" s="211">
        <f>Q194*H194</f>
        <v>26.25812</v>
      </c>
      <c r="S194" s="211">
        <v>0</v>
      </c>
      <c r="T194" s="212">
        <f>S194*H194</f>
        <v>0</v>
      </c>
      <c r="AR194" s="24" t="s">
        <v>208</v>
      </c>
      <c r="AT194" s="24" t="s">
        <v>203</v>
      </c>
      <c r="AU194" s="24" t="s">
        <v>87</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3352</v>
      </c>
    </row>
    <row r="195" spans="2:47" s="1" customFormat="1" ht="13.5">
      <c r="B195" s="47"/>
      <c r="D195" s="214" t="s">
        <v>210</v>
      </c>
      <c r="F195" s="215" t="s">
        <v>3353</v>
      </c>
      <c r="I195" s="216"/>
      <c r="L195" s="47"/>
      <c r="M195" s="217"/>
      <c r="N195" s="48"/>
      <c r="O195" s="48"/>
      <c r="P195" s="48"/>
      <c r="Q195" s="48"/>
      <c r="R195" s="48"/>
      <c r="S195" s="48"/>
      <c r="T195" s="86"/>
      <c r="AT195" s="24" t="s">
        <v>210</v>
      </c>
      <c r="AU195" s="24" t="s">
        <v>87</v>
      </c>
    </row>
    <row r="196" spans="2:51" s="11" customFormat="1" ht="13.5">
      <c r="B196" s="218"/>
      <c r="D196" s="214" t="s">
        <v>212</v>
      </c>
      <c r="E196" s="219" t="s">
        <v>5</v>
      </c>
      <c r="F196" s="220" t="s">
        <v>3354</v>
      </c>
      <c r="H196" s="221">
        <v>267.94</v>
      </c>
      <c r="I196" s="222"/>
      <c r="L196" s="218"/>
      <c r="M196" s="223"/>
      <c r="N196" s="224"/>
      <c r="O196" s="224"/>
      <c r="P196" s="224"/>
      <c r="Q196" s="224"/>
      <c r="R196" s="224"/>
      <c r="S196" s="224"/>
      <c r="T196" s="225"/>
      <c r="AT196" s="219" t="s">
        <v>212</v>
      </c>
      <c r="AU196" s="219" t="s">
        <v>87</v>
      </c>
      <c r="AV196" s="11" t="s">
        <v>87</v>
      </c>
      <c r="AW196" s="11" t="s">
        <v>41</v>
      </c>
      <c r="AX196" s="11" t="s">
        <v>85</v>
      </c>
      <c r="AY196" s="219" t="s">
        <v>201</v>
      </c>
    </row>
    <row r="197" spans="2:65" s="1" customFormat="1" ht="16.5" customHeight="1">
      <c r="B197" s="201"/>
      <c r="C197" s="242" t="s">
        <v>451</v>
      </c>
      <c r="D197" s="242" t="s">
        <v>504</v>
      </c>
      <c r="E197" s="243" t="s">
        <v>3355</v>
      </c>
      <c r="F197" s="244" t="s">
        <v>3356</v>
      </c>
      <c r="G197" s="245" t="s">
        <v>270</v>
      </c>
      <c r="H197" s="246">
        <v>294.734</v>
      </c>
      <c r="I197" s="247"/>
      <c r="J197" s="248">
        <f>ROUND(I197*H197,2)</f>
        <v>0</v>
      </c>
      <c r="K197" s="244" t="s">
        <v>207</v>
      </c>
      <c r="L197" s="249"/>
      <c r="M197" s="250" t="s">
        <v>5</v>
      </c>
      <c r="N197" s="251" t="s">
        <v>48</v>
      </c>
      <c r="O197" s="48"/>
      <c r="P197" s="211">
        <f>O197*H197</f>
        <v>0</v>
      </c>
      <c r="Q197" s="211">
        <v>0.14</v>
      </c>
      <c r="R197" s="211">
        <f>Q197*H197</f>
        <v>41.26276</v>
      </c>
      <c r="S197" s="211">
        <v>0</v>
      </c>
      <c r="T197" s="212">
        <f>S197*H197</f>
        <v>0</v>
      </c>
      <c r="AR197" s="24" t="s">
        <v>250</v>
      </c>
      <c r="AT197" s="24" t="s">
        <v>504</v>
      </c>
      <c r="AU197" s="24" t="s">
        <v>87</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3357</v>
      </c>
    </row>
    <row r="198" spans="2:47" s="1" customFormat="1" ht="13.5">
      <c r="B198" s="47"/>
      <c r="D198" s="214" t="s">
        <v>210</v>
      </c>
      <c r="F198" s="215" t="s">
        <v>3356</v>
      </c>
      <c r="I198" s="216"/>
      <c r="L198" s="47"/>
      <c r="M198" s="217"/>
      <c r="N198" s="48"/>
      <c r="O198" s="48"/>
      <c r="P198" s="48"/>
      <c r="Q198" s="48"/>
      <c r="R198" s="48"/>
      <c r="S198" s="48"/>
      <c r="T198" s="86"/>
      <c r="AT198" s="24" t="s">
        <v>210</v>
      </c>
      <c r="AU198" s="24" t="s">
        <v>87</v>
      </c>
    </row>
    <row r="199" spans="2:51" s="11" customFormat="1" ht="13.5">
      <c r="B199" s="218"/>
      <c r="D199" s="214" t="s">
        <v>212</v>
      </c>
      <c r="F199" s="220" t="s">
        <v>3358</v>
      </c>
      <c r="H199" s="221">
        <v>294.734</v>
      </c>
      <c r="I199" s="222"/>
      <c r="L199" s="218"/>
      <c r="M199" s="223"/>
      <c r="N199" s="224"/>
      <c r="O199" s="224"/>
      <c r="P199" s="224"/>
      <c r="Q199" s="224"/>
      <c r="R199" s="224"/>
      <c r="S199" s="224"/>
      <c r="T199" s="225"/>
      <c r="AT199" s="219" t="s">
        <v>212</v>
      </c>
      <c r="AU199" s="219" t="s">
        <v>87</v>
      </c>
      <c r="AV199" s="11" t="s">
        <v>87</v>
      </c>
      <c r="AW199" s="11" t="s">
        <v>6</v>
      </c>
      <c r="AX199" s="11" t="s">
        <v>85</v>
      </c>
      <c r="AY199" s="219" t="s">
        <v>201</v>
      </c>
    </row>
    <row r="200" spans="2:65" s="1" customFormat="1" ht="16.5" customHeight="1">
      <c r="B200" s="201"/>
      <c r="C200" s="202" t="s">
        <v>456</v>
      </c>
      <c r="D200" s="202" t="s">
        <v>203</v>
      </c>
      <c r="E200" s="203" t="s">
        <v>3359</v>
      </c>
      <c r="F200" s="204" t="s">
        <v>3360</v>
      </c>
      <c r="G200" s="205" t="s">
        <v>270</v>
      </c>
      <c r="H200" s="206">
        <v>267.94</v>
      </c>
      <c r="I200" s="207"/>
      <c r="J200" s="208">
        <f>ROUND(I200*H200,2)</f>
        <v>0</v>
      </c>
      <c r="K200" s="204" t="s">
        <v>5</v>
      </c>
      <c r="L200" s="47"/>
      <c r="M200" s="209" t="s">
        <v>5</v>
      </c>
      <c r="N200" s="210" t="s">
        <v>48</v>
      </c>
      <c r="O200" s="48"/>
      <c r="P200" s="211">
        <f>O200*H200</f>
        <v>0</v>
      </c>
      <c r="Q200" s="211">
        <v>0.098</v>
      </c>
      <c r="R200" s="211">
        <f>Q200*H200</f>
        <v>26.25812</v>
      </c>
      <c r="S200" s="211">
        <v>0</v>
      </c>
      <c r="T200" s="212">
        <f>S200*H200</f>
        <v>0</v>
      </c>
      <c r="AR200" s="24" t="s">
        <v>208</v>
      </c>
      <c r="AT200" s="24" t="s">
        <v>203</v>
      </c>
      <c r="AU200" s="24" t="s">
        <v>87</v>
      </c>
      <c r="AY200" s="24" t="s">
        <v>201</v>
      </c>
      <c r="BE200" s="213">
        <f>IF(N200="základní",J200,0)</f>
        <v>0</v>
      </c>
      <c r="BF200" s="213">
        <f>IF(N200="snížená",J200,0)</f>
        <v>0</v>
      </c>
      <c r="BG200" s="213">
        <f>IF(N200="zákl. přenesená",J200,0)</f>
        <v>0</v>
      </c>
      <c r="BH200" s="213">
        <f>IF(N200="sníž. přenesená",J200,0)</f>
        <v>0</v>
      </c>
      <c r="BI200" s="213">
        <f>IF(N200="nulová",J200,0)</f>
        <v>0</v>
      </c>
      <c r="BJ200" s="24" t="s">
        <v>85</v>
      </c>
      <c r="BK200" s="213">
        <f>ROUND(I200*H200,2)</f>
        <v>0</v>
      </c>
      <c r="BL200" s="24" t="s">
        <v>208</v>
      </c>
      <c r="BM200" s="24" t="s">
        <v>3361</v>
      </c>
    </row>
    <row r="201" spans="2:51" s="11" customFormat="1" ht="13.5">
      <c r="B201" s="218"/>
      <c r="D201" s="214" t="s">
        <v>212</v>
      </c>
      <c r="E201" s="219" t="s">
        <v>5</v>
      </c>
      <c r="F201" s="220" t="s">
        <v>3362</v>
      </c>
      <c r="H201" s="221">
        <v>267.94</v>
      </c>
      <c r="I201" s="222"/>
      <c r="L201" s="218"/>
      <c r="M201" s="223"/>
      <c r="N201" s="224"/>
      <c r="O201" s="224"/>
      <c r="P201" s="224"/>
      <c r="Q201" s="224"/>
      <c r="R201" s="224"/>
      <c r="S201" s="224"/>
      <c r="T201" s="225"/>
      <c r="AT201" s="219" t="s">
        <v>212</v>
      </c>
      <c r="AU201" s="219" t="s">
        <v>87</v>
      </c>
      <c r="AV201" s="11" t="s">
        <v>87</v>
      </c>
      <c r="AW201" s="11" t="s">
        <v>41</v>
      </c>
      <c r="AX201" s="11" t="s">
        <v>85</v>
      </c>
      <c r="AY201" s="219" t="s">
        <v>201</v>
      </c>
    </row>
    <row r="202" spans="2:65" s="1" customFormat="1" ht="16.5" customHeight="1">
      <c r="B202" s="201"/>
      <c r="C202" s="202" t="s">
        <v>463</v>
      </c>
      <c r="D202" s="202" t="s">
        <v>203</v>
      </c>
      <c r="E202" s="203" t="s">
        <v>3363</v>
      </c>
      <c r="F202" s="204" t="s">
        <v>3364</v>
      </c>
      <c r="G202" s="205" t="s">
        <v>270</v>
      </c>
      <c r="H202" s="206">
        <v>114.25</v>
      </c>
      <c r="I202" s="207"/>
      <c r="J202" s="208">
        <f>ROUND(I202*H202,2)</f>
        <v>0</v>
      </c>
      <c r="K202" s="204" t="s">
        <v>5</v>
      </c>
      <c r="L202" s="47"/>
      <c r="M202" s="209" t="s">
        <v>5</v>
      </c>
      <c r="N202" s="210" t="s">
        <v>48</v>
      </c>
      <c r="O202" s="48"/>
      <c r="P202" s="211">
        <f>O202*H202</f>
        <v>0</v>
      </c>
      <c r="Q202" s="211">
        <v>0.098</v>
      </c>
      <c r="R202" s="211">
        <f>Q202*H202</f>
        <v>11.1965</v>
      </c>
      <c r="S202" s="211">
        <v>0</v>
      </c>
      <c r="T202" s="212">
        <f>S202*H202</f>
        <v>0</v>
      </c>
      <c r="AR202" s="24" t="s">
        <v>208</v>
      </c>
      <c r="AT202" s="24" t="s">
        <v>203</v>
      </c>
      <c r="AU202" s="24" t="s">
        <v>87</v>
      </c>
      <c r="AY202" s="24" t="s">
        <v>201</v>
      </c>
      <c r="BE202" s="213">
        <f>IF(N202="základní",J202,0)</f>
        <v>0</v>
      </c>
      <c r="BF202" s="213">
        <f>IF(N202="snížená",J202,0)</f>
        <v>0</v>
      </c>
      <c r="BG202" s="213">
        <f>IF(N202="zákl. přenesená",J202,0)</f>
        <v>0</v>
      </c>
      <c r="BH202" s="213">
        <f>IF(N202="sníž. přenesená",J202,0)</f>
        <v>0</v>
      </c>
      <c r="BI202" s="213">
        <f>IF(N202="nulová",J202,0)</f>
        <v>0</v>
      </c>
      <c r="BJ202" s="24" t="s">
        <v>85</v>
      </c>
      <c r="BK202" s="213">
        <f>ROUND(I202*H202,2)</f>
        <v>0</v>
      </c>
      <c r="BL202" s="24" t="s">
        <v>208</v>
      </c>
      <c r="BM202" s="24" t="s">
        <v>3365</v>
      </c>
    </row>
    <row r="203" spans="2:51" s="11" customFormat="1" ht="13.5">
      <c r="B203" s="218"/>
      <c r="D203" s="214" t="s">
        <v>212</v>
      </c>
      <c r="E203" s="219" t="s">
        <v>5</v>
      </c>
      <c r="F203" s="220" t="s">
        <v>3366</v>
      </c>
      <c r="H203" s="221">
        <v>114.25</v>
      </c>
      <c r="I203" s="222"/>
      <c r="L203" s="218"/>
      <c r="M203" s="223"/>
      <c r="N203" s="224"/>
      <c r="O203" s="224"/>
      <c r="P203" s="224"/>
      <c r="Q203" s="224"/>
      <c r="R203" s="224"/>
      <c r="S203" s="224"/>
      <c r="T203" s="225"/>
      <c r="AT203" s="219" t="s">
        <v>212</v>
      </c>
      <c r="AU203" s="219" t="s">
        <v>87</v>
      </c>
      <c r="AV203" s="11" t="s">
        <v>87</v>
      </c>
      <c r="AW203" s="11" t="s">
        <v>41</v>
      </c>
      <c r="AX203" s="11" t="s">
        <v>85</v>
      </c>
      <c r="AY203" s="219" t="s">
        <v>201</v>
      </c>
    </row>
    <row r="204" spans="2:63" s="10" customFormat="1" ht="29.85" customHeight="1">
      <c r="B204" s="188"/>
      <c r="D204" s="189" t="s">
        <v>76</v>
      </c>
      <c r="E204" s="199" t="s">
        <v>250</v>
      </c>
      <c r="F204" s="199" t="s">
        <v>2972</v>
      </c>
      <c r="I204" s="191"/>
      <c r="J204" s="200">
        <f>BK204</f>
        <v>0</v>
      </c>
      <c r="L204" s="188"/>
      <c r="M204" s="193"/>
      <c r="N204" s="194"/>
      <c r="O204" s="194"/>
      <c r="P204" s="195">
        <f>SUM(P205:P261)</f>
        <v>0</v>
      </c>
      <c r="Q204" s="194"/>
      <c r="R204" s="195">
        <f>SUM(R205:R261)</f>
        <v>31.29348385</v>
      </c>
      <c r="S204" s="194"/>
      <c r="T204" s="196">
        <f>SUM(T205:T261)</f>
        <v>0</v>
      </c>
      <c r="AR204" s="189" t="s">
        <v>85</v>
      </c>
      <c r="AT204" s="197" t="s">
        <v>76</v>
      </c>
      <c r="AU204" s="197" t="s">
        <v>85</v>
      </c>
      <c r="AY204" s="189" t="s">
        <v>201</v>
      </c>
      <c r="BK204" s="198">
        <f>SUM(BK205:BK261)</f>
        <v>0</v>
      </c>
    </row>
    <row r="205" spans="2:65" s="1" customFormat="1" ht="25.5" customHeight="1">
      <c r="B205" s="201"/>
      <c r="C205" s="202" t="s">
        <v>139</v>
      </c>
      <c r="D205" s="202" t="s">
        <v>203</v>
      </c>
      <c r="E205" s="203" t="s">
        <v>3367</v>
      </c>
      <c r="F205" s="204" t="s">
        <v>3368</v>
      </c>
      <c r="G205" s="205" t="s">
        <v>330</v>
      </c>
      <c r="H205" s="206">
        <v>87</v>
      </c>
      <c r="I205" s="207"/>
      <c r="J205" s="208">
        <f>ROUND(I205*H205,2)</f>
        <v>0</v>
      </c>
      <c r="K205" s="204" t="s">
        <v>207</v>
      </c>
      <c r="L205" s="47"/>
      <c r="M205" s="209" t="s">
        <v>5</v>
      </c>
      <c r="N205" s="210" t="s">
        <v>48</v>
      </c>
      <c r="O205" s="48"/>
      <c r="P205" s="211">
        <f>O205*H205</f>
        <v>0</v>
      </c>
      <c r="Q205" s="211">
        <v>5E-05</v>
      </c>
      <c r="R205" s="211">
        <f>Q205*H205</f>
        <v>0.004350000000000001</v>
      </c>
      <c r="S205" s="211">
        <v>0</v>
      </c>
      <c r="T205" s="212">
        <f>S205*H205</f>
        <v>0</v>
      </c>
      <c r="AR205" s="24" t="s">
        <v>208</v>
      </c>
      <c r="AT205" s="24" t="s">
        <v>203</v>
      </c>
      <c r="AU205" s="24" t="s">
        <v>87</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3369</v>
      </c>
    </row>
    <row r="206" spans="2:47" s="1" customFormat="1" ht="13.5">
      <c r="B206" s="47"/>
      <c r="D206" s="214" t="s">
        <v>210</v>
      </c>
      <c r="F206" s="215" t="s">
        <v>3370</v>
      </c>
      <c r="I206" s="216"/>
      <c r="L206" s="47"/>
      <c r="M206" s="217"/>
      <c r="N206" s="48"/>
      <c r="O206" s="48"/>
      <c r="P206" s="48"/>
      <c r="Q206" s="48"/>
      <c r="R206" s="48"/>
      <c r="S206" s="48"/>
      <c r="T206" s="86"/>
      <c r="AT206" s="24" t="s">
        <v>210</v>
      </c>
      <c r="AU206" s="24" t="s">
        <v>87</v>
      </c>
    </row>
    <row r="207" spans="2:65" s="1" customFormat="1" ht="25.5" customHeight="1">
      <c r="B207" s="201"/>
      <c r="C207" s="242" t="s">
        <v>11</v>
      </c>
      <c r="D207" s="242" t="s">
        <v>504</v>
      </c>
      <c r="E207" s="243" t="s">
        <v>3371</v>
      </c>
      <c r="F207" s="244" t="s">
        <v>3372</v>
      </c>
      <c r="G207" s="245" t="s">
        <v>330</v>
      </c>
      <c r="H207" s="246">
        <v>88.305</v>
      </c>
      <c r="I207" s="247"/>
      <c r="J207" s="248">
        <f>ROUND(I207*H207,2)</f>
        <v>0</v>
      </c>
      <c r="K207" s="244" t="s">
        <v>207</v>
      </c>
      <c r="L207" s="249"/>
      <c r="M207" s="250" t="s">
        <v>5</v>
      </c>
      <c r="N207" s="251" t="s">
        <v>48</v>
      </c>
      <c r="O207" s="48"/>
      <c r="P207" s="211">
        <f>O207*H207</f>
        <v>0</v>
      </c>
      <c r="Q207" s="211">
        <v>0.075</v>
      </c>
      <c r="R207" s="211">
        <f>Q207*H207</f>
        <v>6.6228750000000005</v>
      </c>
      <c r="S207" s="211">
        <v>0</v>
      </c>
      <c r="T207" s="212">
        <f>S207*H207</f>
        <v>0</v>
      </c>
      <c r="AR207" s="24" t="s">
        <v>250</v>
      </c>
      <c r="AT207" s="24" t="s">
        <v>504</v>
      </c>
      <c r="AU207" s="24" t="s">
        <v>87</v>
      </c>
      <c r="AY207" s="24" t="s">
        <v>201</v>
      </c>
      <c r="BE207" s="213">
        <f>IF(N207="základní",J207,0)</f>
        <v>0</v>
      </c>
      <c r="BF207" s="213">
        <f>IF(N207="snížená",J207,0)</f>
        <v>0</v>
      </c>
      <c r="BG207" s="213">
        <f>IF(N207="zákl. přenesená",J207,0)</f>
        <v>0</v>
      </c>
      <c r="BH207" s="213">
        <f>IF(N207="sníž. přenesená",J207,0)</f>
        <v>0</v>
      </c>
      <c r="BI207" s="213">
        <f>IF(N207="nulová",J207,0)</f>
        <v>0</v>
      </c>
      <c r="BJ207" s="24" t="s">
        <v>85</v>
      </c>
      <c r="BK207" s="213">
        <f>ROUND(I207*H207,2)</f>
        <v>0</v>
      </c>
      <c r="BL207" s="24" t="s">
        <v>208</v>
      </c>
      <c r="BM207" s="24" t="s">
        <v>3373</v>
      </c>
    </row>
    <row r="208" spans="2:47" s="1" customFormat="1" ht="13.5">
      <c r="B208" s="47"/>
      <c r="D208" s="214" t="s">
        <v>210</v>
      </c>
      <c r="F208" s="215" t="s">
        <v>3372</v>
      </c>
      <c r="I208" s="216"/>
      <c r="L208" s="47"/>
      <c r="M208" s="217"/>
      <c r="N208" s="48"/>
      <c r="O208" s="48"/>
      <c r="P208" s="48"/>
      <c r="Q208" s="48"/>
      <c r="R208" s="48"/>
      <c r="S208" s="48"/>
      <c r="T208" s="86"/>
      <c r="AT208" s="24" t="s">
        <v>210</v>
      </c>
      <c r="AU208" s="24" t="s">
        <v>87</v>
      </c>
    </row>
    <row r="209" spans="2:51" s="11" customFormat="1" ht="13.5">
      <c r="B209" s="218"/>
      <c r="D209" s="214" t="s">
        <v>212</v>
      </c>
      <c r="F209" s="220" t="s">
        <v>3374</v>
      </c>
      <c r="H209" s="221">
        <v>88.305</v>
      </c>
      <c r="I209" s="222"/>
      <c r="L209" s="218"/>
      <c r="M209" s="223"/>
      <c r="N209" s="224"/>
      <c r="O209" s="224"/>
      <c r="P209" s="224"/>
      <c r="Q209" s="224"/>
      <c r="R209" s="224"/>
      <c r="S209" s="224"/>
      <c r="T209" s="225"/>
      <c r="AT209" s="219" t="s">
        <v>212</v>
      </c>
      <c r="AU209" s="219" t="s">
        <v>87</v>
      </c>
      <c r="AV209" s="11" t="s">
        <v>87</v>
      </c>
      <c r="AW209" s="11" t="s">
        <v>6</v>
      </c>
      <c r="AX209" s="11" t="s">
        <v>85</v>
      </c>
      <c r="AY209" s="219" t="s">
        <v>201</v>
      </c>
    </row>
    <row r="210" spans="2:65" s="1" customFormat="1" ht="16.5" customHeight="1">
      <c r="B210" s="201"/>
      <c r="C210" s="202" t="s">
        <v>296</v>
      </c>
      <c r="D210" s="202" t="s">
        <v>203</v>
      </c>
      <c r="E210" s="203" t="s">
        <v>3375</v>
      </c>
      <c r="F210" s="204" t="s">
        <v>3376</v>
      </c>
      <c r="G210" s="205" t="s">
        <v>330</v>
      </c>
      <c r="H210" s="206">
        <v>7.5</v>
      </c>
      <c r="I210" s="207"/>
      <c r="J210" s="208">
        <f>ROUND(I210*H210,2)</f>
        <v>0</v>
      </c>
      <c r="K210" s="204" t="s">
        <v>5</v>
      </c>
      <c r="L210" s="47"/>
      <c r="M210" s="209" t="s">
        <v>5</v>
      </c>
      <c r="N210" s="210" t="s">
        <v>48</v>
      </c>
      <c r="O210" s="48"/>
      <c r="P210" s="211">
        <f>O210*H210</f>
        <v>0</v>
      </c>
      <c r="Q210" s="211">
        <v>0.044</v>
      </c>
      <c r="R210" s="211">
        <f>Q210*H210</f>
        <v>0.32999999999999996</v>
      </c>
      <c r="S210" s="211">
        <v>0</v>
      </c>
      <c r="T210" s="212">
        <f>S210*H210</f>
        <v>0</v>
      </c>
      <c r="AR210" s="24" t="s">
        <v>208</v>
      </c>
      <c r="AT210" s="24" t="s">
        <v>203</v>
      </c>
      <c r="AU210" s="24" t="s">
        <v>87</v>
      </c>
      <c r="AY210" s="24" t="s">
        <v>201</v>
      </c>
      <c r="BE210" s="213">
        <f>IF(N210="základní",J210,0)</f>
        <v>0</v>
      </c>
      <c r="BF210" s="213">
        <f>IF(N210="snížená",J210,0)</f>
        <v>0</v>
      </c>
      <c r="BG210" s="213">
        <f>IF(N210="zákl. přenesená",J210,0)</f>
        <v>0</v>
      </c>
      <c r="BH210" s="213">
        <f>IF(N210="sníž. přenesená",J210,0)</f>
        <v>0</v>
      </c>
      <c r="BI210" s="213">
        <f>IF(N210="nulová",J210,0)</f>
        <v>0</v>
      </c>
      <c r="BJ210" s="24" t="s">
        <v>85</v>
      </c>
      <c r="BK210" s="213">
        <f>ROUND(I210*H210,2)</f>
        <v>0</v>
      </c>
      <c r="BL210" s="24" t="s">
        <v>208</v>
      </c>
      <c r="BM210" s="24" t="s">
        <v>3377</v>
      </c>
    </row>
    <row r="211" spans="2:47" s="1" customFormat="1" ht="13.5">
      <c r="B211" s="47"/>
      <c r="D211" s="214" t="s">
        <v>210</v>
      </c>
      <c r="F211" s="215" t="s">
        <v>3376</v>
      </c>
      <c r="I211" s="216"/>
      <c r="L211" s="47"/>
      <c r="M211" s="217"/>
      <c r="N211" s="48"/>
      <c r="O211" s="48"/>
      <c r="P211" s="48"/>
      <c r="Q211" s="48"/>
      <c r="R211" s="48"/>
      <c r="S211" s="48"/>
      <c r="T211" s="86"/>
      <c r="AT211" s="24" t="s">
        <v>210</v>
      </c>
      <c r="AU211" s="24" t="s">
        <v>87</v>
      </c>
    </row>
    <row r="212" spans="2:65" s="1" customFormat="1" ht="25.5" customHeight="1">
      <c r="B212" s="201"/>
      <c r="C212" s="202" t="s">
        <v>302</v>
      </c>
      <c r="D212" s="202" t="s">
        <v>203</v>
      </c>
      <c r="E212" s="203" t="s">
        <v>3378</v>
      </c>
      <c r="F212" s="204" t="s">
        <v>3379</v>
      </c>
      <c r="G212" s="205" t="s">
        <v>330</v>
      </c>
      <c r="H212" s="206">
        <v>126.3</v>
      </c>
      <c r="I212" s="207"/>
      <c r="J212" s="208">
        <f>ROUND(I212*H212,2)</f>
        <v>0</v>
      </c>
      <c r="K212" s="204" t="s">
        <v>207</v>
      </c>
      <c r="L212" s="47"/>
      <c r="M212" s="209" t="s">
        <v>5</v>
      </c>
      <c r="N212" s="210" t="s">
        <v>48</v>
      </c>
      <c r="O212" s="48"/>
      <c r="P212" s="211">
        <f>O212*H212</f>
        <v>0</v>
      </c>
      <c r="Q212" s="211">
        <v>1E-05</v>
      </c>
      <c r="R212" s="211">
        <f>Q212*H212</f>
        <v>0.001263</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3380</v>
      </c>
    </row>
    <row r="213" spans="2:47" s="1" customFormat="1" ht="13.5">
      <c r="B213" s="47"/>
      <c r="D213" s="214" t="s">
        <v>210</v>
      </c>
      <c r="F213" s="215" t="s">
        <v>3381</v>
      </c>
      <c r="I213" s="216"/>
      <c r="L213" s="47"/>
      <c r="M213" s="217"/>
      <c r="N213" s="48"/>
      <c r="O213" s="48"/>
      <c r="P213" s="48"/>
      <c r="Q213" s="48"/>
      <c r="R213" s="48"/>
      <c r="S213" s="48"/>
      <c r="T213" s="86"/>
      <c r="AT213" s="24" t="s">
        <v>210</v>
      </c>
      <c r="AU213" s="24" t="s">
        <v>87</v>
      </c>
    </row>
    <row r="214" spans="2:51" s="11" customFormat="1" ht="13.5">
      <c r="B214" s="218"/>
      <c r="D214" s="214" t="s">
        <v>212</v>
      </c>
      <c r="E214" s="219" t="s">
        <v>5</v>
      </c>
      <c r="F214" s="220" t="s">
        <v>3382</v>
      </c>
      <c r="H214" s="221">
        <v>20</v>
      </c>
      <c r="I214" s="222"/>
      <c r="L214" s="218"/>
      <c r="M214" s="223"/>
      <c r="N214" s="224"/>
      <c r="O214" s="224"/>
      <c r="P214" s="224"/>
      <c r="Q214" s="224"/>
      <c r="R214" s="224"/>
      <c r="S214" s="224"/>
      <c r="T214" s="225"/>
      <c r="AT214" s="219" t="s">
        <v>212</v>
      </c>
      <c r="AU214" s="219" t="s">
        <v>87</v>
      </c>
      <c r="AV214" s="11" t="s">
        <v>87</v>
      </c>
      <c r="AW214" s="11" t="s">
        <v>41</v>
      </c>
      <c r="AX214" s="11" t="s">
        <v>77</v>
      </c>
      <c r="AY214" s="219" t="s">
        <v>201</v>
      </c>
    </row>
    <row r="215" spans="2:51" s="11" customFormat="1" ht="13.5">
      <c r="B215" s="218"/>
      <c r="D215" s="214" t="s">
        <v>212</v>
      </c>
      <c r="E215" s="219" t="s">
        <v>5</v>
      </c>
      <c r="F215" s="220" t="s">
        <v>3383</v>
      </c>
      <c r="H215" s="221">
        <v>40.5</v>
      </c>
      <c r="I215" s="222"/>
      <c r="L215" s="218"/>
      <c r="M215" s="223"/>
      <c r="N215" s="224"/>
      <c r="O215" s="224"/>
      <c r="P215" s="224"/>
      <c r="Q215" s="224"/>
      <c r="R215" s="224"/>
      <c r="S215" s="224"/>
      <c r="T215" s="225"/>
      <c r="AT215" s="219" t="s">
        <v>212</v>
      </c>
      <c r="AU215" s="219" t="s">
        <v>87</v>
      </c>
      <c r="AV215" s="11" t="s">
        <v>87</v>
      </c>
      <c r="AW215" s="11" t="s">
        <v>41</v>
      </c>
      <c r="AX215" s="11" t="s">
        <v>77</v>
      </c>
      <c r="AY215" s="219" t="s">
        <v>201</v>
      </c>
    </row>
    <row r="216" spans="2:51" s="11" customFormat="1" ht="13.5">
      <c r="B216" s="218"/>
      <c r="D216" s="214" t="s">
        <v>212</v>
      </c>
      <c r="E216" s="219" t="s">
        <v>5</v>
      </c>
      <c r="F216" s="220" t="s">
        <v>3384</v>
      </c>
      <c r="H216" s="221">
        <v>65.8</v>
      </c>
      <c r="I216" s="222"/>
      <c r="L216" s="218"/>
      <c r="M216" s="223"/>
      <c r="N216" s="224"/>
      <c r="O216" s="224"/>
      <c r="P216" s="224"/>
      <c r="Q216" s="224"/>
      <c r="R216" s="224"/>
      <c r="S216" s="224"/>
      <c r="T216" s="225"/>
      <c r="AT216" s="219" t="s">
        <v>212</v>
      </c>
      <c r="AU216" s="219" t="s">
        <v>87</v>
      </c>
      <c r="AV216" s="11" t="s">
        <v>87</v>
      </c>
      <c r="AW216" s="11" t="s">
        <v>41</v>
      </c>
      <c r="AX216" s="11" t="s">
        <v>77</v>
      </c>
      <c r="AY216" s="219" t="s">
        <v>201</v>
      </c>
    </row>
    <row r="217" spans="2:51" s="12" customFormat="1" ht="13.5">
      <c r="B217" s="226"/>
      <c r="D217" s="214" t="s">
        <v>212</v>
      </c>
      <c r="E217" s="227" t="s">
        <v>5</v>
      </c>
      <c r="F217" s="228" t="s">
        <v>226</v>
      </c>
      <c r="H217" s="229">
        <v>126.3</v>
      </c>
      <c r="I217" s="230"/>
      <c r="L217" s="226"/>
      <c r="M217" s="231"/>
      <c r="N217" s="232"/>
      <c r="O217" s="232"/>
      <c r="P217" s="232"/>
      <c r="Q217" s="232"/>
      <c r="R217" s="232"/>
      <c r="S217" s="232"/>
      <c r="T217" s="233"/>
      <c r="AT217" s="227" t="s">
        <v>212</v>
      </c>
      <c r="AU217" s="227" t="s">
        <v>87</v>
      </c>
      <c r="AV217" s="12" t="s">
        <v>208</v>
      </c>
      <c r="AW217" s="12" t="s">
        <v>41</v>
      </c>
      <c r="AX217" s="12" t="s">
        <v>85</v>
      </c>
      <c r="AY217" s="227" t="s">
        <v>201</v>
      </c>
    </row>
    <row r="218" spans="2:65" s="1" customFormat="1" ht="25.5" customHeight="1">
      <c r="B218" s="201"/>
      <c r="C218" s="202" t="s">
        <v>308</v>
      </c>
      <c r="D218" s="202" t="s">
        <v>203</v>
      </c>
      <c r="E218" s="203" t="s">
        <v>3385</v>
      </c>
      <c r="F218" s="204" t="s">
        <v>3386</v>
      </c>
      <c r="G218" s="205" t="s">
        <v>330</v>
      </c>
      <c r="H218" s="206">
        <v>265</v>
      </c>
      <c r="I218" s="207"/>
      <c r="J218" s="208">
        <f>ROUND(I218*H218,2)</f>
        <v>0</v>
      </c>
      <c r="K218" s="204" t="s">
        <v>207</v>
      </c>
      <c r="L218" s="47"/>
      <c r="M218" s="209" t="s">
        <v>5</v>
      </c>
      <c r="N218" s="210" t="s">
        <v>48</v>
      </c>
      <c r="O218" s="48"/>
      <c r="P218" s="211">
        <f>O218*H218</f>
        <v>0</v>
      </c>
      <c r="Q218" s="211">
        <v>2E-05</v>
      </c>
      <c r="R218" s="211">
        <f>Q218*H218</f>
        <v>0.0053</v>
      </c>
      <c r="S218" s="211">
        <v>0</v>
      </c>
      <c r="T218" s="212">
        <f>S218*H218</f>
        <v>0</v>
      </c>
      <c r="AR218" s="24" t="s">
        <v>208</v>
      </c>
      <c r="AT218" s="24" t="s">
        <v>203</v>
      </c>
      <c r="AU218" s="24" t="s">
        <v>87</v>
      </c>
      <c r="AY218" s="24" t="s">
        <v>201</v>
      </c>
      <c r="BE218" s="213">
        <f>IF(N218="základní",J218,0)</f>
        <v>0</v>
      </c>
      <c r="BF218" s="213">
        <f>IF(N218="snížená",J218,0)</f>
        <v>0</v>
      </c>
      <c r="BG218" s="213">
        <f>IF(N218="zákl. přenesená",J218,0)</f>
        <v>0</v>
      </c>
      <c r="BH218" s="213">
        <f>IF(N218="sníž. přenesená",J218,0)</f>
        <v>0</v>
      </c>
      <c r="BI218" s="213">
        <f>IF(N218="nulová",J218,0)</f>
        <v>0</v>
      </c>
      <c r="BJ218" s="24" t="s">
        <v>85</v>
      </c>
      <c r="BK218" s="213">
        <f>ROUND(I218*H218,2)</f>
        <v>0</v>
      </c>
      <c r="BL218" s="24" t="s">
        <v>208</v>
      </c>
      <c r="BM218" s="24" t="s">
        <v>3387</v>
      </c>
    </row>
    <row r="219" spans="2:47" s="1" customFormat="1" ht="13.5">
      <c r="B219" s="47"/>
      <c r="D219" s="214" t="s">
        <v>210</v>
      </c>
      <c r="F219" s="215" t="s">
        <v>3388</v>
      </c>
      <c r="I219" s="216"/>
      <c r="L219" s="47"/>
      <c r="M219" s="217"/>
      <c r="N219" s="48"/>
      <c r="O219" s="48"/>
      <c r="P219" s="48"/>
      <c r="Q219" s="48"/>
      <c r="R219" s="48"/>
      <c r="S219" s="48"/>
      <c r="T219" s="86"/>
      <c r="AT219" s="24" t="s">
        <v>210</v>
      </c>
      <c r="AU219" s="24" t="s">
        <v>87</v>
      </c>
    </row>
    <row r="220" spans="2:51" s="11" customFormat="1" ht="13.5">
      <c r="B220" s="218"/>
      <c r="D220" s="214" t="s">
        <v>212</v>
      </c>
      <c r="E220" s="219" t="s">
        <v>5</v>
      </c>
      <c r="F220" s="220" t="s">
        <v>3389</v>
      </c>
      <c r="H220" s="221">
        <v>146</v>
      </c>
      <c r="I220" s="222"/>
      <c r="L220" s="218"/>
      <c r="M220" s="223"/>
      <c r="N220" s="224"/>
      <c r="O220" s="224"/>
      <c r="P220" s="224"/>
      <c r="Q220" s="224"/>
      <c r="R220" s="224"/>
      <c r="S220" s="224"/>
      <c r="T220" s="225"/>
      <c r="AT220" s="219" t="s">
        <v>212</v>
      </c>
      <c r="AU220" s="219" t="s">
        <v>87</v>
      </c>
      <c r="AV220" s="11" t="s">
        <v>87</v>
      </c>
      <c r="AW220" s="11" t="s">
        <v>41</v>
      </c>
      <c r="AX220" s="11" t="s">
        <v>77</v>
      </c>
      <c r="AY220" s="219" t="s">
        <v>201</v>
      </c>
    </row>
    <row r="221" spans="2:51" s="11" customFormat="1" ht="13.5">
      <c r="B221" s="218"/>
      <c r="D221" s="214" t="s">
        <v>212</v>
      </c>
      <c r="E221" s="219" t="s">
        <v>5</v>
      </c>
      <c r="F221" s="220" t="s">
        <v>3390</v>
      </c>
      <c r="H221" s="221">
        <v>99</v>
      </c>
      <c r="I221" s="222"/>
      <c r="L221" s="218"/>
      <c r="M221" s="223"/>
      <c r="N221" s="224"/>
      <c r="O221" s="224"/>
      <c r="P221" s="224"/>
      <c r="Q221" s="224"/>
      <c r="R221" s="224"/>
      <c r="S221" s="224"/>
      <c r="T221" s="225"/>
      <c r="AT221" s="219" t="s">
        <v>212</v>
      </c>
      <c r="AU221" s="219" t="s">
        <v>87</v>
      </c>
      <c r="AV221" s="11" t="s">
        <v>87</v>
      </c>
      <c r="AW221" s="11" t="s">
        <v>41</v>
      </c>
      <c r="AX221" s="11" t="s">
        <v>77</v>
      </c>
      <c r="AY221" s="219" t="s">
        <v>201</v>
      </c>
    </row>
    <row r="222" spans="2:51" s="11" customFormat="1" ht="13.5">
      <c r="B222" s="218"/>
      <c r="D222" s="214" t="s">
        <v>212</v>
      </c>
      <c r="E222" s="219" t="s">
        <v>5</v>
      </c>
      <c r="F222" s="220" t="s">
        <v>3382</v>
      </c>
      <c r="H222" s="221">
        <v>20</v>
      </c>
      <c r="I222" s="222"/>
      <c r="L222" s="218"/>
      <c r="M222" s="223"/>
      <c r="N222" s="224"/>
      <c r="O222" s="224"/>
      <c r="P222" s="224"/>
      <c r="Q222" s="224"/>
      <c r="R222" s="224"/>
      <c r="S222" s="224"/>
      <c r="T222" s="225"/>
      <c r="AT222" s="219" t="s">
        <v>212</v>
      </c>
      <c r="AU222" s="219" t="s">
        <v>87</v>
      </c>
      <c r="AV222" s="11" t="s">
        <v>87</v>
      </c>
      <c r="AW222" s="11" t="s">
        <v>41</v>
      </c>
      <c r="AX222" s="11" t="s">
        <v>77</v>
      </c>
      <c r="AY222" s="219" t="s">
        <v>201</v>
      </c>
    </row>
    <row r="223" spans="2:51" s="12" customFormat="1" ht="13.5">
      <c r="B223" s="226"/>
      <c r="D223" s="214" t="s">
        <v>212</v>
      </c>
      <c r="E223" s="227" t="s">
        <v>5</v>
      </c>
      <c r="F223" s="228" t="s">
        <v>226</v>
      </c>
      <c r="H223" s="229">
        <v>265</v>
      </c>
      <c r="I223" s="230"/>
      <c r="L223" s="226"/>
      <c r="M223" s="231"/>
      <c r="N223" s="232"/>
      <c r="O223" s="232"/>
      <c r="P223" s="232"/>
      <c r="Q223" s="232"/>
      <c r="R223" s="232"/>
      <c r="S223" s="232"/>
      <c r="T223" s="233"/>
      <c r="AT223" s="227" t="s">
        <v>212</v>
      </c>
      <c r="AU223" s="227" t="s">
        <v>87</v>
      </c>
      <c r="AV223" s="12" t="s">
        <v>208</v>
      </c>
      <c r="AW223" s="12" t="s">
        <v>41</v>
      </c>
      <c r="AX223" s="12" t="s">
        <v>85</v>
      </c>
      <c r="AY223" s="227" t="s">
        <v>201</v>
      </c>
    </row>
    <row r="224" spans="2:65" s="1" customFormat="1" ht="16.5" customHeight="1">
      <c r="B224" s="201"/>
      <c r="C224" s="242" t="s">
        <v>313</v>
      </c>
      <c r="D224" s="242" t="s">
        <v>504</v>
      </c>
      <c r="E224" s="243" t="s">
        <v>3391</v>
      </c>
      <c r="F224" s="244" t="s">
        <v>3392</v>
      </c>
      <c r="G224" s="245" t="s">
        <v>330</v>
      </c>
      <c r="H224" s="246">
        <v>278.25</v>
      </c>
      <c r="I224" s="247"/>
      <c r="J224" s="248">
        <f>ROUND(I224*H224,2)</f>
        <v>0</v>
      </c>
      <c r="K224" s="244" t="s">
        <v>5</v>
      </c>
      <c r="L224" s="249"/>
      <c r="M224" s="250" t="s">
        <v>5</v>
      </c>
      <c r="N224" s="251" t="s">
        <v>48</v>
      </c>
      <c r="O224" s="48"/>
      <c r="P224" s="211">
        <f>O224*H224</f>
        <v>0</v>
      </c>
      <c r="Q224" s="211">
        <v>0.00729</v>
      </c>
      <c r="R224" s="211">
        <f>Q224*H224</f>
        <v>2.0284424999999997</v>
      </c>
      <c r="S224" s="211">
        <v>0</v>
      </c>
      <c r="T224" s="212">
        <f>S224*H224</f>
        <v>0</v>
      </c>
      <c r="AR224" s="24" t="s">
        <v>250</v>
      </c>
      <c r="AT224" s="24" t="s">
        <v>504</v>
      </c>
      <c r="AU224" s="24" t="s">
        <v>87</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3393</v>
      </c>
    </row>
    <row r="225" spans="2:47" s="1" customFormat="1" ht="13.5">
      <c r="B225" s="47"/>
      <c r="D225" s="214" t="s">
        <v>210</v>
      </c>
      <c r="F225" s="215" t="s">
        <v>3392</v>
      </c>
      <c r="I225" s="216"/>
      <c r="L225" s="47"/>
      <c r="M225" s="217"/>
      <c r="N225" s="48"/>
      <c r="O225" s="48"/>
      <c r="P225" s="48"/>
      <c r="Q225" s="48"/>
      <c r="R225" s="48"/>
      <c r="S225" s="48"/>
      <c r="T225" s="86"/>
      <c r="AT225" s="24" t="s">
        <v>210</v>
      </c>
      <c r="AU225" s="24" t="s">
        <v>87</v>
      </c>
    </row>
    <row r="226" spans="2:51" s="11" customFormat="1" ht="13.5">
      <c r="B226" s="218"/>
      <c r="D226" s="214" t="s">
        <v>212</v>
      </c>
      <c r="E226" s="219" t="s">
        <v>5</v>
      </c>
      <c r="F226" s="220" t="s">
        <v>3389</v>
      </c>
      <c r="H226" s="221">
        <v>146</v>
      </c>
      <c r="I226" s="222"/>
      <c r="L226" s="218"/>
      <c r="M226" s="223"/>
      <c r="N226" s="224"/>
      <c r="O226" s="224"/>
      <c r="P226" s="224"/>
      <c r="Q226" s="224"/>
      <c r="R226" s="224"/>
      <c r="S226" s="224"/>
      <c r="T226" s="225"/>
      <c r="AT226" s="219" t="s">
        <v>212</v>
      </c>
      <c r="AU226" s="219" t="s">
        <v>87</v>
      </c>
      <c r="AV226" s="11" t="s">
        <v>87</v>
      </c>
      <c r="AW226" s="11" t="s">
        <v>41</v>
      </c>
      <c r="AX226" s="11" t="s">
        <v>77</v>
      </c>
      <c r="AY226" s="219" t="s">
        <v>201</v>
      </c>
    </row>
    <row r="227" spans="2:51" s="11" customFormat="1" ht="13.5">
      <c r="B227" s="218"/>
      <c r="D227" s="214" t="s">
        <v>212</v>
      </c>
      <c r="E227" s="219" t="s">
        <v>5</v>
      </c>
      <c r="F227" s="220" t="s">
        <v>3390</v>
      </c>
      <c r="H227" s="221">
        <v>99</v>
      </c>
      <c r="I227" s="222"/>
      <c r="L227" s="218"/>
      <c r="M227" s="223"/>
      <c r="N227" s="224"/>
      <c r="O227" s="224"/>
      <c r="P227" s="224"/>
      <c r="Q227" s="224"/>
      <c r="R227" s="224"/>
      <c r="S227" s="224"/>
      <c r="T227" s="225"/>
      <c r="AT227" s="219" t="s">
        <v>212</v>
      </c>
      <c r="AU227" s="219" t="s">
        <v>87</v>
      </c>
      <c r="AV227" s="11" t="s">
        <v>87</v>
      </c>
      <c r="AW227" s="11" t="s">
        <v>41</v>
      </c>
      <c r="AX227" s="11" t="s">
        <v>77</v>
      </c>
      <c r="AY227" s="219" t="s">
        <v>201</v>
      </c>
    </row>
    <row r="228" spans="2:51" s="11" customFormat="1" ht="13.5">
      <c r="B228" s="218"/>
      <c r="D228" s="214" t="s">
        <v>212</v>
      </c>
      <c r="E228" s="219" t="s">
        <v>5</v>
      </c>
      <c r="F228" s="220" t="s">
        <v>3382</v>
      </c>
      <c r="H228" s="221">
        <v>20</v>
      </c>
      <c r="I228" s="222"/>
      <c r="L228" s="218"/>
      <c r="M228" s="223"/>
      <c r="N228" s="224"/>
      <c r="O228" s="224"/>
      <c r="P228" s="224"/>
      <c r="Q228" s="224"/>
      <c r="R228" s="224"/>
      <c r="S228" s="224"/>
      <c r="T228" s="225"/>
      <c r="AT228" s="219" t="s">
        <v>212</v>
      </c>
      <c r="AU228" s="219" t="s">
        <v>87</v>
      </c>
      <c r="AV228" s="11" t="s">
        <v>87</v>
      </c>
      <c r="AW228" s="11" t="s">
        <v>41</v>
      </c>
      <c r="AX228" s="11" t="s">
        <v>77</v>
      </c>
      <c r="AY228" s="219" t="s">
        <v>201</v>
      </c>
    </row>
    <row r="229" spans="2:51" s="12" customFormat="1" ht="13.5">
      <c r="B229" s="226"/>
      <c r="D229" s="214" t="s">
        <v>212</v>
      </c>
      <c r="E229" s="227" t="s">
        <v>5</v>
      </c>
      <c r="F229" s="228" t="s">
        <v>226</v>
      </c>
      <c r="H229" s="229">
        <v>265</v>
      </c>
      <c r="I229" s="230"/>
      <c r="L229" s="226"/>
      <c r="M229" s="231"/>
      <c r="N229" s="232"/>
      <c r="O229" s="232"/>
      <c r="P229" s="232"/>
      <c r="Q229" s="232"/>
      <c r="R229" s="232"/>
      <c r="S229" s="232"/>
      <c r="T229" s="233"/>
      <c r="AT229" s="227" t="s">
        <v>212</v>
      </c>
      <c r="AU229" s="227" t="s">
        <v>87</v>
      </c>
      <c r="AV229" s="12" t="s">
        <v>208</v>
      </c>
      <c r="AW229" s="12" t="s">
        <v>41</v>
      </c>
      <c r="AX229" s="12" t="s">
        <v>85</v>
      </c>
      <c r="AY229" s="227" t="s">
        <v>201</v>
      </c>
    </row>
    <row r="230" spans="2:51" s="11" customFormat="1" ht="13.5">
      <c r="B230" s="218"/>
      <c r="D230" s="214" t="s">
        <v>212</v>
      </c>
      <c r="F230" s="220" t="s">
        <v>3394</v>
      </c>
      <c r="H230" s="221">
        <v>278.25</v>
      </c>
      <c r="I230" s="222"/>
      <c r="L230" s="218"/>
      <c r="M230" s="223"/>
      <c r="N230" s="224"/>
      <c r="O230" s="224"/>
      <c r="P230" s="224"/>
      <c r="Q230" s="224"/>
      <c r="R230" s="224"/>
      <c r="S230" s="224"/>
      <c r="T230" s="225"/>
      <c r="AT230" s="219" t="s">
        <v>212</v>
      </c>
      <c r="AU230" s="219" t="s">
        <v>87</v>
      </c>
      <c r="AV230" s="11" t="s">
        <v>87</v>
      </c>
      <c r="AW230" s="11" t="s">
        <v>6</v>
      </c>
      <c r="AX230" s="11" t="s">
        <v>85</v>
      </c>
      <c r="AY230" s="219" t="s">
        <v>201</v>
      </c>
    </row>
    <row r="231" spans="2:65" s="1" customFormat="1" ht="16.5" customHeight="1">
      <c r="B231" s="201"/>
      <c r="C231" s="242" t="s">
        <v>318</v>
      </c>
      <c r="D231" s="242" t="s">
        <v>504</v>
      </c>
      <c r="E231" s="243" t="s">
        <v>3395</v>
      </c>
      <c r="F231" s="244" t="s">
        <v>3396</v>
      </c>
      <c r="G231" s="245" t="s">
        <v>330</v>
      </c>
      <c r="H231" s="246">
        <v>132.615</v>
      </c>
      <c r="I231" s="247"/>
      <c r="J231" s="248">
        <f>ROUND(I231*H231,2)</f>
        <v>0</v>
      </c>
      <c r="K231" s="244" t="s">
        <v>5</v>
      </c>
      <c r="L231" s="249"/>
      <c r="M231" s="250" t="s">
        <v>5</v>
      </c>
      <c r="N231" s="251" t="s">
        <v>48</v>
      </c>
      <c r="O231" s="48"/>
      <c r="P231" s="211">
        <f>O231*H231</f>
        <v>0</v>
      </c>
      <c r="Q231" s="211">
        <v>0.00729</v>
      </c>
      <c r="R231" s="211">
        <f>Q231*H231</f>
        <v>0.96676335</v>
      </c>
      <c r="S231" s="211">
        <v>0</v>
      </c>
      <c r="T231" s="212">
        <f>S231*H231</f>
        <v>0</v>
      </c>
      <c r="AR231" s="24" t="s">
        <v>250</v>
      </c>
      <c r="AT231" s="24" t="s">
        <v>504</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3397</v>
      </c>
    </row>
    <row r="232" spans="2:51" s="11" customFormat="1" ht="13.5">
      <c r="B232" s="218"/>
      <c r="D232" s="214" t="s">
        <v>212</v>
      </c>
      <c r="E232" s="219" t="s">
        <v>5</v>
      </c>
      <c r="F232" s="220" t="s">
        <v>3382</v>
      </c>
      <c r="H232" s="221">
        <v>20</v>
      </c>
      <c r="I232" s="222"/>
      <c r="L232" s="218"/>
      <c r="M232" s="223"/>
      <c r="N232" s="224"/>
      <c r="O232" s="224"/>
      <c r="P232" s="224"/>
      <c r="Q232" s="224"/>
      <c r="R232" s="224"/>
      <c r="S232" s="224"/>
      <c r="T232" s="225"/>
      <c r="AT232" s="219" t="s">
        <v>212</v>
      </c>
      <c r="AU232" s="219" t="s">
        <v>87</v>
      </c>
      <c r="AV232" s="11" t="s">
        <v>87</v>
      </c>
      <c r="AW232" s="11" t="s">
        <v>41</v>
      </c>
      <c r="AX232" s="11" t="s">
        <v>77</v>
      </c>
      <c r="AY232" s="219" t="s">
        <v>201</v>
      </c>
    </row>
    <row r="233" spans="2:51" s="11" customFormat="1" ht="13.5">
      <c r="B233" s="218"/>
      <c r="D233" s="214" t="s">
        <v>212</v>
      </c>
      <c r="E233" s="219" t="s">
        <v>5</v>
      </c>
      <c r="F233" s="220" t="s">
        <v>3383</v>
      </c>
      <c r="H233" s="221">
        <v>40.5</v>
      </c>
      <c r="I233" s="222"/>
      <c r="L233" s="218"/>
      <c r="M233" s="223"/>
      <c r="N233" s="224"/>
      <c r="O233" s="224"/>
      <c r="P233" s="224"/>
      <c r="Q233" s="224"/>
      <c r="R233" s="224"/>
      <c r="S233" s="224"/>
      <c r="T233" s="225"/>
      <c r="AT233" s="219" t="s">
        <v>212</v>
      </c>
      <c r="AU233" s="219" t="s">
        <v>87</v>
      </c>
      <c r="AV233" s="11" t="s">
        <v>87</v>
      </c>
      <c r="AW233" s="11" t="s">
        <v>41</v>
      </c>
      <c r="AX233" s="11" t="s">
        <v>77</v>
      </c>
      <c r="AY233" s="219" t="s">
        <v>201</v>
      </c>
    </row>
    <row r="234" spans="2:51" s="11" customFormat="1" ht="13.5">
      <c r="B234" s="218"/>
      <c r="D234" s="214" t="s">
        <v>212</v>
      </c>
      <c r="E234" s="219" t="s">
        <v>5</v>
      </c>
      <c r="F234" s="220" t="s">
        <v>3384</v>
      </c>
      <c r="H234" s="221">
        <v>65.8</v>
      </c>
      <c r="I234" s="222"/>
      <c r="L234" s="218"/>
      <c r="M234" s="223"/>
      <c r="N234" s="224"/>
      <c r="O234" s="224"/>
      <c r="P234" s="224"/>
      <c r="Q234" s="224"/>
      <c r="R234" s="224"/>
      <c r="S234" s="224"/>
      <c r="T234" s="225"/>
      <c r="AT234" s="219" t="s">
        <v>212</v>
      </c>
      <c r="AU234" s="219" t="s">
        <v>87</v>
      </c>
      <c r="AV234" s="11" t="s">
        <v>87</v>
      </c>
      <c r="AW234" s="11" t="s">
        <v>41</v>
      </c>
      <c r="AX234" s="11" t="s">
        <v>77</v>
      </c>
      <c r="AY234" s="219" t="s">
        <v>201</v>
      </c>
    </row>
    <row r="235" spans="2:51" s="12" customFormat="1" ht="13.5">
      <c r="B235" s="226"/>
      <c r="D235" s="214" t="s">
        <v>212</v>
      </c>
      <c r="E235" s="227" t="s">
        <v>5</v>
      </c>
      <c r="F235" s="228" t="s">
        <v>226</v>
      </c>
      <c r="H235" s="229">
        <v>126.3</v>
      </c>
      <c r="I235" s="230"/>
      <c r="L235" s="226"/>
      <c r="M235" s="231"/>
      <c r="N235" s="232"/>
      <c r="O235" s="232"/>
      <c r="P235" s="232"/>
      <c r="Q235" s="232"/>
      <c r="R235" s="232"/>
      <c r="S235" s="232"/>
      <c r="T235" s="233"/>
      <c r="AT235" s="227" t="s">
        <v>212</v>
      </c>
      <c r="AU235" s="227" t="s">
        <v>87</v>
      </c>
      <c r="AV235" s="12" t="s">
        <v>208</v>
      </c>
      <c r="AW235" s="12" t="s">
        <v>41</v>
      </c>
      <c r="AX235" s="12" t="s">
        <v>85</v>
      </c>
      <c r="AY235" s="227" t="s">
        <v>201</v>
      </c>
    </row>
    <row r="236" spans="2:51" s="11" customFormat="1" ht="13.5">
      <c r="B236" s="218"/>
      <c r="D236" s="214" t="s">
        <v>212</v>
      </c>
      <c r="F236" s="220" t="s">
        <v>3398</v>
      </c>
      <c r="H236" s="221">
        <v>132.615</v>
      </c>
      <c r="I236" s="222"/>
      <c r="L236" s="218"/>
      <c r="M236" s="223"/>
      <c r="N236" s="224"/>
      <c r="O236" s="224"/>
      <c r="P236" s="224"/>
      <c r="Q236" s="224"/>
      <c r="R236" s="224"/>
      <c r="S236" s="224"/>
      <c r="T236" s="225"/>
      <c r="AT236" s="219" t="s">
        <v>212</v>
      </c>
      <c r="AU236" s="219" t="s">
        <v>87</v>
      </c>
      <c r="AV236" s="11" t="s">
        <v>87</v>
      </c>
      <c r="AW236" s="11" t="s">
        <v>6</v>
      </c>
      <c r="AX236" s="11" t="s">
        <v>85</v>
      </c>
      <c r="AY236" s="219" t="s">
        <v>201</v>
      </c>
    </row>
    <row r="237" spans="2:65" s="1" customFormat="1" ht="25.5" customHeight="1">
      <c r="B237" s="201"/>
      <c r="C237" s="202" t="s">
        <v>10</v>
      </c>
      <c r="D237" s="202" t="s">
        <v>203</v>
      </c>
      <c r="E237" s="203" t="s">
        <v>3399</v>
      </c>
      <c r="F237" s="204" t="s">
        <v>3400</v>
      </c>
      <c r="G237" s="205" t="s">
        <v>316</v>
      </c>
      <c r="H237" s="206">
        <v>21</v>
      </c>
      <c r="I237" s="207"/>
      <c r="J237" s="208">
        <f>ROUND(I237*H237,2)</f>
        <v>0</v>
      </c>
      <c r="K237" s="204" t="s">
        <v>207</v>
      </c>
      <c r="L237" s="47"/>
      <c r="M237" s="209" t="s">
        <v>5</v>
      </c>
      <c r="N237" s="210" t="s">
        <v>48</v>
      </c>
      <c r="O237" s="48"/>
      <c r="P237" s="211">
        <f>O237*H237</f>
        <v>0</v>
      </c>
      <c r="Q237" s="211">
        <v>0</v>
      </c>
      <c r="R237" s="211">
        <f>Q237*H237</f>
        <v>0</v>
      </c>
      <c r="S237" s="211">
        <v>0</v>
      </c>
      <c r="T237" s="212">
        <f>S237*H237</f>
        <v>0</v>
      </c>
      <c r="AR237" s="24" t="s">
        <v>208</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3401</v>
      </c>
    </row>
    <row r="238" spans="2:47" s="1" customFormat="1" ht="13.5">
      <c r="B238" s="47"/>
      <c r="D238" s="214" t="s">
        <v>210</v>
      </c>
      <c r="F238" s="215" t="s">
        <v>3402</v>
      </c>
      <c r="I238" s="216"/>
      <c r="L238" s="47"/>
      <c r="M238" s="217"/>
      <c r="N238" s="48"/>
      <c r="O238" s="48"/>
      <c r="P238" s="48"/>
      <c r="Q238" s="48"/>
      <c r="R238" s="48"/>
      <c r="S238" s="48"/>
      <c r="T238" s="86"/>
      <c r="AT238" s="24" t="s">
        <v>210</v>
      </c>
      <c r="AU238" s="24" t="s">
        <v>87</v>
      </c>
    </row>
    <row r="239" spans="2:51" s="11" customFormat="1" ht="13.5">
      <c r="B239" s="218"/>
      <c r="D239" s="214" t="s">
        <v>212</v>
      </c>
      <c r="E239" s="219" t="s">
        <v>5</v>
      </c>
      <c r="F239" s="220" t="s">
        <v>3403</v>
      </c>
      <c r="H239" s="221">
        <v>11</v>
      </c>
      <c r="I239" s="222"/>
      <c r="L239" s="218"/>
      <c r="M239" s="223"/>
      <c r="N239" s="224"/>
      <c r="O239" s="224"/>
      <c r="P239" s="224"/>
      <c r="Q239" s="224"/>
      <c r="R239" s="224"/>
      <c r="S239" s="224"/>
      <c r="T239" s="225"/>
      <c r="AT239" s="219" t="s">
        <v>212</v>
      </c>
      <c r="AU239" s="219" t="s">
        <v>87</v>
      </c>
      <c r="AV239" s="11" t="s">
        <v>87</v>
      </c>
      <c r="AW239" s="11" t="s">
        <v>41</v>
      </c>
      <c r="AX239" s="11" t="s">
        <v>77</v>
      </c>
      <c r="AY239" s="219" t="s">
        <v>201</v>
      </c>
    </row>
    <row r="240" spans="2:51" s="11" customFormat="1" ht="13.5">
      <c r="B240" s="218"/>
      <c r="D240" s="214" t="s">
        <v>212</v>
      </c>
      <c r="E240" s="219" t="s">
        <v>5</v>
      </c>
      <c r="F240" s="220" t="s">
        <v>3404</v>
      </c>
      <c r="H240" s="221">
        <v>10</v>
      </c>
      <c r="I240" s="222"/>
      <c r="L240" s="218"/>
      <c r="M240" s="223"/>
      <c r="N240" s="224"/>
      <c r="O240" s="224"/>
      <c r="P240" s="224"/>
      <c r="Q240" s="224"/>
      <c r="R240" s="224"/>
      <c r="S240" s="224"/>
      <c r="T240" s="225"/>
      <c r="AT240" s="219" t="s">
        <v>212</v>
      </c>
      <c r="AU240" s="219" t="s">
        <v>87</v>
      </c>
      <c r="AV240" s="11" t="s">
        <v>87</v>
      </c>
      <c r="AW240" s="11" t="s">
        <v>41</v>
      </c>
      <c r="AX240" s="11" t="s">
        <v>77</v>
      </c>
      <c r="AY240" s="219" t="s">
        <v>201</v>
      </c>
    </row>
    <row r="241" spans="2:51" s="12" customFormat="1" ht="13.5">
      <c r="B241" s="226"/>
      <c r="D241" s="214" t="s">
        <v>212</v>
      </c>
      <c r="E241" s="227" t="s">
        <v>5</v>
      </c>
      <c r="F241" s="228" t="s">
        <v>226</v>
      </c>
      <c r="H241" s="229">
        <v>21</v>
      </c>
      <c r="I241" s="230"/>
      <c r="L241" s="226"/>
      <c r="M241" s="231"/>
      <c r="N241" s="232"/>
      <c r="O241" s="232"/>
      <c r="P241" s="232"/>
      <c r="Q241" s="232"/>
      <c r="R241" s="232"/>
      <c r="S241" s="232"/>
      <c r="T241" s="233"/>
      <c r="AT241" s="227" t="s">
        <v>212</v>
      </c>
      <c r="AU241" s="227" t="s">
        <v>87</v>
      </c>
      <c r="AV241" s="12" t="s">
        <v>208</v>
      </c>
      <c r="AW241" s="12" t="s">
        <v>41</v>
      </c>
      <c r="AX241" s="12" t="s">
        <v>85</v>
      </c>
      <c r="AY241" s="227" t="s">
        <v>201</v>
      </c>
    </row>
    <row r="242" spans="2:65" s="1" customFormat="1" ht="16.5" customHeight="1">
      <c r="B242" s="201"/>
      <c r="C242" s="242" t="s">
        <v>327</v>
      </c>
      <c r="D242" s="242" t="s">
        <v>504</v>
      </c>
      <c r="E242" s="243" t="s">
        <v>3405</v>
      </c>
      <c r="F242" s="244" t="s">
        <v>3406</v>
      </c>
      <c r="G242" s="245" t="s">
        <v>316</v>
      </c>
      <c r="H242" s="246">
        <v>22.05</v>
      </c>
      <c r="I242" s="247"/>
      <c r="J242" s="248">
        <f>ROUND(I242*H242,2)</f>
        <v>0</v>
      </c>
      <c r="K242" s="244" t="s">
        <v>5</v>
      </c>
      <c r="L242" s="249"/>
      <c r="M242" s="250" t="s">
        <v>5</v>
      </c>
      <c r="N242" s="251" t="s">
        <v>48</v>
      </c>
      <c r="O242" s="48"/>
      <c r="P242" s="211">
        <f>O242*H242</f>
        <v>0</v>
      </c>
      <c r="Q242" s="211">
        <v>0.005</v>
      </c>
      <c r="R242" s="211">
        <f>Q242*H242</f>
        <v>0.11025</v>
      </c>
      <c r="S242" s="211">
        <v>0</v>
      </c>
      <c r="T242" s="212">
        <f>S242*H242</f>
        <v>0</v>
      </c>
      <c r="AR242" s="24" t="s">
        <v>250</v>
      </c>
      <c r="AT242" s="24" t="s">
        <v>504</v>
      </c>
      <c r="AU242" s="24" t="s">
        <v>87</v>
      </c>
      <c r="AY242" s="24" t="s">
        <v>201</v>
      </c>
      <c r="BE242" s="213">
        <f>IF(N242="základní",J242,0)</f>
        <v>0</v>
      </c>
      <c r="BF242" s="213">
        <f>IF(N242="snížená",J242,0)</f>
        <v>0</v>
      </c>
      <c r="BG242" s="213">
        <f>IF(N242="zákl. přenesená",J242,0)</f>
        <v>0</v>
      </c>
      <c r="BH242" s="213">
        <f>IF(N242="sníž. přenesená",J242,0)</f>
        <v>0</v>
      </c>
      <c r="BI242" s="213">
        <f>IF(N242="nulová",J242,0)</f>
        <v>0</v>
      </c>
      <c r="BJ242" s="24" t="s">
        <v>85</v>
      </c>
      <c r="BK242" s="213">
        <f>ROUND(I242*H242,2)</f>
        <v>0</v>
      </c>
      <c r="BL242" s="24" t="s">
        <v>208</v>
      </c>
      <c r="BM242" s="24" t="s">
        <v>3407</v>
      </c>
    </row>
    <row r="243" spans="2:47" s="1" customFormat="1" ht="13.5">
      <c r="B243" s="47"/>
      <c r="D243" s="214" t="s">
        <v>210</v>
      </c>
      <c r="F243" s="215" t="s">
        <v>3406</v>
      </c>
      <c r="I243" s="216"/>
      <c r="L243" s="47"/>
      <c r="M243" s="217"/>
      <c r="N243" s="48"/>
      <c r="O243" s="48"/>
      <c r="P243" s="48"/>
      <c r="Q243" s="48"/>
      <c r="R243" s="48"/>
      <c r="S243" s="48"/>
      <c r="T243" s="86"/>
      <c r="AT243" s="24" t="s">
        <v>210</v>
      </c>
      <c r="AU243" s="24" t="s">
        <v>87</v>
      </c>
    </row>
    <row r="244" spans="2:51" s="11" customFormat="1" ht="13.5">
      <c r="B244" s="218"/>
      <c r="D244" s="214" t="s">
        <v>212</v>
      </c>
      <c r="E244" s="219" t="s">
        <v>5</v>
      </c>
      <c r="F244" s="220" t="s">
        <v>3403</v>
      </c>
      <c r="H244" s="221">
        <v>11</v>
      </c>
      <c r="I244" s="222"/>
      <c r="L244" s="218"/>
      <c r="M244" s="223"/>
      <c r="N244" s="224"/>
      <c r="O244" s="224"/>
      <c r="P244" s="224"/>
      <c r="Q244" s="224"/>
      <c r="R244" s="224"/>
      <c r="S244" s="224"/>
      <c r="T244" s="225"/>
      <c r="AT244" s="219" t="s">
        <v>212</v>
      </c>
      <c r="AU244" s="219" t="s">
        <v>87</v>
      </c>
      <c r="AV244" s="11" t="s">
        <v>87</v>
      </c>
      <c r="AW244" s="11" t="s">
        <v>41</v>
      </c>
      <c r="AX244" s="11" t="s">
        <v>77</v>
      </c>
      <c r="AY244" s="219" t="s">
        <v>201</v>
      </c>
    </row>
    <row r="245" spans="2:51" s="11" customFormat="1" ht="13.5">
      <c r="B245" s="218"/>
      <c r="D245" s="214" t="s">
        <v>212</v>
      </c>
      <c r="E245" s="219" t="s">
        <v>5</v>
      </c>
      <c r="F245" s="220" t="s">
        <v>3404</v>
      </c>
      <c r="H245" s="221">
        <v>10</v>
      </c>
      <c r="I245" s="222"/>
      <c r="L245" s="218"/>
      <c r="M245" s="223"/>
      <c r="N245" s="224"/>
      <c r="O245" s="224"/>
      <c r="P245" s="224"/>
      <c r="Q245" s="224"/>
      <c r="R245" s="224"/>
      <c r="S245" s="224"/>
      <c r="T245" s="225"/>
      <c r="AT245" s="219" t="s">
        <v>212</v>
      </c>
      <c r="AU245" s="219" t="s">
        <v>87</v>
      </c>
      <c r="AV245" s="11" t="s">
        <v>87</v>
      </c>
      <c r="AW245" s="11" t="s">
        <v>41</v>
      </c>
      <c r="AX245" s="11" t="s">
        <v>77</v>
      </c>
      <c r="AY245" s="219" t="s">
        <v>201</v>
      </c>
    </row>
    <row r="246" spans="2:51" s="12" customFormat="1" ht="13.5">
      <c r="B246" s="226"/>
      <c r="D246" s="214" t="s">
        <v>212</v>
      </c>
      <c r="E246" s="227" t="s">
        <v>5</v>
      </c>
      <c r="F246" s="228" t="s">
        <v>226</v>
      </c>
      <c r="H246" s="229">
        <v>21</v>
      </c>
      <c r="I246" s="230"/>
      <c r="L246" s="226"/>
      <c r="M246" s="231"/>
      <c r="N246" s="232"/>
      <c r="O246" s="232"/>
      <c r="P246" s="232"/>
      <c r="Q246" s="232"/>
      <c r="R246" s="232"/>
      <c r="S246" s="232"/>
      <c r="T246" s="233"/>
      <c r="AT246" s="227" t="s">
        <v>212</v>
      </c>
      <c r="AU246" s="227" t="s">
        <v>87</v>
      </c>
      <c r="AV246" s="12" t="s">
        <v>208</v>
      </c>
      <c r="AW246" s="12" t="s">
        <v>41</v>
      </c>
      <c r="AX246" s="12" t="s">
        <v>85</v>
      </c>
      <c r="AY246" s="227" t="s">
        <v>201</v>
      </c>
    </row>
    <row r="247" spans="2:51" s="11" customFormat="1" ht="13.5">
      <c r="B247" s="218"/>
      <c r="D247" s="214" t="s">
        <v>212</v>
      </c>
      <c r="F247" s="220" t="s">
        <v>3408</v>
      </c>
      <c r="H247" s="221">
        <v>22.05</v>
      </c>
      <c r="I247" s="222"/>
      <c r="L247" s="218"/>
      <c r="M247" s="223"/>
      <c r="N247" s="224"/>
      <c r="O247" s="224"/>
      <c r="P247" s="224"/>
      <c r="Q247" s="224"/>
      <c r="R247" s="224"/>
      <c r="S247" s="224"/>
      <c r="T247" s="225"/>
      <c r="AT247" s="219" t="s">
        <v>212</v>
      </c>
      <c r="AU247" s="219" t="s">
        <v>87</v>
      </c>
      <c r="AV247" s="11" t="s">
        <v>87</v>
      </c>
      <c r="AW247" s="11" t="s">
        <v>6</v>
      </c>
      <c r="AX247" s="11" t="s">
        <v>85</v>
      </c>
      <c r="AY247" s="219" t="s">
        <v>201</v>
      </c>
    </row>
    <row r="248" spans="2:65" s="1" customFormat="1" ht="16.5" customHeight="1">
      <c r="B248" s="201"/>
      <c r="C248" s="202" t="s">
        <v>334</v>
      </c>
      <c r="D248" s="202" t="s">
        <v>203</v>
      </c>
      <c r="E248" s="203" t="s">
        <v>3409</v>
      </c>
      <c r="F248" s="204" t="s">
        <v>3410</v>
      </c>
      <c r="G248" s="205" t="s">
        <v>316</v>
      </c>
      <c r="H248" s="206">
        <v>9</v>
      </c>
      <c r="I248" s="207"/>
      <c r="J248" s="208">
        <f>ROUND(I248*H248,2)</f>
        <v>0</v>
      </c>
      <c r="K248" s="204" t="s">
        <v>5</v>
      </c>
      <c r="L248" s="47"/>
      <c r="M248" s="209" t="s">
        <v>5</v>
      </c>
      <c r="N248" s="210" t="s">
        <v>48</v>
      </c>
      <c r="O248" s="48"/>
      <c r="P248" s="211">
        <f>O248*H248</f>
        <v>0</v>
      </c>
      <c r="Q248" s="211">
        <v>2.11676</v>
      </c>
      <c r="R248" s="211">
        <f>Q248*H248</f>
        <v>19.05084</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3411</v>
      </c>
    </row>
    <row r="249" spans="2:51" s="11" customFormat="1" ht="13.5">
      <c r="B249" s="218"/>
      <c r="D249" s="214" t="s">
        <v>212</v>
      </c>
      <c r="E249" s="219" t="s">
        <v>5</v>
      </c>
      <c r="F249" s="220" t="s">
        <v>3412</v>
      </c>
      <c r="H249" s="221">
        <v>5</v>
      </c>
      <c r="I249" s="222"/>
      <c r="L249" s="218"/>
      <c r="M249" s="223"/>
      <c r="N249" s="224"/>
      <c r="O249" s="224"/>
      <c r="P249" s="224"/>
      <c r="Q249" s="224"/>
      <c r="R249" s="224"/>
      <c r="S249" s="224"/>
      <c r="T249" s="225"/>
      <c r="AT249" s="219" t="s">
        <v>212</v>
      </c>
      <c r="AU249" s="219" t="s">
        <v>87</v>
      </c>
      <c r="AV249" s="11" t="s">
        <v>87</v>
      </c>
      <c r="AW249" s="11" t="s">
        <v>41</v>
      </c>
      <c r="AX249" s="11" t="s">
        <v>77</v>
      </c>
      <c r="AY249" s="219" t="s">
        <v>201</v>
      </c>
    </row>
    <row r="250" spans="2:51" s="11" customFormat="1" ht="13.5">
      <c r="B250" s="218"/>
      <c r="D250" s="214" t="s">
        <v>212</v>
      </c>
      <c r="E250" s="219" t="s">
        <v>5</v>
      </c>
      <c r="F250" s="220" t="s">
        <v>3413</v>
      </c>
      <c r="H250" s="221">
        <v>2</v>
      </c>
      <c r="I250" s="222"/>
      <c r="L250" s="218"/>
      <c r="M250" s="223"/>
      <c r="N250" s="224"/>
      <c r="O250" s="224"/>
      <c r="P250" s="224"/>
      <c r="Q250" s="224"/>
      <c r="R250" s="224"/>
      <c r="S250" s="224"/>
      <c r="T250" s="225"/>
      <c r="AT250" s="219" t="s">
        <v>212</v>
      </c>
      <c r="AU250" s="219" t="s">
        <v>87</v>
      </c>
      <c r="AV250" s="11" t="s">
        <v>87</v>
      </c>
      <c r="AW250" s="11" t="s">
        <v>41</v>
      </c>
      <c r="AX250" s="11" t="s">
        <v>77</v>
      </c>
      <c r="AY250" s="219" t="s">
        <v>201</v>
      </c>
    </row>
    <row r="251" spans="2:51" s="11" customFormat="1" ht="13.5">
      <c r="B251" s="218"/>
      <c r="D251" s="214" t="s">
        <v>212</v>
      </c>
      <c r="E251" s="219" t="s">
        <v>5</v>
      </c>
      <c r="F251" s="220" t="s">
        <v>3414</v>
      </c>
      <c r="H251" s="221">
        <v>2</v>
      </c>
      <c r="I251" s="222"/>
      <c r="L251" s="218"/>
      <c r="M251" s="223"/>
      <c r="N251" s="224"/>
      <c r="O251" s="224"/>
      <c r="P251" s="224"/>
      <c r="Q251" s="224"/>
      <c r="R251" s="224"/>
      <c r="S251" s="224"/>
      <c r="T251" s="225"/>
      <c r="AT251" s="219" t="s">
        <v>212</v>
      </c>
      <c r="AU251" s="219" t="s">
        <v>87</v>
      </c>
      <c r="AV251" s="11" t="s">
        <v>87</v>
      </c>
      <c r="AW251" s="11" t="s">
        <v>41</v>
      </c>
      <c r="AX251" s="11" t="s">
        <v>77</v>
      </c>
      <c r="AY251" s="219" t="s">
        <v>201</v>
      </c>
    </row>
    <row r="252" spans="2:51" s="12" customFormat="1" ht="13.5">
      <c r="B252" s="226"/>
      <c r="D252" s="214" t="s">
        <v>212</v>
      </c>
      <c r="E252" s="227" t="s">
        <v>5</v>
      </c>
      <c r="F252" s="228" t="s">
        <v>226</v>
      </c>
      <c r="H252" s="229">
        <v>9</v>
      </c>
      <c r="I252" s="230"/>
      <c r="L252" s="226"/>
      <c r="M252" s="231"/>
      <c r="N252" s="232"/>
      <c r="O252" s="232"/>
      <c r="P252" s="232"/>
      <c r="Q252" s="232"/>
      <c r="R252" s="232"/>
      <c r="S252" s="232"/>
      <c r="T252" s="233"/>
      <c r="AT252" s="227" t="s">
        <v>212</v>
      </c>
      <c r="AU252" s="227" t="s">
        <v>87</v>
      </c>
      <c r="AV252" s="12" t="s">
        <v>208</v>
      </c>
      <c r="AW252" s="12" t="s">
        <v>41</v>
      </c>
      <c r="AX252" s="12" t="s">
        <v>85</v>
      </c>
      <c r="AY252" s="227" t="s">
        <v>201</v>
      </c>
    </row>
    <row r="253" spans="2:65" s="1" customFormat="1" ht="16.5" customHeight="1">
      <c r="B253" s="201"/>
      <c r="C253" s="202" t="s">
        <v>341</v>
      </c>
      <c r="D253" s="202" t="s">
        <v>203</v>
      </c>
      <c r="E253" s="203" t="s">
        <v>3415</v>
      </c>
      <c r="F253" s="204" t="s">
        <v>3416</v>
      </c>
      <c r="G253" s="205" t="s">
        <v>316</v>
      </c>
      <c r="H253" s="206">
        <v>9</v>
      </c>
      <c r="I253" s="207"/>
      <c r="J253" s="208">
        <f>ROUND(I253*H253,2)</f>
        <v>0</v>
      </c>
      <c r="K253" s="204" t="s">
        <v>5</v>
      </c>
      <c r="L253" s="47"/>
      <c r="M253" s="209" t="s">
        <v>5</v>
      </c>
      <c r="N253" s="210" t="s">
        <v>48</v>
      </c>
      <c r="O253" s="48"/>
      <c r="P253" s="211">
        <f>O253*H253</f>
        <v>0</v>
      </c>
      <c r="Q253" s="211">
        <v>0.21734</v>
      </c>
      <c r="R253" s="211">
        <f>Q253*H253</f>
        <v>1.9560600000000001</v>
      </c>
      <c r="S253" s="211">
        <v>0</v>
      </c>
      <c r="T253" s="212">
        <f>S253*H253</f>
        <v>0</v>
      </c>
      <c r="AR253" s="24" t="s">
        <v>208</v>
      </c>
      <c r="AT253" s="24" t="s">
        <v>203</v>
      </c>
      <c r="AU253" s="24" t="s">
        <v>87</v>
      </c>
      <c r="AY253" s="24" t="s">
        <v>201</v>
      </c>
      <c r="BE253" s="213">
        <f>IF(N253="základní",J253,0)</f>
        <v>0</v>
      </c>
      <c r="BF253" s="213">
        <f>IF(N253="snížená",J253,0)</f>
        <v>0</v>
      </c>
      <c r="BG253" s="213">
        <f>IF(N253="zákl. přenesená",J253,0)</f>
        <v>0</v>
      </c>
      <c r="BH253" s="213">
        <f>IF(N253="sníž. přenesená",J253,0)</f>
        <v>0</v>
      </c>
      <c r="BI253" s="213">
        <f>IF(N253="nulová",J253,0)</f>
        <v>0</v>
      </c>
      <c r="BJ253" s="24" t="s">
        <v>85</v>
      </c>
      <c r="BK253" s="213">
        <f>ROUND(I253*H253,2)</f>
        <v>0</v>
      </c>
      <c r="BL253" s="24" t="s">
        <v>208</v>
      </c>
      <c r="BM253" s="24" t="s">
        <v>3417</v>
      </c>
    </row>
    <row r="254" spans="2:47" s="1" customFormat="1" ht="13.5">
      <c r="B254" s="47"/>
      <c r="D254" s="214" t="s">
        <v>210</v>
      </c>
      <c r="F254" s="215" t="s">
        <v>3416</v>
      </c>
      <c r="I254" s="216"/>
      <c r="L254" s="47"/>
      <c r="M254" s="217"/>
      <c r="N254" s="48"/>
      <c r="O254" s="48"/>
      <c r="P254" s="48"/>
      <c r="Q254" s="48"/>
      <c r="R254" s="48"/>
      <c r="S254" s="48"/>
      <c r="T254" s="86"/>
      <c r="AT254" s="24" t="s">
        <v>210</v>
      </c>
      <c r="AU254" s="24" t="s">
        <v>87</v>
      </c>
    </row>
    <row r="255" spans="2:51" s="11" customFormat="1" ht="13.5">
      <c r="B255" s="218"/>
      <c r="D255" s="214" t="s">
        <v>212</v>
      </c>
      <c r="E255" s="219" t="s">
        <v>5</v>
      </c>
      <c r="F255" s="220" t="s">
        <v>3412</v>
      </c>
      <c r="H255" s="221">
        <v>5</v>
      </c>
      <c r="I255" s="222"/>
      <c r="L255" s="218"/>
      <c r="M255" s="223"/>
      <c r="N255" s="224"/>
      <c r="O255" s="224"/>
      <c r="P255" s="224"/>
      <c r="Q255" s="224"/>
      <c r="R255" s="224"/>
      <c r="S255" s="224"/>
      <c r="T255" s="225"/>
      <c r="AT255" s="219" t="s">
        <v>212</v>
      </c>
      <c r="AU255" s="219" t="s">
        <v>87</v>
      </c>
      <c r="AV255" s="11" t="s">
        <v>87</v>
      </c>
      <c r="AW255" s="11" t="s">
        <v>41</v>
      </c>
      <c r="AX255" s="11" t="s">
        <v>77</v>
      </c>
      <c r="AY255" s="219" t="s">
        <v>201</v>
      </c>
    </row>
    <row r="256" spans="2:51" s="11" customFormat="1" ht="13.5">
      <c r="B256" s="218"/>
      <c r="D256" s="214" t="s">
        <v>212</v>
      </c>
      <c r="E256" s="219" t="s">
        <v>5</v>
      </c>
      <c r="F256" s="220" t="s">
        <v>3413</v>
      </c>
      <c r="H256" s="221">
        <v>2</v>
      </c>
      <c r="I256" s="222"/>
      <c r="L256" s="218"/>
      <c r="M256" s="223"/>
      <c r="N256" s="224"/>
      <c r="O256" s="224"/>
      <c r="P256" s="224"/>
      <c r="Q256" s="224"/>
      <c r="R256" s="224"/>
      <c r="S256" s="224"/>
      <c r="T256" s="225"/>
      <c r="AT256" s="219" t="s">
        <v>212</v>
      </c>
      <c r="AU256" s="219" t="s">
        <v>87</v>
      </c>
      <c r="AV256" s="11" t="s">
        <v>87</v>
      </c>
      <c r="AW256" s="11" t="s">
        <v>41</v>
      </c>
      <c r="AX256" s="11" t="s">
        <v>77</v>
      </c>
      <c r="AY256" s="219" t="s">
        <v>201</v>
      </c>
    </row>
    <row r="257" spans="2:51" s="11" customFormat="1" ht="13.5">
      <c r="B257" s="218"/>
      <c r="D257" s="214" t="s">
        <v>212</v>
      </c>
      <c r="E257" s="219" t="s">
        <v>5</v>
      </c>
      <c r="F257" s="220" t="s">
        <v>3414</v>
      </c>
      <c r="H257" s="221">
        <v>2</v>
      </c>
      <c r="I257" s="222"/>
      <c r="L257" s="218"/>
      <c r="M257" s="223"/>
      <c r="N257" s="224"/>
      <c r="O257" s="224"/>
      <c r="P257" s="224"/>
      <c r="Q257" s="224"/>
      <c r="R257" s="224"/>
      <c r="S257" s="224"/>
      <c r="T257" s="225"/>
      <c r="AT257" s="219" t="s">
        <v>212</v>
      </c>
      <c r="AU257" s="219" t="s">
        <v>87</v>
      </c>
      <c r="AV257" s="11" t="s">
        <v>87</v>
      </c>
      <c r="AW257" s="11" t="s">
        <v>41</v>
      </c>
      <c r="AX257" s="11" t="s">
        <v>77</v>
      </c>
      <c r="AY257" s="219" t="s">
        <v>201</v>
      </c>
    </row>
    <row r="258" spans="2:51" s="12" customFormat="1" ht="13.5">
      <c r="B258" s="226"/>
      <c r="D258" s="214" t="s">
        <v>212</v>
      </c>
      <c r="E258" s="227" t="s">
        <v>5</v>
      </c>
      <c r="F258" s="228" t="s">
        <v>226</v>
      </c>
      <c r="H258" s="229">
        <v>9</v>
      </c>
      <c r="I258" s="230"/>
      <c r="L258" s="226"/>
      <c r="M258" s="231"/>
      <c r="N258" s="232"/>
      <c r="O258" s="232"/>
      <c r="P258" s="232"/>
      <c r="Q258" s="232"/>
      <c r="R258" s="232"/>
      <c r="S258" s="232"/>
      <c r="T258" s="233"/>
      <c r="AT258" s="227" t="s">
        <v>212</v>
      </c>
      <c r="AU258" s="227" t="s">
        <v>87</v>
      </c>
      <c r="AV258" s="12" t="s">
        <v>208</v>
      </c>
      <c r="AW258" s="12" t="s">
        <v>41</v>
      </c>
      <c r="AX258" s="12" t="s">
        <v>85</v>
      </c>
      <c r="AY258" s="227" t="s">
        <v>201</v>
      </c>
    </row>
    <row r="259" spans="2:65" s="1" customFormat="1" ht="16.5" customHeight="1">
      <c r="B259" s="201"/>
      <c r="C259" s="202" t="s">
        <v>347</v>
      </c>
      <c r="D259" s="202" t="s">
        <v>203</v>
      </c>
      <c r="E259" s="203" t="s">
        <v>3418</v>
      </c>
      <c r="F259" s="204" t="s">
        <v>3419</v>
      </c>
      <c r="G259" s="205" t="s">
        <v>316</v>
      </c>
      <c r="H259" s="206">
        <v>1</v>
      </c>
      <c r="I259" s="207"/>
      <c r="J259" s="208">
        <f>ROUND(I259*H259,2)</f>
        <v>0</v>
      </c>
      <c r="K259" s="204" t="s">
        <v>5</v>
      </c>
      <c r="L259" s="47"/>
      <c r="M259" s="209" t="s">
        <v>5</v>
      </c>
      <c r="N259" s="210" t="s">
        <v>48</v>
      </c>
      <c r="O259" s="48"/>
      <c r="P259" s="211">
        <f>O259*H259</f>
        <v>0</v>
      </c>
      <c r="Q259" s="211">
        <v>0.21734</v>
      </c>
      <c r="R259" s="211">
        <f>Q259*H259</f>
        <v>0.21734</v>
      </c>
      <c r="S259" s="211">
        <v>0</v>
      </c>
      <c r="T259" s="212">
        <f>S259*H259</f>
        <v>0</v>
      </c>
      <c r="AR259" s="24" t="s">
        <v>208</v>
      </c>
      <c r="AT259" s="24" t="s">
        <v>203</v>
      </c>
      <c r="AU259" s="24" t="s">
        <v>87</v>
      </c>
      <c r="AY259" s="24" t="s">
        <v>201</v>
      </c>
      <c r="BE259" s="213">
        <f>IF(N259="základní",J259,0)</f>
        <v>0</v>
      </c>
      <c r="BF259" s="213">
        <f>IF(N259="snížená",J259,0)</f>
        <v>0</v>
      </c>
      <c r="BG259" s="213">
        <f>IF(N259="zákl. přenesená",J259,0)</f>
        <v>0</v>
      </c>
      <c r="BH259" s="213">
        <f>IF(N259="sníž. přenesená",J259,0)</f>
        <v>0</v>
      </c>
      <c r="BI259" s="213">
        <f>IF(N259="nulová",J259,0)</f>
        <v>0</v>
      </c>
      <c r="BJ259" s="24" t="s">
        <v>85</v>
      </c>
      <c r="BK259" s="213">
        <f>ROUND(I259*H259,2)</f>
        <v>0</v>
      </c>
      <c r="BL259" s="24" t="s">
        <v>208</v>
      </c>
      <c r="BM259" s="24" t="s">
        <v>3420</v>
      </c>
    </row>
    <row r="260" spans="2:51" s="11" customFormat="1" ht="13.5">
      <c r="B260" s="218"/>
      <c r="D260" s="214" t="s">
        <v>212</v>
      </c>
      <c r="E260" s="219" t="s">
        <v>5</v>
      </c>
      <c r="F260" s="220" t="s">
        <v>3421</v>
      </c>
      <c r="H260" s="221">
        <v>1</v>
      </c>
      <c r="I260" s="222"/>
      <c r="L260" s="218"/>
      <c r="M260" s="223"/>
      <c r="N260" s="224"/>
      <c r="O260" s="224"/>
      <c r="P260" s="224"/>
      <c r="Q260" s="224"/>
      <c r="R260" s="224"/>
      <c r="S260" s="224"/>
      <c r="T260" s="225"/>
      <c r="AT260" s="219" t="s">
        <v>212</v>
      </c>
      <c r="AU260" s="219" t="s">
        <v>87</v>
      </c>
      <c r="AV260" s="11" t="s">
        <v>87</v>
      </c>
      <c r="AW260" s="11" t="s">
        <v>41</v>
      </c>
      <c r="AX260" s="11" t="s">
        <v>77</v>
      </c>
      <c r="AY260" s="219" t="s">
        <v>201</v>
      </c>
    </row>
    <row r="261" spans="2:51" s="12" customFormat="1" ht="13.5">
      <c r="B261" s="226"/>
      <c r="D261" s="214" t="s">
        <v>212</v>
      </c>
      <c r="E261" s="227" t="s">
        <v>5</v>
      </c>
      <c r="F261" s="228" t="s">
        <v>226</v>
      </c>
      <c r="H261" s="229">
        <v>1</v>
      </c>
      <c r="I261" s="230"/>
      <c r="L261" s="226"/>
      <c r="M261" s="231"/>
      <c r="N261" s="232"/>
      <c r="O261" s="232"/>
      <c r="P261" s="232"/>
      <c r="Q261" s="232"/>
      <c r="R261" s="232"/>
      <c r="S261" s="232"/>
      <c r="T261" s="233"/>
      <c r="AT261" s="227" t="s">
        <v>212</v>
      </c>
      <c r="AU261" s="227" t="s">
        <v>87</v>
      </c>
      <c r="AV261" s="12" t="s">
        <v>208</v>
      </c>
      <c r="AW261" s="12" t="s">
        <v>41</v>
      </c>
      <c r="AX261" s="12" t="s">
        <v>85</v>
      </c>
      <c r="AY261" s="227" t="s">
        <v>201</v>
      </c>
    </row>
    <row r="262" spans="2:63" s="10" customFormat="1" ht="29.85" customHeight="1">
      <c r="B262" s="188"/>
      <c r="D262" s="189" t="s">
        <v>76</v>
      </c>
      <c r="E262" s="199" t="s">
        <v>485</v>
      </c>
      <c r="F262" s="199" t="s">
        <v>486</v>
      </c>
      <c r="I262" s="191"/>
      <c r="J262" s="200">
        <f>BK262</f>
        <v>0</v>
      </c>
      <c r="L262" s="188"/>
      <c r="M262" s="193"/>
      <c r="N262" s="194"/>
      <c r="O262" s="194"/>
      <c r="P262" s="195">
        <f>SUM(P263:P264)</f>
        <v>0</v>
      </c>
      <c r="Q262" s="194"/>
      <c r="R262" s="195">
        <f>SUM(R263:R264)</f>
        <v>0</v>
      </c>
      <c r="S262" s="194"/>
      <c r="T262" s="196">
        <f>SUM(T263:T264)</f>
        <v>0</v>
      </c>
      <c r="AR262" s="189" t="s">
        <v>85</v>
      </c>
      <c r="AT262" s="197" t="s">
        <v>76</v>
      </c>
      <c r="AU262" s="197" t="s">
        <v>85</v>
      </c>
      <c r="AY262" s="189" t="s">
        <v>201</v>
      </c>
      <c r="BK262" s="198">
        <f>SUM(BK263:BK264)</f>
        <v>0</v>
      </c>
    </row>
    <row r="263" spans="2:65" s="1" customFormat="1" ht="16.5" customHeight="1">
      <c r="B263" s="201"/>
      <c r="C263" s="202" t="s">
        <v>352</v>
      </c>
      <c r="D263" s="202" t="s">
        <v>203</v>
      </c>
      <c r="E263" s="203" t="s">
        <v>3422</v>
      </c>
      <c r="F263" s="204" t="s">
        <v>3423</v>
      </c>
      <c r="G263" s="205" t="s">
        <v>259</v>
      </c>
      <c r="H263" s="206">
        <v>195.496</v>
      </c>
      <c r="I263" s="207"/>
      <c r="J263" s="208">
        <f>ROUND(I263*H263,2)</f>
        <v>0</v>
      </c>
      <c r="K263" s="204" t="s">
        <v>207</v>
      </c>
      <c r="L263" s="47"/>
      <c r="M263" s="209" t="s">
        <v>5</v>
      </c>
      <c r="N263" s="210" t="s">
        <v>48</v>
      </c>
      <c r="O263" s="48"/>
      <c r="P263" s="211">
        <f>O263*H263</f>
        <v>0</v>
      </c>
      <c r="Q263" s="211">
        <v>0</v>
      </c>
      <c r="R263" s="211">
        <f>Q263*H263</f>
        <v>0</v>
      </c>
      <c r="S263" s="211">
        <v>0</v>
      </c>
      <c r="T263" s="212">
        <f>S263*H263</f>
        <v>0</v>
      </c>
      <c r="AR263" s="24" t="s">
        <v>208</v>
      </c>
      <c r="AT263" s="24" t="s">
        <v>203</v>
      </c>
      <c r="AU263" s="24" t="s">
        <v>87</v>
      </c>
      <c r="AY263" s="24" t="s">
        <v>201</v>
      </c>
      <c r="BE263" s="213">
        <f>IF(N263="základní",J263,0)</f>
        <v>0</v>
      </c>
      <c r="BF263" s="213">
        <f>IF(N263="snížená",J263,0)</f>
        <v>0</v>
      </c>
      <c r="BG263" s="213">
        <f>IF(N263="zákl. přenesená",J263,0)</f>
        <v>0</v>
      </c>
      <c r="BH263" s="213">
        <f>IF(N263="sníž. přenesená",J263,0)</f>
        <v>0</v>
      </c>
      <c r="BI263" s="213">
        <f>IF(N263="nulová",J263,0)</f>
        <v>0</v>
      </c>
      <c r="BJ263" s="24" t="s">
        <v>85</v>
      </c>
      <c r="BK263" s="213">
        <f>ROUND(I263*H263,2)</f>
        <v>0</v>
      </c>
      <c r="BL263" s="24" t="s">
        <v>208</v>
      </c>
      <c r="BM263" s="24" t="s">
        <v>3424</v>
      </c>
    </row>
    <row r="264" spans="2:47" s="1" customFormat="1" ht="13.5">
      <c r="B264" s="47"/>
      <c r="D264" s="214" t="s">
        <v>210</v>
      </c>
      <c r="F264" s="215" t="s">
        <v>3425</v>
      </c>
      <c r="I264" s="216"/>
      <c r="L264" s="47"/>
      <c r="M264" s="217"/>
      <c r="N264" s="48"/>
      <c r="O264" s="48"/>
      <c r="P264" s="48"/>
      <c r="Q264" s="48"/>
      <c r="R264" s="48"/>
      <c r="S264" s="48"/>
      <c r="T264" s="86"/>
      <c r="AT264" s="24" t="s">
        <v>210</v>
      </c>
      <c r="AU264" s="24" t="s">
        <v>87</v>
      </c>
    </row>
    <row r="265" spans="2:63" s="10" customFormat="1" ht="37.4" customHeight="1">
      <c r="B265" s="188"/>
      <c r="D265" s="189" t="s">
        <v>76</v>
      </c>
      <c r="E265" s="190" t="s">
        <v>492</v>
      </c>
      <c r="F265" s="190" t="s">
        <v>493</v>
      </c>
      <c r="I265" s="191"/>
      <c r="J265" s="192">
        <f>BK265</f>
        <v>0</v>
      </c>
      <c r="L265" s="188"/>
      <c r="M265" s="193"/>
      <c r="N265" s="194"/>
      <c r="O265" s="194"/>
      <c r="P265" s="195">
        <f>P266+P288</f>
        <v>0</v>
      </c>
      <c r="Q265" s="194"/>
      <c r="R265" s="195">
        <f>R266+R288</f>
        <v>1.09672158</v>
      </c>
      <c r="S265" s="194"/>
      <c r="T265" s="196">
        <f>T266+T288</f>
        <v>0</v>
      </c>
      <c r="AR265" s="189" t="s">
        <v>87</v>
      </c>
      <c r="AT265" s="197" t="s">
        <v>76</v>
      </c>
      <c r="AU265" s="197" t="s">
        <v>77</v>
      </c>
      <c r="AY265" s="189" t="s">
        <v>201</v>
      </c>
      <c r="BK265" s="198">
        <f>BK266+BK288</f>
        <v>0</v>
      </c>
    </row>
    <row r="266" spans="2:63" s="10" customFormat="1" ht="19.9" customHeight="1">
      <c r="B266" s="188"/>
      <c r="D266" s="189" t="s">
        <v>76</v>
      </c>
      <c r="E266" s="199" t="s">
        <v>494</v>
      </c>
      <c r="F266" s="199" t="s">
        <v>495</v>
      </c>
      <c r="I266" s="191"/>
      <c r="J266" s="200">
        <f>BK266</f>
        <v>0</v>
      </c>
      <c r="L266" s="188"/>
      <c r="M266" s="193"/>
      <c r="N266" s="194"/>
      <c r="O266" s="194"/>
      <c r="P266" s="195">
        <f>SUM(P267:P287)</f>
        <v>0</v>
      </c>
      <c r="Q266" s="194"/>
      <c r="R266" s="195">
        <f>SUM(R267:R287)</f>
        <v>0.9167215800000001</v>
      </c>
      <c r="S266" s="194"/>
      <c r="T266" s="196">
        <f>SUM(T267:T287)</f>
        <v>0</v>
      </c>
      <c r="AR266" s="189" t="s">
        <v>87</v>
      </c>
      <c r="AT266" s="197" t="s">
        <v>76</v>
      </c>
      <c r="AU266" s="197" t="s">
        <v>85</v>
      </c>
      <c r="AY266" s="189" t="s">
        <v>201</v>
      </c>
      <c r="BK266" s="198">
        <f>SUM(BK267:BK287)</f>
        <v>0</v>
      </c>
    </row>
    <row r="267" spans="2:65" s="1" customFormat="1" ht="16.5" customHeight="1">
      <c r="B267" s="201"/>
      <c r="C267" s="202" t="s">
        <v>468</v>
      </c>
      <c r="D267" s="202" t="s">
        <v>203</v>
      </c>
      <c r="E267" s="203" t="s">
        <v>497</v>
      </c>
      <c r="F267" s="204" t="s">
        <v>498</v>
      </c>
      <c r="G267" s="205" t="s">
        <v>270</v>
      </c>
      <c r="H267" s="206">
        <v>275.54</v>
      </c>
      <c r="I267" s="207"/>
      <c r="J267" s="208">
        <f>ROUND(I267*H267,2)</f>
        <v>0</v>
      </c>
      <c r="K267" s="204" t="s">
        <v>207</v>
      </c>
      <c r="L267" s="47"/>
      <c r="M267" s="209" t="s">
        <v>5</v>
      </c>
      <c r="N267" s="210" t="s">
        <v>48</v>
      </c>
      <c r="O267" s="48"/>
      <c r="P267" s="211">
        <f>O267*H267</f>
        <v>0</v>
      </c>
      <c r="Q267" s="211">
        <v>3E-05</v>
      </c>
      <c r="R267" s="211">
        <f>Q267*H267</f>
        <v>0.008266200000000001</v>
      </c>
      <c r="S267" s="211">
        <v>0</v>
      </c>
      <c r="T267" s="212">
        <f>S267*H267</f>
        <v>0</v>
      </c>
      <c r="AR267" s="24" t="s">
        <v>296</v>
      </c>
      <c r="AT267" s="24" t="s">
        <v>203</v>
      </c>
      <c r="AU267" s="24" t="s">
        <v>87</v>
      </c>
      <c r="AY267" s="24" t="s">
        <v>201</v>
      </c>
      <c r="BE267" s="213">
        <f>IF(N267="základní",J267,0)</f>
        <v>0</v>
      </c>
      <c r="BF267" s="213">
        <f>IF(N267="snížená",J267,0)</f>
        <v>0</v>
      </c>
      <c r="BG267" s="213">
        <f>IF(N267="zákl. přenesená",J267,0)</f>
        <v>0</v>
      </c>
      <c r="BH267" s="213">
        <f>IF(N267="sníž. přenesená",J267,0)</f>
        <v>0</v>
      </c>
      <c r="BI267" s="213">
        <f>IF(N267="nulová",J267,0)</f>
        <v>0</v>
      </c>
      <c r="BJ267" s="24" t="s">
        <v>85</v>
      </c>
      <c r="BK267" s="213">
        <f>ROUND(I267*H267,2)</f>
        <v>0</v>
      </c>
      <c r="BL267" s="24" t="s">
        <v>296</v>
      </c>
      <c r="BM267" s="24" t="s">
        <v>3426</v>
      </c>
    </row>
    <row r="268" spans="2:47" s="1" customFormat="1" ht="13.5">
      <c r="B268" s="47"/>
      <c r="D268" s="214" t="s">
        <v>210</v>
      </c>
      <c r="F268" s="215" t="s">
        <v>500</v>
      </c>
      <c r="I268" s="216"/>
      <c r="L268" s="47"/>
      <c r="M268" s="217"/>
      <c r="N268" s="48"/>
      <c r="O268" s="48"/>
      <c r="P268" s="48"/>
      <c r="Q268" s="48"/>
      <c r="R268" s="48"/>
      <c r="S268" s="48"/>
      <c r="T268" s="86"/>
      <c r="AT268" s="24" t="s">
        <v>210</v>
      </c>
      <c r="AU268" s="24" t="s">
        <v>87</v>
      </c>
    </row>
    <row r="269" spans="2:51" s="11" customFormat="1" ht="13.5">
      <c r="B269" s="218"/>
      <c r="D269" s="214" t="s">
        <v>212</v>
      </c>
      <c r="E269" s="219" t="s">
        <v>5</v>
      </c>
      <c r="F269" s="220" t="s">
        <v>3427</v>
      </c>
      <c r="H269" s="221">
        <v>275.54</v>
      </c>
      <c r="I269" s="222"/>
      <c r="L269" s="218"/>
      <c r="M269" s="223"/>
      <c r="N269" s="224"/>
      <c r="O269" s="224"/>
      <c r="P269" s="224"/>
      <c r="Q269" s="224"/>
      <c r="R269" s="224"/>
      <c r="S269" s="224"/>
      <c r="T269" s="225"/>
      <c r="AT269" s="219" t="s">
        <v>212</v>
      </c>
      <c r="AU269" s="219" t="s">
        <v>87</v>
      </c>
      <c r="AV269" s="11" t="s">
        <v>87</v>
      </c>
      <c r="AW269" s="11" t="s">
        <v>41</v>
      </c>
      <c r="AX269" s="11" t="s">
        <v>85</v>
      </c>
      <c r="AY269" s="219" t="s">
        <v>201</v>
      </c>
    </row>
    <row r="270" spans="2:65" s="1" customFormat="1" ht="16.5" customHeight="1">
      <c r="B270" s="201"/>
      <c r="C270" s="242" t="s">
        <v>474</v>
      </c>
      <c r="D270" s="242" t="s">
        <v>504</v>
      </c>
      <c r="E270" s="243" t="s">
        <v>3428</v>
      </c>
      <c r="F270" s="244" t="s">
        <v>3429</v>
      </c>
      <c r="G270" s="245" t="s">
        <v>270</v>
      </c>
      <c r="H270" s="246">
        <v>289.317</v>
      </c>
      <c r="I270" s="247"/>
      <c r="J270" s="248">
        <f>ROUND(I270*H270,2)</f>
        <v>0</v>
      </c>
      <c r="K270" s="244" t="s">
        <v>207</v>
      </c>
      <c r="L270" s="249"/>
      <c r="M270" s="250" t="s">
        <v>5</v>
      </c>
      <c r="N270" s="251" t="s">
        <v>48</v>
      </c>
      <c r="O270" s="48"/>
      <c r="P270" s="211">
        <f>O270*H270</f>
        <v>0</v>
      </c>
      <c r="Q270" s="211">
        <v>0.00254</v>
      </c>
      <c r="R270" s="211">
        <f>Q270*H270</f>
        <v>0.7348651800000001</v>
      </c>
      <c r="S270" s="211">
        <v>0</v>
      </c>
      <c r="T270" s="212">
        <f>S270*H270</f>
        <v>0</v>
      </c>
      <c r="AR270" s="24" t="s">
        <v>391</v>
      </c>
      <c r="AT270" s="24" t="s">
        <v>504</v>
      </c>
      <c r="AU270" s="24" t="s">
        <v>87</v>
      </c>
      <c r="AY270" s="24" t="s">
        <v>201</v>
      </c>
      <c r="BE270" s="213">
        <f>IF(N270="základní",J270,0)</f>
        <v>0</v>
      </c>
      <c r="BF270" s="213">
        <f>IF(N270="snížená",J270,0)</f>
        <v>0</v>
      </c>
      <c r="BG270" s="213">
        <f>IF(N270="zákl. přenesená",J270,0)</f>
        <v>0</v>
      </c>
      <c r="BH270" s="213">
        <f>IF(N270="sníž. přenesená",J270,0)</f>
        <v>0</v>
      </c>
      <c r="BI270" s="213">
        <f>IF(N270="nulová",J270,0)</f>
        <v>0</v>
      </c>
      <c r="BJ270" s="24" t="s">
        <v>85</v>
      </c>
      <c r="BK270" s="213">
        <f>ROUND(I270*H270,2)</f>
        <v>0</v>
      </c>
      <c r="BL270" s="24" t="s">
        <v>296</v>
      </c>
      <c r="BM270" s="24" t="s">
        <v>3430</v>
      </c>
    </row>
    <row r="271" spans="2:47" s="1" customFormat="1" ht="13.5">
      <c r="B271" s="47"/>
      <c r="D271" s="214" t="s">
        <v>210</v>
      </c>
      <c r="F271" s="215" t="s">
        <v>3429</v>
      </c>
      <c r="I271" s="216"/>
      <c r="L271" s="47"/>
      <c r="M271" s="217"/>
      <c r="N271" s="48"/>
      <c r="O271" s="48"/>
      <c r="P271" s="48"/>
      <c r="Q271" s="48"/>
      <c r="R271" s="48"/>
      <c r="S271" s="48"/>
      <c r="T271" s="86"/>
      <c r="AT271" s="24" t="s">
        <v>210</v>
      </c>
      <c r="AU271" s="24" t="s">
        <v>87</v>
      </c>
    </row>
    <row r="272" spans="2:51" s="11" customFormat="1" ht="13.5">
      <c r="B272" s="218"/>
      <c r="D272" s="214" t="s">
        <v>212</v>
      </c>
      <c r="E272" s="219" t="s">
        <v>5</v>
      </c>
      <c r="F272" s="220" t="s">
        <v>3427</v>
      </c>
      <c r="H272" s="221">
        <v>275.54</v>
      </c>
      <c r="I272" s="222"/>
      <c r="L272" s="218"/>
      <c r="M272" s="223"/>
      <c r="N272" s="224"/>
      <c r="O272" s="224"/>
      <c r="P272" s="224"/>
      <c r="Q272" s="224"/>
      <c r="R272" s="224"/>
      <c r="S272" s="224"/>
      <c r="T272" s="225"/>
      <c r="AT272" s="219" t="s">
        <v>212</v>
      </c>
      <c r="AU272" s="219" t="s">
        <v>87</v>
      </c>
      <c r="AV272" s="11" t="s">
        <v>87</v>
      </c>
      <c r="AW272" s="11" t="s">
        <v>41</v>
      </c>
      <c r="AX272" s="11" t="s">
        <v>85</v>
      </c>
      <c r="AY272" s="219" t="s">
        <v>201</v>
      </c>
    </row>
    <row r="273" spans="2:51" s="11" customFormat="1" ht="13.5">
      <c r="B273" s="218"/>
      <c r="D273" s="214" t="s">
        <v>212</v>
      </c>
      <c r="F273" s="220" t="s">
        <v>3431</v>
      </c>
      <c r="H273" s="221">
        <v>289.317</v>
      </c>
      <c r="I273" s="222"/>
      <c r="L273" s="218"/>
      <c r="M273" s="223"/>
      <c r="N273" s="224"/>
      <c r="O273" s="224"/>
      <c r="P273" s="224"/>
      <c r="Q273" s="224"/>
      <c r="R273" s="224"/>
      <c r="S273" s="224"/>
      <c r="T273" s="225"/>
      <c r="AT273" s="219" t="s">
        <v>212</v>
      </c>
      <c r="AU273" s="219" t="s">
        <v>87</v>
      </c>
      <c r="AV273" s="11" t="s">
        <v>87</v>
      </c>
      <c r="AW273" s="11" t="s">
        <v>6</v>
      </c>
      <c r="AX273" s="11" t="s">
        <v>85</v>
      </c>
      <c r="AY273" s="219" t="s">
        <v>201</v>
      </c>
    </row>
    <row r="274" spans="2:65" s="1" customFormat="1" ht="16.5" customHeight="1">
      <c r="B274" s="201"/>
      <c r="C274" s="202" t="s">
        <v>480</v>
      </c>
      <c r="D274" s="202" t="s">
        <v>203</v>
      </c>
      <c r="E274" s="203" t="s">
        <v>524</v>
      </c>
      <c r="F274" s="204" t="s">
        <v>525</v>
      </c>
      <c r="G274" s="205" t="s">
        <v>270</v>
      </c>
      <c r="H274" s="206">
        <v>275.54</v>
      </c>
      <c r="I274" s="207"/>
      <c r="J274" s="208">
        <f>ROUND(I274*H274,2)</f>
        <v>0</v>
      </c>
      <c r="K274" s="204" t="s">
        <v>207</v>
      </c>
      <c r="L274" s="47"/>
      <c r="M274" s="209" t="s">
        <v>5</v>
      </c>
      <c r="N274" s="210" t="s">
        <v>48</v>
      </c>
      <c r="O274" s="48"/>
      <c r="P274" s="211">
        <f>O274*H274</f>
        <v>0</v>
      </c>
      <c r="Q274" s="211">
        <v>0</v>
      </c>
      <c r="R274" s="211">
        <f>Q274*H274</f>
        <v>0</v>
      </c>
      <c r="S274" s="211">
        <v>0</v>
      </c>
      <c r="T274" s="212">
        <f>S274*H274</f>
        <v>0</v>
      </c>
      <c r="AR274" s="24" t="s">
        <v>296</v>
      </c>
      <c r="AT274" s="24" t="s">
        <v>203</v>
      </c>
      <c r="AU274" s="24" t="s">
        <v>87</v>
      </c>
      <c r="AY274" s="24" t="s">
        <v>201</v>
      </c>
      <c r="BE274" s="213">
        <f>IF(N274="základní",J274,0)</f>
        <v>0</v>
      </c>
      <c r="BF274" s="213">
        <f>IF(N274="snížená",J274,0)</f>
        <v>0</v>
      </c>
      <c r="BG274" s="213">
        <f>IF(N274="zákl. přenesená",J274,0)</f>
        <v>0</v>
      </c>
      <c r="BH274" s="213">
        <f>IF(N274="sníž. přenesená",J274,0)</f>
        <v>0</v>
      </c>
      <c r="BI274" s="213">
        <f>IF(N274="nulová",J274,0)</f>
        <v>0</v>
      </c>
      <c r="BJ274" s="24" t="s">
        <v>85</v>
      </c>
      <c r="BK274" s="213">
        <f>ROUND(I274*H274,2)</f>
        <v>0</v>
      </c>
      <c r="BL274" s="24" t="s">
        <v>296</v>
      </c>
      <c r="BM274" s="24" t="s">
        <v>3432</v>
      </c>
    </row>
    <row r="275" spans="2:47" s="1" customFormat="1" ht="13.5">
      <c r="B275" s="47"/>
      <c r="D275" s="214" t="s">
        <v>210</v>
      </c>
      <c r="F275" s="215" t="s">
        <v>527</v>
      </c>
      <c r="I275" s="216"/>
      <c r="L275" s="47"/>
      <c r="M275" s="217"/>
      <c r="N275" s="48"/>
      <c r="O275" s="48"/>
      <c r="P275" s="48"/>
      <c r="Q275" s="48"/>
      <c r="R275" s="48"/>
      <c r="S275" s="48"/>
      <c r="T275" s="86"/>
      <c r="AT275" s="24" t="s">
        <v>210</v>
      </c>
      <c r="AU275" s="24" t="s">
        <v>87</v>
      </c>
    </row>
    <row r="276" spans="2:51" s="11" customFormat="1" ht="13.5">
      <c r="B276" s="218"/>
      <c r="D276" s="214" t="s">
        <v>212</v>
      </c>
      <c r="E276" s="219" t="s">
        <v>5</v>
      </c>
      <c r="F276" s="220" t="s">
        <v>3427</v>
      </c>
      <c r="H276" s="221">
        <v>275.54</v>
      </c>
      <c r="I276" s="222"/>
      <c r="L276" s="218"/>
      <c r="M276" s="223"/>
      <c r="N276" s="224"/>
      <c r="O276" s="224"/>
      <c r="P276" s="224"/>
      <c r="Q276" s="224"/>
      <c r="R276" s="224"/>
      <c r="S276" s="224"/>
      <c r="T276" s="225"/>
      <c r="AT276" s="219" t="s">
        <v>212</v>
      </c>
      <c r="AU276" s="219" t="s">
        <v>87</v>
      </c>
      <c r="AV276" s="11" t="s">
        <v>87</v>
      </c>
      <c r="AW276" s="11" t="s">
        <v>41</v>
      </c>
      <c r="AX276" s="11" t="s">
        <v>85</v>
      </c>
      <c r="AY276" s="219" t="s">
        <v>201</v>
      </c>
    </row>
    <row r="277" spans="2:65" s="1" customFormat="1" ht="16.5" customHeight="1">
      <c r="B277" s="201"/>
      <c r="C277" s="202" t="s">
        <v>487</v>
      </c>
      <c r="D277" s="202" t="s">
        <v>203</v>
      </c>
      <c r="E277" s="203" t="s">
        <v>537</v>
      </c>
      <c r="F277" s="204" t="s">
        <v>538</v>
      </c>
      <c r="G277" s="205" t="s">
        <v>270</v>
      </c>
      <c r="H277" s="206">
        <v>275.54</v>
      </c>
      <c r="I277" s="207"/>
      <c r="J277" s="208">
        <f>ROUND(I277*H277,2)</f>
        <v>0</v>
      </c>
      <c r="K277" s="204" t="s">
        <v>207</v>
      </c>
      <c r="L277" s="47"/>
      <c r="M277" s="209" t="s">
        <v>5</v>
      </c>
      <c r="N277" s="210" t="s">
        <v>48</v>
      </c>
      <c r="O277" s="48"/>
      <c r="P277" s="211">
        <f>O277*H277</f>
        <v>0</v>
      </c>
      <c r="Q277" s="211">
        <v>0</v>
      </c>
      <c r="R277" s="211">
        <f>Q277*H277</f>
        <v>0</v>
      </c>
      <c r="S277" s="211">
        <v>0</v>
      </c>
      <c r="T277" s="212">
        <f>S277*H277</f>
        <v>0</v>
      </c>
      <c r="AR277" s="24" t="s">
        <v>296</v>
      </c>
      <c r="AT277" s="24" t="s">
        <v>203</v>
      </c>
      <c r="AU277" s="24" t="s">
        <v>87</v>
      </c>
      <c r="AY277" s="24" t="s">
        <v>201</v>
      </c>
      <c r="BE277" s="213">
        <f>IF(N277="základní",J277,0)</f>
        <v>0</v>
      </c>
      <c r="BF277" s="213">
        <f>IF(N277="snížená",J277,0)</f>
        <v>0</v>
      </c>
      <c r="BG277" s="213">
        <f>IF(N277="zákl. přenesená",J277,0)</f>
        <v>0</v>
      </c>
      <c r="BH277" s="213">
        <f>IF(N277="sníž. přenesená",J277,0)</f>
        <v>0</v>
      </c>
      <c r="BI277" s="213">
        <f>IF(N277="nulová",J277,0)</f>
        <v>0</v>
      </c>
      <c r="BJ277" s="24" t="s">
        <v>85</v>
      </c>
      <c r="BK277" s="213">
        <f>ROUND(I277*H277,2)</f>
        <v>0</v>
      </c>
      <c r="BL277" s="24" t="s">
        <v>296</v>
      </c>
      <c r="BM277" s="24" t="s">
        <v>3433</v>
      </c>
    </row>
    <row r="278" spans="2:47" s="1" customFormat="1" ht="13.5">
      <c r="B278" s="47"/>
      <c r="D278" s="214" t="s">
        <v>210</v>
      </c>
      <c r="F278" s="215" t="s">
        <v>540</v>
      </c>
      <c r="I278" s="216"/>
      <c r="L278" s="47"/>
      <c r="M278" s="217"/>
      <c r="N278" s="48"/>
      <c r="O278" s="48"/>
      <c r="P278" s="48"/>
      <c r="Q278" s="48"/>
      <c r="R278" s="48"/>
      <c r="S278" s="48"/>
      <c r="T278" s="86"/>
      <c r="AT278" s="24" t="s">
        <v>210</v>
      </c>
      <c r="AU278" s="24" t="s">
        <v>87</v>
      </c>
    </row>
    <row r="279" spans="2:51" s="11" customFormat="1" ht="13.5">
      <c r="B279" s="218"/>
      <c r="D279" s="214" t="s">
        <v>212</v>
      </c>
      <c r="E279" s="219" t="s">
        <v>5</v>
      </c>
      <c r="F279" s="220" t="s">
        <v>3427</v>
      </c>
      <c r="H279" s="221">
        <v>275.54</v>
      </c>
      <c r="I279" s="222"/>
      <c r="L279" s="218"/>
      <c r="M279" s="223"/>
      <c r="N279" s="224"/>
      <c r="O279" s="224"/>
      <c r="P279" s="224"/>
      <c r="Q279" s="224"/>
      <c r="R279" s="224"/>
      <c r="S279" s="224"/>
      <c r="T279" s="225"/>
      <c r="AT279" s="219" t="s">
        <v>212</v>
      </c>
      <c r="AU279" s="219" t="s">
        <v>87</v>
      </c>
      <c r="AV279" s="11" t="s">
        <v>87</v>
      </c>
      <c r="AW279" s="11" t="s">
        <v>41</v>
      </c>
      <c r="AX279" s="11" t="s">
        <v>85</v>
      </c>
      <c r="AY279" s="219" t="s">
        <v>201</v>
      </c>
    </row>
    <row r="280" spans="2:65" s="1" customFormat="1" ht="16.5" customHeight="1">
      <c r="B280" s="201"/>
      <c r="C280" s="242" t="s">
        <v>496</v>
      </c>
      <c r="D280" s="242" t="s">
        <v>504</v>
      </c>
      <c r="E280" s="243" t="s">
        <v>3434</v>
      </c>
      <c r="F280" s="244" t="s">
        <v>3435</v>
      </c>
      <c r="G280" s="245" t="s">
        <v>270</v>
      </c>
      <c r="H280" s="246">
        <v>578.634</v>
      </c>
      <c r="I280" s="247"/>
      <c r="J280" s="248">
        <f>ROUND(I280*H280,2)</f>
        <v>0</v>
      </c>
      <c r="K280" s="244" t="s">
        <v>207</v>
      </c>
      <c r="L280" s="249"/>
      <c r="M280" s="250" t="s">
        <v>5</v>
      </c>
      <c r="N280" s="251" t="s">
        <v>48</v>
      </c>
      <c r="O280" s="48"/>
      <c r="P280" s="211">
        <f>O280*H280</f>
        <v>0</v>
      </c>
      <c r="Q280" s="211">
        <v>0.0003</v>
      </c>
      <c r="R280" s="211">
        <f>Q280*H280</f>
        <v>0.1735902</v>
      </c>
      <c r="S280" s="211">
        <v>0</v>
      </c>
      <c r="T280" s="212">
        <f>S280*H280</f>
        <v>0</v>
      </c>
      <c r="AR280" s="24" t="s">
        <v>391</v>
      </c>
      <c r="AT280" s="24" t="s">
        <v>504</v>
      </c>
      <c r="AU280" s="24" t="s">
        <v>87</v>
      </c>
      <c r="AY280" s="24" t="s">
        <v>201</v>
      </c>
      <c r="BE280" s="213">
        <f>IF(N280="základní",J280,0)</f>
        <v>0</v>
      </c>
      <c r="BF280" s="213">
        <f>IF(N280="snížená",J280,0)</f>
        <v>0</v>
      </c>
      <c r="BG280" s="213">
        <f>IF(N280="zákl. přenesená",J280,0)</f>
        <v>0</v>
      </c>
      <c r="BH280" s="213">
        <f>IF(N280="sníž. přenesená",J280,0)</f>
        <v>0</v>
      </c>
      <c r="BI280" s="213">
        <f>IF(N280="nulová",J280,0)</f>
        <v>0</v>
      </c>
      <c r="BJ280" s="24" t="s">
        <v>85</v>
      </c>
      <c r="BK280" s="213">
        <f>ROUND(I280*H280,2)</f>
        <v>0</v>
      </c>
      <c r="BL280" s="24" t="s">
        <v>296</v>
      </c>
      <c r="BM280" s="24" t="s">
        <v>3436</v>
      </c>
    </row>
    <row r="281" spans="2:47" s="1" customFormat="1" ht="13.5">
      <c r="B281" s="47"/>
      <c r="D281" s="214" t="s">
        <v>210</v>
      </c>
      <c r="F281" s="215" t="s">
        <v>3435</v>
      </c>
      <c r="I281" s="216"/>
      <c r="L281" s="47"/>
      <c r="M281" s="217"/>
      <c r="N281" s="48"/>
      <c r="O281" s="48"/>
      <c r="P281" s="48"/>
      <c r="Q281" s="48"/>
      <c r="R281" s="48"/>
      <c r="S281" s="48"/>
      <c r="T281" s="86"/>
      <c r="AT281" s="24" t="s">
        <v>210</v>
      </c>
      <c r="AU281" s="24" t="s">
        <v>87</v>
      </c>
    </row>
    <row r="282" spans="2:51" s="11" customFormat="1" ht="13.5">
      <c r="B282" s="218"/>
      <c r="D282" s="214" t="s">
        <v>212</v>
      </c>
      <c r="E282" s="219" t="s">
        <v>5</v>
      </c>
      <c r="F282" s="220" t="s">
        <v>3427</v>
      </c>
      <c r="H282" s="221">
        <v>275.54</v>
      </c>
      <c r="I282" s="222"/>
      <c r="L282" s="218"/>
      <c r="M282" s="223"/>
      <c r="N282" s="224"/>
      <c r="O282" s="224"/>
      <c r="P282" s="224"/>
      <c r="Q282" s="224"/>
      <c r="R282" s="224"/>
      <c r="S282" s="224"/>
      <c r="T282" s="225"/>
      <c r="AT282" s="219" t="s">
        <v>212</v>
      </c>
      <c r="AU282" s="219" t="s">
        <v>87</v>
      </c>
      <c r="AV282" s="11" t="s">
        <v>87</v>
      </c>
      <c r="AW282" s="11" t="s">
        <v>41</v>
      </c>
      <c r="AX282" s="11" t="s">
        <v>77</v>
      </c>
      <c r="AY282" s="219" t="s">
        <v>201</v>
      </c>
    </row>
    <row r="283" spans="2:51" s="11" customFormat="1" ht="13.5">
      <c r="B283" s="218"/>
      <c r="D283" s="214" t="s">
        <v>212</v>
      </c>
      <c r="E283" s="219" t="s">
        <v>5</v>
      </c>
      <c r="F283" s="220" t="s">
        <v>3427</v>
      </c>
      <c r="H283" s="221">
        <v>275.54</v>
      </c>
      <c r="I283" s="222"/>
      <c r="L283" s="218"/>
      <c r="M283" s="223"/>
      <c r="N283" s="224"/>
      <c r="O283" s="224"/>
      <c r="P283" s="224"/>
      <c r="Q283" s="224"/>
      <c r="R283" s="224"/>
      <c r="S283" s="224"/>
      <c r="T283" s="225"/>
      <c r="AT283" s="219" t="s">
        <v>212</v>
      </c>
      <c r="AU283" s="219" t="s">
        <v>87</v>
      </c>
      <c r="AV283" s="11" t="s">
        <v>87</v>
      </c>
      <c r="AW283" s="11" t="s">
        <v>41</v>
      </c>
      <c r="AX283" s="11" t="s">
        <v>77</v>
      </c>
      <c r="AY283" s="219" t="s">
        <v>201</v>
      </c>
    </row>
    <row r="284" spans="2:51" s="12" customFormat="1" ht="13.5">
      <c r="B284" s="226"/>
      <c r="D284" s="214" t="s">
        <v>212</v>
      </c>
      <c r="E284" s="227" t="s">
        <v>5</v>
      </c>
      <c r="F284" s="228" t="s">
        <v>226</v>
      </c>
      <c r="H284" s="229">
        <v>551.08</v>
      </c>
      <c r="I284" s="230"/>
      <c r="L284" s="226"/>
      <c r="M284" s="231"/>
      <c r="N284" s="232"/>
      <c r="O284" s="232"/>
      <c r="P284" s="232"/>
      <c r="Q284" s="232"/>
      <c r="R284" s="232"/>
      <c r="S284" s="232"/>
      <c r="T284" s="233"/>
      <c r="AT284" s="227" t="s">
        <v>212</v>
      </c>
      <c r="AU284" s="227" t="s">
        <v>87</v>
      </c>
      <c r="AV284" s="12" t="s">
        <v>208</v>
      </c>
      <c r="AW284" s="12" t="s">
        <v>41</v>
      </c>
      <c r="AX284" s="12" t="s">
        <v>85</v>
      </c>
      <c r="AY284" s="227" t="s">
        <v>201</v>
      </c>
    </row>
    <row r="285" spans="2:51" s="11" customFormat="1" ht="13.5">
      <c r="B285" s="218"/>
      <c r="D285" s="214" t="s">
        <v>212</v>
      </c>
      <c r="F285" s="220" t="s">
        <v>3437</v>
      </c>
      <c r="H285" s="221">
        <v>578.634</v>
      </c>
      <c r="I285" s="222"/>
      <c r="L285" s="218"/>
      <c r="M285" s="223"/>
      <c r="N285" s="224"/>
      <c r="O285" s="224"/>
      <c r="P285" s="224"/>
      <c r="Q285" s="224"/>
      <c r="R285" s="224"/>
      <c r="S285" s="224"/>
      <c r="T285" s="225"/>
      <c r="AT285" s="219" t="s">
        <v>212</v>
      </c>
      <c r="AU285" s="219" t="s">
        <v>87</v>
      </c>
      <c r="AV285" s="11" t="s">
        <v>87</v>
      </c>
      <c r="AW285" s="11" t="s">
        <v>6</v>
      </c>
      <c r="AX285" s="11" t="s">
        <v>85</v>
      </c>
      <c r="AY285" s="219" t="s">
        <v>201</v>
      </c>
    </row>
    <row r="286" spans="2:65" s="1" customFormat="1" ht="25.5" customHeight="1">
      <c r="B286" s="201"/>
      <c r="C286" s="202" t="s">
        <v>503</v>
      </c>
      <c r="D286" s="202" t="s">
        <v>203</v>
      </c>
      <c r="E286" s="203" t="s">
        <v>551</v>
      </c>
      <c r="F286" s="204" t="s">
        <v>552</v>
      </c>
      <c r="G286" s="205" t="s">
        <v>259</v>
      </c>
      <c r="H286" s="206">
        <v>0.917</v>
      </c>
      <c r="I286" s="207"/>
      <c r="J286" s="208">
        <f>ROUND(I286*H286,2)</f>
        <v>0</v>
      </c>
      <c r="K286" s="204" t="s">
        <v>207</v>
      </c>
      <c r="L286" s="47"/>
      <c r="M286" s="209" t="s">
        <v>5</v>
      </c>
      <c r="N286" s="210" t="s">
        <v>48</v>
      </c>
      <c r="O286" s="48"/>
      <c r="P286" s="211">
        <f>O286*H286</f>
        <v>0</v>
      </c>
      <c r="Q286" s="211">
        <v>0</v>
      </c>
      <c r="R286" s="211">
        <f>Q286*H286</f>
        <v>0</v>
      </c>
      <c r="S286" s="211">
        <v>0</v>
      </c>
      <c r="T286" s="212">
        <f>S286*H286</f>
        <v>0</v>
      </c>
      <c r="AR286" s="24" t="s">
        <v>296</v>
      </c>
      <c r="AT286" s="24" t="s">
        <v>203</v>
      </c>
      <c r="AU286" s="24" t="s">
        <v>87</v>
      </c>
      <c r="AY286" s="24" t="s">
        <v>201</v>
      </c>
      <c r="BE286" s="213">
        <f>IF(N286="základní",J286,0)</f>
        <v>0</v>
      </c>
      <c r="BF286" s="213">
        <f>IF(N286="snížená",J286,0)</f>
        <v>0</v>
      </c>
      <c r="BG286" s="213">
        <f>IF(N286="zákl. přenesená",J286,0)</f>
        <v>0</v>
      </c>
      <c r="BH286" s="213">
        <f>IF(N286="sníž. přenesená",J286,0)</f>
        <v>0</v>
      </c>
      <c r="BI286" s="213">
        <f>IF(N286="nulová",J286,0)</f>
        <v>0</v>
      </c>
      <c r="BJ286" s="24" t="s">
        <v>85</v>
      </c>
      <c r="BK286" s="213">
        <f>ROUND(I286*H286,2)</f>
        <v>0</v>
      </c>
      <c r="BL286" s="24" t="s">
        <v>296</v>
      </c>
      <c r="BM286" s="24" t="s">
        <v>3438</v>
      </c>
    </row>
    <row r="287" spans="2:47" s="1" customFormat="1" ht="13.5">
      <c r="B287" s="47"/>
      <c r="D287" s="214" t="s">
        <v>210</v>
      </c>
      <c r="F287" s="215" t="s">
        <v>554</v>
      </c>
      <c r="I287" s="216"/>
      <c r="L287" s="47"/>
      <c r="M287" s="217"/>
      <c r="N287" s="48"/>
      <c r="O287" s="48"/>
      <c r="P287" s="48"/>
      <c r="Q287" s="48"/>
      <c r="R287" s="48"/>
      <c r="S287" s="48"/>
      <c r="T287" s="86"/>
      <c r="AT287" s="24" t="s">
        <v>210</v>
      </c>
      <c r="AU287" s="24" t="s">
        <v>87</v>
      </c>
    </row>
    <row r="288" spans="2:63" s="10" customFormat="1" ht="29.85" customHeight="1">
      <c r="B288" s="188"/>
      <c r="D288" s="189" t="s">
        <v>76</v>
      </c>
      <c r="E288" s="199" t="s">
        <v>680</v>
      </c>
      <c r="F288" s="199" t="s">
        <v>681</v>
      </c>
      <c r="I288" s="191"/>
      <c r="J288" s="200">
        <f>BK288</f>
        <v>0</v>
      </c>
      <c r="L288" s="188"/>
      <c r="M288" s="193"/>
      <c r="N288" s="194"/>
      <c r="O288" s="194"/>
      <c r="P288" s="195">
        <f>SUM(P289:P295)</f>
        <v>0</v>
      </c>
      <c r="Q288" s="194"/>
      <c r="R288" s="195">
        <f>SUM(R289:R295)</f>
        <v>0.18</v>
      </c>
      <c r="S288" s="194"/>
      <c r="T288" s="196">
        <f>SUM(T289:T295)</f>
        <v>0</v>
      </c>
      <c r="AR288" s="189" t="s">
        <v>87</v>
      </c>
      <c r="AT288" s="197" t="s">
        <v>76</v>
      </c>
      <c r="AU288" s="197" t="s">
        <v>85</v>
      </c>
      <c r="AY288" s="189" t="s">
        <v>201</v>
      </c>
      <c r="BK288" s="198">
        <f>SUM(BK289:BK295)</f>
        <v>0</v>
      </c>
    </row>
    <row r="289" spans="2:65" s="1" customFormat="1" ht="16.5" customHeight="1">
      <c r="B289" s="201"/>
      <c r="C289" s="202" t="s">
        <v>515</v>
      </c>
      <c r="D289" s="202" t="s">
        <v>203</v>
      </c>
      <c r="E289" s="203" t="s">
        <v>3439</v>
      </c>
      <c r="F289" s="204" t="s">
        <v>3440</v>
      </c>
      <c r="G289" s="205" t="s">
        <v>330</v>
      </c>
      <c r="H289" s="206">
        <v>9</v>
      </c>
      <c r="I289" s="207"/>
      <c r="J289" s="208">
        <f>ROUND(I289*H289,2)</f>
        <v>0</v>
      </c>
      <c r="K289" s="204" t="s">
        <v>5</v>
      </c>
      <c r="L289" s="47"/>
      <c r="M289" s="209" t="s">
        <v>5</v>
      </c>
      <c r="N289" s="210" t="s">
        <v>48</v>
      </c>
      <c r="O289" s="48"/>
      <c r="P289" s="211">
        <f>O289*H289</f>
        <v>0</v>
      </c>
      <c r="Q289" s="211">
        <v>0.02</v>
      </c>
      <c r="R289" s="211">
        <f>Q289*H289</f>
        <v>0.18</v>
      </c>
      <c r="S289" s="211">
        <v>0</v>
      </c>
      <c r="T289" s="212">
        <f>S289*H289</f>
        <v>0</v>
      </c>
      <c r="AR289" s="24" t="s">
        <v>296</v>
      </c>
      <c r="AT289" s="24" t="s">
        <v>203</v>
      </c>
      <c r="AU289" s="24" t="s">
        <v>87</v>
      </c>
      <c r="AY289" s="24" t="s">
        <v>201</v>
      </c>
      <c r="BE289" s="213">
        <f>IF(N289="základní",J289,0)</f>
        <v>0</v>
      </c>
      <c r="BF289" s="213">
        <f>IF(N289="snížená",J289,0)</f>
        <v>0</v>
      </c>
      <c r="BG289" s="213">
        <f>IF(N289="zákl. přenesená",J289,0)</f>
        <v>0</v>
      </c>
      <c r="BH289" s="213">
        <f>IF(N289="sníž. přenesená",J289,0)</f>
        <v>0</v>
      </c>
      <c r="BI289" s="213">
        <f>IF(N289="nulová",J289,0)</f>
        <v>0</v>
      </c>
      <c r="BJ289" s="24" t="s">
        <v>85</v>
      </c>
      <c r="BK289" s="213">
        <f>ROUND(I289*H289,2)</f>
        <v>0</v>
      </c>
      <c r="BL289" s="24" t="s">
        <v>296</v>
      </c>
      <c r="BM289" s="24" t="s">
        <v>3441</v>
      </c>
    </row>
    <row r="290" spans="2:47" s="1" customFormat="1" ht="13.5">
      <c r="B290" s="47"/>
      <c r="D290" s="214" t="s">
        <v>210</v>
      </c>
      <c r="F290" s="215" t="s">
        <v>3440</v>
      </c>
      <c r="I290" s="216"/>
      <c r="L290" s="47"/>
      <c r="M290" s="217"/>
      <c r="N290" s="48"/>
      <c r="O290" s="48"/>
      <c r="P290" s="48"/>
      <c r="Q290" s="48"/>
      <c r="R290" s="48"/>
      <c r="S290" s="48"/>
      <c r="T290" s="86"/>
      <c r="AT290" s="24" t="s">
        <v>210</v>
      </c>
      <c r="AU290" s="24" t="s">
        <v>87</v>
      </c>
    </row>
    <row r="291" spans="2:65" s="1" customFormat="1" ht="16.5" customHeight="1">
      <c r="B291" s="201"/>
      <c r="C291" s="202" t="s">
        <v>509</v>
      </c>
      <c r="D291" s="202" t="s">
        <v>203</v>
      </c>
      <c r="E291" s="203" t="s">
        <v>3442</v>
      </c>
      <c r="F291" s="204" t="s">
        <v>3443</v>
      </c>
      <c r="G291" s="205" t="s">
        <v>330</v>
      </c>
      <c r="H291" s="206">
        <v>9</v>
      </c>
      <c r="I291" s="207"/>
      <c r="J291" s="208">
        <f>ROUND(I291*H291,2)</f>
        <v>0</v>
      </c>
      <c r="K291" s="204" t="s">
        <v>207</v>
      </c>
      <c r="L291" s="47"/>
      <c r="M291" s="209" t="s">
        <v>5</v>
      </c>
      <c r="N291" s="210" t="s">
        <v>48</v>
      </c>
      <c r="O291" s="48"/>
      <c r="P291" s="211">
        <f>O291*H291</f>
        <v>0</v>
      </c>
      <c r="Q291" s="211">
        <v>0</v>
      </c>
      <c r="R291" s="211">
        <f>Q291*H291</f>
        <v>0</v>
      </c>
      <c r="S291" s="211">
        <v>0</v>
      </c>
      <c r="T291" s="212">
        <f>S291*H291</f>
        <v>0</v>
      </c>
      <c r="AR291" s="24" t="s">
        <v>296</v>
      </c>
      <c r="AT291" s="24" t="s">
        <v>203</v>
      </c>
      <c r="AU291" s="24" t="s">
        <v>87</v>
      </c>
      <c r="AY291" s="24" t="s">
        <v>201</v>
      </c>
      <c r="BE291" s="213">
        <f>IF(N291="základní",J291,0)</f>
        <v>0</v>
      </c>
      <c r="BF291" s="213">
        <f>IF(N291="snížená",J291,0)</f>
        <v>0</v>
      </c>
      <c r="BG291" s="213">
        <f>IF(N291="zákl. přenesená",J291,0)</f>
        <v>0</v>
      </c>
      <c r="BH291" s="213">
        <f>IF(N291="sníž. přenesená",J291,0)</f>
        <v>0</v>
      </c>
      <c r="BI291" s="213">
        <f>IF(N291="nulová",J291,0)</f>
        <v>0</v>
      </c>
      <c r="BJ291" s="24" t="s">
        <v>85</v>
      </c>
      <c r="BK291" s="213">
        <f>ROUND(I291*H291,2)</f>
        <v>0</v>
      </c>
      <c r="BL291" s="24" t="s">
        <v>296</v>
      </c>
      <c r="BM291" s="24" t="s">
        <v>3444</v>
      </c>
    </row>
    <row r="292" spans="2:47" s="1" customFormat="1" ht="13.5">
      <c r="B292" s="47"/>
      <c r="D292" s="214" t="s">
        <v>210</v>
      </c>
      <c r="F292" s="215" t="s">
        <v>3445</v>
      </c>
      <c r="I292" s="216"/>
      <c r="L292" s="47"/>
      <c r="M292" s="217"/>
      <c r="N292" s="48"/>
      <c r="O292" s="48"/>
      <c r="P292" s="48"/>
      <c r="Q292" s="48"/>
      <c r="R292" s="48"/>
      <c r="S292" s="48"/>
      <c r="T292" s="86"/>
      <c r="AT292" s="24" t="s">
        <v>210</v>
      </c>
      <c r="AU292" s="24" t="s">
        <v>87</v>
      </c>
    </row>
    <row r="293" spans="2:51" s="11" customFormat="1" ht="13.5">
      <c r="B293" s="218"/>
      <c r="D293" s="214" t="s">
        <v>212</v>
      </c>
      <c r="E293" s="219" t="s">
        <v>5</v>
      </c>
      <c r="F293" s="220" t="s">
        <v>3446</v>
      </c>
      <c r="H293" s="221">
        <v>9</v>
      </c>
      <c r="I293" s="222"/>
      <c r="L293" s="218"/>
      <c r="M293" s="223"/>
      <c r="N293" s="224"/>
      <c r="O293" s="224"/>
      <c r="P293" s="224"/>
      <c r="Q293" s="224"/>
      <c r="R293" s="224"/>
      <c r="S293" s="224"/>
      <c r="T293" s="225"/>
      <c r="AT293" s="219" t="s">
        <v>212</v>
      </c>
      <c r="AU293" s="219" t="s">
        <v>87</v>
      </c>
      <c r="AV293" s="11" t="s">
        <v>87</v>
      </c>
      <c r="AW293" s="11" t="s">
        <v>41</v>
      </c>
      <c r="AX293" s="11" t="s">
        <v>85</v>
      </c>
      <c r="AY293" s="219" t="s">
        <v>201</v>
      </c>
    </row>
    <row r="294" spans="2:65" s="1" customFormat="1" ht="16.5" customHeight="1">
      <c r="B294" s="201"/>
      <c r="C294" s="202" t="s">
        <v>518</v>
      </c>
      <c r="D294" s="202" t="s">
        <v>203</v>
      </c>
      <c r="E294" s="203" t="s">
        <v>3447</v>
      </c>
      <c r="F294" s="204" t="s">
        <v>3448</v>
      </c>
      <c r="G294" s="205" t="s">
        <v>259</v>
      </c>
      <c r="H294" s="206">
        <v>0.18</v>
      </c>
      <c r="I294" s="207"/>
      <c r="J294" s="208">
        <f>ROUND(I294*H294,2)</f>
        <v>0</v>
      </c>
      <c r="K294" s="204" t="s">
        <v>207</v>
      </c>
      <c r="L294" s="47"/>
      <c r="M294" s="209" t="s">
        <v>5</v>
      </c>
      <c r="N294" s="210" t="s">
        <v>48</v>
      </c>
      <c r="O294" s="48"/>
      <c r="P294" s="211">
        <f>O294*H294</f>
        <v>0</v>
      </c>
      <c r="Q294" s="211">
        <v>0</v>
      </c>
      <c r="R294" s="211">
        <f>Q294*H294</f>
        <v>0</v>
      </c>
      <c r="S294" s="211">
        <v>0</v>
      </c>
      <c r="T294" s="212">
        <f>S294*H294</f>
        <v>0</v>
      </c>
      <c r="AR294" s="24" t="s">
        <v>296</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296</v>
      </c>
      <c r="BM294" s="24" t="s">
        <v>3449</v>
      </c>
    </row>
    <row r="295" spans="2:47" s="1" customFormat="1" ht="13.5">
      <c r="B295" s="47"/>
      <c r="D295" s="214" t="s">
        <v>210</v>
      </c>
      <c r="F295" s="215" t="s">
        <v>3450</v>
      </c>
      <c r="I295" s="216"/>
      <c r="L295" s="47"/>
      <c r="M295" s="256"/>
      <c r="N295" s="257"/>
      <c r="O295" s="257"/>
      <c r="P295" s="257"/>
      <c r="Q295" s="257"/>
      <c r="R295" s="257"/>
      <c r="S295" s="257"/>
      <c r="T295" s="258"/>
      <c r="AT295" s="24" t="s">
        <v>210</v>
      </c>
      <c r="AU295" s="24" t="s">
        <v>87</v>
      </c>
    </row>
    <row r="296" spans="2:12" s="1" customFormat="1" ht="6.95" customHeight="1">
      <c r="B296" s="68"/>
      <c r="C296" s="69"/>
      <c r="D296" s="69"/>
      <c r="E296" s="69"/>
      <c r="F296" s="69"/>
      <c r="G296" s="69"/>
      <c r="H296" s="69"/>
      <c r="I296" s="153"/>
      <c r="J296" s="69"/>
      <c r="K296" s="69"/>
      <c r="L296" s="47"/>
    </row>
  </sheetData>
  <autoFilter ref="C86:K295"/>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13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135</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3451</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ROUND(SUM(BE81:BE132),2)</f>
        <v>0</v>
      </c>
      <c r="G30" s="48"/>
      <c r="H30" s="48"/>
      <c r="I30" s="145">
        <v>0.21</v>
      </c>
      <c r="J30" s="144">
        <f>ROUND(ROUND((SUM(BE81:BE132)),2)*I30,2)</f>
        <v>0</v>
      </c>
      <c r="K30" s="52"/>
    </row>
    <row r="31" spans="2:11" s="1" customFormat="1" ht="14.4" customHeight="1">
      <c r="B31" s="47"/>
      <c r="C31" s="48"/>
      <c r="D31" s="48"/>
      <c r="E31" s="56" t="s">
        <v>49</v>
      </c>
      <c r="F31" s="144">
        <f>ROUND(SUM(BF81:BF132),2)</f>
        <v>0</v>
      </c>
      <c r="G31" s="48"/>
      <c r="H31" s="48"/>
      <c r="I31" s="145">
        <v>0.15</v>
      </c>
      <c r="J31" s="144">
        <f>ROUND(ROUND((SUM(BF81:BF132)),2)*I31,2)</f>
        <v>0</v>
      </c>
      <c r="K31" s="52"/>
    </row>
    <row r="32" spans="2:11" s="1" customFormat="1" ht="14.4" customHeight="1" hidden="1">
      <c r="B32" s="47"/>
      <c r="C32" s="48"/>
      <c r="D32" s="48"/>
      <c r="E32" s="56" t="s">
        <v>50</v>
      </c>
      <c r="F32" s="144">
        <f>ROUND(SUM(BG81:BG132),2)</f>
        <v>0</v>
      </c>
      <c r="G32" s="48"/>
      <c r="H32" s="48"/>
      <c r="I32" s="145">
        <v>0.21</v>
      </c>
      <c r="J32" s="144">
        <v>0</v>
      </c>
      <c r="K32" s="52"/>
    </row>
    <row r="33" spans="2:11" s="1" customFormat="1" ht="14.4" customHeight="1" hidden="1">
      <c r="B33" s="47"/>
      <c r="C33" s="48"/>
      <c r="D33" s="48"/>
      <c r="E33" s="56" t="s">
        <v>51</v>
      </c>
      <c r="F33" s="144">
        <f>ROUND(SUM(BH81:BH132),2)</f>
        <v>0</v>
      </c>
      <c r="G33" s="48"/>
      <c r="H33" s="48"/>
      <c r="I33" s="145">
        <v>0.15</v>
      </c>
      <c r="J33" s="144">
        <v>0</v>
      </c>
      <c r="K33" s="52"/>
    </row>
    <row r="34" spans="2:11" s="1" customFormat="1" ht="14.4" customHeight="1" hidden="1">
      <c r="B34" s="47"/>
      <c r="C34" s="48"/>
      <c r="D34" s="48"/>
      <c r="E34" s="56" t="s">
        <v>52</v>
      </c>
      <c r="F34" s="144">
        <f>ROUND(SUM(BI81:BI132),2)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12 - SO 12 Přípojka splaškové kanalizace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J81</f>
        <v>0</v>
      </c>
      <c r="K56" s="52"/>
      <c r="AU56" s="24" t="s">
        <v>164</v>
      </c>
    </row>
    <row r="57" spans="2:11" s="7" customFormat="1" ht="24.95" customHeight="1">
      <c r="B57" s="162"/>
      <c r="C57" s="163"/>
      <c r="D57" s="164" t="s">
        <v>165</v>
      </c>
      <c r="E57" s="165"/>
      <c r="F57" s="165"/>
      <c r="G57" s="165"/>
      <c r="H57" s="165"/>
      <c r="I57" s="166"/>
      <c r="J57" s="167">
        <f>J82</f>
        <v>0</v>
      </c>
      <c r="K57" s="168"/>
    </row>
    <row r="58" spans="2:11" s="8" customFormat="1" ht="19.9" customHeight="1">
      <c r="B58" s="169"/>
      <c r="C58" s="170"/>
      <c r="D58" s="171" t="s">
        <v>166</v>
      </c>
      <c r="E58" s="172"/>
      <c r="F58" s="172"/>
      <c r="G58" s="172"/>
      <c r="H58" s="172"/>
      <c r="I58" s="173"/>
      <c r="J58" s="174">
        <f>J83</f>
        <v>0</v>
      </c>
      <c r="K58" s="175"/>
    </row>
    <row r="59" spans="2:11" s="8" customFormat="1" ht="19.9" customHeight="1">
      <c r="B59" s="169"/>
      <c r="C59" s="170"/>
      <c r="D59" s="171" t="s">
        <v>169</v>
      </c>
      <c r="E59" s="172"/>
      <c r="F59" s="172"/>
      <c r="G59" s="172"/>
      <c r="H59" s="172"/>
      <c r="I59" s="173"/>
      <c r="J59" s="174">
        <f>J111</f>
        <v>0</v>
      </c>
      <c r="K59" s="175"/>
    </row>
    <row r="60" spans="2:11" s="8" customFormat="1" ht="19.9" customHeight="1">
      <c r="B60" s="169"/>
      <c r="C60" s="170"/>
      <c r="D60" s="171" t="s">
        <v>2872</v>
      </c>
      <c r="E60" s="172"/>
      <c r="F60" s="172"/>
      <c r="G60" s="172"/>
      <c r="H60" s="172"/>
      <c r="I60" s="173"/>
      <c r="J60" s="174">
        <f>J115</f>
        <v>0</v>
      </c>
      <c r="K60" s="175"/>
    </row>
    <row r="61" spans="2:11" s="8" customFormat="1" ht="19.9" customHeight="1">
      <c r="B61" s="169"/>
      <c r="C61" s="170"/>
      <c r="D61" s="171" t="s">
        <v>172</v>
      </c>
      <c r="E61" s="172"/>
      <c r="F61" s="172"/>
      <c r="G61" s="172"/>
      <c r="H61" s="172"/>
      <c r="I61" s="173"/>
      <c r="J61" s="174">
        <f>J130</f>
        <v>0</v>
      </c>
      <c r="K61" s="175"/>
    </row>
    <row r="62" spans="2:11" s="1" customFormat="1" ht="21.8" customHeight="1">
      <c r="B62" s="47"/>
      <c r="C62" s="48"/>
      <c r="D62" s="48"/>
      <c r="E62" s="48"/>
      <c r="F62" s="48"/>
      <c r="G62" s="48"/>
      <c r="H62" s="48"/>
      <c r="I62" s="131"/>
      <c r="J62" s="48"/>
      <c r="K62" s="52"/>
    </row>
    <row r="63" spans="2:11" s="1" customFormat="1" ht="6.95" customHeight="1">
      <c r="B63" s="68"/>
      <c r="C63" s="69"/>
      <c r="D63" s="69"/>
      <c r="E63" s="69"/>
      <c r="F63" s="69"/>
      <c r="G63" s="69"/>
      <c r="H63" s="69"/>
      <c r="I63" s="153"/>
      <c r="J63" s="69"/>
      <c r="K63" s="70"/>
    </row>
    <row r="67" spans="2:12" s="1" customFormat="1" ht="6.95" customHeight="1">
      <c r="B67" s="71"/>
      <c r="C67" s="72"/>
      <c r="D67" s="72"/>
      <c r="E67" s="72"/>
      <c r="F67" s="72"/>
      <c r="G67" s="72"/>
      <c r="H67" s="72"/>
      <c r="I67" s="154"/>
      <c r="J67" s="72"/>
      <c r="K67" s="72"/>
      <c r="L67" s="47"/>
    </row>
    <row r="68" spans="2:12" s="1" customFormat="1" ht="36.95" customHeight="1">
      <c r="B68" s="47"/>
      <c r="C68" s="73" t="s">
        <v>185</v>
      </c>
      <c r="L68" s="47"/>
    </row>
    <row r="69" spans="2:12" s="1" customFormat="1" ht="6.95" customHeight="1">
      <c r="B69" s="47"/>
      <c r="L69" s="47"/>
    </row>
    <row r="70" spans="2:12" s="1" customFormat="1" ht="14.4" customHeight="1">
      <c r="B70" s="47"/>
      <c r="C70" s="75" t="s">
        <v>19</v>
      </c>
      <c r="L70" s="47"/>
    </row>
    <row r="71" spans="2:12" s="1" customFormat="1" ht="16.5" customHeight="1">
      <c r="B71" s="47"/>
      <c r="E71" s="176" t="str">
        <f>E7</f>
        <v>Výrobní areál fi.Hauser CZ s.r.o., Heřmanova Huť aktualizace 11.12.2018</v>
      </c>
      <c r="F71" s="75"/>
      <c r="G71" s="75"/>
      <c r="H71" s="75"/>
      <c r="L71" s="47"/>
    </row>
    <row r="72" spans="2:12" s="1" customFormat="1" ht="14.4" customHeight="1">
      <c r="B72" s="47"/>
      <c r="C72" s="75" t="s">
        <v>158</v>
      </c>
      <c r="L72" s="47"/>
    </row>
    <row r="73" spans="2:12" s="1" customFormat="1" ht="17.25" customHeight="1">
      <c r="B73" s="47"/>
      <c r="E73" s="78" t="str">
        <f>E9</f>
        <v>12 - SO 12 Přípojka splaškové kanalizace</v>
      </c>
      <c r="F73" s="1"/>
      <c r="G73" s="1"/>
      <c r="H73" s="1"/>
      <c r="L73" s="47"/>
    </row>
    <row r="74" spans="2:12" s="1" customFormat="1" ht="6.95" customHeight="1">
      <c r="B74" s="47"/>
      <c r="L74" s="47"/>
    </row>
    <row r="75" spans="2:12" s="1" customFormat="1" ht="18" customHeight="1">
      <c r="B75" s="47"/>
      <c r="C75" s="75" t="s">
        <v>24</v>
      </c>
      <c r="F75" s="177" t="str">
        <f>F12</f>
        <v xml:space="preserve"> </v>
      </c>
      <c r="I75" s="178" t="s">
        <v>26</v>
      </c>
      <c r="J75" s="80" t="str">
        <f>IF(J12="","",J12)</f>
        <v>17. 7. 2018</v>
      </c>
      <c r="L75" s="47"/>
    </row>
    <row r="76" spans="2:12" s="1" customFormat="1" ht="6.95" customHeight="1">
      <c r="B76" s="47"/>
      <c r="L76" s="47"/>
    </row>
    <row r="77" spans="2:12" s="1" customFormat="1" ht="13.5">
      <c r="B77" s="47"/>
      <c r="C77" s="75" t="s">
        <v>32</v>
      </c>
      <c r="F77" s="177" t="str">
        <f>E15</f>
        <v>Hauser CZ s.r.o., Tlučenská 8, 33027 Vejprnice</v>
      </c>
      <c r="I77" s="178" t="s">
        <v>38</v>
      </c>
      <c r="J77" s="177" t="str">
        <f>E21</f>
        <v>Rene Hartman, Trnová 350, 33015 Trnová</v>
      </c>
      <c r="L77" s="47"/>
    </row>
    <row r="78" spans="2:12" s="1" customFormat="1" ht="14.4" customHeight="1">
      <c r="B78" s="47"/>
      <c r="C78" s="75" t="s">
        <v>36</v>
      </c>
      <c r="F78" s="177" t="str">
        <f>IF(E18="","",E18)</f>
        <v/>
      </c>
      <c r="L78" s="47"/>
    </row>
    <row r="79" spans="2:12" s="1" customFormat="1" ht="10.3" customHeight="1">
      <c r="B79" s="47"/>
      <c r="L79" s="47"/>
    </row>
    <row r="80" spans="2:20" s="9" customFormat="1" ht="29.25" customHeight="1">
      <c r="B80" s="179"/>
      <c r="C80" s="180" t="s">
        <v>186</v>
      </c>
      <c r="D80" s="181" t="s">
        <v>62</v>
      </c>
      <c r="E80" s="181" t="s">
        <v>58</v>
      </c>
      <c r="F80" s="181" t="s">
        <v>187</v>
      </c>
      <c r="G80" s="181" t="s">
        <v>188</v>
      </c>
      <c r="H80" s="181" t="s">
        <v>189</v>
      </c>
      <c r="I80" s="182" t="s">
        <v>190</v>
      </c>
      <c r="J80" s="181" t="s">
        <v>162</v>
      </c>
      <c r="K80" s="183" t="s">
        <v>191</v>
      </c>
      <c r="L80" s="179"/>
      <c r="M80" s="93" t="s">
        <v>192</v>
      </c>
      <c r="N80" s="94" t="s">
        <v>47</v>
      </c>
      <c r="O80" s="94" t="s">
        <v>193</v>
      </c>
      <c r="P80" s="94" t="s">
        <v>194</v>
      </c>
      <c r="Q80" s="94" t="s">
        <v>195</v>
      </c>
      <c r="R80" s="94" t="s">
        <v>196</v>
      </c>
      <c r="S80" s="94" t="s">
        <v>197</v>
      </c>
      <c r="T80" s="95" t="s">
        <v>198</v>
      </c>
    </row>
    <row r="81" spans="2:63" s="1" customFormat="1" ht="29.25" customHeight="1">
      <c r="B81" s="47"/>
      <c r="C81" s="97" t="s">
        <v>163</v>
      </c>
      <c r="J81" s="184">
        <f>BK81</f>
        <v>0</v>
      </c>
      <c r="L81" s="47"/>
      <c r="M81" s="96"/>
      <c r="N81" s="83"/>
      <c r="O81" s="83"/>
      <c r="P81" s="185">
        <f>P82</f>
        <v>0</v>
      </c>
      <c r="Q81" s="83"/>
      <c r="R81" s="185">
        <f>R82</f>
        <v>13.581375000000001</v>
      </c>
      <c r="S81" s="83"/>
      <c r="T81" s="186">
        <f>T82</f>
        <v>0</v>
      </c>
      <c r="AT81" s="24" t="s">
        <v>76</v>
      </c>
      <c r="AU81" s="24" t="s">
        <v>164</v>
      </c>
      <c r="BK81" s="187">
        <f>BK82</f>
        <v>0</v>
      </c>
    </row>
    <row r="82" spans="2:63" s="10" customFormat="1" ht="37.4" customHeight="1">
      <c r="B82" s="188"/>
      <c r="D82" s="189" t="s">
        <v>76</v>
      </c>
      <c r="E82" s="190" t="s">
        <v>199</v>
      </c>
      <c r="F82" s="190" t="s">
        <v>200</v>
      </c>
      <c r="I82" s="191"/>
      <c r="J82" s="192">
        <f>BK82</f>
        <v>0</v>
      </c>
      <c r="L82" s="188"/>
      <c r="M82" s="193"/>
      <c r="N82" s="194"/>
      <c r="O82" s="194"/>
      <c r="P82" s="195">
        <f>P83+P111+P115+P130</f>
        <v>0</v>
      </c>
      <c r="Q82" s="194"/>
      <c r="R82" s="195">
        <f>R83+R111+R115+R130</f>
        <v>13.581375000000001</v>
      </c>
      <c r="S82" s="194"/>
      <c r="T82" s="196">
        <f>T83+T111+T115+T130</f>
        <v>0</v>
      </c>
      <c r="AR82" s="189" t="s">
        <v>85</v>
      </c>
      <c r="AT82" s="197" t="s">
        <v>76</v>
      </c>
      <c r="AU82" s="197" t="s">
        <v>77</v>
      </c>
      <c r="AY82" s="189" t="s">
        <v>201</v>
      </c>
      <c r="BK82" s="198">
        <f>BK83+BK111+BK115+BK130</f>
        <v>0</v>
      </c>
    </row>
    <row r="83" spans="2:63" s="10" customFormat="1" ht="19.9" customHeight="1">
      <c r="B83" s="188"/>
      <c r="D83" s="189" t="s">
        <v>76</v>
      </c>
      <c r="E83" s="199" t="s">
        <v>85</v>
      </c>
      <c r="F83" s="199" t="s">
        <v>202</v>
      </c>
      <c r="I83" s="191"/>
      <c r="J83" s="200">
        <f>BK83</f>
        <v>0</v>
      </c>
      <c r="L83" s="188"/>
      <c r="M83" s="193"/>
      <c r="N83" s="194"/>
      <c r="O83" s="194"/>
      <c r="P83" s="195">
        <f>SUM(P84:P110)</f>
        <v>0</v>
      </c>
      <c r="Q83" s="194"/>
      <c r="R83" s="195">
        <f>SUM(R84:R110)</f>
        <v>10.8</v>
      </c>
      <c r="S83" s="194"/>
      <c r="T83" s="196">
        <f>SUM(T84:T110)</f>
        <v>0</v>
      </c>
      <c r="AR83" s="189" t="s">
        <v>85</v>
      </c>
      <c r="AT83" s="197" t="s">
        <v>76</v>
      </c>
      <c r="AU83" s="197" t="s">
        <v>85</v>
      </c>
      <c r="AY83" s="189" t="s">
        <v>201</v>
      </c>
      <c r="BK83" s="198">
        <f>SUM(BK84:BK110)</f>
        <v>0</v>
      </c>
    </row>
    <row r="84" spans="2:65" s="1" customFormat="1" ht="16.5" customHeight="1">
      <c r="B84" s="201"/>
      <c r="C84" s="202" t="s">
        <v>85</v>
      </c>
      <c r="D84" s="202" t="s">
        <v>203</v>
      </c>
      <c r="E84" s="203" t="s">
        <v>3452</v>
      </c>
      <c r="F84" s="204" t="s">
        <v>3453</v>
      </c>
      <c r="G84" s="205" t="s">
        <v>206</v>
      </c>
      <c r="H84" s="206">
        <v>90</v>
      </c>
      <c r="I84" s="207"/>
      <c r="J84" s="208">
        <f>ROUND(I84*H84,2)</f>
        <v>0</v>
      </c>
      <c r="K84" s="204" t="s">
        <v>207</v>
      </c>
      <c r="L84" s="47"/>
      <c r="M84" s="209" t="s">
        <v>5</v>
      </c>
      <c r="N84" s="210" t="s">
        <v>48</v>
      </c>
      <c r="O84" s="48"/>
      <c r="P84" s="211">
        <f>O84*H84</f>
        <v>0</v>
      </c>
      <c r="Q84" s="211">
        <v>0</v>
      </c>
      <c r="R84" s="211">
        <f>Q84*H84</f>
        <v>0</v>
      </c>
      <c r="S84" s="211">
        <v>0</v>
      </c>
      <c r="T84" s="212">
        <f>S84*H84</f>
        <v>0</v>
      </c>
      <c r="AR84" s="24" t="s">
        <v>208</v>
      </c>
      <c r="AT84" s="24" t="s">
        <v>203</v>
      </c>
      <c r="AU84" s="24" t="s">
        <v>87</v>
      </c>
      <c r="AY84" s="24" t="s">
        <v>201</v>
      </c>
      <c r="BE84" s="213">
        <f>IF(N84="základní",J84,0)</f>
        <v>0</v>
      </c>
      <c r="BF84" s="213">
        <f>IF(N84="snížená",J84,0)</f>
        <v>0</v>
      </c>
      <c r="BG84" s="213">
        <f>IF(N84="zákl. přenesená",J84,0)</f>
        <v>0</v>
      </c>
      <c r="BH84" s="213">
        <f>IF(N84="sníž. přenesená",J84,0)</f>
        <v>0</v>
      </c>
      <c r="BI84" s="213">
        <f>IF(N84="nulová",J84,0)</f>
        <v>0</v>
      </c>
      <c r="BJ84" s="24" t="s">
        <v>85</v>
      </c>
      <c r="BK84" s="213">
        <f>ROUND(I84*H84,2)</f>
        <v>0</v>
      </c>
      <c r="BL84" s="24" t="s">
        <v>208</v>
      </c>
      <c r="BM84" s="24" t="s">
        <v>3454</v>
      </c>
    </row>
    <row r="85" spans="2:47" s="1" customFormat="1" ht="13.5">
      <c r="B85" s="47"/>
      <c r="D85" s="214" t="s">
        <v>210</v>
      </c>
      <c r="F85" s="215" t="s">
        <v>3455</v>
      </c>
      <c r="I85" s="216"/>
      <c r="L85" s="47"/>
      <c r="M85" s="217"/>
      <c r="N85" s="48"/>
      <c r="O85" s="48"/>
      <c r="P85" s="48"/>
      <c r="Q85" s="48"/>
      <c r="R85" s="48"/>
      <c r="S85" s="48"/>
      <c r="T85" s="86"/>
      <c r="AT85" s="24" t="s">
        <v>210</v>
      </c>
      <c r="AU85" s="24" t="s">
        <v>87</v>
      </c>
    </row>
    <row r="86" spans="2:51" s="11" customFormat="1" ht="13.5">
      <c r="B86" s="218"/>
      <c r="D86" s="214" t="s">
        <v>212</v>
      </c>
      <c r="E86" s="219" t="s">
        <v>5</v>
      </c>
      <c r="F86" s="220" t="s">
        <v>3456</v>
      </c>
      <c r="H86" s="221">
        <v>90</v>
      </c>
      <c r="I86" s="222"/>
      <c r="L86" s="218"/>
      <c r="M86" s="223"/>
      <c r="N86" s="224"/>
      <c r="O86" s="224"/>
      <c r="P86" s="224"/>
      <c r="Q86" s="224"/>
      <c r="R86" s="224"/>
      <c r="S86" s="224"/>
      <c r="T86" s="225"/>
      <c r="AT86" s="219" t="s">
        <v>212</v>
      </c>
      <c r="AU86" s="219" t="s">
        <v>87</v>
      </c>
      <c r="AV86" s="11" t="s">
        <v>87</v>
      </c>
      <c r="AW86" s="11" t="s">
        <v>41</v>
      </c>
      <c r="AX86" s="11" t="s">
        <v>85</v>
      </c>
      <c r="AY86" s="219" t="s">
        <v>201</v>
      </c>
    </row>
    <row r="87" spans="2:65" s="1" customFormat="1" ht="16.5" customHeight="1">
      <c r="B87" s="201"/>
      <c r="C87" s="202" t="s">
        <v>87</v>
      </c>
      <c r="D87" s="202" t="s">
        <v>203</v>
      </c>
      <c r="E87" s="203" t="s">
        <v>239</v>
      </c>
      <c r="F87" s="204" t="s">
        <v>240</v>
      </c>
      <c r="G87" s="205" t="s">
        <v>206</v>
      </c>
      <c r="H87" s="206">
        <v>45</v>
      </c>
      <c r="I87" s="207"/>
      <c r="J87" s="208">
        <f>ROUND(I87*H87,2)</f>
        <v>0</v>
      </c>
      <c r="K87" s="204" t="s">
        <v>207</v>
      </c>
      <c r="L87" s="47"/>
      <c r="M87" s="209" t="s">
        <v>5</v>
      </c>
      <c r="N87" s="210" t="s">
        <v>48</v>
      </c>
      <c r="O87" s="48"/>
      <c r="P87" s="211">
        <f>O87*H87</f>
        <v>0</v>
      </c>
      <c r="Q87" s="211">
        <v>0</v>
      </c>
      <c r="R87" s="211">
        <f>Q87*H87</f>
        <v>0</v>
      </c>
      <c r="S87" s="211">
        <v>0</v>
      </c>
      <c r="T87" s="212">
        <f>S87*H87</f>
        <v>0</v>
      </c>
      <c r="AR87" s="24" t="s">
        <v>208</v>
      </c>
      <c r="AT87" s="24" t="s">
        <v>203</v>
      </c>
      <c r="AU87" s="24" t="s">
        <v>87</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3457</v>
      </c>
    </row>
    <row r="88" spans="2:47" s="1" customFormat="1" ht="13.5">
      <c r="B88" s="47"/>
      <c r="D88" s="214" t="s">
        <v>210</v>
      </c>
      <c r="F88" s="215" t="s">
        <v>242</v>
      </c>
      <c r="I88" s="216"/>
      <c r="L88" s="47"/>
      <c r="M88" s="217"/>
      <c r="N88" s="48"/>
      <c r="O88" s="48"/>
      <c r="P88" s="48"/>
      <c r="Q88" s="48"/>
      <c r="R88" s="48"/>
      <c r="S88" s="48"/>
      <c r="T88" s="86"/>
      <c r="AT88" s="24" t="s">
        <v>210</v>
      </c>
      <c r="AU88" s="24" t="s">
        <v>87</v>
      </c>
    </row>
    <row r="89" spans="2:51" s="11" customFormat="1" ht="13.5">
      <c r="B89" s="218"/>
      <c r="D89" s="214" t="s">
        <v>212</v>
      </c>
      <c r="E89" s="219" t="s">
        <v>5</v>
      </c>
      <c r="F89" s="220" t="s">
        <v>3456</v>
      </c>
      <c r="H89" s="221">
        <v>90</v>
      </c>
      <c r="I89" s="222"/>
      <c r="L89" s="218"/>
      <c r="M89" s="223"/>
      <c r="N89" s="224"/>
      <c r="O89" s="224"/>
      <c r="P89" s="224"/>
      <c r="Q89" s="224"/>
      <c r="R89" s="224"/>
      <c r="S89" s="224"/>
      <c r="T89" s="225"/>
      <c r="AT89" s="219" t="s">
        <v>212</v>
      </c>
      <c r="AU89" s="219" t="s">
        <v>87</v>
      </c>
      <c r="AV89" s="11" t="s">
        <v>87</v>
      </c>
      <c r="AW89" s="11" t="s">
        <v>41</v>
      </c>
      <c r="AX89" s="11" t="s">
        <v>85</v>
      </c>
      <c r="AY89" s="219" t="s">
        <v>201</v>
      </c>
    </row>
    <row r="90" spans="2:51" s="11" customFormat="1" ht="13.5">
      <c r="B90" s="218"/>
      <c r="D90" s="214" t="s">
        <v>212</v>
      </c>
      <c r="F90" s="220" t="s">
        <v>3458</v>
      </c>
      <c r="H90" s="221">
        <v>45</v>
      </c>
      <c r="I90" s="222"/>
      <c r="L90" s="218"/>
      <c r="M90" s="223"/>
      <c r="N90" s="224"/>
      <c r="O90" s="224"/>
      <c r="P90" s="224"/>
      <c r="Q90" s="224"/>
      <c r="R90" s="224"/>
      <c r="S90" s="224"/>
      <c r="T90" s="225"/>
      <c r="AT90" s="219" t="s">
        <v>212</v>
      </c>
      <c r="AU90" s="219" t="s">
        <v>87</v>
      </c>
      <c r="AV90" s="11" t="s">
        <v>87</v>
      </c>
      <c r="AW90" s="11" t="s">
        <v>6</v>
      </c>
      <c r="AX90" s="11" t="s">
        <v>85</v>
      </c>
      <c r="AY90" s="219" t="s">
        <v>201</v>
      </c>
    </row>
    <row r="91" spans="2:65" s="1" customFormat="1" ht="16.5" customHeight="1">
      <c r="B91" s="201"/>
      <c r="C91" s="202" t="s">
        <v>219</v>
      </c>
      <c r="D91" s="202" t="s">
        <v>203</v>
      </c>
      <c r="E91" s="203" t="s">
        <v>245</v>
      </c>
      <c r="F91" s="204" t="s">
        <v>246</v>
      </c>
      <c r="G91" s="205" t="s">
        <v>206</v>
      </c>
      <c r="H91" s="206">
        <v>8.4</v>
      </c>
      <c r="I91" s="207"/>
      <c r="J91" s="208">
        <f>ROUND(I91*H91,2)</f>
        <v>0</v>
      </c>
      <c r="K91" s="204" t="s">
        <v>207</v>
      </c>
      <c r="L91" s="47"/>
      <c r="M91" s="209" t="s">
        <v>5</v>
      </c>
      <c r="N91" s="210" t="s">
        <v>48</v>
      </c>
      <c r="O91" s="48"/>
      <c r="P91" s="211">
        <f>O91*H91</f>
        <v>0</v>
      </c>
      <c r="Q91" s="211">
        <v>0</v>
      </c>
      <c r="R91" s="211">
        <f>Q91*H91</f>
        <v>0</v>
      </c>
      <c r="S91" s="211">
        <v>0</v>
      </c>
      <c r="T91" s="212">
        <f>S91*H91</f>
        <v>0</v>
      </c>
      <c r="AR91" s="24" t="s">
        <v>208</v>
      </c>
      <c r="AT91" s="24" t="s">
        <v>203</v>
      </c>
      <c r="AU91" s="24" t="s">
        <v>87</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3459</v>
      </c>
    </row>
    <row r="92" spans="2:47" s="1" customFormat="1" ht="13.5">
      <c r="B92" s="47"/>
      <c r="D92" s="214" t="s">
        <v>210</v>
      </c>
      <c r="F92" s="215" t="s">
        <v>248</v>
      </c>
      <c r="I92" s="216"/>
      <c r="L92" s="47"/>
      <c r="M92" s="217"/>
      <c r="N92" s="48"/>
      <c r="O92" s="48"/>
      <c r="P92" s="48"/>
      <c r="Q92" s="48"/>
      <c r="R92" s="48"/>
      <c r="S92" s="48"/>
      <c r="T92" s="86"/>
      <c r="AT92" s="24" t="s">
        <v>210</v>
      </c>
      <c r="AU92" s="24" t="s">
        <v>87</v>
      </c>
    </row>
    <row r="93" spans="2:51" s="11" customFormat="1" ht="13.5">
      <c r="B93" s="218"/>
      <c r="D93" s="214" t="s">
        <v>212</v>
      </c>
      <c r="E93" s="219" t="s">
        <v>5</v>
      </c>
      <c r="F93" s="220" t="s">
        <v>3460</v>
      </c>
      <c r="H93" s="221">
        <v>8.4</v>
      </c>
      <c r="I93" s="222"/>
      <c r="L93" s="218"/>
      <c r="M93" s="223"/>
      <c r="N93" s="224"/>
      <c r="O93" s="224"/>
      <c r="P93" s="224"/>
      <c r="Q93" s="224"/>
      <c r="R93" s="224"/>
      <c r="S93" s="224"/>
      <c r="T93" s="225"/>
      <c r="AT93" s="219" t="s">
        <v>212</v>
      </c>
      <c r="AU93" s="219" t="s">
        <v>87</v>
      </c>
      <c r="AV93" s="11" t="s">
        <v>87</v>
      </c>
      <c r="AW93" s="11" t="s">
        <v>41</v>
      </c>
      <c r="AX93" s="11" t="s">
        <v>85</v>
      </c>
      <c r="AY93" s="219" t="s">
        <v>201</v>
      </c>
    </row>
    <row r="94" spans="2:65" s="1" customFormat="1" ht="25.5" customHeight="1">
      <c r="B94" s="201"/>
      <c r="C94" s="202" t="s">
        <v>208</v>
      </c>
      <c r="D94" s="202" t="s">
        <v>203</v>
      </c>
      <c r="E94" s="203" t="s">
        <v>251</v>
      </c>
      <c r="F94" s="204" t="s">
        <v>252</v>
      </c>
      <c r="G94" s="205" t="s">
        <v>206</v>
      </c>
      <c r="H94" s="206">
        <v>42</v>
      </c>
      <c r="I94" s="207"/>
      <c r="J94" s="208">
        <f>ROUND(I94*H94,2)</f>
        <v>0</v>
      </c>
      <c r="K94" s="204" t="s">
        <v>207</v>
      </c>
      <c r="L94" s="47"/>
      <c r="M94" s="209" t="s">
        <v>5</v>
      </c>
      <c r="N94" s="210" t="s">
        <v>48</v>
      </c>
      <c r="O94" s="48"/>
      <c r="P94" s="211">
        <f>O94*H94</f>
        <v>0</v>
      </c>
      <c r="Q94" s="211">
        <v>0</v>
      </c>
      <c r="R94" s="211">
        <f>Q94*H94</f>
        <v>0</v>
      </c>
      <c r="S94" s="211">
        <v>0</v>
      </c>
      <c r="T94" s="212">
        <f>S94*H94</f>
        <v>0</v>
      </c>
      <c r="AR94" s="24" t="s">
        <v>208</v>
      </c>
      <c r="AT94" s="24" t="s">
        <v>203</v>
      </c>
      <c r="AU94" s="24" t="s">
        <v>87</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3461</v>
      </c>
    </row>
    <row r="95" spans="2:47" s="1" customFormat="1" ht="13.5">
      <c r="B95" s="47"/>
      <c r="D95" s="214" t="s">
        <v>210</v>
      </c>
      <c r="F95" s="215" t="s">
        <v>254</v>
      </c>
      <c r="I95" s="216"/>
      <c r="L95" s="47"/>
      <c r="M95" s="217"/>
      <c r="N95" s="48"/>
      <c r="O95" s="48"/>
      <c r="P95" s="48"/>
      <c r="Q95" s="48"/>
      <c r="R95" s="48"/>
      <c r="S95" s="48"/>
      <c r="T95" s="86"/>
      <c r="AT95" s="24" t="s">
        <v>210</v>
      </c>
      <c r="AU95" s="24" t="s">
        <v>87</v>
      </c>
    </row>
    <row r="96" spans="2:51" s="11" customFormat="1" ht="13.5">
      <c r="B96" s="218"/>
      <c r="D96" s="214" t="s">
        <v>212</v>
      </c>
      <c r="E96" s="219" t="s">
        <v>5</v>
      </c>
      <c r="F96" s="220" t="s">
        <v>3460</v>
      </c>
      <c r="H96" s="221">
        <v>8.4</v>
      </c>
      <c r="I96" s="222"/>
      <c r="L96" s="218"/>
      <c r="M96" s="223"/>
      <c r="N96" s="224"/>
      <c r="O96" s="224"/>
      <c r="P96" s="224"/>
      <c r="Q96" s="224"/>
      <c r="R96" s="224"/>
      <c r="S96" s="224"/>
      <c r="T96" s="225"/>
      <c r="AT96" s="219" t="s">
        <v>212</v>
      </c>
      <c r="AU96" s="219" t="s">
        <v>87</v>
      </c>
      <c r="AV96" s="11" t="s">
        <v>87</v>
      </c>
      <c r="AW96" s="11" t="s">
        <v>41</v>
      </c>
      <c r="AX96" s="11" t="s">
        <v>85</v>
      </c>
      <c r="AY96" s="219" t="s">
        <v>201</v>
      </c>
    </row>
    <row r="97" spans="2:51" s="11" customFormat="1" ht="13.5">
      <c r="B97" s="218"/>
      <c r="D97" s="214" t="s">
        <v>212</v>
      </c>
      <c r="F97" s="220" t="s">
        <v>3462</v>
      </c>
      <c r="H97" s="221">
        <v>42</v>
      </c>
      <c r="I97" s="222"/>
      <c r="L97" s="218"/>
      <c r="M97" s="223"/>
      <c r="N97" s="224"/>
      <c r="O97" s="224"/>
      <c r="P97" s="224"/>
      <c r="Q97" s="224"/>
      <c r="R97" s="224"/>
      <c r="S97" s="224"/>
      <c r="T97" s="225"/>
      <c r="AT97" s="219" t="s">
        <v>212</v>
      </c>
      <c r="AU97" s="219" t="s">
        <v>87</v>
      </c>
      <c r="AV97" s="11" t="s">
        <v>87</v>
      </c>
      <c r="AW97" s="11" t="s">
        <v>6</v>
      </c>
      <c r="AX97" s="11" t="s">
        <v>85</v>
      </c>
      <c r="AY97" s="219" t="s">
        <v>201</v>
      </c>
    </row>
    <row r="98" spans="2:65" s="1" customFormat="1" ht="16.5" customHeight="1">
      <c r="B98" s="201"/>
      <c r="C98" s="202" t="s">
        <v>232</v>
      </c>
      <c r="D98" s="202" t="s">
        <v>203</v>
      </c>
      <c r="E98" s="203" t="s">
        <v>257</v>
      </c>
      <c r="F98" s="204" t="s">
        <v>258</v>
      </c>
      <c r="G98" s="205" t="s">
        <v>259</v>
      </c>
      <c r="H98" s="206">
        <v>16.8</v>
      </c>
      <c r="I98" s="207"/>
      <c r="J98" s="208">
        <f>ROUND(I98*H98,2)</f>
        <v>0</v>
      </c>
      <c r="K98" s="204" t="s">
        <v>207</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3463</v>
      </c>
    </row>
    <row r="99" spans="2:47" s="1" customFormat="1" ht="13.5">
      <c r="B99" s="47"/>
      <c r="D99" s="214" t="s">
        <v>210</v>
      </c>
      <c r="F99" s="215" t="s">
        <v>261</v>
      </c>
      <c r="I99" s="216"/>
      <c r="L99" s="47"/>
      <c r="M99" s="217"/>
      <c r="N99" s="48"/>
      <c r="O99" s="48"/>
      <c r="P99" s="48"/>
      <c r="Q99" s="48"/>
      <c r="R99" s="48"/>
      <c r="S99" s="48"/>
      <c r="T99" s="86"/>
      <c r="AT99" s="24" t="s">
        <v>210</v>
      </c>
      <c r="AU99" s="24" t="s">
        <v>87</v>
      </c>
    </row>
    <row r="100" spans="2:51" s="11" customFormat="1" ht="13.5">
      <c r="B100" s="218"/>
      <c r="D100" s="214" t="s">
        <v>212</v>
      </c>
      <c r="E100" s="219" t="s">
        <v>5</v>
      </c>
      <c r="F100" s="220" t="s">
        <v>3460</v>
      </c>
      <c r="H100" s="221">
        <v>8.4</v>
      </c>
      <c r="I100" s="222"/>
      <c r="L100" s="218"/>
      <c r="M100" s="223"/>
      <c r="N100" s="224"/>
      <c r="O100" s="224"/>
      <c r="P100" s="224"/>
      <c r="Q100" s="224"/>
      <c r="R100" s="224"/>
      <c r="S100" s="224"/>
      <c r="T100" s="225"/>
      <c r="AT100" s="219" t="s">
        <v>212</v>
      </c>
      <c r="AU100" s="219" t="s">
        <v>87</v>
      </c>
      <c r="AV100" s="11" t="s">
        <v>87</v>
      </c>
      <c r="AW100" s="11" t="s">
        <v>41</v>
      </c>
      <c r="AX100" s="11" t="s">
        <v>85</v>
      </c>
      <c r="AY100" s="219" t="s">
        <v>201</v>
      </c>
    </row>
    <row r="101" spans="2:51" s="11" customFormat="1" ht="13.5">
      <c r="B101" s="218"/>
      <c r="D101" s="214" t="s">
        <v>212</v>
      </c>
      <c r="F101" s="220" t="s">
        <v>3464</v>
      </c>
      <c r="H101" s="221">
        <v>16.8</v>
      </c>
      <c r="I101" s="222"/>
      <c r="L101" s="218"/>
      <c r="M101" s="223"/>
      <c r="N101" s="224"/>
      <c r="O101" s="224"/>
      <c r="P101" s="224"/>
      <c r="Q101" s="224"/>
      <c r="R101" s="224"/>
      <c r="S101" s="224"/>
      <c r="T101" s="225"/>
      <c r="AT101" s="219" t="s">
        <v>212</v>
      </c>
      <c r="AU101" s="219" t="s">
        <v>87</v>
      </c>
      <c r="AV101" s="11" t="s">
        <v>87</v>
      </c>
      <c r="AW101" s="11" t="s">
        <v>6</v>
      </c>
      <c r="AX101" s="11" t="s">
        <v>85</v>
      </c>
      <c r="AY101" s="219" t="s">
        <v>201</v>
      </c>
    </row>
    <row r="102" spans="2:65" s="1" customFormat="1" ht="16.5" customHeight="1">
      <c r="B102" s="201"/>
      <c r="C102" s="202" t="s">
        <v>238</v>
      </c>
      <c r="D102" s="202" t="s">
        <v>203</v>
      </c>
      <c r="E102" s="203" t="s">
        <v>263</v>
      </c>
      <c r="F102" s="204" t="s">
        <v>264</v>
      </c>
      <c r="G102" s="205" t="s">
        <v>206</v>
      </c>
      <c r="H102" s="206">
        <v>81.6</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3465</v>
      </c>
    </row>
    <row r="103" spans="2:47" s="1" customFormat="1" ht="13.5">
      <c r="B103" s="47"/>
      <c r="D103" s="214" t="s">
        <v>210</v>
      </c>
      <c r="F103" s="215" t="s">
        <v>266</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3466</v>
      </c>
      <c r="H104" s="221">
        <v>81.6</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65" s="1" customFormat="1" ht="16.5" customHeight="1">
      <c r="B105" s="201"/>
      <c r="C105" s="202" t="s">
        <v>244</v>
      </c>
      <c r="D105" s="202" t="s">
        <v>203</v>
      </c>
      <c r="E105" s="203" t="s">
        <v>3294</v>
      </c>
      <c r="F105" s="204" t="s">
        <v>3295</v>
      </c>
      <c r="G105" s="205" t="s">
        <v>206</v>
      </c>
      <c r="H105" s="206">
        <v>5.4</v>
      </c>
      <c r="I105" s="207"/>
      <c r="J105" s="208">
        <f>ROUND(I105*H105,2)</f>
        <v>0</v>
      </c>
      <c r="K105" s="204" t="s">
        <v>207</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3467</v>
      </c>
    </row>
    <row r="106" spans="2:47" s="1" customFormat="1" ht="13.5">
      <c r="B106" s="47"/>
      <c r="D106" s="214" t="s">
        <v>210</v>
      </c>
      <c r="F106" s="215" t="s">
        <v>3297</v>
      </c>
      <c r="I106" s="216"/>
      <c r="L106" s="47"/>
      <c r="M106" s="217"/>
      <c r="N106" s="48"/>
      <c r="O106" s="48"/>
      <c r="P106" s="48"/>
      <c r="Q106" s="48"/>
      <c r="R106" s="48"/>
      <c r="S106" s="48"/>
      <c r="T106" s="86"/>
      <c r="AT106" s="24" t="s">
        <v>210</v>
      </c>
      <c r="AU106" s="24" t="s">
        <v>87</v>
      </c>
    </row>
    <row r="107" spans="2:51" s="11" customFormat="1" ht="13.5">
      <c r="B107" s="218"/>
      <c r="D107" s="214" t="s">
        <v>212</v>
      </c>
      <c r="E107" s="219" t="s">
        <v>5</v>
      </c>
      <c r="F107" s="220" t="s">
        <v>3468</v>
      </c>
      <c r="H107" s="221">
        <v>5.4</v>
      </c>
      <c r="I107" s="222"/>
      <c r="L107" s="218"/>
      <c r="M107" s="223"/>
      <c r="N107" s="224"/>
      <c r="O107" s="224"/>
      <c r="P107" s="224"/>
      <c r="Q107" s="224"/>
      <c r="R107" s="224"/>
      <c r="S107" s="224"/>
      <c r="T107" s="225"/>
      <c r="AT107" s="219" t="s">
        <v>212</v>
      </c>
      <c r="AU107" s="219" t="s">
        <v>87</v>
      </c>
      <c r="AV107" s="11" t="s">
        <v>87</v>
      </c>
      <c r="AW107" s="11" t="s">
        <v>41</v>
      </c>
      <c r="AX107" s="11" t="s">
        <v>85</v>
      </c>
      <c r="AY107" s="219" t="s">
        <v>201</v>
      </c>
    </row>
    <row r="108" spans="2:65" s="1" customFormat="1" ht="16.5" customHeight="1">
      <c r="B108" s="201"/>
      <c r="C108" s="242" t="s">
        <v>250</v>
      </c>
      <c r="D108" s="242" t="s">
        <v>504</v>
      </c>
      <c r="E108" s="243" t="s">
        <v>3304</v>
      </c>
      <c r="F108" s="244" t="s">
        <v>3305</v>
      </c>
      <c r="G108" s="245" t="s">
        <v>259</v>
      </c>
      <c r="H108" s="246">
        <v>10.8</v>
      </c>
      <c r="I108" s="247"/>
      <c r="J108" s="248">
        <f>ROUND(I108*H108,2)</f>
        <v>0</v>
      </c>
      <c r="K108" s="244" t="s">
        <v>207</v>
      </c>
      <c r="L108" s="249"/>
      <c r="M108" s="250" t="s">
        <v>5</v>
      </c>
      <c r="N108" s="251" t="s">
        <v>48</v>
      </c>
      <c r="O108" s="48"/>
      <c r="P108" s="211">
        <f>O108*H108</f>
        <v>0</v>
      </c>
      <c r="Q108" s="211">
        <v>1</v>
      </c>
      <c r="R108" s="211">
        <f>Q108*H108</f>
        <v>10.8</v>
      </c>
      <c r="S108" s="211">
        <v>0</v>
      </c>
      <c r="T108" s="212">
        <f>S108*H108</f>
        <v>0</v>
      </c>
      <c r="AR108" s="24" t="s">
        <v>250</v>
      </c>
      <c r="AT108" s="24" t="s">
        <v>504</v>
      </c>
      <c r="AU108" s="24" t="s">
        <v>87</v>
      </c>
      <c r="AY108" s="24" t="s">
        <v>201</v>
      </c>
      <c r="BE108" s="213">
        <f>IF(N108="základní",J108,0)</f>
        <v>0</v>
      </c>
      <c r="BF108" s="213">
        <f>IF(N108="snížená",J108,0)</f>
        <v>0</v>
      </c>
      <c r="BG108" s="213">
        <f>IF(N108="zákl. přenesená",J108,0)</f>
        <v>0</v>
      </c>
      <c r="BH108" s="213">
        <f>IF(N108="sníž. přenesená",J108,0)</f>
        <v>0</v>
      </c>
      <c r="BI108" s="213">
        <f>IF(N108="nulová",J108,0)</f>
        <v>0</v>
      </c>
      <c r="BJ108" s="24" t="s">
        <v>85</v>
      </c>
      <c r="BK108" s="213">
        <f>ROUND(I108*H108,2)</f>
        <v>0</v>
      </c>
      <c r="BL108" s="24" t="s">
        <v>208</v>
      </c>
      <c r="BM108" s="24" t="s">
        <v>3469</v>
      </c>
    </row>
    <row r="109" spans="2:47" s="1" customFormat="1" ht="13.5">
      <c r="B109" s="47"/>
      <c r="D109" s="214" t="s">
        <v>210</v>
      </c>
      <c r="F109" s="215" t="s">
        <v>3305</v>
      </c>
      <c r="I109" s="216"/>
      <c r="L109" s="47"/>
      <c r="M109" s="217"/>
      <c r="N109" s="48"/>
      <c r="O109" s="48"/>
      <c r="P109" s="48"/>
      <c r="Q109" s="48"/>
      <c r="R109" s="48"/>
      <c r="S109" s="48"/>
      <c r="T109" s="86"/>
      <c r="AT109" s="24" t="s">
        <v>210</v>
      </c>
      <c r="AU109" s="24" t="s">
        <v>87</v>
      </c>
    </row>
    <row r="110" spans="2:51" s="11" customFormat="1" ht="13.5">
      <c r="B110" s="218"/>
      <c r="D110" s="214" t="s">
        <v>212</v>
      </c>
      <c r="F110" s="220" t="s">
        <v>3470</v>
      </c>
      <c r="H110" s="221">
        <v>10.8</v>
      </c>
      <c r="I110" s="222"/>
      <c r="L110" s="218"/>
      <c r="M110" s="223"/>
      <c r="N110" s="224"/>
      <c r="O110" s="224"/>
      <c r="P110" s="224"/>
      <c r="Q110" s="224"/>
      <c r="R110" s="224"/>
      <c r="S110" s="224"/>
      <c r="T110" s="225"/>
      <c r="AT110" s="219" t="s">
        <v>212</v>
      </c>
      <c r="AU110" s="219" t="s">
        <v>87</v>
      </c>
      <c r="AV110" s="11" t="s">
        <v>87</v>
      </c>
      <c r="AW110" s="11" t="s">
        <v>6</v>
      </c>
      <c r="AX110" s="11" t="s">
        <v>85</v>
      </c>
      <c r="AY110" s="219" t="s">
        <v>201</v>
      </c>
    </row>
    <row r="111" spans="2:63" s="10" customFormat="1" ht="29.85" customHeight="1">
      <c r="B111" s="188"/>
      <c r="D111" s="189" t="s">
        <v>76</v>
      </c>
      <c r="E111" s="199" t="s">
        <v>208</v>
      </c>
      <c r="F111" s="199" t="s">
        <v>429</v>
      </c>
      <c r="I111" s="191"/>
      <c r="J111" s="200">
        <f>BK111</f>
        <v>0</v>
      </c>
      <c r="L111" s="188"/>
      <c r="M111" s="193"/>
      <c r="N111" s="194"/>
      <c r="O111" s="194"/>
      <c r="P111" s="195">
        <f>SUM(P112:P114)</f>
        <v>0</v>
      </c>
      <c r="Q111" s="194"/>
      <c r="R111" s="195">
        <f>SUM(R112:R114)</f>
        <v>0</v>
      </c>
      <c r="S111" s="194"/>
      <c r="T111" s="196">
        <f>SUM(T112:T114)</f>
        <v>0</v>
      </c>
      <c r="AR111" s="189" t="s">
        <v>85</v>
      </c>
      <c r="AT111" s="197" t="s">
        <v>76</v>
      </c>
      <c r="AU111" s="197" t="s">
        <v>85</v>
      </c>
      <c r="AY111" s="189" t="s">
        <v>201</v>
      </c>
      <c r="BK111" s="198">
        <f>SUM(BK112:BK114)</f>
        <v>0</v>
      </c>
    </row>
    <row r="112" spans="2:65" s="1" customFormat="1" ht="16.5" customHeight="1">
      <c r="B112" s="201"/>
      <c r="C112" s="202" t="s">
        <v>256</v>
      </c>
      <c r="D112" s="202" t="s">
        <v>203</v>
      </c>
      <c r="E112" s="203" t="s">
        <v>2919</v>
      </c>
      <c r="F112" s="204" t="s">
        <v>2920</v>
      </c>
      <c r="G112" s="205" t="s">
        <v>206</v>
      </c>
      <c r="H112" s="206">
        <v>3</v>
      </c>
      <c r="I112" s="207"/>
      <c r="J112" s="208">
        <f>ROUND(I112*H112,2)</f>
        <v>0</v>
      </c>
      <c r="K112" s="204" t="s">
        <v>207</v>
      </c>
      <c r="L112" s="47"/>
      <c r="M112" s="209" t="s">
        <v>5</v>
      </c>
      <c r="N112" s="210" t="s">
        <v>48</v>
      </c>
      <c r="O112" s="48"/>
      <c r="P112" s="211">
        <f>O112*H112</f>
        <v>0</v>
      </c>
      <c r="Q112" s="211">
        <v>0</v>
      </c>
      <c r="R112" s="211">
        <f>Q112*H112</f>
        <v>0</v>
      </c>
      <c r="S112" s="211">
        <v>0</v>
      </c>
      <c r="T112" s="212">
        <f>S112*H112</f>
        <v>0</v>
      </c>
      <c r="AR112" s="24" t="s">
        <v>208</v>
      </c>
      <c r="AT112" s="24" t="s">
        <v>203</v>
      </c>
      <c r="AU112" s="24" t="s">
        <v>87</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3471</v>
      </c>
    </row>
    <row r="113" spans="2:47" s="1" customFormat="1" ht="13.5">
      <c r="B113" s="47"/>
      <c r="D113" s="214" t="s">
        <v>210</v>
      </c>
      <c r="F113" s="215" t="s">
        <v>2922</v>
      </c>
      <c r="I113" s="216"/>
      <c r="L113" s="47"/>
      <c r="M113" s="217"/>
      <c r="N113" s="48"/>
      <c r="O113" s="48"/>
      <c r="P113" s="48"/>
      <c r="Q113" s="48"/>
      <c r="R113" s="48"/>
      <c r="S113" s="48"/>
      <c r="T113" s="86"/>
      <c r="AT113" s="24" t="s">
        <v>210</v>
      </c>
      <c r="AU113" s="24" t="s">
        <v>87</v>
      </c>
    </row>
    <row r="114" spans="2:51" s="11" customFormat="1" ht="13.5">
      <c r="B114" s="218"/>
      <c r="D114" s="214" t="s">
        <v>212</v>
      </c>
      <c r="E114" s="219" t="s">
        <v>5</v>
      </c>
      <c r="F114" s="220" t="s">
        <v>3472</v>
      </c>
      <c r="H114" s="221">
        <v>3</v>
      </c>
      <c r="I114" s="222"/>
      <c r="L114" s="218"/>
      <c r="M114" s="223"/>
      <c r="N114" s="224"/>
      <c r="O114" s="224"/>
      <c r="P114" s="224"/>
      <c r="Q114" s="224"/>
      <c r="R114" s="224"/>
      <c r="S114" s="224"/>
      <c r="T114" s="225"/>
      <c r="AT114" s="219" t="s">
        <v>212</v>
      </c>
      <c r="AU114" s="219" t="s">
        <v>87</v>
      </c>
      <c r="AV114" s="11" t="s">
        <v>87</v>
      </c>
      <c r="AW114" s="11" t="s">
        <v>41</v>
      </c>
      <c r="AX114" s="11" t="s">
        <v>85</v>
      </c>
      <c r="AY114" s="219" t="s">
        <v>201</v>
      </c>
    </row>
    <row r="115" spans="2:63" s="10" customFormat="1" ht="29.85" customHeight="1">
      <c r="B115" s="188"/>
      <c r="D115" s="189" t="s">
        <v>76</v>
      </c>
      <c r="E115" s="199" t="s">
        <v>250</v>
      </c>
      <c r="F115" s="199" t="s">
        <v>2972</v>
      </c>
      <c r="I115" s="191"/>
      <c r="J115" s="200">
        <f>BK115</f>
        <v>0</v>
      </c>
      <c r="L115" s="188"/>
      <c r="M115" s="193"/>
      <c r="N115" s="194"/>
      <c r="O115" s="194"/>
      <c r="P115" s="195">
        <f>SUM(P116:P129)</f>
        <v>0</v>
      </c>
      <c r="Q115" s="194"/>
      <c r="R115" s="195">
        <f>SUM(R116:R129)</f>
        <v>2.781375</v>
      </c>
      <c r="S115" s="194"/>
      <c r="T115" s="196">
        <f>SUM(T116:T129)</f>
        <v>0</v>
      </c>
      <c r="AR115" s="189" t="s">
        <v>85</v>
      </c>
      <c r="AT115" s="197" t="s">
        <v>76</v>
      </c>
      <c r="AU115" s="197" t="s">
        <v>85</v>
      </c>
      <c r="AY115" s="189" t="s">
        <v>201</v>
      </c>
      <c r="BK115" s="198">
        <f>SUM(BK116:BK129)</f>
        <v>0</v>
      </c>
    </row>
    <row r="116" spans="2:65" s="1" customFormat="1" ht="25.5" customHeight="1">
      <c r="B116" s="201"/>
      <c r="C116" s="202" t="s">
        <v>127</v>
      </c>
      <c r="D116" s="202" t="s">
        <v>203</v>
      </c>
      <c r="E116" s="203" t="s">
        <v>3378</v>
      </c>
      <c r="F116" s="204" t="s">
        <v>3379</v>
      </c>
      <c r="G116" s="205" t="s">
        <v>330</v>
      </c>
      <c r="H116" s="206">
        <v>30</v>
      </c>
      <c r="I116" s="207"/>
      <c r="J116" s="208">
        <f>ROUND(I116*H116,2)</f>
        <v>0</v>
      </c>
      <c r="K116" s="204" t="s">
        <v>207</v>
      </c>
      <c r="L116" s="47"/>
      <c r="M116" s="209" t="s">
        <v>5</v>
      </c>
      <c r="N116" s="210" t="s">
        <v>48</v>
      </c>
      <c r="O116" s="48"/>
      <c r="P116" s="211">
        <f>O116*H116</f>
        <v>0</v>
      </c>
      <c r="Q116" s="211">
        <v>1E-05</v>
      </c>
      <c r="R116" s="211">
        <f>Q116*H116</f>
        <v>0.00030000000000000003</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3473</v>
      </c>
    </row>
    <row r="117" spans="2:47" s="1" customFormat="1" ht="13.5">
      <c r="B117" s="47"/>
      <c r="D117" s="214" t="s">
        <v>210</v>
      </c>
      <c r="F117" s="215" t="s">
        <v>3381</v>
      </c>
      <c r="I117" s="216"/>
      <c r="L117" s="47"/>
      <c r="M117" s="217"/>
      <c r="N117" s="48"/>
      <c r="O117" s="48"/>
      <c r="P117" s="48"/>
      <c r="Q117" s="48"/>
      <c r="R117" s="48"/>
      <c r="S117" s="48"/>
      <c r="T117" s="86"/>
      <c r="AT117" s="24" t="s">
        <v>210</v>
      </c>
      <c r="AU117" s="24" t="s">
        <v>87</v>
      </c>
    </row>
    <row r="118" spans="2:51" s="11" customFormat="1" ht="13.5">
      <c r="B118" s="218"/>
      <c r="D118" s="214" t="s">
        <v>212</v>
      </c>
      <c r="E118" s="219" t="s">
        <v>5</v>
      </c>
      <c r="F118" s="220" t="s">
        <v>144</v>
      </c>
      <c r="H118" s="221">
        <v>30</v>
      </c>
      <c r="I118" s="222"/>
      <c r="L118" s="218"/>
      <c r="M118" s="223"/>
      <c r="N118" s="224"/>
      <c r="O118" s="224"/>
      <c r="P118" s="224"/>
      <c r="Q118" s="224"/>
      <c r="R118" s="224"/>
      <c r="S118" s="224"/>
      <c r="T118" s="225"/>
      <c r="AT118" s="219" t="s">
        <v>212</v>
      </c>
      <c r="AU118" s="219" t="s">
        <v>87</v>
      </c>
      <c r="AV118" s="11" t="s">
        <v>87</v>
      </c>
      <c r="AW118" s="11" t="s">
        <v>41</v>
      </c>
      <c r="AX118" s="11" t="s">
        <v>85</v>
      </c>
      <c r="AY118" s="219" t="s">
        <v>201</v>
      </c>
    </row>
    <row r="119" spans="2:65" s="1" customFormat="1" ht="16.5" customHeight="1">
      <c r="B119" s="201"/>
      <c r="C119" s="242" t="s">
        <v>130</v>
      </c>
      <c r="D119" s="242" t="s">
        <v>504</v>
      </c>
      <c r="E119" s="243" t="s">
        <v>3395</v>
      </c>
      <c r="F119" s="244" t="s">
        <v>3396</v>
      </c>
      <c r="G119" s="245" t="s">
        <v>330</v>
      </c>
      <c r="H119" s="246">
        <v>31.5</v>
      </c>
      <c r="I119" s="247"/>
      <c r="J119" s="248">
        <f>ROUND(I119*H119,2)</f>
        <v>0</v>
      </c>
      <c r="K119" s="244" t="s">
        <v>5</v>
      </c>
      <c r="L119" s="249"/>
      <c r="M119" s="250" t="s">
        <v>5</v>
      </c>
      <c r="N119" s="251" t="s">
        <v>48</v>
      </c>
      <c r="O119" s="48"/>
      <c r="P119" s="211">
        <f>O119*H119</f>
        <v>0</v>
      </c>
      <c r="Q119" s="211">
        <v>0.00729</v>
      </c>
      <c r="R119" s="211">
        <f>Q119*H119</f>
        <v>0.22963499999999998</v>
      </c>
      <c r="S119" s="211">
        <v>0</v>
      </c>
      <c r="T119" s="212">
        <f>S119*H119</f>
        <v>0</v>
      </c>
      <c r="AR119" s="24" t="s">
        <v>250</v>
      </c>
      <c r="AT119" s="24" t="s">
        <v>504</v>
      </c>
      <c r="AU119" s="24" t="s">
        <v>87</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3474</v>
      </c>
    </row>
    <row r="120" spans="2:51" s="11" customFormat="1" ht="13.5">
      <c r="B120" s="218"/>
      <c r="D120" s="214" t="s">
        <v>212</v>
      </c>
      <c r="E120" s="219" t="s">
        <v>5</v>
      </c>
      <c r="F120" s="220" t="s">
        <v>144</v>
      </c>
      <c r="H120" s="221">
        <v>30</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2" customFormat="1" ht="13.5">
      <c r="B121" s="226"/>
      <c r="D121" s="214" t="s">
        <v>212</v>
      </c>
      <c r="E121" s="227" t="s">
        <v>5</v>
      </c>
      <c r="F121" s="228" t="s">
        <v>226</v>
      </c>
      <c r="H121" s="229">
        <v>30</v>
      </c>
      <c r="I121" s="230"/>
      <c r="L121" s="226"/>
      <c r="M121" s="231"/>
      <c r="N121" s="232"/>
      <c r="O121" s="232"/>
      <c r="P121" s="232"/>
      <c r="Q121" s="232"/>
      <c r="R121" s="232"/>
      <c r="S121" s="232"/>
      <c r="T121" s="233"/>
      <c r="AT121" s="227" t="s">
        <v>212</v>
      </c>
      <c r="AU121" s="227" t="s">
        <v>87</v>
      </c>
      <c r="AV121" s="12" t="s">
        <v>208</v>
      </c>
      <c r="AW121" s="12" t="s">
        <v>41</v>
      </c>
      <c r="AX121" s="12" t="s">
        <v>85</v>
      </c>
      <c r="AY121" s="227" t="s">
        <v>201</v>
      </c>
    </row>
    <row r="122" spans="2:51" s="11" customFormat="1" ht="13.5">
      <c r="B122" s="218"/>
      <c r="D122" s="214" t="s">
        <v>212</v>
      </c>
      <c r="F122" s="220" t="s">
        <v>3475</v>
      </c>
      <c r="H122" s="221">
        <v>31.5</v>
      </c>
      <c r="I122" s="222"/>
      <c r="L122" s="218"/>
      <c r="M122" s="223"/>
      <c r="N122" s="224"/>
      <c r="O122" s="224"/>
      <c r="P122" s="224"/>
      <c r="Q122" s="224"/>
      <c r="R122" s="224"/>
      <c r="S122" s="224"/>
      <c r="T122" s="225"/>
      <c r="AT122" s="219" t="s">
        <v>212</v>
      </c>
      <c r="AU122" s="219" t="s">
        <v>87</v>
      </c>
      <c r="AV122" s="11" t="s">
        <v>87</v>
      </c>
      <c r="AW122" s="11" t="s">
        <v>6</v>
      </c>
      <c r="AX122" s="11" t="s">
        <v>85</v>
      </c>
      <c r="AY122" s="219" t="s">
        <v>201</v>
      </c>
    </row>
    <row r="123" spans="2:65" s="1" customFormat="1" ht="16.5" customHeight="1">
      <c r="B123" s="201"/>
      <c r="C123" s="202" t="s">
        <v>133</v>
      </c>
      <c r="D123" s="202" t="s">
        <v>203</v>
      </c>
      <c r="E123" s="203" t="s">
        <v>3409</v>
      </c>
      <c r="F123" s="204" t="s">
        <v>3410</v>
      </c>
      <c r="G123" s="205" t="s">
        <v>316</v>
      </c>
      <c r="H123" s="206">
        <v>1</v>
      </c>
      <c r="I123" s="207"/>
      <c r="J123" s="208">
        <f>ROUND(I123*H123,2)</f>
        <v>0</v>
      </c>
      <c r="K123" s="204" t="s">
        <v>5</v>
      </c>
      <c r="L123" s="47"/>
      <c r="M123" s="209" t="s">
        <v>5</v>
      </c>
      <c r="N123" s="210" t="s">
        <v>48</v>
      </c>
      <c r="O123" s="48"/>
      <c r="P123" s="211">
        <f>O123*H123</f>
        <v>0</v>
      </c>
      <c r="Q123" s="211">
        <v>2.11676</v>
      </c>
      <c r="R123" s="211">
        <f>Q123*H123</f>
        <v>2.11676</v>
      </c>
      <c r="S123" s="211">
        <v>0</v>
      </c>
      <c r="T123" s="212">
        <f>S123*H123</f>
        <v>0</v>
      </c>
      <c r="AR123" s="24" t="s">
        <v>208</v>
      </c>
      <c r="AT123" s="24" t="s">
        <v>203</v>
      </c>
      <c r="AU123" s="24" t="s">
        <v>87</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3476</v>
      </c>
    </row>
    <row r="124" spans="2:51" s="11" customFormat="1" ht="13.5">
      <c r="B124" s="218"/>
      <c r="D124" s="214" t="s">
        <v>212</v>
      </c>
      <c r="E124" s="219" t="s">
        <v>5</v>
      </c>
      <c r="F124" s="220" t="s">
        <v>85</v>
      </c>
      <c r="H124" s="221">
        <v>1</v>
      </c>
      <c r="I124" s="222"/>
      <c r="L124" s="218"/>
      <c r="M124" s="223"/>
      <c r="N124" s="224"/>
      <c r="O124" s="224"/>
      <c r="P124" s="224"/>
      <c r="Q124" s="224"/>
      <c r="R124" s="224"/>
      <c r="S124" s="224"/>
      <c r="T124" s="225"/>
      <c r="AT124" s="219" t="s">
        <v>212</v>
      </c>
      <c r="AU124" s="219" t="s">
        <v>87</v>
      </c>
      <c r="AV124" s="11" t="s">
        <v>87</v>
      </c>
      <c r="AW124" s="11" t="s">
        <v>41</v>
      </c>
      <c r="AX124" s="11" t="s">
        <v>85</v>
      </c>
      <c r="AY124" s="219" t="s">
        <v>201</v>
      </c>
    </row>
    <row r="125" spans="2:65" s="1" customFormat="1" ht="16.5" customHeight="1">
      <c r="B125" s="201"/>
      <c r="C125" s="202" t="s">
        <v>136</v>
      </c>
      <c r="D125" s="202" t="s">
        <v>203</v>
      </c>
      <c r="E125" s="203" t="s">
        <v>3415</v>
      </c>
      <c r="F125" s="204" t="s">
        <v>3416</v>
      </c>
      <c r="G125" s="205" t="s">
        <v>316</v>
      </c>
      <c r="H125" s="206">
        <v>1</v>
      </c>
      <c r="I125" s="207"/>
      <c r="J125" s="208">
        <f>ROUND(I125*H125,2)</f>
        <v>0</v>
      </c>
      <c r="K125" s="204" t="s">
        <v>5</v>
      </c>
      <c r="L125" s="47"/>
      <c r="M125" s="209" t="s">
        <v>5</v>
      </c>
      <c r="N125" s="210" t="s">
        <v>48</v>
      </c>
      <c r="O125" s="48"/>
      <c r="P125" s="211">
        <f>O125*H125</f>
        <v>0</v>
      </c>
      <c r="Q125" s="211">
        <v>0.21734</v>
      </c>
      <c r="R125" s="211">
        <f>Q125*H125</f>
        <v>0.21734</v>
      </c>
      <c r="S125" s="211">
        <v>0</v>
      </c>
      <c r="T125" s="212">
        <f>S125*H125</f>
        <v>0</v>
      </c>
      <c r="AR125" s="24" t="s">
        <v>208</v>
      </c>
      <c r="AT125" s="24" t="s">
        <v>203</v>
      </c>
      <c r="AU125" s="24" t="s">
        <v>87</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3477</v>
      </c>
    </row>
    <row r="126" spans="2:47" s="1" customFormat="1" ht="13.5">
      <c r="B126" s="47"/>
      <c r="D126" s="214" t="s">
        <v>210</v>
      </c>
      <c r="F126" s="215" t="s">
        <v>3416</v>
      </c>
      <c r="I126" s="216"/>
      <c r="L126" s="47"/>
      <c r="M126" s="217"/>
      <c r="N126" s="48"/>
      <c r="O126" s="48"/>
      <c r="P126" s="48"/>
      <c r="Q126" s="48"/>
      <c r="R126" s="48"/>
      <c r="S126" s="48"/>
      <c r="T126" s="86"/>
      <c r="AT126" s="24" t="s">
        <v>210</v>
      </c>
      <c r="AU126" s="24" t="s">
        <v>87</v>
      </c>
    </row>
    <row r="127" spans="2:51" s="11" customFormat="1" ht="13.5">
      <c r="B127" s="218"/>
      <c r="D127" s="214" t="s">
        <v>212</v>
      </c>
      <c r="E127" s="219" t="s">
        <v>5</v>
      </c>
      <c r="F127" s="220" t="s">
        <v>85</v>
      </c>
      <c r="H127" s="221">
        <v>1</v>
      </c>
      <c r="I127" s="222"/>
      <c r="L127" s="218"/>
      <c r="M127" s="223"/>
      <c r="N127" s="224"/>
      <c r="O127" s="224"/>
      <c r="P127" s="224"/>
      <c r="Q127" s="224"/>
      <c r="R127" s="224"/>
      <c r="S127" s="224"/>
      <c r="T127" s="225"/>
      <c r="AT127" s="219" t="s">
        <v>212</v>
      </c>
      <c r="AU127" s="219" t="s">
        <v>87</v>
      </c>
      <c r="AV127" s="11" t="s">
        <v>87</v>
      </c>
      <c r="AW127" s="11" t="s">
        <v>41</v>
      </c>
      <c r="AX127" s="11" t="s">
        <v>85</v>
      </c>
      <c r="AY127" s="219" t="s">
        <v>201</v>
      </c>
    </row>
    <row r="128" spans="2:65" s="1" customFormat="1" ht="16.5" customHeight="1">
      <c r="B128" s="201"/>
      <c r="C128" s="202" t="s">
        <v>139</v>
      </c>
      <c r="D128" s="202" t="s">
        <v>203</v>
      </c>
      <c r="E128" s="203" t="s">
        <v>3478</v>
      </c>
      <c r="F128" s="204" t="s">
        <v>3479</v>
      </c>
      <c r="G128" s="205" t="s">
        <v>316</v>
      </c>
      <c r="H128" s="206">
        <v>1</v>
      </c>
      <c r="I128" s="207"/>
      <c r="J128" s="208">
        <f>ROUND(I128*H128,2)</f>
        <v>0</v>
      </c>
      <c r="K128" s="204" t="s">
        <v>5</v>
      </c>
      <c r="L128" s="47"/>
      <c r="M128" s="209" t="s">
        <v>5</v>
      </c>
      <c r="N128" s="210" t="s">
        <v>48</v>
      </c>
      <c r="O128" s="48"/>
      <c r="P128" s="211">
        <f>O128*H128</f>
        <v>0</v>
      </c>
      <c r="Q128" s="211">
        <v>0.21734</v>
      </c>
      <c r="R128" s="211">
        <f>Q128*H128</f>
        <v>0.21734</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3480</v>
      </c>
    </row>
    <row r="129" spans="2:51" s="11" customFormat="1" ht="13.5">
      <c r="B129" s="218"/>
      <c r="D129" s="214" t="s">
        <v>212</v>
      </c>
      <c r="E129" s="219" t="s">
        <v>5</v>
      </c>
      <c r="F129" s="220" t="s">
        <v>85</v>
      </c>
      <c r="H129" s="221">
        <v>1</v>
      </c>
      <c r="I129" s="222"/>
      <c r="L129" s="218"/>
      <c r="M129" s="223"/>
      <c r="N129" s="224"/>
      <c r="O129" s="224"/>
      <c r="P129" s="224"/>
      <c r="Q129" s="224"/>
      <c r="R129" s="224"/>
      <c r="S129" s="224"/>
      <c r="T129" s="225"/>
      <c r="AT129" s="219" t="s">
        <v>212</v>
      </c>
      <c r="AU129" s="219" t="s">
        <v>87</v>
      </c>
      <c r="AV129" s="11" t="s">
        <v>87</v>
      </c>
      <c r="AW129" s="11" t="s">
        <v>41</v>
      </c>
      <c r="AX129" s="11" t="s">
        <v>85</v>
      </c>
      <c r="AY129" s="219" t="s">
        <v>201</v>
      </c>
    </row>
    <row r="130" spans="2:63" s="10" customFormat="1" ht="29.85" customHeight="1">
      <c r="B130" s="188"/>
      <c r="D130" s="189" t="s">
        <v>76</v>
      </c>
      <c r="E130" s="199" t="s">
        <v>485</v>
      </c>
      <c r="F130" s="199" t="s">
        <v>486</v>
      </c>
      <c r="I130" s="191"/>
      <c r="J130" s="200">
        <f>BK130</f>
        <v>0</v>
      </c>
      <c r="L130" s="188"/>
      <c r="M130" s="193"/>
      <c r="N130" s="194"/>
      <c r="O130" s="194"/>
      <c r="P130" s="195">
        <f>SUM(P131:P132)</f>
        <v>0</v>
      </c>
      <c r="Q130" s="194"/>
      <c r="R130" s="195">
        <f>SUM(R131:R132)</f>
        <v>0</v>
      </c>
      <c r="S130" s="194"/>
      <c r="T130" s="196">
        <f>SUM(T131:T132)</f>
        <v>0</v>
      </c>
      <c r="AR130" s="189" t="s">
        <v>85</v>
      </c>
      <c r="AT130" s="197" t="s">
        <v>76</v>
      </c>
      <c r="AU130" s="197" t="s">
        <v>85</v>
      </c>
      <c r="AY130" s="189" t="s">
        <v>201</v>
      </c>
      <c r="BK130" s="198">
        <f>SUM(BK131:BK132)</f>
        <v>0</v>
      </c>
    </row>
    <row r="131" spans="2:65" s="1" customFormat="1" ht="16.5" customHeight="1">
      <c r="B131" s="201"/>
      <c r="C131" s="202" t="s">
        <v>11</v>
      </c>
      <c r="D131" s="202" t="s">
        <v>203</v>
      </c>
      <c r="E131" s="203" t="s">
        <v>3422</v>
      </c>
      <c r="F131" s="204" t="s">
        <v>3423</v>
      </c>
      <c r="G131" s="205" t="s">
        <v>259</v>
      </c>
      <c r="H131" s="206">
        <v>13.581</v>
      </c>
      <c r="I131" s="207"/>
      <c r="J131" s="208">
        <f>ROUND(I131*H131,2)</f>
        <v>0</v>
      </c>
      <c r="K131" s="204" t="s">
        <v>207</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3481</v>
      </c>
    </row>
    <row r="132" spans="2:47" s="1" customFormat="1" ht="13.5">
      <c r="B132" s="47"/>
      <c r="D132" s="214" t="s">
        <v>210</v>
      </c>
      <c r="F132" s="215" t="s">
        <v>3425</v>
      </c>
      <c r="I132" s="216"/>
      <c r="L132" s="47"/>
      <c r="M132" s="256"/>
      <c r="N132" s="257"/>
      <c r="O132" s="257"/>
      <c r="P132" s="257"/>
      <c r="Q132" s="257"/>
      <c r="R132" s="257"/>
      <c r="S132" s="257"/>
      <c r="T132" s="258"/>
      <c r="AT132" s="24" t="s">
        <v>210</v>
      </c>
      <c r="AU132" s="24" t="s">
        <v>87</v>
      </c>
    </row>
    <row r="133" spans="2:12" s="1" customFormat="1" ht="6.95" customHeight="1">
      <c r="B133" s="68"/>
      <c r="C133" s="69"/>
      <c r="D133" s="69"/>
      <c r="E133" s="69"/>
      <c r="F133" s="69"/>
      <c r="G133" s="69"/>
      <c r="H133" s="69"/>
      <c r="I133" s="153"/>
      <c r="J133" s="69"/>
      <c r="K133" s="69"/>
      <c r="L133" s="47"/>
    </row>
  </sheetData>
  <autoFilter ref="C80:K132"/>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17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138</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3482</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ROUND(SUM(BE81:BE171),2)</f>
        <v>0</v>
      </c>
      <c r="G30" s="48"/>
      <c r="H30" s="48"/>
      <c r="I30" s="145">
        <v>0.21</v>
      </c>
      <c r="J30" s="144">
        <f>ROUND(ROUND((SUM(BE81:BE171)),2)*I30,2)</f>
        <v>0</v>
      </c>
      <c r="K30" s="52"/>
    </row>
    <row r="31" spans="2:11" s="1" customFormat="1" ht="14.4" customHeight="1">
      <c r="B31" s="47"/>
      <c r="C31" s="48"/>
      <c r="D31" s="48"/>
      <c r="E31" s="56" t="s">
        <v>49</v>
      </c>
      <c r="F31" s="144">
        <f>ROUND(SUM(BF81:BF171),2)</f>
        <v>0</v>
      </c>
      <c r="G31" s="48"/>
      <c r="H31" s="48"/>
      <c r="I31" s="145">
        <v>0.15</v>
      </c>
      <c r="J31" s="144">
        <f>ROUND(ROUND((SUM(BF81:BF171)),2)*I31,2)</f>
        <v>0</v>
      </c>
      <c r="K31" s="52"/>
    </row>
    <row r="32" spans="2:11" s="1" customFormat="1" ht="14.4" customHeight="1" hidden="1">
      <c r="B32" s="47"/>
      <c r="C32" s="48"/>
      <c r="D32" s="48"/>
      <c r="E32" s="56" t="s">
        <v>50</v>
      </c>
      <c r="F32" s="144">
        <f>ROUND(SUM(BG81:BG171),2)</f>
        <v>0</v>
      </c>
      <c r="G32" s="48"/>
      <c r="H32" s="48"/>
      <c r="I32" s="145">
        <v>0.21</v>
      </c>
      <c r="J32" s="144">
        <v>0</v>
      </c>
      <c r="K32" s="52"/>
    </row>
    <row r="33" spans="2:11" s="1" customFormat="1" ht="14.4" customHeight="1" hidden="1">
      <c r="B33" s="47"/>
      <c r="C33" s="48"/>
      <c r="D33" s="48"/>
      <c r="E33" s="56" t="s">
        <v>51</v>
      </c>
      <c r="F33" s="144">
        <f>ROUND(SUM(BH81:BH171),2)</f>
        <v>0</v>
      </c>
      <c r="G33" s="48"/>
      <c r="H33" s="48"/>
      <c r="I33" s="145">
        <v>0.15</v>
      </c>
      <c r="J33" s="144">
        <v>0</v>
      </c>
      <c r="K33" s="52"/>
    </row>
    <row r="34" spans="2:11" s="1" customFormat="1" ht="14.4" customHeight="1" hidden="1">
      <c r="B34" s="47"/>
      <c r="C34" s="48"/>
      <c r="D34" s="48"/>
      <c r="E34" s="56" t="s">
        <v>52</v>
      </c>
      <c r="F34" s="144">
        <f>ROUND(SUM(BI81:BI171),2)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13 - SO 13 Zásobování vodou</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J81</f>
        <v>0</v>
      </c>
      <c r="K56" s="52"/>
      <c r="AU56" s="24" t="s">
        <v>164</v>
      </c>
    </row>
    <row r="57" spans="2:11" s="7" customFormat="1" ht="24.95" customHeight="1">
      <c r="B57" s="162"/>
      <c r="C57" s="163"/>
      <c r="D57" s="164" t="s">
        <v>165</v>
      </c>
      <c r="E57" s="165"/>
      <c r="F57" s="165"/>
      <c r="G57" s="165"/>
      <c r="H57" s="165"/>
      <c r="I57" s="166"/>
      <c r="J57" s="167">
        <f>J82</f>
        <v>0</v>
      </c>
      <c r="K57" s="168"/>
    </row>
    <row r="58" spans="2:11" s="8" customFormat="1" ht="19.9" customHeight="1">
      <c r="B58" s="169"/>
      <c r="C58" s="170"/>
      <c r="D58" s="171" t="s">
        <v>166</v>
      </c>
      <c r="E58" s="172"/>
      <c r="F58" s="172"/>
      <c r="G58" s="172"/>
      <c r="H58" s="172"/>
      <c r="I58" s="173"/>
      <c r="J58" s="174">
        <f>J83</f>
        <v>0</v>
      </c>
      <c r="K58" s="175"/>
    </row>
    <row r="59" spans="2:11" s="8" customFormat="1" ht="19.9" customHeight="1">
      <c r="B59" s="169"/>
      <c r="C59" s="170"/>
      <c r="D59" s="171" t="s">
        <v>169</v>
      </c>
      <c r="E59" s="172"/>
      <c r="F59" s="172"/>
      <c r="G59" s="172"/>
      <c r="H59" s="172"/>
      <c r="I59" s="173"/>
      <c r="J59" s="174">
        <f>J117</f>
        <v>0</v>
      </c>
      <c r="K59" s="175"/>
    </row>
    <row r="60" spans="2:11" s="8" customFormat="1" ht="19.9" customHeight="1">
      <c r="B60" s="169"/>
      <c r="C60" s="170"/>
      <c r="D60" s="171" t="s">
        <v>2872</v>
      </c>
      <c r="E60" s="172"/>
      <c r="F60" s="172"/>
      <c r="G60" s="172"/>
      <c r="H60" s="172"/>
      <c r="I60" s="173"/>
      <c r="J60" s="174">
        <f>J123</f>
        <v>0</v>
      </c>
      <c r="K60" s="175"/>
    </row>
    <row r="61" spans="2:11" s="8" customFormat="1" ht="19.9" customHeight="1">
      <c r="B61" s="169"/>
      <c r="C61" s="170"/>
      <c r="D61" s="171" t="s">
        <v>172</v>
      </c>
      <c r="E61" s="172"/>
      <c r="F61" s="172"/>
      <c r="G61" s="172"/>
      <c r="H61" s="172"/>
      <c r="I61" s="173"/>
      <c r="J61" s="174">
        <f>J169</f>
        <v>0</v>
      </c>
      <c r="K61" s="175"/>
    </row>
    <row r="62" spans="2:11" s="1" customFormat="1" ht="21.8" customHeight="1">
      <c r="B62" s="47"/>
      <c r="C62" s="48"/>
      <c r="D62" s="48"/>
      <c r="E62" s="48"/>
      <c r="F62" s="48"/>
      <c r="G62" s="48"/>
      <c r="H62" s="48"/>
      <c r="I62" s="131"/>
      <c r="J62" s="48"/>
      <c r="K62" s="52"/>
    </row>
    <row r="63" spans="2:11" s="1" customFormat="1" ht="6.95" customHeight="1">
      <c r="B63" s="68"/>
      <c r="C63" s="69"/>
      <c r="D63" s="69"/>
      <c r="E63" s="69"/>
      <c r="F63" s="69"/>
      <c r="G63" s="69"/>
      <c r="H63" s="69"/>
      <c r="I63" s="153"/>
      <c r="J63" s="69"/>
      <c r="K63" s="70"/>
    </row>
    <row r="67" spans="2:12" s="1" customFormat="1" ht="6.95" customHeight="1">
      <c r="B67" s="71"/>
      <c r="C67" s="72"/>
      <c r="D67" s="72"/>
      <c r="E67" s="72"/>
      <c r="F67" s="72"/>
      <c r="G67" s="72"/>
      <c r="H67" s="72"/>
      <c r="I67" s="154"/>
      <c r="J67" s="72"/>
      <c r="K67" s="72"/>
      <c r="L67" s="47"/>
    </row>
    <row r="68" spans="2:12" s="1" customFormat="1" ht="36.95" customHeight="1">
      <c r="B68" s="47"/>
      <c r="C68" s="73" t="s">
        <v>185</v>
      </c>
      <c r="L68" s="47"/>
    </row>
    <row r="69" spans="2:12" s="1" customFormat="1" ht="6.95" customHeight="1">
      <c r="B69" s="47"/>
      <c r="L69" s="47"/>
    </row>
    <row r="70" spans="2:12" s="1" customFormat="1" ht="14.4" customHeight="1">
      <c r="B70" s="47"/>
      <c r="C70" s="75" t="s">
        <v>19</v>
      </c>
      <c r="L70" s="47"/>
    </row>
    <row r="71" spans="2:12" s="1" customFormat="1" ht="16.5" customHeight="1">
      <c r="B71" s="47"/>
      <c r="E71" s="176" t="str">
        <f>E7</f>
        <v>Výrobní areál fi.Hauser CZ s.r.o., Heřmanova Huť aktualizace 11.12.2018</v>
      </c>
      <c r="F71" s="75"/>
      <c r="G71" s="75"/>
      <c r="H71" s="75"/>
      <c r="L71" s="47"/>
    </row>
    <row r="72" spans="2:12" s="1" customFormat="1" ht="14.4" customHeight="1">
      <c r="B72" s="47"/>
      <c r="C72" s="75" t="s">
        <v>158</v>
      </c>
      <c r="L72" s="47"/>
    </row>
    <row r="73" spans="2:12" s="1" customFormat="1" ht="17.25" customHeight="1">
      <c r="B73" s="47"/>
      <c r="E73" s="78" t="str">
        <f>E9</f>
        <v>13 - SO 13 Zásobování vodou</v>
      </c>
      <c r="F73" s="1"/>
      <c r="G73" s="1"/>
      <c r="H73" s="1"/>
      <c r="L73" s="47"/>
    </row>
    <row r="74" spans="2:12" s="1" customFormat="1" ht="6.95" customHeight="1">
      <c r="B74" s="47"/>
      <c r="L74" s="47"/>
    </row>
    <row r="75" spans="2:12" s="1" customFormat="1" ht="18" customHeight="1">
      <c r="B75" s="47"/>
      <c r="C75" s="75" t="s">
        <v>24</v>
      </c>
      <c r="F75" s="177" t="str">
        <f>F12</f>
        <v xml:space="preserve"> </v>
      </c>
      <c r="I75" s="178" t="s">
        <v>26</v>
      </c>
      <c r="J75" s="80" t="str">
        <f>IF(J12="","",J12)</f>
        <v>17. 7. 2018</v>
      </c>
      <c r="L75" s="47"/>
    </row>
    <row r="76" spans="2:12" s="1" customFormat="1" ht="6.95" customHeight="1">
      <c r="B76" s="47"/>
      <c r="L76" s="47"/>
    </row>
    <row r="77" spans="2:12" s="1" customFormat="1" ht="13.5">
      <c r="B77" s="47"/>
      <c r="C77" s="75" t="s">
        <v>32</v>
      </c>
      <c r="F77" s="177" t="str">
        <f>E15</f>
        <v>Hauser CZ s.r.o., Tlučenská 8, 33027 Vejprnice</v>
      </c>
      <c r="I77" s="178" t="s">
        <v>38</v>
      </c>
      <c r="J77" s="177" t="str">
        <f>E21</f>
        <v>Rene Hartman, Trnová 350, 33015 Trnová</v>
      </c>
      <c r="L77" s="47"/>
    </row>
    <row r="78" spans="2:12" s="1" customFormat="1" ht="14.4" customHeight="1">
      <c r="B78" s="47"/>
      <c r="C78" s="75" t="s">
        <v>36</v>
      </c>
      <c r="F78" s="177" t="str">
        <f>IF(E18="","",E18)</f>
        <v/>
      </c>
      <c r="L78" s="47"/>
    </row>
    <row r="79" spans="2:12" s="1" customFormat="1" ht="10.3" customHeight="1">
      <c r="B79" s="47"/>
      <c r="L79" s="47"/>
    </row>
    <row r="80" spans="2:20" s="9" customFormat="1" ht="29.25" customHeight="1">
      <c r="B80" s="179"/>
      <c r="C80" s="180" t="s">
        <v>186</v>
      </c>
      <c r="D80" s="181" t="s">
        <v>62</v>
      </c>
      <c r="E80" s="181" t="s">
        <v>58</v>
      </c>
      <c r="F80" s="181" t="s">
        <v>187</v>
      </c>
      <c r="G80" s="181" t="s">
        <v>188</v>
      </c>
      <c r="H80" s="181" t="s">
        <v>189</v>
      </c>
      <c r="I80" s="182" t="s">
        <v>190</v>
      </c>
      <c r="J80" s="181" t="s">
        <v>162</v>
      </c>
      <c r="K80" s="183" t="s">
        <v>191</v>
      </c>
      <c r="L80" s="179"/>
      <c r="M80" s="93" t="s">
        <v>192</v>
      </c>
      <c r="N80" s="94" t="s">
        <v>47</v>
      </c>
      <c r="O80" s="94" t="s">
        <v>193</v>
      </c>
      <c r="P80" s="94" t="s">
        <v>194</v>
      </c>
      <c r="Q80" s="94" t="s">
        <v>195</v>
      </c>
      <c r="R80" s="94" t="s">
        <v>196</v>
      </c>
      <c r="S80" s="94" t="s">
        <v>197</v>
      </c>
      <c r="T80" s="95" t="s">
        <v>198</v>
      </c>
    </row>
    <row r="81" spans="2:63" s="1" customFormat="1" ht="29.25" customHeight="1">
      <c r="B81" s="47"/>
      <c r="C81" s="97" t="s">
        <v>163</v>
      </c>
      <c r="J81" s="184">
        <f>BK81</f>
        <v>0</v>
      </c>
      <c r="L81" s="47"/>
      <c r="M81" s="96"/>
      <c r="N81" s="83"/>
      <c r="O81" s="83"/>
      <c r="P81" s="185">
        <f>P82</f>
        <v>0</v>
      </c>
      <c r="Q81" s="83"/>
      <c r="R81" s="185">
        <f>R82</f>
        <v>0.4455</v>
      </c>
      <c r="S81" s="83"/>
      <c r="T81" s="186">
        <f>T82</f>
        <v>0</v>
      </c>
      <c r="AT81" s="24" t="s">
        <v>76</v>
      </c>
      <c r="AU81" s="24" t="s">
        <v>164</v>
      </c>
      <c r="BK81" s="187">
        <f>BK82</f>
        <v>0</v>
      </c>
    </row>
    <row r="82" spans="2:63" s="10" customFormat="1" ht="37.4" customHeight="1">
      <c r="B82" s="188"/>
      <c r="D82" s="189" t="s">
        <v>76</v>
      </c>
      <c r="E82" s="190" t="s">
        <v>199</v>
      </c>
      <c r="F82" s="190" t="s">
        <v>200</v>
      </c>
      <c r="I82" s="191"/>
      <c r="J82" s="192">
        <f>BK82</f>
        <v>0</v>
      </c>
      <c r="L82" s="188"/>
      <c r="M82" s="193"/>
      <c r="N82" s="194"/>
      <c r="O82" s="194"/>
      <c r="P82" s="195">
        <f>P83+P117+P123+P169</f>
        <v>0</v>
      </c>
      <c r="Q82" s="194"/>
      <c r="R82" s="195">
        <f>R83+R117+R123+R169</f>
        <v>0.4455</v>
      </c>
      <c r="S82" s="194"/>
      <c r="T82" s="196">
        <f>T83+T117+T123+T169</f>
        <v>0</v>
      </c>
      <c r="AR82" s="189" t="s">
        <v>85</v>
      </c>
      <c r="AT82" s="197" t="s">
        <v>76</v>
      </c>
      <c r="AU82" s="197" t="s">
        <v>77</v>
      </c>
      <c r="AY82" s="189" t="s">
        <v>201</v>
      </c>
      <c r="BK82" s="198">
        <f>BK83+BK117+BK123+BK169</f>
        <v>0</v>
      </c>
    </row>
    <row r="83" spans="2:63" s="10" customFormat="1" ht="19.9" customHeight="1">
      <c r="B83" s="188"/>
      <c r="D83" s="189" t="s">
        <v>76</v>
      </c>
      <c r="E83" s="199" t="s">
        <v>85</v>
      </c>
      <c r="F83" s="199" t="s">
        <v>202</v>
      </c>
      <c r="I83" s="191"/>
      <c r="J83" s="200">
        <f>BK83</f>
        <v>0</v>
      </c>
      <c r="L83" s="188"/>
      <c r="M83" s="193"/>
      <c r="N83" s="194"/>
      <c r="O83" s="194"/>
      <c r="P83" s="195">
        <f>SUM(P84:P116)</f>
        <v>0</v>
      </c>
      <c r="Q83" s="194"/>
      <c r="R83" s="195">
        <f>SUM(R84:R116)</f>
        <v>0</v>
      </c>
      <c r="S83" s="194"/>
      <c r="T83" s="196">
        <f>SUM(T84:T116)</f>
        <v>0</v>
      </c>
      <c r="AR83" s="189" t="s">
        <v>85</v>
      </c>
      <c r="AT83" s="197" t="s">
        <v>76</v>
      </c>
      <c r="AU83" s="197" t="s">
        <v>85</v>
      </c>
      <c r="AY83" s="189" t="s">
        <v>201</v>
      </c>
      <c r="BK83" s="198">
        <f>SUM(BK84:BK116)</f>
        <v>0</v>
      </c>
    </row>
    <row r="84" spans="2:65" s="1" customFormat="1" ht="16.5" customHeight="1">
      <c r="B84" s="201"/>
      <c r="C84" s="202" t="s">
        <v>85</v>
      </c>
      <c r="D84" s="202" t="s">
        <v>203</v>
      </c>
      <c r="E84" s="203" t="s">
        <v>233</v>
      </c>
      <c r="F84" s="204" t="s">
        <v>234</v>
      </c>
      <c r="G84" s="205" t="s">
        <v>206</v>
      </c>
      <c r="H84" s="206">
        <v>211.2</v>
      </c>
      <c r="I84" s="207"/>
      <c r="J84" s="208">
        <f>ROUND(I84*H84,2)</f>
        <v>0</v>
      </c>
      <c r="K84" s="204" t="s">
        <v>207</v>
      </c>
      <c r="L84" s="47"/>
      <c r="M84" s="209" t="s">
        <v>5</v>
      </c>
      <c r="N84" s="210" t="s">
        <v>48</v>
      </c>
      <c r="O84" s="48"/>
      <c r="P84" s="211">
        <f>O84*H84</f>
        <v>0</v>
      </c>
      <c r="Q84" s="211">
        <v>0</v>
      </c>
      <c r="R84" s="211">
        <f>Q84*H84</f>
        <v>0</v>
      </c>
      <c r="S84" s="211">
        <v>0</v>
      </c>
      <c r="T84" s="212">
        <f>S84*H84</f>
        <v>0</v>
      </c>
      <c r="AR84" s="24" t="s">
        <v>208</v>
      </c>
      <c r="AT84" s="24" t="s">
        <v>203</v>
      </c>
      <c r="AU84" s="24" t="s">
        <v>87</v>
      </c>
      <c r="AY84" s="24" t="s">
        <v>201</v>
      </c>
      <c r="BE84" s="213">
        <f>IF(N84="základní",J84,0)</f>
        <v>0</v>
      </c>
      <c r="BF84" s="213">
        <f>IF(N84="snížená",J84,0)</f>
        <v>0</v>
      </c>
      <c r="BG84" s="213">
        <f>IF(N84="zákl. přenesená",J84,0)</f>
        <v>0</v>
      </c>
      <c r="BH84" s="213">
        <f>IF(N84="sníž. přenesená",J84,0)</f>
        <v>0</v>
      </c>
      <c r="BI84" s="213">
        <f>IF(N84="nulová",J84,0)</f>
        <v>0</v>
      </c>
      <c r="BJ84" s="24" t="s">
        <v>85</v>
      </c>
      <c r="BK84" s="213">
        <f>ROUND(I84*H84,2)</f>
        <v>0</v>
      </c>
      <c r="BL84" s="24" t="s">
        <v>208</v>
      </c>
      <c r="BM84" s="24" t="s">
        <v>3483</v>
      </c>
    </row>
    <row r="85" spans="2:47" s="1" customFormat="1" ht="13.5">
      <c r="B85" s="47"/>
      <c r="D85" s="214" t="s">
        <v>210</v>
      </c>
      <c r="F85" s="215" t="s">
        <v>236</v>
      </c>
      <c r="I85" s="216"/>
      <c r="L85" s="47"/>
      <c r="M85" s="217"/>
      <c r="N85" s="48"/>
      <c r="O85" s="48"/>
      <c r="P85" s="48"/>
      <c r="Q85" s="48"/>
      <c r="R85" s="48"/>
      <c r="S85" s="48"/>
      <c r="T85" s="86"/>
      <c r="AT85" s="24" t="s">
        <v>210</v>
      </c>
      <c r="AU85" s="24" t="s">
        <v>87</v>
      </c>
    </row>
    <row r="86" spans="2:51" s="11" customFormat="1" ht="13.5">
      <c r="B86" s="218"/>
      <c r="D86" s="214" t="s">
        <v>212</v>
      </c>
      <c r="E86" s="219" t="s">
        <v>5</v>
      </c>
      <c r="F86" s="220" t="s">
        <v>3484</v>
      </c>
      <c r="H86" s="221">
        <v>181.76</v>
      </c>
      <c r="I86" s="222"/>
      <c r="L86" s="218"/>
      <c r="M86" s="223"/>
      <c r="N86" s="224"/>
      <c r="O86" s="224"/>
      <c r="P86" s="224"/>
      <c r="Q86" s="224"/>
      <c r="R86" s="224"/>
      <c r="S86" s="224"/>
      <c r="T86" s="225"/>
      <c r="AT86" s="219" t="s">
        <v>212</v>
      </c>
      <c r="AU86" s="219" t="s">
        <v>87</v>
      </c>
      <c r="AV86" s="11" t="s">
        <v>87</v>
      </c>
      <c r="AW86" s="11" t="s">
        <v>41</v>
      </c>
      <c r="AX86" s="11" t="s">
        <v>77</v>
      </c>
      <c r="AY86" s="219" t="s">
        <v>201</v>
      </c>
    </row>
    <row r="87" spans="2:51" s="11" customFormat="1" ht="13.5">
      <c r="B87" s="218"/>
      <c r="D87" s="214" t="s">
        <v>212</v>
      </c>
      <c r="E87" s="219" t="s">
        <v>5</v>
      </c>
      <c r="F87" s="220" t="s">
        <v>3485</v>
      </c>
      <c r="H87" s="221">
        <v>29.44</v>
      </c>
      <c r="I87" s="222"/>
      <c r="L87" s="218"/>
      <c r="M87" s="223"/>
      <c r="N87" s="224"/>
      <c r="O87" s="224"/>
      <c r="P87" s="224"/>
      <c r="Q87" s="224"/>
      <c r="R87" s="224"/>
      <c r="S87" s="224"/>
      <c r="T87" s="225"/>
      <c r="AT87" s="219" t="s">
        <v>212</v>
      </c>
      <c r="AU87" s="219" t="s">
        <v>87</v>
      </c>
      <c r="AV87" s="11" t="s">
        <v>87</v>
      </c>
      <c r="AW87" s="11" t="s">
        <v>41</v>
      </c>
      <c r="AX87" s="11" t="s">
        <v>77</v>
      </c>
      <c r="AY87" s="219" t="s">
        <v>201</v>
      </c>
    </row>
    <row r="88" spans="2:51" s="12" customFormat="1" ht="13.5">
      <c r="B88" s="226"/>
      <c r="D88" s="214" t="s">
        <v>212</v>
      </c>
      <c r="E88" s="227" t="s">
        <v>5</v>
      </c>
      <c r="F88" s="228" t="s">
        <v>226</v>
      </c>
      <c r="H88" s="229">
        <v>211.2</v>
      </c>
      <c r="I88" s="230"/>
      <c r="L88" s="226"/>
      <c r="M88" s="231"/>
      <c r="N88" s="232"/>
      <c r="O88" s="232"/>
      <c r="P88" s="232"/>
      <c r="Q88" s="232"/>
      <c r="R88" s="232"/>
      <c r="S88" s="232"/>
      <c r="T88" s="233"/>
      <c r="AT88" s="227" t="s">
        <v>212</v>
      </c>
      <c r="AU88" s="227" t="s">
        <v>87</v>
      </c>
      <c r="AV88" s="12" t="s">
        <v>208</v>
      </c>
      <c r="AW88" s="12" t="s">
        <v>41</v>
      </c>
      <c r="AX88" s="12" t="s">
        <v>85</v>
      </c>
      <c r="AY88" s="227" t="s">
        <v>201</v>
      </c>
    </row>
    <row r="89" spans="2:65" s="1" customFormat="1" ht="16.5" customHeight="1">
      <c r="B89" s="201"/>
      <c r="C89" s="202" t="s">
        <v>87</v>
      </c>
      <c r="D89" s="202" t="s">
        <v>203</v>
      </c>
      <c r="E89" s="203" t="s">
        <v>239</v>
      </c>
      <c r="F89" s="204" t="s">
        <v>240</v>
      </c>
      <c r="G89" s="205" t="s">
        <v>206</v>
      </c>
      <c r="H89" s="206">
        <v>105.6</v>
      </c>
      <c r="I89" s="207"/>
      <c r="J89" s="208">
        <f>ROUND(I89*H89,2)</f>
        <v>0</v>
      </c>
      <c r="K89" s="204" t="s">
        <v>207</v>
      </c>
      <c r="L89" s="47"/>
      <c r="M89" s="209" t="s">
        <v>5</v>
      </c>
      <c r="N89" s="210" t="s">
        <v>48</v>
      </c>
      <c r="O89" s="48"/>
      <c r="P89" s="211">
        <f>O89*H89</f>
        <v>0</v>
      </c>
      <c r="Q89" s="211">
        <v>0</v>
      </c>
      <c r="R89" s="211">
        <f>Q89*H89</f>
        <v>0</v>
      </c>
      <c r="S89" s="211">
        <v>0</v>
      </c>
      <c r="T89" s="212">
        <f>S89*H89</f>
        <v>0</v>
      </c>
      <c r="AR89" s="24" t="s">
        <v>208</v>
      </c>
      <c r="AT89" s="24" t="s">
        <v>203</v>
      </c>
      <c r="AU89" s="24" t="s">
        <v>87</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3486</v>
      </c>
    </row>
    <row r="90" spans="2:47" s="1" customFormat="1" ht="13.5">
      <c r="B90" s="47"/>
      <c r="D90" s="214" t="s">
        <v>210</v>
      </c>
      <c r="F90" s="215" t="s">
        <v>242</v>
      </c>
      <c r="I90" s="216"/>
      <c r="L90" s="47"/>
      <c r="M90" s="217"/>
      <c r="N90" s="48"/>
      <c r="O90" s="48"/>
      <c r="P90" s="48"/>
      <c r="Q90" s="48"/>
      <c r="R90" s="48"/>
      <c r="S90" s="48"/>
      <c r="T90" s="86"/>
      <c r="AT90" s="24" t="s">
        <v>210</v>
      </c>
      <c r="AU90" s="24" t="s">
        <v>87</v>
      </c>
    </row>
    <row r="91" spans="2:51" s="11" customFormat="1" ht="13.5">
      <c r="B91" s="218"/>
      <c r="D91" s="214" t="s">
        <v>212</v>
      </c>
      <c r="E91" s="219" t="s">
        <v>5</v>
      </c>
      <c r="F91" s="220" t="s">
        <v>3484</v>
      </c>
      <c r="H91" s="221">
        <v>181.76</v>
      </c>
      <c r="I91" s="222"/>
      <c r="L91" s="218"/>
      <c r="M91" s="223"/>
      <c r="N91" s="224"/>
      <c r="O91" s="224"/>
      <c r="P91" s="224"/>
      <c r="Q91" s="224"/>
      <c r="R91" s="224"/>
      <c r="S91" s="224"/>
      <c r="T91" s="225"/>
      <c r="AT91" s="219" t="s">
        <v>212</v>
      </c>
      <c r="AU91" s="219" t="s">
        <v>87</v>
      </c>
      <c r="AV91" s="11" t="s">
        <v>87</v>
      </c>
      <c r="AW91" s="11" t="s">
        <v>41</v>
      </c>
      <c r="AX91" s="11" t="s">
        <v>77</v>
      </c>
      <c r="AY91" s="219" t="s">
        <v>201</v>
      </c>
    </row>
    <row r="92" spans="2:51" s="11" customFormat="1" ht="13.5">
      <c r="B92" s="218"/>
      <c r="D92" s="214" t="s">
        <v>212</v>
      </c>
      <c r="E92" s="219" t="s">
        <v>5</v>
      </c>
      <c r="F92" s="220" t="s">
        <v>3485</v>
      </c>
      <c r="H92" s="221">
        <v>29.44</v>
      </c>
      <c r="I92" s="222"/>
      <c r="L92" s="218"/>
      <c r="M92" s="223"/>
      <c r="N92" s="224"/>
      <c r="O92" s="224"/>
      <c r="P92" s="224"/>
      <c r="Q92" s="224"/>
      <c r="R92" s="224"/>
      <c r="S92" s="224"/>
      <c r="T92" s="225"/>
      <c r="AT92" s="219" t="s">
        <v>212</v>
      </c>
      <c r="AU92" s="219" t="s">
        <v>87</v>
      </c>
      <c r="AV92" s="11" t="s">
        <v>87</v>
      </c>
      <c r="AW92" s="11" t="s">
        <v>41</v>
      </c>
      <c r="AX92" s="11" t="s">
        <v>77</v>
      </c>
      <c r="AY92" s="219" t="s">
        <v>201</v>
      </c>
    </row>
    <row r="93" spans="2:51" s="12" customFormat="1" ht="13.5">
      <c r="B93" s="226"/>
      <c r="D93" s="214" t="s">
        <v>212</v>
      </c>
      <c r="E93" s="227" t="s">
        <v>5</v>
      </c>
      <c r="F93" s="228" t="s">
        <v>226</v>
      </c>
      <c r="H93" s="229">
        <v>211.2</v>
      </c>
      <c r="I93" s="230"/>
      <c r="L93" s="226"/>
      <c r="M93" s="231"/>
      <c r="N93" s="232"/>
      <c r="O93" s="232"/>
      <c r="P93" s="232"/>
      <c r="Q93" s="232"/>
      <c r="R93" s="232"/>
      <c r="S93" s="232"/>
      <c r="T93" s="233"/>
      <c r="AT93" s="227" t="s">
        <v>212</v>
      </c>
      <c r="AU93" s="227" t="s">
        <v>87</v>
      </c>
      <c r="AV93" s="12" t="s">
        <v>208</v>
      </c>
      <c r="AW93" s="12" t="s">
        <v>41</v>
      </c>
      <c r="AX93" s="12" t="s">
        <v>85</v>
      </c>
      <c r="AY93" s="227" t="s">
        <v>201</v>
      </c>
    </row>
    <row r="94" spans="2:51" s="11" customFormat="1" ht="13.5">
      <c r="B94" s="218"/>
      <c r="D94" s="214" t="s">
        <v>212</v>
      </c>
      <c r="F94" s="220" t="s">
        <v>3487</v>
      </c>
      <c r="H94" s="221">
        <v>105.6</v>
      </c>
      <c r="I94" s="222"/>
      <c r="L94" s="218"/>
      <c r="M94" s="223"/>
      <c r="N94" s="224"/>
      <c r="O94" s="224"/>
      <c r="P94" s="224"/>
      <c r="Q94" s="224"/>
      <c r="R94" s="224"/>
      <c r="S94" s="224"/>
      <c r="T94" s="225"/>
      <c r="AT94" s="219" t="s">
        <v>212</v>
      </c>
      <c r="AU94" s="219" t="s">
        <v>87</v>
      </c>
      <c r="AV94" s="11" t="s">
        <v>87</v>
      </c>
      <c r="AW94" s="11" t="s">
        <v>6</v>
      </c>
      <c r="AX94" s="11" t="s">
        <v>85</v>
      </c>
      <c r="AY94" s="219" t="s">
        <v>201</v>
      </c>
    </row>
    <row r="95" spans="2:65" s="1" customFormat="1" ht="16.5" customHeight="1">
      <c r="B95" s="201"/>
      <c r="C95" s="202" t="s">
        <v>219</v>
      </c>
      <c r="D95" s="202" t="s">
        <v>203</v>
      </c>
      <c r="E95" s="203" t="s">
        <v>245</v>
      </c>
      <c r="F95" s="204" t="s">
        <v>246</v>
      </c>
      <c r="G95" s="205" t="s">
        <v>206</v>
      </c>
      <c r="H95" s="206">
        <v>33</v>
      </c>
      <c r="I95" s="207"/>
      <c r="J95" s="208">
        <f>ROUND(I95*H95,2)</f>
        <v>0</v>
      </c>
      <c r="K95" s="204" t="s">
        <v>207</v>
      </c>
      <c r="L95" s="47"/>
      <c r="M95" s="209" t="s">
        <v>5</v>
      </c>
      <c r="N95" s="210" t="s">
        <v>48</v>
      </c>
      <c r="O95" s="48"/>
      <c r="P95" s="211">
        <f>O95*H95</f>
        <v>0</v>
      </c>
      <c r="Q95" s="211">
        <v>0</v>
      </c>
      <c r="R95" s="211">
        <f>Q95*H95</f>
        <v>0</v>
      </c>
      <c r="S95" s="211">
        <v>0</v>
      </c>
      <c r="T95" s="212">
        <f>S95*H95</f>
        <v>0</v>
      </c>
      <c r="AR95" s="24" t="s">
        <v>208</v>
      </c>
      <c r="AT95" s="24" t="s">
        <v>203</v>
      </c>
      <c r="AU95" s="24" t="s">
        <v>87</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3488</v>
      </c>
    </row>
    <row r="96" spans="2:47" s="1" customFormat="1" ht="13.5">
      <c r="B96" s="47"/>
      <c r="D96" s="214" t="s">
        <v>210</v>
      </c>
      <c r="F96" s="215" t="s">
        <v>248</v>
      </c>
      <c r="I96" s="216"/>
      <c r="L96" s="47"/>
      <c r="M96" s="217"/>
      <c r="N96" s="48"/>
      <c r="O96" s="48"/>
      <c r="P96" s="48"/>
      <c r="Q96" s="48"/>
      <c r="R96" s="48"/>
      <c r="S96" s="48"/>
      <c r="T96" s="86"/>
      <c r="AT96" s="24" t="s">
        <v>210</v>
      </c>
      <c r="AU96" s="24" t="s">
        <v>87</v>
      </c>
    </row>
    <row r="97" spans="2:51" s="11" customFormat="1" ht="13.5">
      <c r="B97" s="218"/>
      <c r="D97" s="214" t="s">
        <v>212</v>
      </c>
      <c r="E97" s="219" t="s">
        <v>5</v>
      </c>
      <c r="F97" s="220" t="s">
        <v>3489</v>
      </c>
      <c r="H97" s="221">
        <v>33</v>
      </c>
      <c r="I97" s="222"/>
      <c r="L97" s="218"/>
      <c r="M97" s="223"/>
      <c r="N97" s="224"/>
      <c r="O97" s="224"/>
      <c r="P97" s="224"/>
      <c r="Q97" s="224"/>
      <c r="R97" s="224"/>
      <c r="S97" s="224"/>
      <c r="T97" s="225"/>
      <c r="AT97" s="219" t="s">
        <v>212</v>
      </c>
      <c r="AU97" s="219" t="s">
        <v>87</v>
      </c>
      <c r="AV97" s="11" t="s">
        <v>87</v>
      </c>
      <c r="AW97" s="11" t="s">
        <v>41</v>
      </c>
      <c r="AX97" s="11" t="s">
        <v>85</v>
      </c>
      <c r="AY97" s="219" t="s">
        <v>201</v>
      </c>
    </row>
    <row r="98" spans="2:65" s="1" customFormat="1" ht="25.5" customHeight="1">
      <c r="B98" s="201"/>
      <c r="C98" s="202" t="s">
        <v>208</v>
      </c>
      <c r="D98" s="202" t="s">
        <v>203</v>
      </c>
      <c r="E98" s="203" t="s">
        <v>251</v>
      </c>
      <c r="F98" s="204" t="s">
        <v>252</v>
      </c>
      <c r="G98" s="205" t="s">
        <v>206</v>
      </c>
      <c r="H98" s="206">
        <v>165</v>
      </c>
      <c r="I98" s="207"/>
      <c r="J98" s="208">
        <f>ROUND(I98*H98,2)</f>
        <v>0</v>
      </c>
      <c r="K98" s="204" t="s">
        <v>207</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3490</v>
      </c>
    </row>
    <row r="99" spans="2:47" s="1" customFormat="1" ht="13.5">
      <c r="B99" s="47"/>
      <c r="D99" s="214" t="s">
        <v>210</v>
      </c>
      <c r="F99" s="215" t="s">
        <v>254</v>
      </c>
      <c r="I99" s="216"/>
      <c r="L99" s="47"/>
      <c r="M99" s="217"/>
      <c r="N99" s="48"/>
      <c r="O99" s="48"/>
      <c r="P99" s="48"/>
      <c r="Q99" s="48"/>
      <c r="R99" s="48"/>
      <c r="S99" s="48"/>
      <c r="T99" s="86"/>
      <c r="AT99" s="24" t="s">
        <v>210</v>
      </c>
      <c r="AU99" s="24" t="s">
        <v>87</v>
      </c>
    </row>
    <row r="100" spans="2:51" s="11" customFormat="1" ht="13.5">
      <c r="B100" s="218"/>
      <c r="D100" s="214" t="s">
        <v>212</v>
      </c>
      <c r="E100" s="219" t="s">
        <v>5</v>
      </c>
      <c r="F100" s="220" t="s">
        <v>3489</v>
      </c>
      <c r="H100" s="221">
        <v>33</v>
      </c>
      <c r="I100" s="222"/>
      <c r="L100" s="218"/>
      <c r="M100" s="223"/>
      <c r="N100" s="224"/>
      <c r="O100" s="224"/>
      <c r="P100" s="224"/>
      <c r="Q100" s="224"/>
      <c r="R100" s="224"/>
      <c r="S100" s="224"/>
      <c r="T100" s="225"/>
      <c r="AT100" s="219" t="s">
        <v>212</v>
      </c>
      <c r="AU100" s="219" t="s">
        <v>87</v>
      </c>
      <c r="AV100" s="11" t="s">
        <v>87</v>
      </c>
      <c r="AW100" s="11" t="s">
        <v>41</v>
      </c>
      <c r="AX100" s="11" t="s">
        <v>85</v>
      </c>
      <c r="AY100" s="219" t="s">
        <v>201</v>
      </c>
    </row>
    <row r="101" spans="2:51" s="11" customFormat="1" ht="13.5">
      <c r="B101" s="218"/>
      <c r="D101" s="214" t="s">
        <v>212</v>
      </c>
      <c r="F101" s="220" t="s">
        <v>3491</v>
      </c>
      <c r="H101" s="221">
        <v>165</v>
      </c>
      <c r="I101" s="222"/>
      <c r="L101" s="218"/>
      <c r="M101" s="223"/>
      <c r="N101" s="224"/>
      <c r="O101" s="224"/>
      <c r="P101" s="224"/>
      <c r="Q101" s="224"/>
      <c r="R101" s="224"/>
      <c r="S101" s="224"/>
      <c r="T101" s="225"/>
      <c r="AT101" s="219" t="s">
        <v>212</v>
      </c>
      <c r="AU101" s="219" t="s">
        <v>87</v>
      </c>
      <c r="AV101" s="11" t="s">
        <v>87</v>
      </c>
      <c r="AW101" s="11" t="s">
        <v>6</v>
      </c>
      <c r="AX101" s="11" t="s">
        <v>85</v>
      </c>
      <c r="AY101" s="219" t="s">
        <v>201</v>
      </c>
    </row>
    <row r="102" spans="2:65" s="1" customFormat="1" ht="16.5" customHeight="1">
      <c r="B102" s="201"/>
      <c r="C102" s="202" t="s">
        <v>232</v>
      </c>
      <c r="D102" s="202" t="s">
        <v>203</v>
      </c>
      <c r="E102" s="203" t="s">
        <v>257</v>
      </c>
      <c r="F102" s="204" t="s">
        <v>258</v>
      </c>
      <c r="G102" s="205" t="s">
        <v>259</v>
      </c>
      <c r="H102" s="206">
        <v>66</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3492</v>
      </c>
    </row>
    <row r="103" spans="2:47" s="1" customFormat="1" ht="13.5">
      <c r="B103" s="47"/>
      <c r="D103" s="214" t="s">
        <v>210</v>
      </c>
      <c r="F103" s="215" t="s">
        <v>261</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3489</v>
      </c>
      <c r="H104" s="221">
        <v>33</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51" s="11" customFormat="1" ht="13.5">
      <c r="B105" s="218"/>
      <c r="D105" s="214" t="s">
        <v>212</v>
      </c>
      <c r="F105" s="220" t="s">
        <v>3493</v>
      </c>
      <c r="H105" s="221">
        <v>66</v>
      </c>
      <c r="I105" s="222"/>
      <c r="L105" s="218"/>
      <c r="M105" s="223"/>
      <c r="N105" s="224"/>
      <c r="O105" s="224"/>
      <c r="P105" s="224"/>
      <c r="Q105" s="224"/>
      <c r="R105" s="224"/>
      <c r="S105" s="224"/>
      <c r="T105" s="225"/>
      <c r="AT105" s="219" t="s">
        <v>212</v>
      </c>
      <c r="AU105" s="219" t="s">
        <v>87</v>
      </c>
      <c r="AV105" s="11" t="s">
        <v>87</v>
      </c>
      <c r="AW105" s="11" t="s">
        <v>6</v>
      </c>
      <c r="AX105" s="11" t="s">
        <v>85</v>
      </c>
      <c r="AY105" s="219" t="s">
        <v>201</v>
      </c>
    </row>
    <row r="106" spans="2:65" s="1" customFormat="1" ht="16.5" customHeight="1">
      <c r="B106" s="201"/>
      <c r="C106" s="202" t="s">
        <v>238</v>
      </c>
      <c r="D106" s="202" t="s">
        <v>203</v>
      </c>
      <c r="E106" s="203" t="s">
        <v>263</v>
      </c>
      <c r="F106" s="204" t="s">
        <v>264</v>
      </c>
      <c r="G106" s="205" t="s">
        <v>206</v>
      </c>
      <c r="H106" s="206">
        <v>178.2</v>
      </c>
      <c r="I106" s="207"/>
      <c r="J106" s="208">
        <f>ROUND(I106*H106,2)</f>
        <v>0</v>
      </c>
      <c r="K106" s="204" t="s">
        <v>207</v>
      </c>
      <c r="L106" s="47"/>
      <c r="M106" s="209" t="s">
        <v>5</v>
      </c>
      <c r="N106" s="210" t="s">
        <v>48</v>
      </c>
      <c r="O106" s="48"/>
      <c r="P106" s="211">
        <f>O106*H106</f>
        <v>0</v>
      </c>
      <c r="Q106" s="211">
        <v>0</v>
      </c>
      <c r="R106" s="211">
        <f>Q106*H106</f>
        <v>0</v>
      </c>
      <c r="S106" s="211">
        <v>0</v>
      </c>
      <c r="T106" s="212">
        <f>S106*H106</f>
        <v>0</v>
      </c>
      <c r="AR106" s="24" t="s">
        <v>208</v>
      </c>
      <c r="AT106" s="24" t="s">
        <v>203</v>
      </c>
      <c r="AU106" s="24" t="s">
        <v>87</v>
      </c>
      <c r="AY106" s="24" t="s">
        <v>201</v>
      </c>
      <c r="BE106" s="213">
        <f>IF(N106="základní",J106,0)</f>
        <v>0</v>
      </c>
      <c r="BF106" s="213">
        <f>IF(N106="snížená",J106,0)</f>
        <v>0</v>
      </c>
      <c r="BG106" s="213">
        <f>IF(N106="zákl. přenesená",J106,0)</f>
        <v>0</v>
      </c>
      <c r="BH106" s="213">
        <f>IF(N106="sníž. přenesená",J106,0)</f>
        <v>0</v>
      </c>
      <c r="BI106" s="213">
        <f>IF(N106="nulová",J106,0)</f>
        <v>0</v>
      </c>
      <c r="BJ106" s="24" t="s">
        <v>85</v>
      </c>
      <c r="BK106" s="213">
        <f>ROUND(I106*H106,2)</f>
        <v>0</v>
      </c>
      <c r="BL106" s="24" t="s">
        <v>208</v>
      </c>
      <c r="BM106" s="24" t="s">
        <v>3494</v>
      </c>
    </row>
    <row r="107" spans="2:47" s="1" customFormat="1" ht="13.5">
      <c r="B107" s="47"/>
      <c r="D107" s="214" t="s">
        <v>210</v>
      </c>
      <c r="F107" s="215" t="s">
        <v>266</v>
      </c>
      <c r="I107" s="216"/>
      <c r="L107" s="47"/>
      <c r="M107" s="217"/>
      <c r="N107" s="48"/>
      <c r="O107" s="48"/>
      <c r="P107" s="48"/>
      <c r="Q107" s="48"/>
      <c r="R107" s="48"/>
      <c r="S107" s="48"/>
      <c r="T107" s="86"/>
      <c r="AT107" s="24" t="s">
        <v>210</v>
      </c>
      <c r="AU107" s="24" t="s">
        <v>87</v>
      </c>
    </row>
    <row r="108" spans="2:51" s="11" customFormat="1" ht="13.5">
      <c r="B108" s="218"/>
      <c r="D108" s="214" t="s">
        <v>212</v>
      </c>
      <c r="E108" s="219" t="s">
        <v>5</v>
      </c>
      <c r="F108" s="220" t="s">
        <v>3495</v>
      </c>
      <c r="H108" s="221">
        <v>178.2</v>
      </c>
      <c r="I108" s="222"/>
      <c r="L108" s="218"/>
      <c r="M108" s="223"/>
      <c r="N108" s="224"/>
      <c r="O108" s="224"/>
      <c r="P108" s="224"/>
      <c r="Q108" s="224"/>
      <c r="R108" s="224"/>
      <c r="S108" s="224"/>
      <c r="T108" s="225"/>
      <c r="AT108" s="219" t="s">
        <v>212</v>
      </c>
      <c r="AU108" s="219" t="s">
        <v>87</v>
      </c>
      <c r="AV108" s="11" t="s">
        <v>87</v>
      </c>
      <c r="AW108" s="11" t="s">
        <v>41</v>
      </c>
      <c r="AX108" s="11" t="s">
        <v>85</v>
      </c>
      <c r="AY108" s="219" t="s">
        <v>201</v>
      </c>
    </row>
    <row r="109" spans="2:65" s="1" customFormat="1" ht="16.5" customHeight="1">
      <c r="B109" s="201"/>
      <c r="C109" s="202" t="s">
        <v>244</v>
      </c>
      <c r="D109" s="202" t="s">
        <v>203</v>
      </c>
      <c r="E109" s="203" t="s">
        <v>3294</v>
      </c>
      <c r="F109" s="204" t="s">
        <v>3295</v>
      </c>
      <c r="G109" s="205" t="s">
        <v>206</v>
      </c>
      <c r="H109" s="206">
        <v>16.5</v>
      </c>
      <c r="I109" s="207"/>
      <c r="J109" s="208">
        <f>ROUND(I109*H109,2)</f>
        <v>0</v>
      </c>
      <c r="K109" s="204" t="s">
        <v>207</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3496</v>
      </c>
    </row>
    <row r="110" spans="2:47" s="1" customFormat="1" ht="13.5">
      <c r="B110" s="47"/>
      <c r="D110" s="214" t="s">
        <v>210</v>
      </c>
      <c r="F110" s="215" t="s">
        <v>3297</v>
      </c>
      <c r="I110" s="216"/>
      <c r="L110" s="47"/>
      <c r="M110" s="217"/>
      <c r="N110" s="48"/>
      <c r="O110" s="48"/>
      <c r="P110" s="48"/>
      <c r="Q110" s="48"/>
      <c r="R110" s="48"/>
      <c r="S110" s="48"/>
      <c r="T110" s="86"/>
      <c r="AT110" s="24" t="s">
        <v>210</v>
      </c>
      <c r="AU110" s="24" t="s">
        <v>87</v>
      </c>
    </row>
    <row r="111" spans="2:51" s="11" customFormat="1" ht="13.5">
      <c r="B111" s="218"/>
      <c r="D111" s="214" t="s">
        <v>212</v>
      </c>
      <c r="E111" s="219" t="s">
        <v>5</v>
      </c>
      <c r="F111" s="220" t="s">
        <v>3497</v>
      </c>
      <c r="H111" s="221">
        <v>14.2</v>
      </c>
      <c r="I111" s="222"/>
      <c r="L111" s="218"/>
      <c r="M111" s="223"/>
      <c r="N111" s="224"/>
      <c r="O111" s="224"/>
      <c r="P111" s="224"/>
      <c r="Q111" s="224"/>
      <c r="R111" s="224"/>
      <c r="S111" s="224"/>
      <c r="T111" s="225"/>
      <c r="AT111" s="219" t="s">
        <v>212</v>
      </c>
      <c r="AU111" s="219" t="s">
        <v>87</v>
      </c>
      <c r="AV111" s="11" t="s">
        <v>87</v>
      </c>
      <c r="AW111" s="11" t="s">
        <v>41</v>
      </c>
      <c r="AX111" s="11" t="s">
        <v>77</v>
      </c>
      <c r="AY111" s="219" t="s">
        <v>201</v>
      </c>
    </row>
    <row r="112" spans="2:51" s="11" customFormat="1" ht="13.5">
      <c r="B112" s="218"/>
      <c r="D112" s="214" t="s">
        <v>212</v>
      </c>
      <c r="E112" s="219" t="s">
        <v>5</v>
      </c>
      <c r="F112" s="220" t="s">
        <v>3498</v>
      </c>
      <c r="H112" s="221">
        <v>2.3</v>
      </c>
      <c r="I112" s="222"/>
      <c r="L112" s="218"/>
      <c r="M112" s="223"/>
      <c r="N112" s="224"/>
      <c r="O112" s="224"/>
      <c r="P112" s="224"/>
      <c r="Q112" s="224"/>
      <c r="R112" s="224"/>
      <c r="S112" s="224"/>
      <c r="T112" s="225"/>
      <c r="AT112" s="219" t="s">
        <v>212</v>
      </c>
      <c r="AU112" s="219" t="s">
        <v>87</v>
      </c>
      <c r="AV112" s="11" t="s">
        <v>87</v>
      </c>
      <c r="AW112" s="11" t="s">
        <v>41</v>
      </c>
      <c r="AX112" s="11" t="s">
        <v>77</v>
      </c>
      <c r="AY112" s="219" t="s">
        <v>201</v>
      </c>
    </row>
    <row r="113" spans="2:51" s="12" customFormat="1" ht="13.5">
      <c r="B113" s="226"/>
      <c r="D113" s="214" t="s">
        <v>212</v>
      </c>
      <c r="E113" s="227" t="s">
        <v>5</v>
      </c>
      <c r="F113" s="228" t="s">
        <v>226</v>
      </c>
      <c r="H113" s="229">
        <v>16.5</v>
      </c>
      <c r="I113" s="230"/>
      <c r="L113" s="226"/>
      <c r="M113" s="231"/>
      <c r="N113" s="232"/>
      <c r="O113" s="232"/>
      <c r="P113" s="232"/>
      <c r="Q113" s="232"/>
      <c r="R113" s="232"/>
      <c r="S113" s="232"/>
      <c r="T113" s="233"/>
      <c r="AT113" s="227" t="s">
        <v>212</v>
      </c>
      <c r="AU113" s="227" t="s">
        <v>87</v>
      </c>
      <c r="AV113" s="12" t="s">
        <v>208</v>
      </c>
      <c r="AW113" s="12" t="s">
        <v>41</v>
      </c>
      <c r="AX113" s="12" t="s">
        <v>85</v>
      </c>
      <c r="AY113" s="227" t="s">
        <v>201</v>
      </c>
    </row>
    <row r="114" spans="2:65" s="1" customFormat="1" ht="16.5" customHeight="1">
      <c r="B114" s="201"/>
      <c r="C114" s="242" t="s">
        <v>250</v>
      </c>
      <c r="D114" s="242" t="s">
        <v>504</v>
      </c>
      <c r="E114" s="243" t="s">
        <v>3304</v>
      </c>
      <c r="F114" s="244" t="s">
        <v>3305</v>
      </c>
      <c r="G114" s="245" t="s">
        <v>259</v>
      </c>
      <c r="H114" s="246">
        <v>33</v>
      </c>
      <c r="I114" s="247"/>
      <c r="J114" s="248">
        <f>ROUND(I114*H114,2)</f>
        <v>0</v>
      </c>
      <c r="K114" s="244" t="s">
        <v>207</v>
      </c>
      <c r="L114" s="249"/>
      <c r="M114" s="250" t="s">
        <v>5</v>
      </c>
      <c r="N114" s="251" t="s">
        <v>48</v>
      </c>
      <c r="O114" s="48"/>
      <c r="P114" s="211">
        <f>O114*H114</f>
        <v>0</v>
      </c>
      <c r="Q114" s="211">
        <v>0</v>
      </c>
      <c r="R114" s="211">
        <f>Q114*H114</f>
        <v>0</v>
      </c>
      <c r="S114" s="211">
        <v>0</v>
      </c>
      <c r="T114" s="212">
        <f>S114*H114</f>
        <v>0</v>
      </c>
      <c r="AR114" s="24" t="s">
        <v>250</v>
      </c>
      <c r="AT114" s="24" t="s">
        <v>504</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3499</v>
      </c>
    </row>
    <row r="115" spans="2:47" s="1" customFormat="1" ht="13.5">
      <c r="B115" s="47"/>
      <c r="D115" s="214" t="s">
        <v>210</v>
      </c>
      <c r="F115" s="215" t="s">
        <v>3305</v>
      </c>
      <c r="I115" s="216"/>
      <c r="L115" s="47"/>
      <c r="M115" s="217"/>
      <c r="N115" s="48"/>
      <c r="O115" s="48"/>
      <c r="P115" s="48"/>
      <c r="Q115" s="48"/>
      <c r="R115" s="48"/>
      <c r="S115" s="48"/>
      <c r="T115" s="86"/>
      <c r="AT115" s="24" t="s">
        <v>210</v>
      </c>
      <c r="AU115" s="24" t="s">
        <v>87</v>
      </c>
    </row>
    <row r="116" spans="2:51" s="11" customFormat="1" ht="13.5">
      <c r="B116" s="218"/>
      <c r="D116" s="214" t="s">
        <v>212</v>
      </c>
      <c r="F116" s="220" t="s">
        <v>3500</v>
      </c>
      <c r="H116" s="221">
        <v>33</v>
      </c>
      <c r="I116" s="222"/>
      <c r="L116" s="218"/>
      <c r="M116" s="223"/>
      <c r="N116" s="224"/>
      <c r="O116" s="224"/>
      <c r="P116" s="224"/>
      <c r="Q116" s="224"/>
      <c r="R116" s="224"/>
      <c r="S116" s="224"/>
      <c r="T116" s="225"/>
      <c r="AT116" s="219" t="s">
        <v>212</v>
      </c>
      <c r="AU116" s="219" t="s">
        <v>87</v>
      </c>
      <c r="AV116" s="11" t="s">
        <v>87</v>
      </c>
      <c r="AW116" s="11" t="s">
        <v>6</v>
      </c>
      <c r="AX116" s="11" t="s">
        <v>85</v>
      </c>
      <c r="AY116" s="219" t="s">
        <v>201</v>
      </c>
    </row>
    <row r="117" spans="2:63" s="10" customFormat="1" ht="29.85" customHeight="1">
      <c r="B117" s="188"/>
      <c r="D117" s="189" t="s">
        <v>76</v>
      </c>
      <c r="E117" s="199" t="s">
        <v>208</v>
      </c>
      <c r="F117" s="199" t="s">
        <v>429</v>
      </c>
      <c r="I117" s="191"/>
      <c r="J117" s="200">
        <f>BK117</f>
        <v>0</v>
      </c>
      <c r="L117" s="188"/>
      <c r="M117" s="193"/>
      <c r="N117" s="194"/>
      <c r="O117" s="194"/>
      <c r="P117" s="195">
        <f>SUM(P118:P122)</f>
        <v>0</v>
      </c>
      <c r="Q117" s="194"/>
      <c r="R117" s="195">
        <f>SUM(R118:R122)</f>
        <v>0</v>
      </c>
      <c r="S117" s="194"/>
      <c r="T117" s="196">
        <f>SUM(T118:T122)</f>
        <v>0</v>
      </c>
      <c r="AR117" s="189" t="s">
        <v>85</v>
      </c>
      <c r="AT117" s="197" t="s">
        <v>76</v>
      </c>
      <c r="AU117" s="197" t="s">
        <v>85</v>
      </c>
      <c r="AY117" s="189" t="s">
        <v>201</v>
      </c>
      <c r="BK117" s="198">
        <f>SUM(BK118:BK122)</f>
        <v>0</v>
      </c>
    </row>
    <row r="118" spans="2:65" s="1" customFormat="1" ht="16.5" customHeight="1">
      <c r="B118" s="201"/>
      <c r="C118" s="202" t="s">
        <v>256</v>
      </c>
      <c r="D118" s="202" t="s">
        <v>203</v>
      </c>
      <c r="E118" s="203" t="s">
        <v>2919</v>
      </c>
      <c r="F118" s="204" t="s">
        <v>2920</v>
      </c>
      <c r="G118" s="205" t="s">
        <v>206</v>
      </c>
      <c r="H118" s="206">
        <v>16.5</v>
      </c>
      <c r="I118" s="207"/>
      <c r="J118" s="208">
        <f>ROUND(I118*H118,2)</f>
        <v>0</v>
      </c>
      <c r="K118" s="204" t="s">
        <v>207</v>
      </c>
      <c r="L118" s="47"/>
      <c r="M118" s="209" t="s">
        <v>5</v>
      </c>
      <c r="N118" s="210" t="s">
        <v>48</v>
      </c>
      <c r="O118" s="48"/>
      <c r="P118" s="211">
        <f>O118*H118</f>
        <v>0</v>
      </c>
      <c r="Q118" s="211">
        <v>0</v>
      </c>
      <c r="R118" s="211">
        <f>Q118*H118</f>
        <v>0</v>
      </c>
      <c r="S118" s="211">
        <v>0</v>
      </c>
      <c r="T118" s="212">
        <f>S118*H118</f>
        <v>0</v>
      </c>
      <c r="AR118" s="24" t="s">
        <v>208</v>
      </c>
      <c r="AT118" s="24" t="s">
        <v>203</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3501</v>
      </c>
    </row>
    <row r="119" spans="2:47" s="1" customFormat="1" ht="13.5">
      <c r="B119" s="47"/>
      <c r="D119" s="214" t="s">
        <v>210</v>
      </c>
      <c r="F119" s="215" t="s">
        <v>2922</v>
      </c>
      <c r="I119" s="216"/>
      <c r="L119" s="47"/>
      <c r="M119" s="217"/>
      <c r="N119" s="48"/>
      <c r="O119" s="48"/>
      <c r="P119" s="48"/>
      <c r="Q119" s="48"/>
      <c r="R119" s="48"/>
      <c r="S119" s="48"/>
      <c r="T119" s="86"/>
      <c r="AT119" s="24" t="s">
        <v>210</v>
      </c>
      <c r="AU119" s="24" t="s">
        <v>87</v>
      </c>
    </row>
    <row r="120" spans="2:51" s="11" customFormat="1" ht="13.5">
      <c r="B120" s="218"/>
      <c r="D120" s="214" t="s">
        <v>212</v>
      </c>
      <c r="E120" s="219" t="s">
        <v>5</v>
      </c>
      <c r="F120" s="220" t="s">
        <v>3497</v>
      </c>
      <c r="H120" s="221">
        <v>14.2</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1" customFormat="1" ht="13.5">
      <c r="B121" s="218"/>
      <c r="D121" s="214" t="s">
        <v>212</v>
      </c>
      <c r="E121" s="219" t="s">
        <v>5</v>
      </c>
      <c r="F121" s="220" t="s">
        <v>3498</v>
      </c>
      <c r="H121" s="221">
        <v>2.3</v>
      </c>
      <c r="I121" s="222"/>
      <c r="L121" s="218"/>
      <c r="M121" s="223"/>
      <c r="N121" s="224"/>
      <c r="O121" s="224"/>
      <c r="P121" s="224"/>
      <c r="Q121" s="224"/>
      <c r="R121" s="224"/>
      <c r="S121" s="224"/>
      <c r="T121" s="225"/>
      <c r="AT121" s="219" t="s">
        <v>212</v>
      </c>
      <c r="AU121" s="219" t="s">
        <v>87</v>
      </c>
      <c r="AV121" s="11" t="s">
        <v>87</v>
      </c>
      <c r="AW121" s="11" t="s">
        <v>41</v>
      </c>
      <c r="AX121" s="11" t="s">
        <v>77</v>
      </c>
      <c r="AY121" s="219" t="s">
        <v>201</v>
      </c>
    </row>
    <row r="122" spans="2:51" s="12" customFormat="1" ht="13.5">
      <c r="B122" s="226"/>
      <c r="D122" s="214" t="s">
        <v>212</v>
      </c>
      <c r="E122" s="227" t="s">
        <v>5</v>
      </c>
      <c r="F122" s="228" t="s">
        <v>226</v>
      </c>
      <c r="H122" s="229">
        <v>16.5</v>
      </c>
      <c r="I122" s="230"/>
      <c r="L122" s="226"/>
      <c r="M122" s="231"/>
      <c r="N122" s="232"/>
      <c r="O122" s="232"/>
      <c r="P122" s="232"/>
      <c r="Q122" s="232"/>
      <c r="R122" s="232"/>
      <c r="S122" s="232"/>
      <c r="T122" s="233"/>
      <c r="AT122" s="227" t="s">
        <v>212</v>
      </c>
      <c r="AU122" s="227" t="s">
        <v>87</v>
      </c>
      <c r="AV122" s="12" t="s">
        <v>208</v>
      </c>
      <c r="AW122" s="12" t="s">
        <v>41</v>
      </c>
      <c r="AX122" s="12" t="s">
        <v>85</v>
      </c>
      <c r="AY122" s="227" t="s">
        <v>201</v>
      </c>
    </row>
    <row r="123" spans="2:63" s="10" customFormat="1" ht="29.85" customHeight="1">
      <c r="B123" s="188"/>
      <c r="D123" s="189" t="s">
        <v>76</v>
      </c>
      <c r="E123" s="199" t="s">
        <v>250</v>
      </c>
      <c r="F123" s="199" t="s">
        <v>2972</v>
      </c>
      <c r="I123" s="191"/>
      <c r="J123" s="200">
        <f>BK123</f>
        <v>0</v>
      </c>
      <c r="L123" s="188"/>
      <c r="M123" s="193"/>
      <c r="N123" s="194"/>
      <c r="O123" s="194"/>
      <c r="P123" s="195">
        <f>SUM(P124:P168)</f>
        <v>0</v>
      </c>
      <c r="Q123" s="194"/>
      <c r="R123" s="195">
        <f>SUM(R124:R168)</f>
        <v>0.4455</v>
      </c>
      <c r="S123" s="194"/>
      <c r="T123" s="196">
        <f>SUM(T124:T168)</f>
        <v>0</v>
      </c>
      <c r="AR123" s="189" t="s">
        <v>85</v>
      </c>
      <c r="AT123" s="197" t="s">
        <v>76</v>
      </c>
      <c r="AU123" s="197" t="s">
        <v>85</v>
      </c>
      <c r="AY123" s="189" t="s">
        <v>201</v>
      </c>
      <c r="BK123" s="198">
        <f>SUM(BK124:BK168)</f>
        <v>0</v>
      </c>
    </row>
    <row r="124" spans="2:65" s="1" customFormat="1" ht="16.5" customHeight="1">
      <c r="B124" s="201"/>
      <c r="C124" s="202" t="s">
        <v>127</v>
      </c>
      <c r="D124" s="202" t="s">
        <v>203</v>
      </c>
      <c r="E124" s="203" t="s">
        <v>3502</v>
      </c>
      <c r="F124" s="204" t="s">
        <v>3503</v>
      </c>
      <c r="G124" s="205" t="s">
        <v>330</v>
      </c>
      <c r="H124" s="206">
        <v>142</v>
      </c>
      <c r="I124" s="207"/>
      <c r="J124" s="208">
        <f>ROUND(I124*H124,2)</f>
        <v>0</v>
      </c>
      <c r="K124" s="204" t="s">
        <v>5</v>
      </c>
      <c r="L124" s="47"/>
      <c r="M124" s="209" t="s">
        <v>5</v>
      </c>
      <c r="N124" s="210" t="s">
        <v>48</v>
      </c>
      <c r="O124" s="48"/>
      <c r="P124" s="211">
        <f>O124*H124</f>
        <v>0</v>
      </c>
      <c r="Q124" s="211">
        <v>0.0025</v>
      </c>
      <c r="R124" s="211">
        <f>Q124*H124</f>
        <v>0.355</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3504</v>
      </c>
    </row>
    <row r="125" spans="2:47" s="1" customFormat="1" ht="13.5">
      <c r="B125" s="47"/>
      <c r="D125" s="214" t="s">
        <v>210</v>
      </c>
      <c r="F125" s="215" t="s">
        <v>3503</v>
      </c>
      <c r="I125" s="216"/>
      <c r="L125" s="47"/>
      <c r="M125" s="217"/>
      <c r="N125" s="48"/>
      <c r="O125" s="48"/>
      <c r="P125" s="48"/>
      <c r="Q125" s="48"/>
      <c r="R125" s="48"/>
      <c r="S125" s="48"/>
      <c r="T125" s="86"/>
      <c r="AT125" s="24" t="s">
        <v>210</v>
      </c>
      <c r="AU125" s="24" t="s">
        <v>87</v>
      </c>
    </row>
    <row r="126" spans="2:51" s="11" customFormat="1" ht="13.5">
      <c r="B126" s="218"/>
      <c r="D126" s="214" t="s">
        <v>212</v>
      </c>
      <c r="E126" s="219" t="s">
        <v>5</v>
      </c>
      <c r="F126" s="220" t="s">
        <v>3505</v>
      </c>
      <c r="H126" s="221">
        <v>142</v>
      </c>
      <c r="I126" s="222"/>
      <c r="L126" s="218"/>
      <c r="M126" s="223"/>
      <c r="N126" s="224"/>
      <c r="O126" s="224"/>
      <c r="P126" s="224"/>
      <c r="Q126" s="224"/>
      <c r="R126" s="224"/>
      <c r="S126" s="224"/>
      <c r="T126" s="225"/>
      <c r="AT126" s="219" t="s">
        <v>212</v>
      </c>
      <c r="AU126" s="219" t="s">
        <v>87</v>
      </c>
      <c r="AV126" s="11" t="s">
        <v>87</v>
      </c>
      <c r="AW126" s="11" t="s">
        <v>41</v>
      </c>
      <c r="AX126" s="11" t="s">
        <v>85</v>
      </c>
      <c r="AY126" s="219" t="s">
        <v>201</v>
      </c>
    </row>
    <row r="127" spans="2:65" s="1" customFormat="1" ht="16.5" customHeight="1">
      <c r="B127" s="201"/>
      <c r="C127" s="202" t="s">
        <v>130</v>
      </c>
      <c r="D127" s="202" t="s">
        <v>203</v>
      </c>
      <c r="E127" s="203" t="s">
        <v>3506</v>
      </c>
      <c r="F127" s="204" t="s">
        <v>3507</v>
      </c>
      <c r="G127" s="205" t="s">
        <v>316</v>
      </c>
      <c r="H127" s="206">
        <v>1</v>
      </c>
      <c r="I127" s="207"/>
      <c r="J127" s="208">
        <f>ROUND(I127*H127,2)</f>
        <v>0</v>
      </c>
      <c r="K127" s="204" t="s">
        <v>5</v>
      </c>
      <c r="L127" s="47"/>
      <c r="M127" s="209" t="s">
        <v>5</v>
      </c>
      <c r="N127" s="210" t="s">
        <v>48</v>
      </c>
      <c r="O127" s="48"/>
      <c r="P127" s="211">
        <f>O127*H127</f>
        <v>0</v>
      </c>
      <c r="Q127" s="211">
        <v>0.0015</v>
      </c>
      <c r="R127" s="211">
        <f>Q127*H127</f>
        <v>0.0015</v>
      </c>
      <c r="S127" s="211">
        <v>0</v>
      </c>
      <c r="T127" s="212">
        <f>S127*H127</f>
        <v>0</v>
      </c>
      <c r="AR127" s="24" t="s">
        <v>208</v>
      </c>
      <c r="AT127" s="24" t="s">
        <v>203</v>
      </c>
      <c r="AU127" s="24" t="s">
        <v>87</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3508</v>
      </c>
    </row>
    <row r="128" spans="2:51" s="11" customFormat="1" ht="13.5">
      <c r="B128" s="218"/>
      <c r="D128" s="214" t="s">
        <v>212</v>
      </c>
      <c r="E128" s="219" t="s">
        <v>5</v>
      </c>
      <c r="F128" s="220" t="s">
        <v>3509</v>
      </c>
      <c r="H128" s="221">
        <v>1</v>
      </c>
      <c r="I128" s="222"/>
      <c r="L128" s="218"/>
      <c r="M128" s="223"/>
      <c r="N128" s="224"/>
      <c r="O128" s="224"/>
      <c r="P128" s="224"/>
      <c r="Q128" s="224"/>
      <c r="R128" s="224"/>
      <c r="S128" s="224"/>
      <c r="T128" s="225"/>
      <c r="AT128" s="219" t="s">
        <v>212</v>
      </c>
      <c r="AU128" s="219" t="s">
        <v>87</v>
      </c>
      <c r="AV128" s="11" t="s">
        <v>87</v>
      </c>
      <c r="AW128" s="11" t="s">
        <v>41</v>
      </c>
      <c r="AX128" s="11" t="s">
        <v>85</v>
      </c>
      <c r="AY128" s="219" t="s">
        <v>201</v>
      </c>
    </row>
    <row r="129" spans="2:65" s="1" customFormat="1" ht="16.5" customHeight="1">
      <c r="B129" s="201"/>
      <c r="C129" s="202" t="s">
        <v>133</v>
      </c>
      <c r="D129" s="202" t="s">
        <v>203</v>
      </c>
      <c r="E129" s="203" t="s">
        <v>3510</v>
      </c>
      <c r="F129" s="204" t="s">
        <v>3511</v>
      </c>
      <c r="G129" s="205" t="s">
        <v>316</v>
      </c>
      <c r="H129" s="206">
        <v>2</v>
      </c>
      <c r="I129" s="207"/>
      <c r="J129" s="208">
        <f>ROUND(I129*H129,2)</f>
        <v>0</v>
      </c>
      <c r="K129" s="204" t="s">
        <v>5</v>
      </c>
      <c r="L129" s="47"/>
      <c r="M129" s="209" t="s">
        <v>5</v>
      </c>
      <c r="N129" s="210" t="s">
        <v>48</v>
      </c>
      <c r="O129" s="48"/>
      <c r="P129" s="211">
        <f>O129*H129</f>
        <v>0</v>
      </c>
      <c r="Q129" s="211">
        <v>0.0015</v>
      </c>
      <c r="R129" s="211">
        <f>Q129*H129</f>
        <v>0.003</v>
      </c>
      <c r="S129" s="211">
        <v>0</v>
      </c>
      <c r="T129" s="212">
        <f>S129*H129</f>
        <v>0</v>
      </c>
      <c r="AR129" s="24" t="s">
        <v>208</v>
      </c>
      <c r="AT129" s="24" t="s">
        <v>203</v>
      </c>
      <c r="AU129" s="24" t="s">
        <v>87</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3512</v>
      </c>
    </row>
    <row r="130" spans="2:51" s="11" customFormat="1" ht="13.5">
      <c r="B130" s="218"/>
      <c r="D130" s="214" t="s">
        <v>212</v>
      </c>
      <c r="E130" s="219" t="s">
        <v>5</v>
      </c>
      <c r="F130" s="220" t="s">
        <v>3513</v>
      </c>
      <c r="H130" s="221">
        <v>2</v>
      </c>
      <c r="I130" s="222"/>
      <c r="L130" s="218"/>
      <c r="M130" s="223"/>
      <c r="N130" s="224"/>
      <c r="O130" s="224"/>
      <c r="P130" s="224"/>
      <c r="Q130" s="224"/>
      <c r="R130" s="224"/>
      <c r="S130" s="224"/>
      <c r="T130" s="225"/>
      <c r="AT130" s="219" t="s">
        <v>212</v>
      </c>
      <c r="AU130" s="219" t="s">
        <v>87</v>
      </c>
      <c r="AV130" s="11" t="s">
        <v>87</v>
      </c>
      <c r="AW130" s="11" t="s">
        <v>41</v>
      </c>
      <c r="AX130" s="11" t="s">
        <v>85</v>
      </c>
      <c r="AY130" s="219" t="s">
        <v>201</v>
      </c>
    </row>
    <row r="131" spans="2:65" s="1" customFormat="1" ht="16.5" customHeight="1">
      <c r="B131" s="201"/>
      <c r="C131" s="202" t="s">
        <v>136</v>
      </c>
      <c r="D131" s="202" t="s">
        <v>203</v>
      </c>
      <c r="E131" s="203" t="s">
        <v>3514</v>
      </c>
      <c r="F131" s="204" t="s">
        <v>3515</v>
      </c>
      <c r="G131" s="205" t="s">
        <v>316</v>
      </c>
      <c r="H131" s="206">
        <v>1</v>
      </c>
      <c r="I131" s="207"/>
      <c r="J131" s="208">
        <f>ROUND(I131*H131,2)</f>
        <v>0</v>
      </c>
      <c r="K131" s="204" t="s">
        <v>5</v>
      </c>
      <c r="L131" s="47"/>
      <c r="M131" s="209" t="s">
        <v>5</v>
      </c>
      <c r="N131" s="210" t="s">
        <v>48</v>
      </c>
      <c r="O131" s="48"/>
      <c r="P131" s="211">
        <f>O131*H131</f>
        <v>0</v>
      </c>
      <c r="Q131" s="211">
        <v>0.0015</v>
      </c>
      <c r="R131" s="211">
        <f>Q131*H131</f>
        <v>0.0015</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3516</v>
      </c>
    </row>
    <row r="132" spans="2:51" s="11" customFormat="1" ht="13.5">
      <c r="B132" s="218"/>
      <c r="D132" s="214" t="s">
        <v>212</v>
      </c>
      <c r="E132" s="219" t="s">
        <v>5</v>
      </c>
      <c r="F132" s="220" t="s">
        <v>3509</v>
      </c>
      <c r="H132" s="221">
        <v>1</v>
      </c>
      <c r="I132" s="222"/>
      <c r="L132" s="218"/>
      <c r="M132" s="223"/>
      <c r="N132" s="224"/>
      <c r="O132" s="224"/>
      <c r="P132" s="224"/>
      <c r="Q132" s="224"/>
      <c r="R132" s="224"/>
      <c r="S132" s="224"/>
      <c r="T132" s="225"/>
      <c r="AT132" s="219" t="s">
        <v>212</v>
      </c>
      <c r="AU132" s="219" t="s">
        <v>87</v>
      </c>
      <c r="AV132" s="11" t="s">
        <v>87</v>
      </c>
      <c r="AW132" s="11" t="s">
        <v>41</v>
      </c>
      <c r="AX132" s="11" t="s">
        <v>85</v>
      </c>
      <c r="AY132" s="219" t="s">
        <v>201</v>
      </c>
    </row>
    <row r="133" spans="2:65" s="1" customFormat="1" ht="16.5" customHeight="1">
      <c r="B133" s="201"/>
      <c r="C133" s="202" t="s">
        <v>139</v>
      </c>
      <c r="D133" s="202" t="s">
        <v>203</v>
      </c>
      <c r="E133" s="203" t="s">
        <v>3517</v>
      </c>
      <c r="F133" s="204" t="s">
        <v>3518</v>
      </c>
      <c r="G133" s="205" t="s">
        <v>316</v>
      </c>
      <c r="H133" s="206">
        <v>1</v>
      </c>
      <c r="I133" s="207"/>
      <c r="J133" s="208">
        <f>ROUND(I133*H133,2)</f>
        <v>0</v>
      </c>
      <c r="K133" s="204" t="s">
        <v>5</v>
      </c>
      <c r="L133" s="47"/>
      <c r="M133" s="209" t="s">
        <v>5</v>
      </c>
      <c r="N133" s="210" t="s">
        <v>48</v>
      </c>
      <c r="O133" s="48"/>
      <c r="P133" s="211">
        <f>O133*H133</f>
        <v>0</v>
      </c>
      <c r="Q133" s="211">
        <v>0.0015</v>
      </c>
      <c r="R133" s="211">
        <f>Q133*H133</f>
        <v>0.0015</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3519</v>
      </c>
    </row>
    <row r="134" spans="2:51" s="11" customFormat="1" ht="13.5">
      <c r="B134" s="218"/>
      <c r="D134" s="214" t="s">
        <v>212</v>
      </c>
      <c r="E134" s="219" t="s">
        <v>5</v>
      </c>
      <c r="F134" s="220" t="s">
        <v>3509</v>
      </c>
      <c r="H134" s="221">
        <v>1</v>
      </c>
      <c r="I134" s="222"/>
      <c r="L134" s="218"/>
      <c r="M134" s="223"/>
      <c r="N134" s="224"/>
      <c r="O134" s="224"/>
      <c r="P134" s="224"/>
      <c r="Q134" s="224"/>
      <c r="R134" s="224"/>
      <c r="S134" s="224"/>
      <c r="T134" s="225"/>
      <c r="AT134" s="219" t="s">
        <v>212</v>
      </c>
      <c r="AU134" s="219" t="s">
        <v>87</v>
      </c>
      <c r="AV134" s="11" t="s">
        <v>87</v>
      </c>
      <c r="AW134" s="11" t="s">
        <v>41</v>
      </c>
      <c r="AX134" s="11" t="s">
        <v>85</v>
      </c>
      <c r="AY134" s="219" t="s">
        <v>201</v>
      </c>
    </row>
    <row r="135" spans="2:65" s="1" customFormat="1" ht="16.5" customHeight="1">
      <c r="B135" s="201"/>
      <c r="C135" s="202" t="s">
        <v>11</v>
      </c>
      <c r="D135" s="202" t="s">
        <v>203</v>
      </c>
      <c r="E135" s="203" t="s">
        <v>3520</v>
      </c>
      <c r="F135" s="204" t="s">
        <v>3521</v>
      </c>
      <c r="G135" s="205" t="s">
        <v>316</v>
      </c>
      <c r="H135" s="206">
        <v>1</v>
      </c>
      <c r="I135" s="207"/>
      <c r="J135" s="208">
        <f>ROUND(I135*H135,2)</f>
        <v>0</v>
      </c>
      <c r="K135" s="204" t="s">
        <v>5</v>
      </c>
      <c r="L135" s="47"/>
      <c r="M135" s="209" t="s">
        <v>5</v>
      </c>
      <c r="N135" s="210" t="s">
        <v>48</v>
      </c>
      <c r="O135" s="48"/>
      <c r="P135" s="211">
        <f>O135*H135</f>
        <v>0</v>
      </c>
      <c r="Q135" s="211">
        <v>0.0015</v>
      </c>
      <c r="R135" s="211">
        <f>Q135*H135</f>
        <v>0.0015</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3522</v>
      </c>
    </row>
    <row r="136" spans="2:51" s="11" customFormat="1" ht="13.5">
      <c r="B136" s="218"/>
      <c r="D136" s="214" t="s">
        <v>212</v>
      </c>
      <c r="E136" s="219" t="s">
        <v>5</v>
      </c>
      <c r="F136" s="220" t="s">
        <v>3509</v>
      </c>
      <c r="H136" s="221">
        <v>1</v>
      </c>
      <c r="I136" s="222"/>
      <c r="L136" s="218"/>
      <c r="M136" s="223"/>
      <c r="N136" s="224"/>
      <c r="O136" s="224"/>
      <c r="P136" s="224"/>
      <c r="Q136" s="224"/>
      <c r="R136" s="224"/>
      <c r="S136" s="224"/>
      <c r="T136" s="225"/>
      <c r="AT136" s="219" t="s">
        <v>212</v>
      </c>
      <c r="AU136" s="219" t="s">
        <v>87</v>
      </c>
      <c r="AV136" s="11" t="s">
        <v>87</v>
      </c>
      <c r="AW136" s="11" t="s">
        <v>41</v>
      </c>
      <c r="AX136" s="11" t="s">
        <v>85</v>
      </c>
      <c r="AY136" s="219" t="s">
        <v>201</v>
      </c>
    </row>
    <row r="137" spans="2:65" s="1" customFormat="1" ht="16.5" customHeight="1">
      <c r="B137" s="201"/>
      <c r="C137" s="202" t="s">
        <v>296</v>
      </c>
      <c r="D137" s="202" t="s">
        <v>203</v>
      </c>
      <c r="E137" s="203" t="s">
        <v>3523</v>
      </c>
      <c r="F137" s="204" t="s">
        <v>3524</v>
      </c>
      <c r="G137" s="205" t="s">
        <v>316</v>
      </c>
      <c r="H137" s="206">
        <v>1</v>
      </c>
      <c r="I137" s="207"/>
      <c r="J137" s="208">
        <f>ROUND(I137*H137,2)</f>
        <v>0</v>
      </c>
      <c r="K137" s="204" t="s">
        <v>5</v>
      </c>
      <c r="L137" s="47"/>
      <c r="M137" s="209" t="s">
        <v>5</v>
      </c>
      <c r="N137" s="210" t="s">
        <v>48</v>
      </c>
      <c r="O137" s="48"/>
      <c r="P137" s="211">
        <f>O137*H137</f>
        <v>0</v>
      </c>
      <c r="Q137" s="211">
        <v>0.0015</v>
      </c>
      <c r="R137" s="211">
        <f>Q137*H137</f>
        <v>0.0015</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3525</v>
      </c>
    </row>
    <row r="138" spans="2:51" s="11" customFormat="1" ht="13.5">
      <c r="B138" s="218"/>
      <c r="D138" s="214" t="s">
        <v>212</v>
      </c>
      <c r="E138" s="219" t="s">
        <v>5</v>
      </c>
      <c r="F138" s="220" t="s">
        <v>3509</v>
      </c>
      <c r="H138" s="221">
        <v>1</v>
      </c>
      <c r="I138" s="222"/>
      <c r="L138" s="218"/>
      <c r="M138" s="223"/>
      <c r="N138" s="224"/>
      <c r="O138" s="224"/>
      <c r="P138" s="224"/>
      <c r="Q138" s="224"/>
      <c r="R138" s="224"/>
      <c r="S138" s="224"/>
      <c r="T138" s="225"/>
      <c r="AT138" s="219" t="s">
        <v>212</v>
      </c>
      <c r="AU138" s="219" t="s">
        <v>87</v>
      </c>
      <c r="AV138" s="11" t="s">
        <v>87</v>
      </c>
      <c r="AW138" s="11" t="s">
        <v>41</v>
      </c>
      <c r="AX138" s="11" t="s">
        <v>85</v>
      </c>
      <c r="AY138" s="219" t="s">
        <v>201</v>
      </c>
    </row>
    <row r="139" spans="2:65" s="1" customFormat="1" ht="16.5" customHeight="1">
      <c r="B139" s="201"/>
      <c r="C139" s="202" t="s">
        <v>302</v>
      </c>
      <c r="D139" s="202" t="s">
        <v>203</v>
      </c>
      <c r="E139" s="203" t="s">
        <v>3526</v>
      </c>
      <c r="F139" s="204" t="s">
        <v>3527</v>
      </c>
      <c r="G139" s="205" t="s">
        <v>316</v>
      </c>
      <c r="H139" s="206">
        <v>1</v>
      </c>
      <c r="I139" s="207"/>
      <c r="J139" s="208">
        <f>ROUND(I139*H139,2)</f>
        <v>0</v>
      </c>
      <c r="K139" s="204" t="s">
        <v>5</v>
      </c>
      <c r="L139" s="47"/>
      <c r="M139" s="209" t="s">
        <v>5</v>
      </c>
      <c r="N139" s="210" t="s">
        <v>48</v>
      </c>
      <c r="O139" s="48"/>
      <c r="P139" s="211">
        <f>O139*H139</f>
        <v>0</v>
      </c>
      <c r="Q139" s="211">
        <v>0.0015</v>
      </c>
      <c r="R139" s="211">
        <f>Q139*H139</f>
        <v>0.0015</v>
      </c>
      <c r="S139" s="211">
        <v>0</v>
      </c>
      <c r="T139" s="212">
        <f>S139*H139</f>
        <v>0</v>
      </c>
      <c r="AR139" s="24" t="s">
        <v>208</v>
      </c>
      <c r="AT139" s="24" t="s">
        <v>203</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3528</v>
      </c>
    </row>
    <row r="140" spans="2:51" s="11" customFormat="1" ht="13.5">
      <c r="B140" s="218"/>
      <c r="D140" s="214" t="s">
        <v>212</v>
      </c>
      <c r="E140" s="219" t="s">
        <v>5</v>
      </c>
      <c r="F140" s="220" t="s">
        <v>3509</v>
      </c>
      <c r="H140" s="221">
        <v>1</v>
      </c>
      <c r="I140" s="222"/>
      <c r="L140" s="218"/>
      <c r="M140" s="223"/>
      <c r="N140" s="224"/>
      <c r="O140" s="224"/>
      <c r="P140" s="224"/>
      <c r="Q140" s="224"/>
      <c r="R140" s="224"/>
      <c r="S140" s="224"/>
      <c r="T140" s="225"/>
      <c r="AT140" s="219" t="s">
        <v>212</v>
      </c>
      <c r="AU140" s="219" t="s">
        <v>87</v>
      </c>
      <c r="AV140" s="11" t="s">
        <v>87</v>
      </c>
      <c r="AW140" s="11" t="s">
        <v>41</v>
      </c>
      <c r="AX140" s="11" t="s">
        <v>85</v>
      </c>
      <c r="AY140" s="219" t="s">
        <v>201</v>
      </c>
    </row>
    <row r="141" spans="2:65" s="1" customFormat="1" ht="16.5" customHeight="1">
      <c r="B141" s="201"/>
      <c r="C141" s="202" t="s">
        <v>308</v>
      </c>
      <c r="D141" s="202" t="s">
        <v>203</v>
      </c>
      <c r="E141" s="203" t="s">
        <v>3529</v>
      </c>
      <c r="F141" s="204" t="s">
        <v>3530</v>
      </c>
      <c r="G141" s="205" t="s">
        <v>316</v>
      </c>
      <c r="H141" s="206">
        <v>1</v>
      </c>
      <c r="I141" s="207"/>
      <c r="J141" s="208">
        <f>ROUND(I141*H141,2)</f>
        <v>0</v>
      </c>
      <c r="K141" s="204" t="s">
        <v>5</v>
      </c>
      <c r="L141" s="47"/>
      <c r="M141" s="209" t="s">
        <v>5</v>
      </c>
      <c r="N141" s="210" t="s">
        <v>48</v>
      </c>
      <c r="O141" s="48"/>
      <c r="P141" s="211">
        <f>O141*H141</f>
        <v>0</v>
      </c>
      <c r="Q141" s="211">
        <v>0.0015</v>
      </c>
      <c r="R141" s="211">
        <f>Q141*H141</f>
        <v>0.0015</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3531</v>
      </c>
    </row>
    <row r="142" spans="2:51" s="11" customFormat="1" ht="13.5">
      <c r="B142" s="218"/>
      <c r="D142" s="214" t="s">
        <v>212</v>
      </c>
      <c r="E142" s="219" t="s">
        <v>5</v>
      </c>
      <c r="F142" s="220" t="s">
        <v>3509</v>
      </c>
      <c r="H142" s="221">
        <v>1</v>
      </c>
      <c r="I142" s="222"/>
      <c r="L142" s="218"/>
      <c r="M142" s="223"/>
      <c r="N142" s="224"/>
      <c r="O142" s="224"/>
      <c r="P142" s="224"/>
      <c r="Q142" s="224"/>
      <c r="R142" s="224"/>
      <c r="S142" s="224"/>
      <c r="T142" s="225"/>
      <c r="AT142" s="219" t="s">
        <v>212</v>
      </c>
      <c r="AU142" s="219" t="s">
        <v>87</v>
      </c>
      <c r="AV142" s="11" t="s">
        <v>87</v>
      </c>
      <c r="AW142" s="11" t="s">
        <v>41</v>
      </c>
      <c r="AX142" s="11" t="s">
        <v>85</v>
      </c>
      <c r="AY142" s="219" t="s">
        <v>201</v>
      </c>
    </row>
    <row r="143" spans="2:65" s="1" customFormat="1" ht="16.5" customHeight="1">
      <c r="B143" s="201"/>
      <c r="C143" s="202" t="s">
        <v>313</v>
      </c>
      <c r="D143" s="202" t="s">
        <v>203</v>
      </c>
      <c r="E143" s="203" t="s">
        <v>3532</v>
      </c>
      <c r="F143" s="204" t="s">
        <v>3533</v>
      </c>
      <c r="G143" s="205" t="s">
        <v>316</v>
      </c>
      <c r="H143" s="206">
        <v>1</v>
      </c>
      <c r="I143" s="207"/>
      <c r="J143" s="208">
        <f>ROUND(I143*H143,2)</f>
        <v>0</v>
      </c>
      <c r="K143" s="204" t="s">
        <v>5</v>
      </c>
      <c r="L143" s="47"/>
      <c r="M143" s="209" t="s">
        <v>5</v>
      </c>
      <c r="N143" s="210" t="s">
        <v>48</v>
      </c>
      <c r="O143" s="48"/>
      <c r="P143" s="211">
        <f>O143*H143</f>
        <v>0</v>
      </c>
      <c r="Q143" s="211">
        <v>0.0015</v>
      </c>
      <c r="R143" s="211">
        <f>Q143*H143</f>
        <v>0.0015</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3534</v>
      </c>
    </row>
    <row r="144" spans="2:51" s="11" customFormat="1" ht="13.5">
      <c r="B144" s="218"/>
      <c r="D144" s="214" t="s">
        <v>212</v>
      </c>
      <c r="E144" s="219" t="s">
        <v>5</v>
      </c>
      <c r="F144" s="220" t="s">
        <v>3509</v>
      </c>
      <c r="H144" s="221">
        <v>1</v>
      </c>
      <c r="I144" s="222"/>
      <c r="L144" s="218"/>
      <c r="M144" s="223"/>
      <c r="N144" s="224"/>
      <c r="O144" s="224"/>
      <c r="P144" s="224"/>
      <c r="Q144" s="224"/>
      <c r="R144" s="224"/>
      <c r="S144" s="224"/>
      <c r="T144" s="225"/>
      <c r="AT144" s="219" t="s">
        <v>212</v>
      </c>
      <c r="AU144" s="219" t="s">
        <v>87</v>
      </c>
      <c r="AV144" s="11" t="s">
        <v>87</v>
      </c>
      <c r="AW144" s="11" t="s">
        <v>41</v>
      </c>
      <c r="AX144" s="11" t="s">
        <v>85</v>
      </c>
      <c r="AY144" s="219" t="s">
        <v>201</v>
      </c>
    </row>
    <row r="145" spans="2:65" s="1" customFormat="1" ht="16.5" customHeight="1">
      <c r="B145" s="201"/>
      <c r="C145" s="202" t="s">
        <v>318</v>
      </c>
      <c r="D145" s="202" t="s">
        <v>203</v>
      </c>
      <c r="E145" s="203" t="s">
        <v>3535</v>
      </c>
      <c r="F145" s="204" t="s">
        <v>3536</v>
      </c>
      <c r="G145" s="205" t="s">
        <v>316</v>
      </c>
      <c r="H145" s="206">
        <v>1</v>
      </c>
      <c r="I145" s="207"/>
      <c r="J145" s="208">
        <f>ROUND(I145*H145,2)</f>
        <v>0</v>
      </c>
      <c r="K145" s="204" t="s">
        <v>5</v>
      </c>
      <c r="L145" s="47"/>
      <c r="M145" s="209" t="s">
        <v>5</v>
      </c>
      <c r="N145" s="210" t="s">
        <v>48</v>
      </c>
      <c r="O145" s="48"/>
      <c r="P145" s="211">
        <f>O145*H145</f>
        <v>0</v>
      </c>
      <c r="Q145" s="211">
        <v>0.0015</v>
      </c>
      <c r="R145" s="211">
        <f>Q145*H145</f>
        <v>0.0015</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3537</v>
      </c>
    </row>
    <row r="146" spans="2:51" s="11" customFormat="1" ht="13.5">
      <c r="B146" s="218"/>
      <c r="D146" s="214" t="s">
        <v>212</v>
      </c>
      <c r="E146" s="219" t="s">
        <v>5</v>
      </c>
      <c r="F146" s="220" t="s">
        <v>3538</v>
      </c>
      <c r="H146" s="221">
        <v>1</v>
      </c>
      <c r="I146" s="222"/>
      <c r="L146" s="218"/>
      <c r="M146" s="223"/>
      <c r="N146" s="224"/>
      <c r="O146" s="224"/>
      <c r="P146" s="224"/>
      <c r="Q146" s="224"/>
      <c r="R146" s="224"/>
      <c r="S146" s="224"/>
      <c r="T146" s="225"/>
      <c r="AT146" s="219" t="s">
        <v>212</v>
      </c>
      <c r="AU146" s="219" t="s">
        <v>87</v>
      </c>
      <c r="AV146" s="11" t="s">
        <v>87</v>
      </c>
      <c r="AW146" s="11" t="s">
        <v>41</v>
      </c>
      <c r="AX146" s="11" t="s">
        <v>85</v>
      </c>
      <c r="AY146" s="219" t="s">
        <v>201</v>
      </c>
    </row>
    <row r="147" spans="2:65" s="1" customFormat="1" ht="16.5" customHeight="1">
      <c r="B147" s="201"/>
      <c r="C147" s="202" t="s">
        <v>10</v>
      </c>
      <c r="D147" s="202" t="s">
        <v>203</v>
      </c>
      <c r="E147" s="203" t="s">
        <v>3539</v>
      </c>
      <c r="F147" s="204" t="s">
        <v>3540</v>
      </c>
      <c r="G147" s="205" t="s">
        <v>316</v>
      </c>
      <c r="H147" s="206">
        <v>1</v>
      </c>
      <c r="I147" s="207"/>
      <c r="J147" s="208">
        <f>ROUND(I147*H147,2)</f>
        <v>0</v>
      </c>
      <c r="K147" s="204" t="s">
        <v>5</v>
      </c>
      <c r="L147" s="47"/>
      <c r="M147" s="209" t="s">
        <v>5</v>
      </c>
      <c r="N147" s="210" t="s">
        <v>48</v>
      </c>
      <c r="O147" s="48"/>
      <c r="P147" s="211">
        <f>O147*H147</f>
        <v>0</v>
      </c>
      <c r="Q147" s="211">
        <v>0.0015</v>
      </c>
      <c r="R147" s="211">
        <f>Q147*H147</f>
        <v>0.0015</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3541</v>
      </c>
    </row>
    <row r="148" spans="2:51" s="11" customFormat="1" ht="13.5">
      <c r="B148" s="218"/>
      <c r="D148" s="214" t="s">
        <v>212</v>
      </c>
      <c r="E148" s="219" t="s">
        <v>5</v>
      </c>
      <c r="F148" s="220" t="s">
        <v>3538</v>
      </c>
      <c r="H148" s="221">
        <v>1</v>
      </c>
      <c r="I148" s="222"/>
      <c r="L148" s="218"/>
      <c r="M148" s="223"/>
      <c r="N148" s="224"/>
      <c r="O148" s="224"/>
      <c r="P148" s="224"/>
      <c r="Q148" s="224"/>
      <c r="R148" s="224"/>
      <c r="S148" s="224"/>
      <c r="T148" s="225"/>
      <c r="AT148" s="219" t="s">
        <v>212</v>
      </c>
      <c r="AU148" s="219" t="s">
        <v>87</v>
      </c>
      <c r="AV148" s="11" t="s">
        <v>87</v>
      </c>
      <c r="AW148" s="11" t="s">
        <v>41</v>
      </c>
      <c r="AX148" s="11" t="s">
        <v>85</v>
      </c>
      <c r="AY148" s="219" t="s">
        <v>201</v>
      </c>
    </row>
    <row r="149" spans="2:65" s="1" customFormat="1" ht="16.5" customHeight="1">
      <c r="B149" s="201"/>
      <c r="C149" s="202" t="s">
        <v>327</v>
      </c>
      <c r="D149" s="202" t="s">
        <v>203</v>
      </c>
      <c r="E149" s="203" t="s">
        <v>3542</v>
      </c>
      <c r="F149" s="204" t="s">
        <v>3543</v>
      </c>
      <c r="G149" s="205" t="s">
        <v>316</v>
      </c>
      <c r="H149" s="206">
        <v>1</v>
      </c>
      <c r="I149" s="207"/>
      <c r="J149" s="208">
        <f>ROUND(I149*H149,2)</f>
        <v>0</v>
      </c>
      <c r="K149" s="204" t="s">
        <v>5</v>
      </c>
      <c r="L149" s="47"/>
      <c r="M149" s="209" t="s">
        <v>5</v>
      </c>
      <c r="N149" s="210" t="s">
        <v>48</v>
      </c>
      <c r="O149" s="48"/>
      <c r="P149" s="211">
        <f>O149*H149</f>
        <v>0</v>
      </c>
      <c r="Q149" s="211">
        <v>0.0015</v>
      </c>
      <c r="R149" s="211">
        <f>Q149*H149</f>
        <v>0.0015</v>
      </c>
      <c r="S149" s="211">
        <v>0</v>
      </c>
      <c r="T149" s="212">
        <f>S149*H149</f>
        <v>0</v>
      </c>
      <c r="AR149" s="24" t="s">
        <v>208</v>
      </c>
      <c r="AT149" s="24" t="s">
        <v>203</v>
      </c>
      <c r="AU149" s="24" t="s">
        <v>87</v>
      </c>
      <c r="AY149" s="24" t="s">
        <v>201</v>
      </c>
      <c r="BE149" s="213">
        <f>IF(N149="základní",J149,0)</f>
        <v>0</v>
      </c>
      <c r="BF149" s="213">
        <f>IF(N149="snížená",J149,0)</f>
        <v>0</v>
      </c>
      <c r="BG149" s="213">
        <f>IF(N149="zákl. přenesená",J149,0)</f>
        <v>0</v>
      </c>
      <c r="BH149" s="213">
        <f>IF(N149="sníž. přenesená",J149,0)</f>
        <v>0</v>
      </c>
      <c r="BI149" s="213">
        <f>IF(N149="nulová",J149,0)</f>
        <v>0</v>
      </c>
      <c r="BJ149" s="24" t="s">
        <v>85</v>
      </c>
      <c r="BK149" s="213">
        <f>ROUND(I149*H149,2)</f>
        <v>0</v>
      </c>
      <c r="BL149" s="24" t="s">
        <v>208</v>
      </c>
      <c r="BM149" s="24" t="s">
        <v>3544</v>
      </c>
    </row>
    <row r="150" spans="2:51" s="11" customFormat="1" ht="13.5">
      <c r="B150" s="218"/>
      <c r="D150" s="214" t="s">
        <v>212</v>
      </c>
      <c r="E150" s="219" t="s">
        <v>5</v>
      </c>
      <c r="F150" s="220" t="s">
        <v>3538</v>
      </c>
      <c r="H150" s="221">
        <v>1</v>
      </c>
      <c r="I150" s="222"/>
      <c r="L150" s="218"/>
      <c r="M150" s="223"/>
      <c r="N150" s="224"/>
      <c r="O150" s="224"/>
      <c r="P150" s="224"/>
      <c r="Q150" s="224"/>
      <c r="R150" s="224"/>
      <c r="S150" s="224"/>
      <c r="T150" s="225"/>
      <c r="AT150" s="219" t="s">
        <v>212</v>
      </c>
      <c r="AU150" s="219" t="s">
        <v>87</v>
      </c>
      <c r="AV150" s="11" t="s">
        <v>87</v>
      </c>
      <c r="AW150" s="11" t="s">
        <v>41</v>
      </c>
      <c r="AX150" s="11" t="s">
        <v>85</v>
      </c>
      <c r="AY150" s="219" t="s">
        <v>201</v>
      </c>
    </row>
    <row r="151" spans="2:65" s="1" customFormat="1" ht="16.5" customHeight="1">
      <c r="B151" s="201"/>
      <c r="C151" s="202" t="s">
        <v>334</v>
      </c>
      <c r="D151" s="202" t="s">
        <v>203</v>
      </c>
      <c r="E151" s="203" t="s">
        <v>3545</v>
      </c>
      <c r="F151" s="204" t="s">
        <v>3546</v>
      </c>
      <c r="G151" s="205" t="s">
        <v>316</v>
      </c>
      <c r="H151" s="206">
        <v>1</v>
      </c>
      <c r="I151" s="207"/>
      <c r="J151" s="208">
        <f>ROUND(I151*H151,2)</f>
        <v>0</v>
      </c>
      <c r="K151" s="204" t="s">
        <v>5</v>
      </c>
      <c r="L151" s="47"/>
      <c r="M151" s="209" t="s">
        <v>5</v>
      </c>
      <c r="N151" s="210" t="s">
        <v>48</v>
      </c>
      <c r="O151" s="48"/>
      <c r="P151" s="211">
        <f>O151*H151</f>
        <v>0</v>
      </c>
      <c r="Q151" s="211">
        <v>0.0015</v>
      </c>
      <c r="R151" s="211">
        <f>Q151*H151</f>
        <v>0.0015</v>
      </c>
      <c r="S151" s="211">
        <v>0</v>
      </c>
      <c r="T151" s="212">
        <f>S151*H151</f>
        <v>0</v>
      </c>
      <c r="AR151" s="24" t="s">
        <v>208</v>
      </c>
      <c r="AT151" s="24" t="s">
        <v>203</v>
      </c>
      <c r="AU151" s="24" t="s">
        <v>87</v>
      </c>
      <c r="AY151" s="24" t="s">
        <v>201</v>
      </c>
      <c r="BE151" s="213">
        <f>IF(N151="základní",J151,0)</f>
        <v>0</v>
      </c>
      <c r="BF151" s="213">
        <f>IF(N151="snížená",J151,0)</f>
        <v>0</v>
      </c>
      <c r="BG151" s="213">
        <f>IF(N151="zákl. přenesená",J151,0)</f>
        <v>0</v>
      </c>
      <c r="BH151" s="213">
        <f>IF(N151="sníž. přenesená",J151,0)</f>
        <v>0</v>
      </c>
      <c r="BI151" s="213">
        <f>IF(N151="nulová",J151,0)</f>
        <v>0</v>
      </c>
      <c r="BJ151" s="24" t="s">
        <v>85</v>
      </c>
      <c r="BK151" s="213">
        <f>ROUND(I151*H151,2)</f>
        <v>0</v>
      </c>
      <c r="BL151" s="24" t="s">
        <v>208</v>
      </c>
      <c r="BM151" s="24" t="s">
        <v>3547</v>
      </c>
    </row>
    <row r="152" spans="2:51" s="11" customFormat="1" ht="13.5">
      <c r="B152" s="218"/>
      <c r="D152" s="214" t="s">
        <v>212</v>
      </c>
      <c r="E152" s="219" t="s">
        <v>5</v>
      </c>
      <c r="F152" s="220" t="s">
        <v>3538</v>
      </c>
      <c r="H152" s="221">
        <v>1</v>
      </c>
      <c r="I152" s="222"/>
      <c r="L152" s="218"/>
      <c r="M152" s="223"/>
      <c r="N152" s="224"/>
      <c r="O152" s="224"/>
      <c r="P152" s="224"/>
      <c r="Q152" s="224"/>
      <c r="R152" s="224"/>
      <c r="S152" s="224"/>
      <c r="T152" s="225"/>
      <c r="AT152" s="219" t="s">
        <v>212</v>
      </c>
      <c r="AU152" s="219" t="s">
        <v>87</v>
      </c>
      <c r="AV152" s="11" t="s">
        <v>87</v>
      </c>
      <c r="AW152" s="11" t="s">
        <v>41</v>
      </c>
      <c r="AX152" s="11" t="s">
        <v>85</v>
      </c>
      <c r="AY152" s="219" t="s">
        <v>201</v>
      </c>
    </row>
    <row r="153" spans="2:65" s="1" customFormat="1" ht="16.5" customHeight="1">
      <c r="B153" s="201"/>
      <c r="C153" s="202" t="s">
        <v>341</v>
      </c>
      <c r="D153" s="202" t="s">
        <v>203</v>
      </c>
      <c r="E153" s="203" t="s">
        <v>3548</v>
      </c>
      <c r="F153" s="204" t="s">
        <v>3549</v>
      </c>
      <c r="G153" s="205" t="s">
        <v>316</v>
      </c>
      <c r="H153" s="206">
        <v>1</v>
      </c>
      <c r="I153" s="207"/>
      <c r="J153" s="208">
        <f>ROUND(I153*H153,2)</f>
        <v>0</v>
      </c>
      <c r="K153" s="204" t="s">
        <v>5</v>
      </c>
      <c r="L153" s="47"/>
      <c r="M153" s="209" t="s">
        <v>5</v>
      </c>
      <c r="N153" s="210" t="s">
        <v>48</v>
      </c>
      <c r="O153" s="48"/>
      <c r="P153" s="211">
        <f>O153*H153</f>
        <v>0</v>
      </c>
      <c r="Q153" s="211">
        <v>0.0015</v>
      </c>
      <c r="R153" s="211">
        <f>Q153*H153</f>
        <v>0.0015</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3550</v>
      </c>
    </row>
    <row r="154" spans="2:51" s="11" customFormat="1" ht="13.5">
      <c r="B154" s="218"/>
      <c r="D154" s="214" t="s">
        <v>212</v>
      </c>
      <c r="E154" s="219" t="s">
        <v>5</v>
      </c>
      <c r="F154" s="220" t="s">
        <v>3538</v>
      </c>
      <c r="H154" s="221">
        <v>1</v>
      </c>
      <c r="I154" s="222"/>
      <c r="L154" s="218"/>
      <c r="M154" s="223"/>
      <c r="N154" s="224"/>
      <c r="O154" s="224"/>
      <c r="P154" s="224"/>
      <c r="Q154" s="224"/>
      <c r="R154" s="224"/>
      <c r="S154" s="224"/>
      <c r="T154" s="225"/>
      <c r="AT154" s="219" t="s">
        <v>212</v>
      </c>
      <c r="AU154" s="219" t="s">
        <v>87</v>
      </c>
      <c r="AV154" s="11" t="s">
        <v>87</v>
      </c>
      <c r="AW154" s="11" t="s">
        <v>41</v>
      </c>
      <c r="AX154" s="11" t="s">
        <v>85</v>
      </c>
      <c r="AY154" s="219" t="s">
        <v>201</v>
      </c>
    </row>
    <row r="155" spans="2:65" s="1" customFormat="1" ht="16.5" customHeight="1">
      <c r="B155" s="201"/>
      <c r="C155" s="202" t="s">
        <v>347</v>
      </c>
      <c r="D155" s="202" t="s">
        <v>203</v>
      </c>
      <c r="E155" s="203" t="s">
        <v>3551</v>
      </c>
      <c r="F155" s="204" t="s">
        <v>3552</v>
      </c>
      <c r="G155" s="205" t="s">
        <v>316</v>
      </c>
      <c r="H155" s="206">
        <v>1</v>
      </c>
      <c r="I155" s="207"/>
      <c r="J155" s="208">
        <f>ROUND(I155*H155,2)</f>
        <v>0</v>
      </c>
      <c r="K155" s="204" t="s">
        <v>5</v>
      </c>
      <c r="L155" s="47"/>
      <c r="M155" s="209" t="s">
        <v>5</v>
      </c>
      <c r="N155" s="210" t="s">
        <v>48</v>
      </c>
      <c r="O155" s="48"/>
      <c r="P155" s="211">
        <f>O155*H155</f>
        <v>0</v>
      </c>
      <c r="Q155" s="211">
        <v>0.0015</v>
      </c>
      <c r="R155" s="211">
        <f>Q155*H155</f>
        <v>0.0015</v>
      </c>
      <c r="S155" s="211">
        <v>0</v>
      </c>
      <c r="T155" s="212">
        <f>S155*H155</f>
        <v>0</v>
      </c>
      <c r="AR155" s="24" t="s">
        <v>208</v>
      </c>
      <c r="AT155" s="24" t="s">
        <v>203</v>
      </c>
      <c r="AU155" s="24" t="s">
        <v>87</v>
      </c>
      <c r="AY155" s="24" t="s">
        <v>201</v>
      </c>
      <c r="BE155" s="213">
        <f>IF(N155="základní",J155,0)</f>
        <v>0</v>
      </c>
      <c r="BF155" s="213">
        <f>IF(N155="snížená",J155,0)</f>
        <v>0</v>
      </c>
      <c r="BG155" s="213">
        <f>IF(N155="zákl. přenesená",J155,0)</f>
        <v>0</v>
      </c>
      <c r="BH155" s="213">
        <f>IF(N155="sníž. přenesená",J155,0)</f>
        <v>0</v>
      </c>
      <c r="BI155" s="213">
        <f>IF(N155="nulová",J155,0)</f>
        <v>0</v>
      </c>
      <c r="BJ155" s="24" t="s">
        <v>85</v>
      </c>
      <c r="BK155" s="213">
        <f>ROUND(I155*H155,2)</f>
        <v>0</v>
      </c>
      <c r="BL155" s="24" t="s">
        <v>208</v>
      </c>
      <c r="BM155" s="24" t="s">
        <v>3553</v>
      </c>
    </row>
    <row r="156" spans="2:51" s="11" customFormat="1" ht="13.5">
      <c r="B156" s="218"/>
      <c r="D156" s="214" t="s">
        <v>212</v>
      </c>
      <c r="E156" s="219" t="s">
        <v>5</v>
      </c>
      <c r="F156" s="220" t="s">
        <v>3538</v>
      </c>
      <c r="H156" s="221">
        <v>1</v>
      </c>
      <c r="I156" s="222"/>
      <c r="L156" s="218"/>
      <c r="M156" s="223"/>
      <c r="N156" s="224"/>
      <c r="O156" s="224"/>
      <c r="P156" s="224"/>
      <c r="Q156" s="224"/>
      <c r="R156" s="224"/>
      <c r="S156" s="224"/>
      <c r="T156" s="225"/>
      <c r="AT156" s="219" t="s">
        <v>212</v>
      </c>
      <c r="AU156" s="219" t="s">
        <v>87</v>
      </c>
      <c r="AV156" s="11" t="s">
        <v>87</v>
      </c>
      <c r="AW156" s="11" t="s">
        <v>41</v>
      </c>
      <c r="AX156" s="11" t="s">
        <v>85</v>
      </c>
      <c r="AY156" s="219" t="s">
        <v>201</v>
      </c>
    </row>
    <row r="157" spans="2:65" s="1" customFormat="1" ht="16.5" customHeight="1">
      <c r="B157" s="201"/>
      <c r="C157" s="202" t="s">
        <v>352</v>
      </c>
      <c r="D157" s="202" t="s">
        <v>203</v>
      </c>
      <c r="E157" s="203" t="s">
        <v>3554</v>
      </c>
      <c r="F157" s="204" t="s">
        <v>3555</v>
      </c>
      <c r="G157" s="205" t="s">
        <v>330</v>
      </c>
      <c r="H157" s="206">
        <v>23</v>
      </c>
      <c r="I157" s="207"/>
      <c r="J157" s="208">
        <f>ROUND(I157*H157,2)</f>
        <v>0</v>
      </c>
      <c r="K157" s="204" t="s">
        <v>5</v>
      </c>
      <c r="L157" s="47"/>
      <c r="M157" s="209" t="s">
        <v>5</v>
      </c>
      <c r="N157" s="210" t="s">
        <v>48</v>
      </c>
      <c r="O157" s="48"/>
      <c r="P157" s="211">
        <f>O157*H157</f>
        <v>0</v>
      </c>
      <c r="Q157" s="211">
        <v>0.0025</v>
      </c>
      <c r="R157" s="211">
        <f>Q157*H157</f>
        <v>0.0575</v>
      </c>
      <c r="S157" s="211">
        <v>0</v>
      </c>
      <c r="T157" s="212">
        <f>S157*H157</f>
        <v>0</v>
      </c>
      <c r="AR157" s="24" t="s">
        <v>208</v>
      </c>
      <c r="AT157" s="24" t="s">
        <v>203</v>
      </c>
      <c r="AU157" s="24" t="s">
        <v>87</v>
      </c>
      <c r="AY157" s="24" t="s">
        <v>201</v>
      </c>
      <c r="BE157" s="213">
        <f>IF(N157="základní",J157,0)</f>
        <v>0</v>
      </c>
      <c r="BF157" s="213">
        <f>IF(N157="snížená",J157,0)</f>
        <v>0</v>
      </c>
      <c r="BG157" s="213">
        <f>IF(N157="zákl. přenesená",J157,0)</f>
        <v>0</v>
      </c>
      <c r="BH157" s="213">
        <f>IF(N157="sníž. přenesená",J157,0)</f>
        <v>0</v>
      </c>
      <c r="BI157" s="213">
        <f>IF(N157="nulová",J157,0)</f>
        <v>0</v>
      </c>
      <c r="BJ157" s="24" t="s">
        <v>85</v>
      </c>
      <c r="BK157" s="213">
        <f>ROUND(I157*H157,2)</f>
        <v>0</v>
      </c>
      <c r="BL157" s="24" t="s">
        <v>208</v>
      </c>
      <c r="BM157" s="24" t="s">
        <v>3556</v>
      </c>
    </row>
    <row r="158" spans="2:51" s="11" customFormat="1" ht="13.5">
      <c r="B158" s="218"/>
      <c r="D158" s="214" t="s">
        <v>212</v>
      </c>
      <c r="E158" s="219" t="s">
        <v>5</v>
      </c>
      <c r="F158" s="220" t="s">
        <v>3557</v>
      </c>
      <c r="H158" s="221">
        <v>23</v>
      </c>
      <c r="I158" s="222"/>
      <c r="L158" s="218"/>
      <c r="M158" s="223"/>
      <c r="N158" s="224"/>
      <c r="O158" s="224"/>
      <c r="P158" s="224"/>
      <c r="Q158" s="224"/>
      <c r="R158" s="224"/>
      <c r="S158" s="224"/>
      <c r="T158" s="225"/>
      <c r="AT158" s="219" t="s">
        <v>212</v>
      </c>
      <c r="AU158" s="219" t="s">
        <v>87</v>
      </c>
      <c r="AV158" s="11" t="s">
        <v>87</v>
      </c>
      <c r="AW158" s="11" t="s">
        <v>41</v>
      </c>
      <c r="AX158" s="11" t="s">
        <v>85</v>
      </c>
      <c r="AY158" s="219" t="s">
        <v>201</v>
      </c>
    </row>
    <row r="159" spans="2:65" s="1" customFormat="1" ht="16.5" customHeight="1">
      <c r="B159" s="201"/>
      <c r="C159" s="202" t="s">
        <v>357</v>
      </c>
      <c r="D159" s="202" t="s">
        <v>203</v>
      </c>
      <c r="E159" s="203" t="s">
        <v>3558</v>
      </c>
      <c r="F159" s="204" t="s">
        <v>3559</v>
      </c>
      <c r="G159" s="205" t="s">
        <v>316</v>
      </c>
      <c r="H159" s="206">
        <v>2</v>
      </c>
      <c r="I159" s="207"/>
      <c r="J159" s="208">
        <f>ROUND(I159*H159,2)</f>
        <v>0</v>
      </c>
      <c r="K159" s="204" t="s">
        <v>5</v>
      </c>
      <c r="L159" s="47"/>
      <c r="M159" s="209" t="s">
        <v>5</v>
      </c>
      <c r="N159" s="210" t="s">
        <v>48</v>
      </c>
      <c r="O159" s="48"/>
      <c r="P159" s="211">
        <f>O159*H159</f>
        <v>0</v>
      </c>
      <c r="Q159" s="211">
        <v>0.0015</v>
      </c>
      <c r="R159" s="211">
        <f>Q159*H159</f>
        <v>0.003</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3560</v>
      </c>
    </row>
    <row r="160" spans="2:51" s="11" customFormat="1" ht="13.5">
      <c r="B160" s="218"/>
      <c r="D160" s="214" t="s">
        <v>212</v>
      </c>
      <c r="E160" s="219" t="s">
        <v>5</v>
      </c>
      <c r="F160" s="220" t="s">
        <v>3561</v>
      </c>
      <c r="H160" s="221">
        <v>2</v>
      </c>
      <c r="I160" s="222"/>
      <c r="L160" s="218"/>
      <c r="M160" s="223"/>
      <c r="N160" s="224"/>
      <c r="O160" s="224"/>
      <c r="P160" s="224"/>
      <c r="Q160" s="224"/>
      <c r="R160" s="224"/>
      <c r="S160" s="224"/>
      <c r="T160" s="225"/>
      <c r="AT160" s="219" t="s">
        <v>212</v>
      </c>
      <c r="AU160" s="219" t="s">
        <v>87</v>
      </c>
      <c r="AV160" s="11" t="s">
        <v>87</v>
      </c>
      <c r="AW160" s="11" t="s">
        <v>41</v>
      </c>
      <c r="AX160" s="11" t="s">
        <v>85</v>
      </c>
      <c r="AY160" s="219" t="s">
        <v>201</v>
      </c>
    </row>
    <row r="161" spans="2:65" s="1" customFormat="1" ht="16.5" customHeight="1">
      <c r="B161" s="201"/>
      <c r="C161" s="202" t="s">
        <v>368</v>
      </c>
      <c r="D161" s="202" t="s">
        <v>203</v>
      </c>
      <c r="E161" s="203" t="s">
        <v>3562</v>
      </c>
      <c r="F161" s="204" t="s">
        <v>3563</v>
      </c>
      <c r="G161" s="205" t="s">
        <v>316</v>
      </c>
      <c r="H161" s="206">
        <v>1</v>
      </c>
      <c r="I161" s="207"/>
      <c r="J161" s="208">
        <f>ROUND(I161*H161,2)</f>
        <v>0</v>
      </c>
      <c r="K161" s="204" t="s">
        <v>5</v>
      </c>
      <c r="L161" s="47"/>
      <c r="M161" s="209" t="s">
        <v>5</v>
      </c>
      <c r="N161" s="210" t="s">
        <v>48</v>
      </c>
      <c r="O161" s="48"/>
      <c r="P161" s="211">
        <f>O161*H161</f>
        <v>0</v>
      </c>
      <c r="Q161" s="211">
        <v>0.0015</v>
      </c>
      <c r="R161" s="211">
        <f>Q161*H161</f>
        <v>0.0015</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3564</v>
      </c>
    </row>
    <row r="162" spans="2:51" s="11" customFormat="1" ht="13.5">
      <c r="B162" s="218"/>
      <c r="D162" s="214" t="s">
        <v>212</v>
      </c>
      <c r="E162" s="219" t="s">
        <v>5</v>
      </c>
      <c r="F162" s="220" t="s">
        <v>3538</v>
      </c>
      <c r="H162" s="221">
        <v>1</v>
      </c>
      <c r="I162" s="222"/>
      <c r="L162" s="218"/>
      <c r="M162" s="223"/>
      <c r="N162" s="224"/>
      <c r="O162" s="224"/>
      <c r="P162" s="224"/>
      <c r="Q162" s="224"/>
      <c r="R162" s="224"/>
      <c r="S162" s="224"/>
      <c r="T162" s="225"/>
      <c r="AT162" s="219" t="s">
        <v>212</v>
      </c>
      <c r="AU162" s="219" t="s">
        <v>87</v>
      </c>
      <c r="AV162" s="11" t="s">
        <v>87</v>
      </c>
      <c r="AW162" s="11" t="s">
        <v>41</v>
      </c>
      <c r="AX162" s="11" t="s">
        <v>85</v>
      </c>
      <c r="AY162" s="219" t="s">
        <v>201</v>
      </c>
    </row>
    <row r="163" spans="2:65" s="1" customFormat="1" ht="16.5" customHeight="1">
      <c r="B163" s="201"/>
      <c r="C163" s="202" t="s">
        <v>374</v>
      </c>
      <c r="D163" s="202" t="s">
        <v>203</v>
      </c>
      <c r="E163" s="203" t="s">
        <v>3565</v>
      </c>
      <c r="F163" s="204" t="s">
        <v>3566</v>
      </c>
      <c r="G163" s="205" t="s">
        <v>316</v>
      </c>
      <c r="H163" s="206">
        <v>1</v>
      </c>
      <c r="I163" s="207"/>
      <c r="J163" s="208">
        <f>ROUND(I163*H163,2)</f>
        <v>0</v>
      </c>
      <c r="K163" s="204" t="s">
        <v>5</v>
      </c>
      <c r="L163" s="47"/>
      <c r="M163" s="209" t="s">
        <v>5</v>
      </c>
      <c r="N163" s="210" t="s">
        <v>48</v>
      </c>
      <c r="O163" s="48"/>
      <c r="P163" s="211">
        <f>O163*H163</f>
        <v>0</v>
      </c>
      <c r="Q163" s="211">
        <v>0.0015</v>
      </c>
      <c r="R163" s="211">
        <f>Q163*H163</f>
        <v>0.0015</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3567</v>
      </c>
    </row>
    <row r="164" spans="2:51" s="11" customFormat="1" ht="13.5">
      <c r="B164" s="218"/>
      <c r="D164" s="214" t="s">
        <v>212</v>
      </c>
      <c r="E164" s="219" t="s">
        <v>5</v>
      </c>
      <c r="F164" s="220" t="s">
        <v>3538</v>
      </c>
      <c r="H164" s="221">
        <v>1</v>
      </c>
      <c r="I164" s="222"/>
      <c r="L164" s="218"/>
      <c r="M164" s="223"/>
      <c r="N164" s="224"/>
      <c r="O164" s="224"/>
      <c r="P164" s="224"/>
      <c r="Q164" s="224"/>
      <c r="R164" s="224"/>
      <c r="S164" s="224"/>
      <c r="T164" s="225"/>
      <c r="AT164" s="219" t="s">
        <v>212</v>
      </c>
      <c r="AU164" s="219" t="s">
        <v>87</v>
      </c>
      <c r="AV164" s="11" t="s">
        <v>87</v>
      </c>
      <c r="AW164" s="11" t="s">
        <v>41</v>
      </c>
      <c r="AX164" s="11" t="s">
        <v>85</v>
      </c>
      <c r="AY164" s="219" t="s">
        <v>201</v>
      </c>
    </row>
    <row r="165" spans="2:65" s="1" customFormat="1" ht="16.5" customHeight="1">
      <c r="B165" s="201"/>
      <c r="C165" s="202" t="s">
        <v>144</v>
      </c>
      <c r="D165" s="202" t="s">
        <v>203</v>
      </c>
      <c r="E165" s="203" t="s">
        <v>3568</v>
      </c>
      <c r="F165" s="204" t="s">
        <v>3569</v>
      </c>
      <c r="G165" s="205" t="s">
        <v>316</v>
      </c>
      <c r="H165" s="206">
        <v>1</v>
      </c>
      <c r="I165" s="207"/>
      <c r="J165" s="208">
        <f>ROUND(I165*H165,2)</f>
        <v>0</v>
      </c>
      <c r="K165" s="204" t="s">
        <v>5</v>
      </c>
      <c r="L165" s="47"/>
      <c r="M165" s="209" t="s">
        <v>5</v>
      </c>
      <c r="N165" s="210" t="s">
        <v>48</v>
      </c>
      <c r="O165" s="48"/>
      <c r="P165" s="211">
        <f>O165*H165</f>
        <v>0</v>
      </c>
      <c r="Q165" s="211">
        <v>0.0015</v>
      </c>
      <c r="R165" s="211">
        <f>Q165*H165</f>
        <v>0.0015</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3570</v>
      </c>
    </row>
    <row r="166" spans="2:51" s="11" customFormat="1" ht="13.5">
      <c r="B166" s="218"/>
      <c r="D166" s="214" t="s">
        <v>212</v>
      </c>
      <c r="E166" s="219" t="s">
        <v>5</v>
      </c>
      <c r="F166" s="220" t="s">
        <v>3538</v>
      </c>
      <c r="H166" s="221">
        <v>1</v>
      </c>
      <c r="I166" s="222"/>
      <c r="L166" s="218"/>
      <c r="M166" s="223"/>
      <c r="N166" s="224"/>
      <c r="O166" s="224"/>
      <c r="P166" s="224"/>
      <c r="Q166" s="224"/>
      <c r="R166" s="224"/>
      <c r="S166" s="224"/>
      <c r="T166" s="225"/>
      <c r="AT166" s="219" t="s">
        <v>212</v>
      </c>
      <c r="AU166" s="219" t="s">
        <v>87</v>
      </c>
      <c r="AV166" s="11" t="s">
        <v>87</v>
      </c>
      <c r="AW166" s="11" t="s">
        <v>41</v>
      </c>
      <c r="AX166" s="11" t="s">
        <v>85</v>
      </c>
      <c r="AY166" s="219" t="s">
        <v>201</v>
      </c>
    </row>
    <row r="167" spans="2:65" s="1" customFormat="1" ht="16.5" customHeight="1">
      <c r="B167" s="201"/>
      <c r="C167" s="202" t="s">
        <v>385</v>
      </c>
      <c r="D167" s="202" t="s">
        <v>203</v>
      </c>
      <c r="E167" s="203" t="s">
        <v>3571</v>
      </c>
      <c r="F167" s="204" t="s">
        <v>3572</v>
      </c>
      <c r="G167" s="205" t="s">
        <v>316</v>
      </c>
      <c r="H167" s="206">
        <v>1</v>
      </c>
      <c r="I167" s="207"/>
      <c r="J167" s="208">
        <f>ROUND(I167*H167,2)</f>
        <v>0</v>
      </c>
      <c r="K167" s="204" t="s">
        <v>5</v>
      </c>
      <c r="L167" s="47"/>
      <c r="M167" s="209" t="s">
        <v>5</v>
      </c>
      <c r="N167" s="210" t="s">
        <v>48</v>
      </c>
      <c r="O167" s="48"/>
      <c r="P167" s="211">
        <f>O167*H167</f>
        <v>0</v>
      </c>
      <c r="Q167" s="211">
        <v>0.0015</v>
      </c>
      <c r="R167" s="211">
        <f>Q167*H167</f>
        <v>0.0015</v>
      </c>
      <c r="S167" s="211">
        <v>0</v>
      </c>
      <c r="T167" s="212">
        <f>S167*H167</f>
        <v>0</v>
      </c>
      <c r="AR167" s="24" t="s">
        <v>208</v>
      </c>
      <c r="AT167" s="24" t="s">
        <v>203</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3573</v>
      </c>
    </row>
    <row r="168" spans="2:51" s="11" customFormat="1" ht="13.5">
      <c r="B168" s="218"/>
      <c r="D168" s="214" t="s">
        <v>212</v>
      </c>
      <c r="E168" s="219" t="s">
        <v>5</v>
      </c>
      <c r="F168" s="220" t="s">
        <v>3538</v>
      </c>
      <c r="H168" s="221">
        <v>1</v>
      </c>
      <c r="I168" s="222"/>
      <c r="L168" s="218"/>
      <c r="M168" s="223"/>
      <c r="N168" s="224"/>
      <c r="O168" s="224"/>
      <c r="P168" s="224"/>
      <c r="Q168" s="224"/>
      <c r="R168" s="224"/>
      <c r="S168" s="224"/>
      <c r="T168" s="225"/>
      <c r="AT168" s="219" t="s">
        <v>212</v>
      </c>
      <c r="AU168" s="219" t="s">
        <v>87</v>
      </c>
      <c r="AV168" s="11" t="s">
        <v>87</v>
      </c>
      <c r="AW168" s="11" t="s">
        <v>41</v>
      </c>
      <c r="AX168" s="11" t="s">
        <v>85</v>
      </c>
      <c r="AY168" s="219" t="s">
        <v>201</v>
      </c>
    </row>
    <row r="169" spans="2:63" s="10" customFormat="1" ht="29.85" customHeight="1">
      <c r="B169" s="188"/>
      <c r="D169" s="189" t="s">
        <v>76</v>
      </c>
      <c r="E169" s="199" t="s">
        <v>485</v>
      </c>
      <c r="F169" s="199" t="s">
        <v>486</v>
      </c>
      <c r="I169" s="191"/>
      <c r="J169" s="200">
        <f>BK169</f>
        <v>0</v>
      </c>
      <c r="L169" s="188"/>
      <c r="M169" s="193"/>
      <c r="N169" s="194"/>
      <c r="O169" s="194"/>
      <c r="P169" s="195">
        <f>SUM(P170:P171)</f>
        <v>0</v>
      </c>
      <c r="Q169" s="194"/>
      <c r="R169" s="195">
        <f>SUM(R170:R171)</f>
        <v>0</v>
      </c>
      <c r="S169" s="194"/>
      <c r="T169" s="196">
        <f>SUM(T170:T171)</f>
        <v>0</v>
      </c>
      <c r="AR169" s="189" t="s">
        <v>85</v>
      </c>
      <c r="AT169" s="197" t="s">
        <v>76</v>
      </c>
      <c r="AU169" s="197" t="s">
        <v>85</v>
      </c>
      <c r="AY169" s="189" t="s">
        <v>201</v>
      </c>
      <c r="BK169" s="198">
        <f>SUM(BK170:BK171)</f>
        <v>0</v>
      </c>
    </row>
    <row r="170" spans="2:65" s="1" customFormat="1" ht="16.5" customHeight="1">
      <c r="B170" s="201"/>
      <c r="C170" s="202" t="s">
        <v>391</v>
      </c>
      <c r="D170" s="202" t="s">
        <v>203</v>
      </c>
      <c r="E170" s="203" t="s">
        <v>3422</v>
      </c>
      <c r="F170" s="204" t="s">
        <v>3423</v>
      </c>
      <c r="G170" s="205" t="s">
        <v>259</v>
      </c>
      <c r="H170" s="206">
        <v>0.446</v>
      </c>
      <c r="I170" s="207"/>
      <c r="J170" s="208">
        <f>ROUND(I170*H170,2)</f>
        <v>0</v>
      </c>
      <c r="K170" s="204" t="s">
        <v>207</v>
      </c>
      <c r="L170" s="47"/>
      <c r="M170" s="209" t="s">
        <v>5</v>
      </c>
      <c r="N170" s="210" t="s">
        <v>48</v>
      </c>
      <c r="O170" s="48"/>
      <c r="P170" s="211">
        <f>O170*H170</f>
        <v>0</v>
      </c>
      <c r="Q170" s="211">
        <v>0</v>
      </c>
      <c r="R170" s="211">
        <f>Q170*H170</f>
        <v>0</v>
      </c>
      <c r="S170" s="211">
        <v>0</v>
      </c>
      <c r="T170" s="212">
        <f>S170*H170</f>
        <v>0</v>
      </c>
      <c r="AR170" s="24" t="s">
        <v>208</v>
      </c>
      <c r="AT170" s="24" t="s">
        <v>203</v>
      </c>
      <c r="AU170" s="24" t="s">
        <v>87</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3574</v>
      </c>
    </row>
    <row r="171" spans="2:47" s="1" customFormat="1" ht="13.5">
      <c r="B171" s="47"/>
      <c r="D171" s="214" t="s">
        <v>210</v>
      </c>
      <c r="F171" s="215" t="s">
        <v>3425</v>
      </c>
      <c r="I171" s="216"/>
      <c r="L171" s="47"/>
      <c r="M171" s="256"/>
      <c r="N171" s="257"/>
      <c r="O171" s="257"/>
      <c r="P171" s="257"/>
      <c r="Q171" s="257"/>
      <c r="R171" s="257"/>
      <c r="S171" s="257"/>
      <c r="T171" s="258"/>
      <c r="AT171" s="24" t="s">
        <v>210</v>
      </c>
      <c r="AU171" s="24" t="s">
        <v>87</v>
      </c>
    </row>
    <row r="172" spans="2:12" s="1" customFormat="1" ht="6.95" customHeight="1">
      <c r="B172" s="68"/>
      <c r="C172" s="69"/>
      <c r="D172" s="69"/>
      <c r="E172" s="69"/>
      <c r="F172" s="69"/>
      <c r="G172" s="69"/>
      <c r="H172" s="69"/>
      <c r="I172" s="153"/>
      <c r="J172" s="69"/>
      <c r="K172" s="69"/>
      <c r="L172" s="47"/>
    </row>
  </sheetData>
  <autoFilter ref="C80:K171"/>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53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86</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159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ROUND(J96,2)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ROUND(SUM(BE96:BE537),2)</f>
        <v>0</v>
      </c>
      <c r="G30" s="48"/>
      <c r="H30" s="48"/>
      <c r="I30" s="145">
        <v>0.21</v>
      </c>
      <c r="J30" s="144">
        <f>ROUND(ROUND((SUM(BE96:BE537)),2)*I30,2)</f>
        <v>0</v>
      </c>
      <c r="K30" s="52"/>
    </row>
    <row r="31" spans="2:11" s="1" customFormat="1" ht="14.4" customHeight="1">
      <c r="B31" s="47"/>
      <c r="C31" s="48"/>
      <c r="D31" s="48"/>
      <c r="E31" s="56" t="s">
        <v>49</v>
      </c>
      <c r="F31" s="144">
        <f>ROUND(SUM(BF96:BF537),2)</f>
        <v>0</v>
      </c>
      <c r="G31" s="48"/>
      <c r="H31" s="48"/>
      <c r="I31" s="145">
        <v>0.15</v>
      </c>
      <c r="J31" s="144">
        <f>ROUND(ROUND((SUM(BF96:BF537)),2)*I31,2)</f>
        <v>0</v>
      </c>
      <c r="K31" s="52"/>
    </row>
    <row r="32" spans="2:11" s="1" customFormat="1" ht="14.4" customHeight="1" hidden="1">
      <c r="B32" s="47"/>
      <c r="C32" s="48"/>
      <c r="D32" s="48"/>
      <c r="E32" s="56" t="s">
        <v>50</v>
      </c>
      <c r="F32" s="144">
        <f>ROUND(SUM(BG96:BG537),2)</f>
        <v>0</v>
      </c>
      <c r="G32" s="48"/>
      <c r="H32" s="48"/>
      <c r="I32" s="145">
        <v>0.21</v>
      </c>
      <c r="J32" s="144">
        <v>0</v>
      </c>
      <c r="K32" s="52"/>
    </row>
    <row r="33" spans="2:11" s="1" customFormat="1" ht="14.4" customHeight="1" hidden="1">
      <c r="B33" s="47"/>
      <c r="C33" s="48"/>
      <c r="D33" s="48"/>
      <c r="E33" s="56" t="s">
        <v>51</v>
      </c>
      <c r="F33" s="144">
        <f>ROUND(SUM(BH96:BH537),2)</f>
        <v>0</v>
      </c>
      <c r="G33" s="48"/>
      <c r="H33" s="48"/>
      <c r="I33" s="145">
        <v>0.15</v>
      </c>
      <c r="J33" s="144">
        <v>0</v>
      </c>
      <c r="K33" s="52"/>
    </row>
    <row r="34" spans="2:11" s="1" customFormat="1" ht="14.4" customHeight="1" hidden="1">
      <c r="B34" s="47"/>
      <c r="C34" s="48"/>
      <c r="D34" s="48"/>
      <c r="E34" s="56" t="s">
        <v>52</v>
      </c>
      <c r="F34" s="144">
        <f>ROUND(SUM(BI96:BI537),2)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01 - SO 01 Hala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J96</f>
        <v>0</v>
      </c>
      <c r="K56" s="52"/>
      <c r="AU56" s="24" t="s">
        <v>164</v>
      </c>
    </row>
    <row r="57" spans="2:11" s="7" customFormat="1" ht="24.95" customHeight="1">
      <c r="B57" s="162"/>
      <c r="C57" s="163"/>
      <c r="D57" s="164" t="s">
        <v>165</v>
      </c>
      <c r="E57" s="165"/>
      <c r="F57" s="165"/>
      <c r="G57" s="165"/>
      <c r="H57" s="165"/>
      <c r="I57" s="166"/>
      <c r="J57" s="167">
        <f>J97</f>
        <v>0</v>
      </c>
      <c r="K57" s="168"/>
    </row>
    <row r="58" spans="2:11" s="8" customFormat="1" ht="19.9" customHeight="1">
      <c r="B58" s="169"/>
      <c r="C58" s="170"/>
      <c r="D58" s="171" t="s">
        <v>166</v>
      </c>
      <c r="E58" s="172"/>
      <c r="F58" s="172"/>
      <c r="G58" s="172"/>
      <c r="H58" s="172"/>
      <c r="I58" s="173"/>
      <c r="J58" s="174">
        <f>J98</f>
        <v>0</v>
      </c>
      <c r="K58" s="175"/>
    </row>
    <row r="59" spans="2:11" s="8" customFormat="1" ht="19.9" customHeight="1">
      <c r="B59" s="169"/>
      <c r="C59" s="170"/>
      <c r="D59" s="171" t="s">
        <v>167</v>
      </c>
      <c r="E59" s="172"/>
      <c r="F59" s="172"/>
      <c r="G59" s="172"/>
      <c r="H59" s="172"/>
      <c r="I59" s="173"/>
      <c r="J59" s="174">
        <f>J144</f>
        <v>0</v>
      </c>
      <c r="K59" s="175"/>
    </row>
    <row r="60" spans="2:11" s="8" customFormat="1" ht="19.9" customHeight="1">
      <c r="B60" s="169"/>
      <c r="C60" s="170"/>
      <c r="D60" s="171" t="s">
        <v>168</v>
      </c>
      <c r="E60" s="172"/>
      <c r="F60" s="172"/>
      <c r="G60" s="172"/>
      <c r="H60" s="172"/>
      <c r="I60" s="173"/>
      <c r="J60" s="174">
        <f>J174</f>
        <v>0</v>
      </c>
      <c r="K60" s="175"/>
    </row>
    <row r="61" spans="2:11" s="8" customFormat="1" ht="19.9" customHeight="1">
      <c r="B61" s="169"/>
      <c r="C61" s="170"/>
      <c r="D61" s="171" t="s">
        <v>169</v>
      </c>
      <c r="E61" s="172"/>
      <c r="F61" s="172"/>
      <c r="G61" s="172"/>
      <c r="H61" s="172"/>
      <c r="I61" s="173"/>
      <c r="J61" s="174">
        <f>J233</f>
        <v>0</v>
      </c>
      <c r="K61" s="175"/>
    </row>
    <row r="62" spans="2:11" s="8" customFormat="1" ht="19.9" customHeight="1">
      <c r="B62" s="169"/>
      <c r="C62" s="170"/>
      <c r="D62" s="171" t="s">
        <v>170</v>
      </c>
      <c r="E62" s="172"/>
      <c r="F62" s="172"/>
      <c r="G62" s="172"/>
      <c r="H62" s="172"/>
      <c r="I62" s="173"/>
      <c r="J62" s="174">
        <f>J236</f>
        <v>0</v>
      </c>
      <c r="K62" s="175"/>
    </row>
    <row r="63" spans="2:11" s="8" customFormat="1" ht="19.9" customHeight="1">
      <c r="B63" s="169"/>
      <c r="C63" s="170"/>
      <c r="D63" s="171" t="s">
        <v>171</v>
      </c>
      <c r="E63" s="172"/>
      <c r="F63" s="172"/>
      <c r="G63" s="172"/>
      <c r="H63" s="172"/>
      <c r="I63" s="173"/>
      <c r="J63" s="174">
        <f>J253</f>
        <v>0</v>
      </c>
      <c r="K63" s="175"/>
    </row>
    <row r="64" spans="2:11" s="8" customFormat="1" ht="19.9" customHeight="1">
      <c r="B64" s="169"/>
      <c r="C64" s="170"/>
      <c r="D64" s="171" t="s">
        <v>172</v>
      </c>
      <c r="E64" s="172"/>
      <c r="F64" s="172"/>
      <c r="G64" s="172"/>
      <c r="H64" s="172"/>
      <c r="I64" s="173"/>
      <c r="J64" s="174">
        <f>J268</f>
        <v>0</v>
      </c>
      <c r="K64" s="175"/>
    </row>
    <row r="65" spans="2:11" s="7" customFormat="1" ht="24.95" customHeight="1">
      <c r="B65" s="162"/>
      <c r="C65" s="163"/>
      <c r="D65" s="164" t="s">
        <v>173</v>
      </c>
      <c r="E65" s="165"/>
      <c r="F65" s="165"/>
      <c r="G65" s="165"/>
      <c r="H65" s="165"/>
      <c r="I65" s="166"/>
      <c r="J65" s="167">
        <f>J271</f>
        <v>0</v>
      </c>
      <c r="K65" s="168"/>
    </row>
    <row r="66" spans="2:11" s="8" customFormat="1" ht="19.9" customHeight="1">
      <c r="B66" s="169"/>
      <c r="C66" s="170"/>
      <c r="D66" s="171" t="s">
        <v>174</v>
      </c>
      <c r="E66" s="172"/>
      <c r="F66" s="172"/>
      <c r="G66" s="172"/>
      <c r="H66" s="172"/>
      <c r="I66" s="173"/>
      <c r="J66" s="174">
        <f>J272</f>
        <v>0</v>
      </c>
      <c r="K66" s="175"/>
    </row>
    <row r="67" spans="2:11" s="8" customFormat="1" ht="19.9" customHeight="1">
      <c r="B67" s="169"/>
      <c r="C67" s="170"/>
      <c r="D67" s="171" t="s">
        <v>175</v>
      </c>
      <c r="E67" s="172"/>
      <c r="F67" s="172"/>
      <c r="G67" s="172"/>
      <c r="H67" s="172"/>
      <c r="I67" s="173"/>
      <c r="J67" s="174">
        <f>J316</f>
        <v>0</v>
      </c>
      <c r="K67" s="175"/>
    </row>
    <row r="68" spans="2:11" s="8" customFormat="1" ht="19.9" customHeight="1">
      <c r="B68" s="169"/>
      <c r="C68" s="170"/>
      <c r="D68" s="171" t="s">
        <v>176</v>
      </c>
      <c r="E68" s="172"/>
      <c r="F68" s="172"/>
      <c r="G68" s="172"/>
      <c r="H68" s="172"/>
      <c r="I68" s="173"/>
      <c r="J68" s="174">
        <f>J326</f>
        <v>0</v>
      </c>
      <c r="K68" s="175"/>
    </row>
    <row r="69" spans="2:11" s="8" customFormat="1" ht="19.9" customHeight="1">
      <c r="B69" s="169"/>
      <c r="C69" s="170"/>
      <c r="D69" s="171" t="s">
        <v>177</v>
      </c>
      <c r="E69" s="172"/>
      <c r="F69" s="172"/>
      <c r="G69" s="172"/>
      <c r="H69" s="172"/>
      <c r="I69" s="173"/>
      <c r="J69" s="174">
        <f>J335</f>
        <v>0</v>
      </c>
      <c r="K69" s="175"/>
    </row>
    <row r="70" spans="2:11" s="8" customFormat="1" ht="19.9" customHeight="1">
      <c r="B70" s="169"/>
      <c r="C70" s="170"/>
      <c r="D70" s="171" t="s">
        <v>178</v>
      </c>
      <c r="E70" s="172"/>
      <c r="F70" s="172"/>
      <c r="G70" s="172"/>
      <c r="H70" s="172"/>
      <c r="I70" s="173"/>
      <c r="J70" s="174">
        <f>J349</f>
        <v>0</v>
      </c>
      <c r="K70" s="175"/>
    </row>
    <row r="71" spans="2:11" s="8" customFormat="1" ht="19.9" customHeight="1">
      <c r="B71" s="169"/>
      <c r="C71" s="170"/>
      <c r="D71" s="171" t="s">
        <v>179</v>
      </c>
      <c r="E71" s="172"/>
      <c r="F71" s="172"/>
      <c r="G71" s="172"/>
      <c r="H71" s="172"/>
      <c r="I71" s="173"/>
      <c r="J71" s="174">
        <f>J391</f>
        <v>0</v>
      </c>
      <c r="K71" s="175"/>
    </row>
    <row r="72" spans="2:11" s="8" customFormat="1" ht="19.9" customHeight="1">
      <c r="B72" s="169"/>
      <c r="C72" s="170"/>
      <c r="D72" s="171" t="s">
        <v>180</v>
      </c>
      <c r="E72" s="172"/>
      <c r="F72" s="172"/>
      <c r="G72" s="172"/>
      <c r="H72" s="172"/>
      <c r="I72" s="173"/>
      <c r="J72" s="174">
        <f>J443</f>
        <v>0</v>
      </c>
      <c r="K72" s="175"/>
    </row>
    <row r="73" spans="2:11" s="8" customFormat="1" ht="19.9" customHeight="1">
      <c r="B73" s="169"/>
      <c r="C73" s="170"/>
      <c r="D73" s="171" t="s">
        <v>181</v>
      </c>
      <c r="E73" s="172"/>
      <c r="F73" s="172"/>
      <c r="G73" s="172"/>
      <c r="H73" s="172"/>
      <c r="I73" s="173"/>
      <c r="J73" s="174">
        <f>J466</f>
        <v>0</v>
      </c>
      <c r="K73" s="175"/>
    </row>
    <row r="74" spans="2:11" s="8" customFormat="1" ht="19.9" customHeight="1">
      <c r="B74" s="169"/>
      <c r="C74" s="170"/>
      <c r="D74" s="171" t="s">
        <v>182</v>
      </c>
      <c r="E74" s="172"/>
      <c r="F74" s="172"/>
      <c r="G74" s="172"/>
      <c r="H74" s="172"/>
      <c r="I74" s="173"/>
      <c r="J74" s="174">
        <f>J483</f>
        <v>0</v>
      </c>
      <c r="K74" s="175"/>
    </row>
    <row r="75" spans="2:11" s="8" customFormat="1" ht="19.9" customHeight="1">
      <c r="B75" s="169"/>
      <c r="C75" s="170"/>
      <c r="D75" s="171" t="s">
        <v>183</v>
      </c>
      <c r="E75" s="172"/>
      <c r="F75" s="172"/>
      <c r="G75" s="172"/>
      <c r="H75" s="172"/>
      <c r="I75" s="173"/>
      <c r="J75" s="174">
        <f>J497</f>
        <v>0</v>
      </c>
      <c r="K75" s="175"/>
    </row>
    <row r="76" spans="2:11" s="8" customFormat="1" ht="19.9" customHeight="1">
      <c r="B76" s="169"/>
      <c r="C76" s="170"/>
      <c r="D76" s="171" t="s">
        <v>184</v>
      </c>
      <c r="E76" s="172"/>
      <c r="F76" s="172"/>
      <c r="G76" s="172"/>
      <c r="H76" s="172"/>
      <c r="I76" s="173"/>
      <c r="J76" s="174">
        <f>J509</f>
        <v>0</v>
      </c>
      <c r="K76" s="175"/>
    </row>
    <row r="77" spans="2:11" s="1" customFormat="1" ht="21.8" customHeight="1">
      <c r="B77" s="47"/>
      <c r="C77" s="48"/>
      <c r="D77" s="48"/>
      <c r="E77" s="48"/>
      <c r="F77" s="48"/>
      <c r="G77" s="48"/>
      <c r="H77" s="48"/>
      <c r="I77" s="131"/>
      <c r="J77" s="48"/>
      <c r="K77" s="52"/>
    </row>
    <row r="78" spans="2:11" s="1" customFormat="1" ht="6.95" customHeight="1">
      <c r="B78" s="68"/>
      <c r="C78" s="69"/>
      <c r="D78" s="69"/>
      <c r="E78" s="69"/>
      <c r="F78" s="69"/>
      <c r="G78" s="69"/>
      <c r="H78" s="69"/>
      <c r="I78" s="153"/>
      <c r="J78" s="69"/>
      <c r="K78" s="70"/>
    </row>
    <row r="82" spans="2:12" s="1" customFormat="1" ht="6.95" customHeight="1">
      <c r="B82" s="71"/>
      <c r="C82" s="72"/>
      <c r="D82" s="72"/>
      <c r="E82" s="72"/>
      <c r="F82" s="72"/>
      <c r="G82" s="72"/>
      <c r="H82" s="72"/>
      <c r="I82" s="154"/>
      <c r="J82" s="72"/>
      <c r="K82" s="72"/>
      <c r="L82" s="47"/>
    </row>
    <row r="83" spans="2:12" s="1" customFormat="1" ht="36.95" customHeight="1">
      <c r="B83" s="47"/>
      <c r="C83" s="73" t="s">
        <v>185</v>
      </c>
      <c r="L83" s="47"/>
    </row>
    <row r="84" spans="2:12" s="1" customFormat="1" ht="6.95" customHeight="1">
      <c r="B84" s="47"/>
      <c r="L84" s="47"/>
    </row>
    <row r="85" spans="2:12" s="1" customFormat="1" ht="14.4" customHeight="1">
      <c r="B85" s="47"/>
      <c r="C85" s="75" t="s">
        <v>19</v>
      </c>
      <c r="L85" s="47"/>
    </row>
    <row r="86" spans="2:12" s="1" customFormat="1" ht="16.5" customHeight="1">
      <c r="B86" s="47"/>
      <c r="E86" s="176" t="str">
        <f>E7</f>
        <v>Výrobní areál fi.Hauser CZ s.r.o., Heřmanova Huť aktualizace 11.12.2018</v>
      </c>
      <c r="F86" s="75"/>
      <c r="G86" s="75"/>
      <c r="H86" s="75"/>
      <c r="L86" s="47"/>
    </row>
    <row r="87" spans="2:12" s="1" customFormat="1" ht="14.4" customHeight="1">
      <c r="B87" s="47"/>
      <c r="C87" s="75" t="s">
        <v>158</v>
      </c>
      <c r="L87" s="47"/>
    </row>
    <row r="88" spans="2:12" s="1" customFormat="1" ht="17.25" customHeight="1">
      <c r="B88" s="47"/>
      <c r="E88" s="78" t="str">
        <f>E9</f>
        <v>01 - SO 01 Hala</v>
      </c>
      <c r="F88" s="1"/>
      <c r="G88" s="1"/>
      <c r="H88" s="1"/>
      <c r="L88" s="47"/>
    </row>
    <row r="89" spans="2:12" s="1" customFormat="1" ht="6.95" customHeight="1">
      <c r="B89" s="47"/>
      <c r="L89" s="47"/>
    </row>
    <row r="90" spans="2:12" s="1" customFormat="1" ht="18" customHeight="1">
      <c r="B90" s="47"/>
      <c r="C90" s="75" t="s">
        <v>24</v>
      </c>
      <c r="F90" s="177" t="str">
        <f>F12</f>
        <v xml:space="preserve"> </v>
      </c>
      <c r="I90" s="178" t="s">
        <v>26</v>
      </c>
      <c r="J90" s="80" t="str">
        <f>IF(J12="","",J12)</f>
        <v>17. 7. 2018</v>
      </c>
      <c r="L90" s="47"/>
    </row>
    <row r="91" spans="2:12" s="1" customFormat="1" ht="6.95" customHeight="1">
      <c r="B91" s="47"/>
      <c r="L91" s="47"/>
    </row>
    <row r="92" spans="2:12" s="1" customFormat="1" ht="13.5">
      <c r="B92" s="47"/>
      <c r="C92" s="75" t="s">
        <v>32</v>
      </c>
      <c r="F92" s="177" t="str">
        <f>E15</f>
        <v>Hauser CZ s.r.o., Tlučenská 8, 33027 Vejprnice</v>
      </c>
      <c r="I92" s="178" t="s">
        <v>38</v>
      </c>
      <c r="J92" s="177" t="str">
        <f>E21</f>
        <v>Rene Hartman, Trnová 350, 33015 Trnová</v>
      </c>
      <c r="L92" s="47"/>
    </row>
    <row r="93" spans="2:12" s="1" customFormat="1" ht="14.4" customHeight="1">
      <c r="B93" s="47"/>
      <c r="C93" s="75" t="s">
        <v>36</v>
      </c>
      <c r="F93" s="177" t="str">
        <f>IF(E18="","",E18)</f>
        <v/>
      </c>
      <c r="L93" s="47"/>
    </row>
    <row r="94" spans="2:12" s="1" customFormat="1" ht="10.3" customHeight="1">
      <c r="B94" s="47"/>
      <c r="L94" s="47"/>
    </row>
    <row r="95" spans="2:20" s="9" customFormat="1" ht="29.25" customHeight="1">
      <c r="B95" s="179"/>
      <c r="C95" s="180" t="s">
        <v>186</v>
      </c>
      <c r="D95" s="181" t="s">
        <v>62</v>
      </c>
      <c r="E95" s="181" t="s">
        <v>58</v>
      </c>
      <c r="F95" s="181" t="s">
        <v>187</v>
      </c>
      <c r="G95" s="181" t="s">
        <v>188</v>
      </c>
      <c r="H95" s="181" t="s">
        <v>189</v>
      </c>
      <c r="I95" s="182" t="s">
        <v>190</v>
      </c>
      <c r="J95" s="181" t="s">
        <v>162</v>
      </c>
      <c r="K95" s="183" t="s">
        <v>191</v>
      </c>
      <c r="L95" s="179"/>
      <c r="M95" s="93" t="s">
        <v>192</v>
      </c>
      <c r="N95" s="94" t="s">
        <v>47</v>
      </c>
      <c r="O95" s="94" t="s">
        <v>193</v>
      </c>
      <c r="P95" s="94" t="s">
        <v>194</v>
      </c>
      <c r="Q95" s="94" t="s">
        <v>195</v>
      </c>
      <c r="R95" s="94" t="s">
        <v>196</v>
      </c>
      <c r="S95" s="94" t="s">
        <v>197</v>
      </c>
      <c r="T95" s="95" t="s">
        <v>198</v>
      </c>
    </row>
    <row r="96" spans="2:63" s="1" customFormat="1" ht="29.25" customHeight="1">
      <c r="B96" s="47"/>
      <c r="C96" s="97" t="s">
        <v>163</v>
      </c>
      <c r="J96" s="184">
        <f>BK96</f>
        <v>0</v>
      </c>
      <c r="L96" s="47"/>
      <c r="M96" s="96"/>
      <c r="N96" s="83"/>
      <c r="O96" s="83"/>
      <c r="P96" s="185">
        <f>P97+P271</f>
        <v>0</v>
      </c>
      <c r="Q96" s="83"/>
      <c r="R96" s="185">
        <f>R97+R271</f>
        <v>1661.7014593400002</v>
      </c>
      <c r="S96" s="83"/>
      <c r="T96" s="186">
        <f>T97+T271</f>
        <v>0</v>
      </c>
      <c r="AT96" s="24" t="s">
        <v>76</v>
      </c>
      <c r="AU96" s="24" t="s">
        <v>164</v>
      </c>
      <c r="BK96" s="187">
        <f>BK97+BK271</f>
        <v>0</v>
      </c>
    </row>
    <row r="97" spans="2:63" s="10" customFormat="1" ht="37.4" customHeight="1">
      <c r="B97" s="188"/>
      <c r="D97" s="189" t="s">
        <v>76</v>
      </c>
      <c r="E97" s="190" t="s">
        <v>199</v>
      </c>
      <c r="F97" s="190" t="s">
        <v>200</v>
      </c>
      <c r="I97" s="191"/>
      <c r="J97" s="192">
        <f>BK97</f>
        <v>0</v>
      </c>
      <c r="L97" s="188"/>
      <c r="M97" s="193"/>
      <c r="N97" s="194"/>
      <c r="O97" s="194"/>
      <c r="P97" s="195">
        <f>P98+P144+P174+P233+P236+P253+P268</f>
        <v>0</v>
      </c>
      <c r="Q97" s="194"/>
      <c r="R97" s="195">
        <f>R98+R144+R174+R233+R236+R253+R268</f>
        <v>1501.0938865100002</v>
      </c>
      <c r="S97" s="194"/>
      <c r="T97" s="196">
        <f>T98+T144+T174+T233+T236+T253+T268</f>
        <v>0</v>
      </c>
      <c r="AR97" s="189" t="s">
        <v>85</v>
      </c>
      <c r="AT97" s="197" t="s">
        <v>76</v>
      </c>
      <c r="AU97" s="197" t="s">
        <v>77</v>
      </c>
      <c r="AY97" s="189" t="s">
        <v>201</v>
      </c>
      <c r="BK97" s="198">
        <f>BK98+BK144+BK174+BK233+BK236+BK253+BK268</f>
        <v>0</v>
      </c>
    </row>
    <row r="98" spans="2:63" s="10" customFormat="1" ht="19.9" customHeight="1">
      <c r="B98" s="188"/>
      <c r="D98" s="189" t="s">
        <v>76</v>
      </c>
      <c r="E98" s="199" t="s">
        <v>85</v>
      </c>
      <c r="F98" s="199" t="s">
        <v>202</v>
      </c>
      <c r="I98" s="191"/>
      <c r="J98" s="200">
        <f>BK98</f>
        <v>0</v>
      </c>
      <c r="L98" s="188"/>
      <c r="M98" s="193"/>
      <c r="N98" s="194"/>
      <c r="O98" s="194"/>
      <c r="P98" s="195">
        <f>SUM(P99:P143)</f>
        <v>0</v>
      </c>
      <c r="Q98" s="194"/>
      <c r="R98" s="195">
        <f>SUM(R99:R143)</f>
        <v>0</v>
      </c>
      <c r="S98" s="194"/>
      <c r="T98" s="196">
        <f>SUM(T99:T143)</f>
        <v>0</v>
      </c>
      <c r="AR98" s="189" t="s">
        <v>85</v>
      </c>
      <c r="AT98" s="197" t="s">
        <v>76</v>
      </c>
      <c r="AU98" s="197" t="s">
        <v>85</v>
      </c>
      <c r="AY98" s="189" t="s">
        <v>201</v>
      </c>
      <c r="BK98" s="198">
        <f>SUM(BK99:BK143)</f>
        <v>0</v>
      </c>
    </row>
    <row r="99" spans="2:65" s="1" customFormat="1" ht="16.5" customHeight="1">
      <c r="B99" s="201"/>
      <c r="C99" s="202" t="s">
        <v>85</v>
      </c>
      <c r="D99" s="202" t="s">
        <v>203</v>
      </c>
      <c r="E99" s="203" t="s">
        <v>204</v>
      </c>
      <c r="F99" s="204" t="s">
        <v>205</v>
      </c>
      <c r="G99" s="205" t="s">
        <v>206</v>
      </c>
      <c r="H99" s="206">
        <v>875</v>
      </c>
      <c r="I99" s="207"/>
      <c r="J99" s="208">
        <f>ROUND(I99*H99,2)</f>
        <v>0</v>
      </c>
      <c r="K99" s="204" t="s">
        <v>207</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209</v>
      </c>
    </row>
    <row r="100" spans="2:47" s="1" customFormat="1" ht="13.5">
      <c r="B100" s="47"/>
      <c r="D100" s="214" t="s">
        <v>210</v>
      </c>
      <c r="F100" s="215" t="s">
        <v>211</v>
      </c>
      <c r="I100" s="216"/>
      <c r="L100" s="47"/>
      <c r="M100" s="217"/>
      <c r="N100" s="48"/>
      <c r="O100" s="48"/>
      <c r="P100" s="48"/>
      <c r="Q100" s="48"/>
      <c r="R100" s="48"/>
      <c r="S100" s="48"/>
      <c r="T100" s="86"/>
      <c r="AT100" s="24" t="s">
        <v>210</v>
      </c>
      <c r="AU100" s="24" t="s">
        <v>87</v>
      </c>
    </row>
    <row r="101" spans="2:51" s="11" customFormat="1" ht="13.5">
      <c r="B101" s="218"/>
      <c r="D101" s="214" t="s">
        <v>212</v>
      </c>
      <c r="E101" s="219" t="s">
        <v>5</v>
      </c>
      <c r="F101" s="220" t="s">
        <v>213</v>
      </c>
      <c r="H101" s="221">
        <v>875</v>
      </c>
      <c r="I101" s="222"/>
      <c r="L101" s="218"/>
      <c r="M101" s="223"/>
      <c r="N101" s="224"/>
      <c r="O101" s="224"/>
      <c r="P101" s="224"/>
      <c r="Q101" s="224"/>
      <c r="R101" s="224"/>
      <c r="S101" s="224"/>
      <c r="T101" s="225"/>
      <c r="AT101" s="219" t="s">
        <v>212</v>
      </c>
      <c r="AU101" s="219" t="s">
        <v>87</v>
      </c>
      <c r="AV101" s="11" t="s">
        <v>87</v>
      </c>
      <c r="AW101" s="11" t="s">
        <v>41</v>
      </c>
      <c r="AX101" s="11" t="s">
        <v>85</v>
      </c>
      <c r="AY101" s="219" t="s">
        <v>201</v>
      </c>
    </row>
    <row r="102" spans="2:65" s="1" customFormat="1" ht="16.5" customHeight="1">
      <c r="B102" s="201"/>
      <c r="C102" s="202" t="s">
        <v>87</v>
      </c>
      <c r="D102" s="202" t="s">
        <v>203</v>
      </c>
      <c r="E102" s="203" t="s">
        <v>214</v>
      </c>
      <c r="F102" s="204" t="s">
        <v>215</v>
      </c>
      <c r="G102" s="205" t="s">
        <v>206</v>
      </c>
      <c r="H102" s="206">
        <v>437.5</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216</v>
      </c>
    </row>
    <row r="103" spans="2:47" s="1" customFormat="1" ht="13.5">
      <c r="B103" s="47"/>
      <c r="D103" s="214" t="s">
        <v>210</v>
      </c>
      <c r="F103" s="215" t="s">
        <v>217</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213</v>
      </c>
      <c r="H104" s="221">
        <v>875</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51" s="11" customFormat="1" ht="13.5">
      <c r="B105" s="218"/>
      <c r="D105" s="214" t="s">
        <v>212</v>
      </c>
      <c r="F105" s="220" t="s">
        <v>218</v>
      </c>
      <c r="H105" s="221">
        <v>437.5</v>
      </c>
      <c r="I105" s="222"/>
      <c r="L105" s="218"/>
      <c r="M105" s="223"/>
      <c r="N105" s="224"/>
      <c r="O105" s="224"/>
      <c r="P105" s="224"/>
      <c r="Q105" s="224"/>
      <c r="R105" s="224"/>
      <c r="S105" s="224"/>
      <c r="T105" s="225"/>
      <c r="AT105" s="219" t="s">
        <v>212</v>
      </c>
      <c r="AU105" s="219" t="s">
        <v>87</v>
      </c>
      <c r="AV105" s="11" t="s">
        <v>87</v>
      </c>
      <c r="AW105" s="11" t="s">
        <v>6</v>
      </c>
      <c r="AX105" s="11" t="s">
        <v>85</v>
      </c>
      <c r="AY105" s="219" t="s">
        <v>201</v>
      </c>
    </row>
    <row r="106" spans="2:65" s="1" customFormat="1" ht="16.5" customHeight="1">
      <c r="B106" s="201"/>
      <c r="C106" s="202" t="s">
        <v>219</v>
      </c>
      <c r="D106" s="202" t="s">
        <v>203</v>
      </c>
      <c r="E106" s="203" t="s">
        <v>220</v>
      </c>
      <c r="F106" s="204" t="s">
        <v>221</v>
      </c>
      <c r="G106" s="205" t="s">
        <v>206</v>
      </c>
      <c r="H106" s="206">
        <v>33.351</v>
      </c>
      <c r="I106" s="207"/>
      <c r="J106" s="208">
        <f>ROUND(I106*H106,2)</f>
        <v>0</v>
      </c>
      <c r="K106" s="204" t="s">
        <v>207</v>
      </c>
      <c r="L106" s="47"/>
      <c r="M106" s="209" t="s">
        <v>5</v>
      </c>
      <c r="N106" s="210" t="s">
        <v>48</v>
      </c>
      <c r="O106" s="48"/>
      <c r="P106" s="211">
        <f>O106*H106</f>
        <v>0</v>
      </c>
      <c r="Q106" s="211">
        <v>0</v>
      </c>
      <c r="R106" s="211">
        <f>Q106*H106</f>
        <v>0</v>
      </c>
      <c r="S106" s="211">
        <v>0</v>
      </c>
      <c r="T106" s="212">
        <f>S106*H106</f>
        <v>0</v>
      </c>
      <c r="AR106" s="24" t="s">
        <v>208</v>
      </c>
      <c r="AT106" s="24" t="s">
        <v>203</v>
      </c>
      <c r="AU106" s="24" t="s">
        <v>87</v>
      </c>
      <c r="AY106" s="24" t="s">
        <v>201</v>
      </c>
      <c r="BE106" s="213">
        <f>IF(N106="základní",J106,0)</f>
        <v>0</v>
      </c>
      <c r="BF106" s="213">
        <f>IF(N106="snížená",J106,0)</f>
        <v>0</v>
      </c>
      <c r="BG106" s="213">
        <f>IF(N106="zákl. přenesená",J106,0)</f>
        <v>0</v>
      </c>
      <c r="BH106" s="213">
        <f>IF(N106="sníž. přenesená",J106,0)</f>
        <v>0</v>
      </c>
      <c r="BI106" s="213">
        <f>IF(N106="nulová",J106,0)</f>
        <v>0</v>
      </c>
      <c r="BJ106" s="24" t="s">
        <v>85</v>
      </c>
      <c r="BK106" s="213">
        <f>ROUND(I106*H106,2)</f>
        <v>0</v>
      </c>
      <c r="BL106" s="24" t="s">
        <v>208</v>
      </c>
      <c r="BM106" s="24" t="s">
        <v>222</v>
      </c>
    </row>
    <row r="107" spans="2:47" s="1" customFormat="1" ht="13.5">
      <c r="B107" s="47"/>
      <c r="D107" s="214" t="s">
        <v>210</v>
      </c>
      <c r="F107" s="215" t="s">
        <v>223</v>
      </c>
      <c r="I107" s="216"/>
      <c r="L107" s="47"/>
      <c r="M107" s="217"/>
      <c r="N107" s="48"/>
      <c r="O107" s="48"/>
      <c r="P107" s="48"/>
      <c r="Q107" s="48"/>
      <c r="R107" s="48"/>
      <c r="S107" s="48"/>
      <c r="T107" s="86"/>
      <c r="AT107" s="24" t="s">
        <v>210</v>
      </c>
      <c r="AU107" s="24" t="s">
        <v>87</v>
      </c>
    </row>
    <row r="108" spans="2:51" s="11" customFormat="1" ht="13.5">
      <c r="B108" s="218"/>
      <c r="D108" s="214" t="s">
        <v>212</v>
      </c>
      <c r="E108" s="219" t="s">
        <v>5</v>
      </c>
      <c r="F108" s="220" t="s">
        <v>224</v>
      </c>
      <c r="H108" s="221">
        <v>15.431</v>
      </c>
      <c r="I108" s="222"/>
      <c r="L108" s="218"/>
      <c r="M108" s="223"/>
      <c r="N108" s="224"/>
      <c r="O108" s="224"/>
      <c r="P108" s="224"/>
      <c r="Q108" s="224"/>
      <c r="R108" s="224"/>
      <c r="S108" s="224"/>
      <c r="T108" s="225"/>
      <c r="AT108" s="219" t="s">
        <v>212</v>
      </c>
      <c r="AU108" s="219" t="s">
        <v>87</v>
      </c>
      <c r="AV108" s="11" t="s">
        <v>87</v>
      </c>
      <c r="AW108" s="11" t="s">
        <v>41</v>
      </c>
      <c r="AX108" s="11" t="s">
        <v>77</v>
      </c>
      <c r="AY108" s="219" t="s">
        <v>201</v>
      </c>
    </row>
    <row r="109" spans="2:51" s="11" customFormat="1" ht="13.5">
      <c r="B109" s="218"/>
      <c r="D109" s="214" t="s">
        <v>212</v>
      </c>
      <c r="E109" s="219" t="s">
        <v>5</v>
      </c>
      <c r="F109" s="220" t="s">
        <v>225</v>
      </c>
      <c r="H109" s="221">
        <v>17.92</v>
      </c>
      <c r="I109" s="222"/>
      <c r="L109" s="218"/>
      <c r="M109" s="223"/>
      <c r="N109" s="224"/>
      <c r="O109" s="224"/>
      <c r="P109" s="224"/>
      <c r="Q109" s="224"/>
      <c r="R109" s="224"/>
      <c r="S109" s="224"/>
      <c r="T109" s="225"/>
      <c r="AT109" s="219" t="s">
        <v>212</v>
      </c>
      <c r="AU109" s="219" t="s">
        <v>87</v>
      </c>
      <c r="AV109" s="11" t="s">
        <v>87</v>
      </c>
      <c r="AW109" s="11" t="s">
        <v>41</v>
      </c>
      <c r="AX109" s="11" t="s">
        <v>77</v>
      </c>
      <c r="AY109" s="219" t="s">
        <v>201</v>
      </c>
    </row>
    <row r="110" spans="2:51" s="12" customFormat="1" ht="13.5">
      <c r="B110" s="226"/>
      <c r="D110" s="214" t="s">
        <v>212</v>
      </c>
      <c r="E110" s="227" t="s">
        <v>5</v>
      </c>
      <c r="F110" s="228" t="s">
        <v>226</v>
      </c>
      <c r="H110" s="229">
        <v>33.351</v>
      </c>
      <c r="I110" s="230"/>
      <c r="L110" s="226"/>
      <c r="M110" s="231"/>
      <c r="N110" s="232"/>
      <c r="O110" s="232"/>
      <c r="P110" s="232"/>
      <c r="Q110" s="232"/>
      <c r="R110" s="232"/>
      <c r="S110" s="232"/>
      <c r="T110" s="233"/>
      <c r="AT110" s="227" t="s">
        <v>212</v>
      </c>
      <c r="AU110" s="227" t="s">
        <v>87</v>
      </c>
      <c r="AV110" s="12" t="s">
        <v>208</v>
      </c>
      <c r="AW110" s="12" t="s">
        <v>41</v>
      </c>
      <c r="AX110" s="12" t="s">
        <v>85</v>
      </c>
      <c r="AY110" s="227" t="s">
        <v>201</v>
      </c>
    </row>
    <row r="111" spans="2:65" s="1" customFormat="1" ht="16.5" customHeight="1">
      <c r="B111" s="201"/>
      <c r="C111" s="202" t="s">
        <v>208</v>
      </c>
      <c r="D111" s="202" t="s">
        <v>203</v>
      </c>
      <c r="E111" s="203" t="s">
        <v>227</v>
      </c>
      <c r="F111" s="204" t="s">
        <v>228</v>
      </c>
      <c r="G111" s="205" t="s">
        <v>206</v>
      </c>
      <c r="H111" s="206">
        <v>16.676</v>
      </c>
      <c r="I111" s="207"/>
      <c r="J111" s="208">
        <f>ROUND(I111*H111,2)</f>
        <v>0</v>
      </c>
      <c r="K111" s="204" t="s">
        <v>207</v>
      </c>
      <c r="L111" s="47"/>
      <c r="M111" s="209" t="s">
        <v>5</v>
      </c>
      <c r="N111" s="210" t="s">
        <v>48</v>
      </c>
      <c r="O111" s="48"/>
      <c r="P111" s="211">
        <f>O111*H111</f>
        <v>0</v>
      </c>
      <c r="Q111" s="211">
        <v>0</v>
      </c>
      <c r="R111" s="211">
        <f>Q111*H111</f>
        <v>0</v>
      </c>
      <c r="S111" s="211">
        <v>0</v>
      </c>
      <c r="T111" s="212">
        <f>S111*H111</f>
        <v>0</v>
      </c>
      <c r="AR111" s="24" t="s">
        <v>208</v>
      </c>
      <c r="AT111" s="24" t="s">
        <v>203</v>
      </c>
      <c r="AU111" s="24" t="s">
        <v>87</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229</v>
      </c>
    </row>
    <row r="112" spans="2:47" s="1" customFormat="1" ht="13.5">
      <c r="B112" s="47"/>
      <c r="D112" s="214" t="s">
        <v>210</v>
      </c>
      <c r="F112" s="215" t="s">
        <v>230</v>
      </c>
      <c r="I112" s="216"/>
      <c r="L112" s="47"/>
      <c r="M112" s="217"/>
      <c r="N112" s="48"/>
      <c r="O112" s="48"/>
      <c r="P112" s="48"/>
      <c r="Q112" s="48"/>
      <c r="R112" s="48"/>
      <c r="S112" s="48"/>
      <c r="T112" s="86"/>
      <c r="AT112" s="24" t="s">
        <v>210</v>
      </c>
      <c r="AU112" s="24" t="s">
        <v>87</v>
      </c>
    </row>
    <row r="113" spans="2:51" s="11" customFormat="1" ht="13.5">
      <c r="B113" s="218"/>
      <c r="D113" s="214" t="s">
        <v>212</v>
      </c>
      <c r="E113" s="219" t="s">
        <v>5</v>
      </c>
      <c r="F113" s="220" t="s">
        <v>224</v>
      </c>
      <c r="H113" s="221">
        <v>15.431</v>
      </c>
      <c r="I113" s="222"/>
      <c r="L113" s="218"/>
      <c r="M113" s="223"/>
      <c r="N113" s="224"/>
      <c r="O113" s="224"/>
      <c r="P113" s="224"/>
      <c r="Q113" s="224"/>
      <c r="R113" s="224"/>
      <c r="S113" s="224"/>
      <c r="T113" s="225"/>
      <c r="AT113" s="219" t="s">
        <v>212</v>
      </c>
      <c r="AU113" s="219" t="s">
        <v>87</v>
      </c>
      <c r="AV113" s="11" t="s">
        <v>87</v>
      </c>
      <c r="AW113" s="11" t="s">
        <v>41</v>
      </c>
      <c r="AX113" s="11" t="s">
        <v>77</v>
      </c>
      <c r="AY113" s="219" t="s">
        <v>201</v>
      </c>
    </row>
    <row r="114" spans="2:51" s="11" customFormat="1" ht="13.5">
      <c r="B114" s="218"/>
      <c r="D114" s="214" t="s">
        <v>212</v>
      </c>
      <c r="E114" s="219" t="s">
        <v>5</v>
      </c>
      <c r="F114" s="220" t="s">
        <v>225</v>
      </c>
      <c r="H114" s="221">
        <v>17.92</v>
      </c>
      <c r="I114" s="222"/>
      <c r="L114" s="218"/>
      <c r="M114" s="223"/>
      <c r="N114" s="224"/>
      <c r="O114" s="224"/>
      <c r="P114" s="224"/>
      <c r="Q114" s="224"/>
      <c r="R114" s="224"/>
      <c r="S114" s="224"/>
      <c r="T114" s="225"/>
      <c r="AT114" s="219" t="s">
        <v>212</v>
      </c>
      <c r="AU114" s="219" t="s">
        <v>87</v>
      </c>
      <c r="AV114" s="11" t="s">
        <v>87</v>
      </c>
      <c r="AW114" s="11" t="s">
        <v>41</v>
      </c>
      <c r="AX114" s="11" t="s">
        <v>77</v>
      </c>
      <c r="AY114" s="219" t="s">
        <v>201</v>
      </c>
    </row>
    <row r="115" spans="2:51" s="12" customFormat="1" ht="13.5">
      <c r="B115" s="226"/>
      <c r="D115" s="214" t="s">
        <v>212</v>
      </c>
      <c r="E115" s="227" t="s">
        <v>5</v>
      </c>
      <c r="F115" s="228" t="s">
        <v>226</v>
      </c>
      <c r="H115" s="229">
        <v>33.351</v>
      </c>
      <c r="I115" s="230"/>
      <c r="L115" s="226"/>
      <c r="M115" s="231"/>
      <c r="N115" s="232"/>
      <c r="O115" s="232"/>
      <c r="P115" s="232"/>
      <c r="Q115" s="232"/>
      <c r="R115" s="232"/>
      <c r="S115" s="232"/>
      <c r="T115" s="233"/>
      <c r="AT115" s="227" t="s">
        <v>212</v>
      </c>
      <c r="AU115" s="227" t="s">
        <v>87</v>
      </c>
      <c r="AV115" s="12" t="s">
        <v>208</v>
      </c>
      <c r="AW115" s="12" t="s">
        <v>41</v>
      </c>
      <c r="AX115" s="12" t="s">
        <v>85</v>
      </c>
      <c r="AY115" s="227" t="s">
        <v>201</v>
      </c>
    </row>
    <row r="116" spans="2:51" s="11" customFormat="1" ht="13.5">
      <c r="B116" s="218"/>
      <c r="D116" s="214" t="s">
        <v>212</v>
      </c>
      <c r="F116" s="220" t="s">
        <v>231</v>
      </c>
      <c r="H116" s="221">
        <v>16.676</v>
      </c>
      <c r="I116" s="222"/>
      <c r="L116" s="218"/>
      <c r="M116" s="223"/>
      <c r="N116" s="224"/>
      <c r="O116" s="224"/>
      <c r="P116" s="224"/>
      <c r="Q116" s="224"/>
      <c r="R116" s="224"/>
      <c r="S116" s="224"/>
      <c r="T116" s="225"/>
      <c r="AT116" s="219" t="s">
        <v>212</v>
      </c>
      <c r="AU116" s="219" t="s">
        <v>87</v>
      </c>
      <c r="AV116" s="11" t="s">
        <v>87</v>
      </c>
      <c r="AW116" s="11" t="s">
        <v>6</v>
      </c>
      <c r="AX116" s="11" t="s">
        <v>85</v>
      </c>
      <c r="AY116" s="219" t="s">
        <v>201</v>
      </c>
    </row>
    <row r="117" spans="2:65" s="1" customFormat="1" ht="16.5" customHeight="1">
      <c r="B117" s="201"/>
      <c r="C117" s="202" t="s">
        <v>232</v>
      </c>
      <c r="D117" s="202" t="s">
        <v>203</v>
      </c>
      <c r="E117" s="203" t="s">
        <v>233</v>
      </c>
      <c r="F117" s="204" t="s">
        <v>234</v>
      </c>
      <c r="G117" s="205" t="s">
        <v>206</v>
      </c>
      <c r="H117" s="206">
        <v>220</v>
      </c>
      <c r="I117" s="207"/>
      <c r="J117" s="208">
        <f>ROUND(I117*H117,2)</f>
        <v>0</v>
      </c>
      <c r="K117" s="204" t="s">
        <v>207</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235</v>
      </c>
    </row>
    <row r="118" spans="2:47" s="1" customFormat="1" ht="13.5">
      <c r="B118" s="47"/>
      <c r="D118" s="214" t="s">
        <v>210</v>
      </c>
      <c r="F118" s="215" t="s">
        <v>236</v>
      </c>
      <c r="I118" s="216"/>
      <c r="L118" s="47"/>
      <c r="M118" s="217"/>
      <c r="N118" s="48"/>
      <c r="O118" s="48"/>
      <c r="P118" s="48"/>
      <c r="Q118" s="48"/>
      <c r="R118" s="48"/>
      <c r="S118" s="48"/>
      <c r="T118" s="86"/>
      <c r="AT118" s="24" t="s">
        <v>210</v>
      </c>
      <c r="AU118" s="24" t="s">
        <v>87</v>
      </c>
    </row>
    <row r="119" spans="2:51" s="11" customFormat="1" ht="13.5">
      <c r="B119" s="218"/>
      <c r="D119" s="214" t="s">
        <v>212</v>
      </c>
      <c r="E119" s="219" t="s">
        <v>5</v>
      </c>
      <c r="F119" s="220" t="s">
        <v>237</v>
      </c>
      <c r="H119" s="221">
        <v>220</v>
      </c>
      <c r="I119" s="222"/>
      <c r="L119" s="218"/>
      <c r="M119" s="223"/>
      <c r="N119" s="224"/>
      <c r="O119" s="224"/>
      <c r="P119" s="224"/>
      <c r="Q119" s="224"/>
      <c r="R119" s="224"/>
      <c r="S119" s="224"/>
      <c r="T119" s="225"/>
      <c r="AT119" s="219" t="s">
        <v>212</v>
      </c>
      <c r="AU119" s="219" t="s">
        <v>87</v>
      </c>
      <c r="AV119" s="11" t="s">
        <v>87</v>
      </c>
      <c r="AW119" s="11" t="s">
        <v>41</v>
      </c>
      <c r="AX119" s="11" t="s">
        <v>85</v>
      </c>
      <c r="AY119" s="219" t="s">
        <v>201</v>
      </c>
    </row>
    <row r="120" spans="2:65" s="1" customFormat="1" ht="16.5" customHeight="1">
      <c r="B120" s="201"/>
      <c r="C120" s="202" t="s">
        <v>238</v>
      </c>
      <c r="D120" s="202" t="s">
        <v>203</v>
      </c>
      <c r="E120" s="203" t="s">
        <v>239</v>
      </c>
      <c r="F120" s="204" t="s">
        <v>240</v>
      </c>
      <c r="G120" s="205" t="s">
        <v>206</v>
      </c>
      <c r="H120" s="206">
        <v>110</v>
      </c>
      <c r="I120" s="207"/>
      <c r="J120" s="208">
        <f>ROUND(I120*H120,2)</f>
        <v>0</v>
      </c>
      <c r="K120" s="204" t="s">
        <v>207</v>
      </c>
      <c r="L120" s="47"/>
      <c r="M120" s="209" t="s">
        <v>5</v>
      </c>
      <c r="N120" s="210" t="s">
        <v>48</v>
      </c>
      <c r="O120" s="48"/>
      <c r="P120" s="211">
        <f>O120*H120</f>
        <v>0</v>
      </c>
      <c r="Q120" s="211">
        <v>0</v>
      </c>
      <c r="R120" s="211">
        <f>Q120*H120</f>
        <v>0</v>
      </c>
      <c r="S120" s="211">
        <v>0</v>
      </c>
      <c r="T120" s="212">
        <f>S120*H120</f>
        <v>0</v>
      </c>
      <c r="AR120" s="24" t="s">
        <v>208</v>
      </c>
      <c r="AT120" s="24" t="s">
        <v>203</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241</v>
      </c>
    </row>
    <row r="121" spans="2:47" s="1" customFormat="1" ht="13.5">
      <c r="B121" s="47"/>
      <c r="D121" s="214" t="s">
        <v>210</v>
      </c>
      <c r="F121" s="215" t="s">
        <v>242</v>
      </c>
      <c r="I121" s="216"/>
      <c r="L121" s="47"/>
      <c r="M121" s="217"/>
      <c r="N121" s="48"/>
      <c r="O121" s="48"/>
      <c r="P121" s="48"/>
      <c r="Q121" s="48"/>
      <c r="R121" s="48"/>
      <c r="S121" s="48"/>
      <c r="T121" s="86"/>
      <c r="AT121" s="24" t="s">
        <v>210</v>
      </c>
      <c r="AU121" s="24" t="s">
        <v>87</v>
      </c>
    </row>
    <row r="122" spans="2:51" s="11" customFormat="1" ht="13.5">
      <c r="B122" s="218"/>
      <c r="D122" s="214" t="s">
        <v>212</v>
      </c>
      <c r="E122" s="219" t="s">
        <v>5</v>
      </c>
      <c r="F122" s="220" t="s">
        <v>237</v>
      </c>
      <c r="H122" s="221">
        <v>220</v>
      </c>
      <c r="I122" s="222"/>
      <c r="L122" s="218"/>
      <c r="M122" s="223"/>
      <c r="N122" s="224"/>
      <c r="O122" s="224"/>
      <c r="P122" s="224"/>
      <c r="Q122" s="224"/>
      <c r="R122" s="224"/>
      <c r="S122" s="224"/>
      <c r="T122" s="225"/>
      <c r="AT122" s="219" t="s">
        <v>212</v>
      </c>
      <c r="AU122" s="219" t="s">
        <v>87</v>
      </c>
      <c r="AV122" s="11" t="s">
        <v>87</v>
      </c>
      <c r="AW122" s="11" t="s">
        <v>41</v>
      </c>
      <c r="AX122" s="11" t="s">
        <v>85</v>
      </c>
      <c r="AY122" s="219" t="s">
        <v>201</v>
      </c>
    </row>
    <row r="123" spans="2:51" s="11" customFormat="1" ht="13.5">
      <c r="B123" s="218"/>
      <c r="D123" s="214" t="s">
        <v>212</v>
      </c>
      <c r="F123" s="220" t="s">
        <v>243</v>
      </c>
      <c r="H123" s="221">
        <v>110</v>
      </c>
      <c r="I123" s="222"/>
      <c r="L123" s="218"/>
      <c r="M123" s="223"/>
      <c r="N123" s="224"/>
      <c r="O123" s="224"/>
      <c r="P123" s="224"/>
      <c r="Q123" s="224"/>
      <c r="R123" s="224"/>
      <c r="S123" s="224"/>
      <c r="T123" s="225"/>
      <c r="AT123" s="219" t="s">
        <v>212</v>
      </c>
      <c r="AU123" s="219" t="s">
        <v>87</v>
      </c>
      <c r="AV123" s="11" t="s">
        <v>87</v>
      </c>
      <c r="AW123" s="11" t="s">
        <v>6</v>
      </c>
      <c r="AX123" s="11" t="s">
        <v>85</v>
      </c>
      <c r="AY123" s="219" t="s">
        <v>201</v>
      </c>
    </row>
    <row r="124" spans="2:65" s="1" customFormat="1" ht="16.5" customHeight="1">
      <c r="B124" s="201"/>
      <c r="C124" s="202" t="s">
        <v>244</v>
      </c>
      <c r="D124" s="202" t="s">
        <v>203</v>
      </c>
      <c r="E124" s="203" t="s">
        <v>245</v>
      </c>
      <c r="F124" s="204" t="s">
        <v>246</v>
      </c>
      <c r="G124" s="205" t="s">
        <v>206</v>
      </c>
      <c r="H124" s="206">
        <v>974.351</v>
      </c>
      <c r="I124" s="207"/>
      <c r="J124" s="208">
        <f>ROUND(I124*H124,2)</f>
        <v>0</v>
      </c>
      <c r="K124" s="204" t="s">
        <v>207</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247</v>
      </c>
    </row>
    <row r="125" spans="2:47" s="1" customFormat="1" ht="13.5">
      <c r="B125" s="47"/>
      <c r="D125" s="214" t="s">
        <v>210</v>
      </c>
      <c r="F125" s="215" t="s">
        <v>248</v>
      </c>
      <c r="I125" s="216"/>
      <c r="L125" s="47"/>
      <c r="M125" s="217"/>
      <c r="N125" s="48"/>
      <c r="O125" s="48"/>
      <c r="P125" s="48"/>
      <c r="Q125" s="48"/>
      <c r="R125" s="48"/>
      <c r="S125" s="48"/>
      <c r="T125" s="86"/>
      <c r="AT125" s="24" t="s">
        <v>210</v>
      </c>
      <c r="AU125" s="24" t="s">
        <v>87</v>
      </c>
    </row>
    <row r="126" spans="2:51" s="11" customFormat="1" ht="13.5">
      <c r="B126" s="218"/>
      <c r="D126" s="214" t="s">
        <v>212</v>
      </c>
      <c r="E126" s="219" t="s">
        <v>5</v>
      </c>
      <c r="F126" s="220" t="s">
        <v>249</v>
      </c>
      <c r="H126" s="221">
        <v>974.351</v>
      </c>
      <c r="I126" s="222"/>
      <c r="L126" s="218"/>
      <c r="M126" s="223"/>
      <c r="N126" s="224"/>
      <c r="O126" s="224"/>
      <c r="P126" s="224"/>
      <c r="Q126" s="224"/>
      <c r="R126" s="224"/>
      <c r="S126" s="224"/>
      <c r="T126" s="225"/>
      <c r="AT126" s="219" t="s">
        <v>212</v>
      </c>
      <c r="AU126" s="219" t="s">
        <v>87</v>
      </c>
      <c r="AV126" s="11" t="s">
        <v>87</v>
      </c>
      <c r="AW126" s="11" t="s">
        <v>41</v>
      </c>
      <c r="AX126" s="11" t="s">
        <v>77</v>
      </c>
      <c r="AY126" s="219" t="s">
        <v>201</v>
      </c>
    </row>
    <row r="127" spans="2:51" s="12" customFormat="1" ht="13.5">
      <c r="B127" s="226"/>
      <c r="D127" s="214" t="s">
        <v>212</v>
      </c>
      <c r="E127" s="227" t="s">
        <v>5</v>
      </c>
      <c r="F127" s="228" t="s">
        <v>226</v>
      </c>
      <c r="H127" s="229">
        <v>974.351</v>
      </c>
      <c r="I127" s="230"/>
      <c r="L127" s="226"/>
      <c r="M127" s="231"/>
      <c r="N127" s="232"/>
      <c r="O127" s="232"/>
      <c r="P127" s="232"/>
      <c r="Q127" s="232"/>
      <c r="R127" s="232"/>
      <c r="S127" s="232"/>
      <c r="T127" s="233"/>
      <c r="AT127" s="227" t="s">
        <v>212</v>
      </c>
      <c r="AU127" s="227" t="s">
        <v>87</v>
      </c>
      <c r="AV127" s="12" t="s">
        <v>208</v>
      </c>
      <c r="AW127" s="12" t="s">
        <v>41</v>
      </c>
      <c r="AX127" s="12" t="s">
        <v>85</v>
      </c>
      <c r="AY127" s="227" t="s">
        <v>201</v>
      </c>
    </row>
    <row r="128" spans="2:65" s="1" customFormat="1" ht="25.5" customHeight="1">
      <c r="B128" s="201"/>
      <c r="C128" s="202" t="s">
        <v>250</v>
      </c>
      <c r="D128" s="202" t="s">
        <v>203</v>
      </c>
      <c r="E128" s="203" t="s">
        <v>251</v>
      </c>
      <c r="F128" s="204" t="s">
        <v>252</v>
      </c>
      <c r="G128" s="205" t="s">
        <v>206</v>
      </c>
      <c r="H128" s="206">
        <v>4871.755</v>
      </c>
      <c r="I128" s="207"/>
      <c r="J128" s="208">
        <f>ROUND(I128*H128,2)</f>
        <v>0</v>
      </c>
      <c r="K128" s="204" t="s">
        <v>207</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253</v>
      </c>
    </row>
    <row r="129" spans="2:47" s="1" customFormat="1" ht="13.5">
      <c r="B129" s="47"/>
      <c r="D129" s="214" t="s">
        <v>210</v>
      </c>
      <c r="F129" s="215" t="s">
        <v>254</v>
      </c>
      <c r="I129" s="216"/>
      <c r="L129" s="47"/>
      <c r="M129" s="217"/>
      <c r="N129" s="48"/>
      <c r="O129" s="48"/>
      <c r="P129" s="48"/>
      <c r="Q129" s="48"/>
      <c r="R129" s="48"/>
      <c r="S129" s="48"/>
      <c r="T129" s="86"/>
      <c r="AT129" s="24" t="s">
        <v>210</v>
      </c>
      <c r="AU129" s="24" t="s">
        <v>87</v>
      </c>
    </row>
    <row r="130" spans="2:51" s="11" customFormat="1" ht="13.5">
      <c r="B130" s="218"/>
      <c r="D130" s="214" t="s">
        <v>212</v>
      </c>
      <c r="E130" s="219" t="s">
        <v>5</v>
      </c>
      <c r="F130" s="220" t="s">
        <v>249</v>
      </c>
      <c r="H130" s="221">
        <v>974.351</v>
      </c>
      <c r="I130" s="222"/>
      <c r="L130" s="218"/>
      <c r="M130" s="223"/>
      <c r="N130" s="224"/>
      <c r="O130" s="224"/>
      <c r="P130" s="224"/>
      <c r="Q130" s="224"/>
      <c r="R130" s="224"/>
      <c r="S130" s="224"/>
      <c r="T130" s="225"/>
      <c r="AT130" s="219" t="s">
        <v>212</v>
      </c>
      <c r="AU130" s="219" t="s">
        <v>87</v>
      </c>
      <c r="AV130" s="11" t="s">
        <v>87</v>
      </c>
      <c r="AW130" s="11" t="s">
        <v>41</v>
      </c>
      <c r="AX130" s="11" t="s">
        <v>77</v>
      </c>
      <c r="AY130" s="219" t="s">
        <v>201</v>
      </c>
    </row>
    <row r="131" spans="2:51" s="12" customFormat="1" ht="13.5">
      <c r="B131" s="226"/>
      <c r="D131" s="214" t="s">
        <v>212</v>
      </c>
      <c r="E131" s="227" t="s">
        <v>5</v>
      </c>
      <c r="F131" s="228" t="s">
        <v>226</v>
      </c>
      <c r="H131" s="229">
        <v>974.351</v>
      </c>
      <c r="I131" s="230"/>
      <c r="L131" s="226"/>
      <c r="M131" s="231"/>
      <c r="N131" s="232"/>
      <c r="O131" s="232"/>
      <c r="P131" s="232"/>
      <c r="Q131" s="232"/>
      <c r="R131" s="232"/>
      <c r="S131" s="232"/>
      <c r="T131" s="233"/>
      <c r="AT131" s="227" t="s">
        <v>212</v>
      </c>
      <c r="AU131" s="227" t="s">
        <v>87</v>
      </c>
      <c r="AV131" s="12" t="s">
        <v>208</v>
      </c>
      <c r="AW131" s="12" t="s">
        <v>41</v>
      </c>
      <c r="AX131" s="12" t="s">
        <v>85</v>
      </c>
      <c r="AY131" s="227" t="s">
        <v>201</v>
      </c>
    </row>
    <row r="132" spans="2:51" s="11" customFormat="1" ht="13.5">
      <c r="B132" s="218"/>
      <c r="D132" s="214" t="s">
        <v>212</v>
      </c>
      <c r="F132" s="220" t="s">
        <v>255</v>
      </c>
      <c r="H132" s="221">
        <v>4871.755</v>
      </c>
      <c r="I132" s="222"/>
      <c r="L132" s="218"/>
      <c r="M132" s="223"/>
      <c r="N132" s="224"/>
      <c r="O132" s="224"/>
      <c r="P132" s="224"/>
      <c r="Q132" s="224"/>
      <c r="R132" s="224"/>
      <c r="S132" s="224"/>
      <c r="T132" s="225"/>
      <c r="AT132" s="219" t="s">
        <v>212</v>
      </c>
      <c r="AU132" s="219" t="s">
        <v>87</v>
      </c>
      <c r="AV132" s="11" t="s">
        <v>87</v>
      </c>
      <c r="AW132" s="11" t="s">
        <v>6</v>
      </c>
      <c r="AX132" s="11" t="s">
        <v>85</v>
      </c>
      <c r="AY132" s="219" t="s">
        <v>201</v>
      </c>
    </row>
    <row r="133" spans="2:65" s="1" customFormat="1" ht="16.5" customHeight="1">
      <c r="B133" s="201"/>
      <c r="C133" s="202" t="s">
        <v>256</v>
      </c>
      <c r="D133" s="202" t="s">
        <v>203</v>
      </c>
      <c r="E133" s="203" t="s">
        <v>257</v>
      </c>
      <c r="F133" s="204" t="s">
        <v>258</v>
      </c>
      <c r="G133" s="205" t="s">
        <v>259</v>
      </c>
      <c r="H133" s="206">
        <v>1948.702</v>
      </c>
      <c r="I133" s="207"/>
      <c r="J133" s="208">
        <f>ROUND(I133*H133,2)</f>
        <v>0</v>
      </c>
      <c r="K133" s="204" t="s">
        <v>207</v>
      </c>
      <c r="L133" s="47"/>
      <c r="M133" s="209" t="s">
        <v>5</v>
      </c>
      <c r="N133" s="210" t="s">
        <v>48</v>
      </c>
      <c r="O133" s="48"/>
      <c r="P133" s="211">
        <f>O133*H133</f>
        <v>0</v>
      </c>
      <c r="Q133" s="211">
        <v>0</v>
      </c>
      <c r="R133" s="211">
        <f>Q133*H133</f>
        <v>0</v>
      </c>
      <c r="S133" s="211">
        <v>0</v>
      </c>
      <c r="T133" s="212">
        <f>S133*H133</f>
        <v>0</v>
      </c>
      <c r="AR133" s="24" t="s">
        <v>208</v>
      </c>
      <c r="AT133" s="24" t="s">
        <v>203</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260</v>
      </c>
    </row>
    <row r="134" spans="2:47" s="1" customFormat="1" ht="13.5">
      <c r="B134" s="47"/>
      <c r="D134" s="214" t="s">
        <v>210</v>
      </c>
      <c r="F134" s="215" t="s">
        <v>261</v>
      </c>
      <c r="I134" s="216"/>
      <c r="L134" s="47"/>
      <c r="M134" s="217"/>
      <c r="N134" s="48"/>
      <c r="O134" s="48"/>
      <c r="P134" s="48"/>
      <c r="Q134" s="48"/>
      <c r="R134" s="48"/>
      <c r="S134" s="48"/>
      <c r="T134" s="86"/>
      <c r="AT134" s="24" t="s">
        <v>210</v>
      </c>
      <c r="AU134" s="24" t="s">
        <v>87</v>
      </c>
    </row>
    <row r="135" spans="2:51" s="11" customFormat="1" ht="13.5">
      <c r="B135" s="218"/>
      <c r="D135" s="214" t="s">
        <v>212</v>
      </c>
      <c r="E135" s="219" t="s">
        <v>5</v>
      </c>
      <c r="F135" s="220" t="s">
        <v>249</v>
      </c>
      <c r="H135" s="221">
        <v>974.351</v>
      </c>
      <c r="I135" s="222"/>
      <c r="L135" s="218"/>
      <c r="M135" s="223"/>
      <c r="N135" s="224"/>
      <c r="O135" s="224"/>
      <c r="P135" s="224"/>
      <c r="Q135" s="224"/>
      <c r="R135" s="224"/>
      <c r="S135" s="224"/>
      <c r="T135" s="225"/>
      <c r="AT135" s="219" t="s">
        <v>212</v>
      </c>
      <c r="AU135" s="219" t="s">
        <v>87</v>
      </c>
      <c r="AV135" s="11" t="s">
        <v>87</v>
      </c>
      <c r="AW135" s="11" t="s">
        <v>41</v>
      </c>
      <c r="AX135" s="11" t="s">
        <v>77</v>
      </c>
      <c r="AY135" s="219" t="s">
        <v>201</v>
      </c>
    </row>
    <row r="136" spans="2:51" s="12" customFormat="1" ht="13.5">
      <c r="B136" s="226"/>
      <c r="D136" s="214" t="s">
        <v>212</v>
      </c>
      <c r="E136" s="227" t="s">
        <v>5</v>
      </c>
      <c r="F136" s="228" t="s">
        <v>226</v>
      </c>
      <c r="H136" s="229">
        <v>974.351</v>
      </c>
      <c r="I136" s="230"/>
      <c r="L136" s="226"/>
      <c r="M136" s="231"/>
      <c r="N136" s="232"/>
      <c r="O136" s="232"/>
      <c r="P136" s="232"/>
      <c r="Q136" s="232"/>
      <c r="R136" s="232"/>
      <c r="S136" s="232"/>
      <c r="T136" s="233"/>
      <c r="AT136" s="227" t="s">
        <v>212</v>
      </c>
      <c r="AU136" s="227" t="s">
        <v>87</v>
      </c>
      <c r="AV136" s="12" t="s">
        <v>208</v>
      </c>
      <c r="AW136" s="12" t="s">
        <v>41</v>
      </c>
      <c r="AX136" s="12" t="s">
        <v>85</v>
      </c>
      <c r="AY136" s="227" t="s">
        <v>201</v>
      </c>
    </row>
    <row r="137" spans="2:51" s="11" customFormat="1" ht="13.5">
      <c r="B137" s="218"/>
      <c r="D137" s="214" t="s">
        <v>212</v>
      </c>
      <c r="F137" s="220" t="s">
        <v>262</v>
      </c>
      <c r="H137" s="221">
        <v>1948.702</v>
      </c>
      <c r="I137" s="222"/>
      <c r="L137" s="218"/>
      <c r="M137" s="223"/>
      <c r="N137" s="224"/>
      <c r="O137" s="224"/>
      <c r="P137" s="224"/>
      <c r="Q137" s="224"/>
      <c r="R137" s="224"/>
      <c r="S137" s="224"/>
      <c r="T137" s="225"/>
      <c r="AT137" s="219" t="s">
        <v>212</v>
      </c>
      <c r="AU137" s="219" t="s">
        <v>87</v>
      </c>
      <c r="AV137" s="11" t="s">
        <v>87</v>
      </c>
      <c r="AW137" s="11" t="s">
        <v>6</v>
      </c>
      <c r="AX137" s="11" t="s">
        <v>85</v>
      </c>
      <c r="AY137" s="219" t="s">
        <v>201</v>
      </c>
    </row>
    <row r="138" spans="2:65" s="1" customFormat="1" ht="16.5" customHeight="1">
      <c r="B138" s="201"/>
      <c r="C138" s="202" t="s">
        <v>127</v>
      </c>
      <c r="D138" s="202" t="s">
        <v>203</v>
      </c>
      <c r="E138" s="203" t="s">
        <v>263</v>
      </c>
      <c r="F138" s="204" t="s">
        <v>264</v>
      </c>
      <c r="G138" s="205" t="s">
        <v>206</v>
      </c>
      <c r="H138" s="206">
        <v>154</v>
      </c>
      <c r="I138" s="207"/>
      <c r="J138" s="208">
        <f>ROUND(I138*H138,2)</f>
        <v>0</v>
      </c>
      <c r="K138" s="204" t="s">
        <v>207</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265</v>
      </c>
    </row>
    <row r="139" spans="2:47" s="1" customFormat="1" ht="13.5">
      <c r="B139" s="47"/>
      <c r="D139" s="214" t="s">
        <v>210</v>
      </c>
      <c r="F139" s="215" t="s">
        <v>266</v>
      </c>
      <c r="I139" s="216"/>
      <c r="L139" s="47"/>
      <c r="M139" s="217"/>
      <c r="N139" s="48"/>
      <c r="O139" s="48"/>
      <c r="P139" s="48"/>
      <c r="Q139" s="48"/>
      <c r="R139" s="48"/>
      <c r="S139" s="48"/>
      <c r="T139" s="86"/>
      <c r="AT139" s="24" t="s">
        <v>210</v>
      </c>
      <c r="AU139" s="24" t="s">
        <v>87</v>
      </c>
    </row>
    <row r="140" spans="2:51" s="11" customFormat="1" ht="13.5">
      <c r="B140" s="218"/>
      <c r="D140" s="214" t="s">
        <v>212</v>
      </c>
      <c r="E140" s="219" t="s">
        <v>5</v>
      </c>
      <c r="F140" s="220" t="s">
        <v>267</v>
      </c>
      <c r="H140" s="221">
        <v>154</v>
      </c>
      <c r="I140" s="222"/>
      <c r="L140" s="218"/>
      <c r="M140" s="223"/>
      <c r="N140" s="224"/>
      <c r="O140" s="224"/>
      <c r="P140" s="224"/>
      <c r="Q140" s="224"/>
      <c r="R140" s="224"/>
      <c r="S140" s="224"/>
      <c r="T140" s="225"/>
      <c r="AT140" s="219" t="s">
        <v>212</v>
      </c>
      <c r="AU140" s="219" t="s">
        <v>87</v>
      </c>
      <c r="AV140" s="11" t="s">
        <v>87</v>
      </c>
      <c r="AW140" s="11" t="s">
        <v>41</v>
      </c>
      <c r="AX140" s="11" t="s">
        <v>85</v>
      </c>
      <c r="AY140" s="219" t="s">
        <v>201</v>
      </c>
    </row>
    <row r="141" spans="2:65" s="1" customFormat="1" ht="16.5" customHeight="1">
      <c r="B141" s="201"/>
      <c r="C141" s="202" t="s">
        <v>130</v>
      </c>
      <c r="D141" s="202" t="s">
        <v>203</v>
      </c>
      <c r="E141" s="203" t="s">
        <v>268</v>
      </c>
      <c r="F141" s="204" t="s">
        <v>269</v>
      </c>
      <c r="G141" s="205" t="s">
        <v>270</v>
      </c>
      <c r="H141" s="206">
        <v>1656</v>
      </c>
      <c r="I141" s="207"/>
      <c r="J141" s="208">
        <f>ROUND(I141*H141,2)</f>
        <v>0</v>
      </c>
      <c r="K141" s="204" t="s">
        <v>207</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271</v>
      </c>
    </row>
    <row r="142" spans="2:47" s="1" customFormat="1" ht="13.5">
      <c r="B142" s="47"/>
      <c r="D142" s="214" t="s">
        <v>210</v>
      </c>
      <c r="F142" s="215" t="s">
        <v>272</v>
      </c>
      <c r="I142" s="216"/>
      <c r="L142" s="47"/>
      <c r="M142" s="217"/>
      <c r="N142" s="48"/>
      <c r="O142" s="48"/>
      <c r="P142" s="48"/>
      <c r="Q142" s="48"/>
      <c r="R142" s="48"/>
      <c r="S142" s="48"/>
      <c r="T142" s="86"/>
      <c r="AT142" s="24" t="s">
        <v>210</v>
      </c>
      <c r="AU142" s="24" t="s">
        <v>87</v>
      </c>
    </row>
    <row r="143" spans="2:51" s="11" customFormat="1" ht="13.5">
      <c r="B143" s="218"/>
      <c r="D143" s="214" t="s">
        <v>212</v>
      </c>
      <c r="E143" s="219" t="s">
        <v>5</v>
      </c>
      <c r="F143" s="220" t="s">
        <v>273</v>
      </c>
      <c r="H143" s="221">
        <v>1656</v>
      </c>
      <c r="I143" s="222"/>
      <c r="L143" s="218"/>
      <c r="M143" s="223"/>
      <c r="N143" s="224"/>
      <c r="O143" s="224"/>
      <c r="P143" s="224"/>
      <c r="Q143" s="224"/>
      <c r="R143" s="224"/>
      <c r="S143" s="224"/>
      <c r="T143" s="225"/>
      <c r="AT143" s="219" t="s">
        <v>212</v>
      </c>
      <c r="AU143" s="219" t="s">
        <v>87</v>
      </c>
      <c r="AV143" s="11" t="s">
        <v>87</v>
      </c>
      <c r="AW143" s="11" t="s">
        <v>41</v>
      </c>
      <c r="AX143" s="11" t="s">
        <v>85</v>
      </c>
      <c r="AY143" s="219" t="s">
        <v>201</v>
      </c>
    </row>
    <row r="144" spans="2:63" s="10" customFormat="1" ht="29.85" customHeight="1">
      <c r="B144" s="188"/>
      <c r="D144" s="189" t="s">
        <v>76</v>
      </c>
      <c r="E144" s="199" t="s">
        <v>87</v>
      </c>
      <c r="F144" s="199" t="s">
        <v>274</v>
      </c>
      <c r="I144" s="191"/>
      <c r="J144" s="200">
        <f>BK144</f>
        <v>0</v>
      </c>
      <c r="L144" s="188"/>
      <c r="M144" s="193"/>
      <c r="N144" s="194"/>
      <c r="O144" s="194"/>
      <c r="P144" s="195">
        <f>SUM(P145:P173)</f>
        <v>0</v>
      </c>
      <c r="Q144" s="194"/>
      <c r="R144" s="195">
        <f>SUM(R145:R173)</f>
        <v>82.95155389000001</v>
      </c>
      <c r="S144" s="194"/>
      <c r="T144" s="196">
        <f>SUM(T145:T173)</f>
        <v>0</v>
      </c>
      <c r="AR144" s="189" t="s">
        <v>85</v>
      </c>
      <c r="AT144" s="197" t="s">
        <v>76</v>
      </c>
      <c r="AU144" s="197" t="s">
        <v>85</v>
      </c>
      <c r="AY144" s="189" t="s">
        <v>201</v>
      </c>
      <c r="BK144" s="198">
        <f>SUM(BK145:BK173)</f>
        <v>0</v>
      </c>
    </row>
    <row r="145" spans="2:65" s="1" customFormat="1" ht="25.5" customHeight="1">
      <c r="B145" s="201"/>
      <c r="C145" s="202" t="s">
        <v>133</v>
      </c>
      <c r="D145" s="202" t="s">
        <v>203</v>
      </c>
      <c r="E145" s="203" t="s">
        <v>275</v>
      </c>
      <c r="F145" s="204" t="s">
        <v>276</v>
      </c>
      <c r="G145" s="205" t="s">
        <v>206</v>
      </c>
      <c r="H145" s="206">
        <v>379.916</v>
      </c>
      <c r="I145" s="207"/>
      <c r="J145" s="208">
        <f>ROUND(I145*H145,2)</f>
        <v>0</v>
      </c>
      <c r="K145" s="204" t="s">
        <v>207</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277</v>
      </c>
    </row>
    <row r="146" spans="2:47" s="1" customFormat="1" ht="13.5">
      <c r="B146" s="47"/>
      <c r="D146" s="214" t="s">
        <v>210</v>
      </c>
      <c r="F146" s="215" t="s">
        <v>278</v>
      </c>
      <c r="I146" s="216"/>
      <c r="L146" s="47"/>
      <c r="M146" s="217"/>
      <c r="N146" s="48"/>
      <c r="O146" s="48"/>
      <c r="P146" s="48"/>
      <c r="Q146" s="48"/>
      <c r="R146" s="48"/>
      <c r="S146" s="48"/>
      <c r="T146" s="86"/>
      <c r="AT146" s="24" t="s">
        <v>210</v>
      </c>
      <c r="AU146" s="24" t="s">
        <v>87</v>
      </c>
    </row>
    <row r="147" spans="2:51" s="11" customFormat="1" ht="13.5">
      <c r="B147" s="218"/>
      <c r="D147" s="214" t="s">
        <v>212</v>
      </c>
      <c r="E147" s="219" t="s">
        <v>5</v>
      </c>
      <c r="F147" s="220" t="s">
        <v>279</v>
      </c>
      <c r="H147" s="221">
        <v>366.828</v>
      </c>
      <c r="I147" s="222"/>
      <c r="L147" s="218"/>
      <c r="M147" s="223"/>
      <c r="N147" s="224"/>
      <c r="O147" s="224"/>
      <c r="P147" s="224"/>
      <c r="Q147" s="224"/>
      <c r="R147" s="224"/>
      <c r="S147" s="224"/>
      <c r="T147" s="225"/>
      <c r="AT147" s="219" t="s">
        <v>212</v>
      </c>
      <c r="AU147" s="219" t="s">
        <v>87</v>
      </c>
      <c r="AV147" s="11" t="s">
        <v>87</v>
      </c>
      <c r="AW147" s="11" t="s">
        <v>41</v>
      </c>
      <c r="AX147" s="11" t="s">
        <v>77</v>
      </c>
      <c r="AY147" s="219" t="s">
        <v>201</v>
      </c>
    </row>
    <row r="148" spans="2:51" s="11" customFormat="1" ht="13.5">
      <c r="B148" s="218"/>
      <c r="D148" s="214" t="s">
        <v>212</v>
      </c>
      <c r="E148" s="219" t="s">
        <v>5</v>
      </c>
      <c r="F148" s="220" t="s">
        <v>280</v>
      </c>
      <c r="H148" s="221">
        <v>13.088</v>
      </c>
      <c r="I148" s="222"/>
      <c r="L148" s="218"/>
      <c r="M148" s="223"/>
      <c r="N148" s="224"/>
      <c r="O148" s="224"/>
      <c r="P148" s="224"/>
      <c r="Q148" s="224"/>
      <c r="R148" s="224"/>
      <c r="S148" s="224"/>
      <c r="T148" s="225"/>
      <c r="AT148" s="219" t="s">
        <v>212</v>
      </c>
      <c r="AU148" s="219" t="s">
        <v>87</v>
      </c>
      <c r="AV148" s="11" t="s">
        <v>87</v>
      </c>
      <c r="AW148" s="11" t="s">
        <v>41</v>
      </c>
      <c r="AX148" s="11" t="s">
        <v>77</v>
      </c>
      <c r="AY148" s="219" t="s">
        <v>201</v>
      </c>
    </row>
    <row r="149" spans="2:51" s="12" customFormat="1" ht="13.5">
      <c r="B149" s="226"/>
      <c r="D149" s="214" t="s">
        <v>212</v>
      </c>
      <c r="E149" s="227" t="s">
        <v>5</v>
      </c>
      <c r="F149" s="228" t="s">
        <v>226</v>
      </c>
      <c r="H149" s="229">
        <v>379.916</v>
      </c>
      <c r="I149" s="230"/>
      <c r="L149" s="226"/>
      <c r="M149" s="231"/>
      <c r="N149" s="232"/>
      <c r="O149" s="232"/>
      <c r="P149" s="232"/>
      <c r="Q149" s="232"/>
      <c r="R149" s="232"/>
      <c r="S149" s="232"/>
      <c r="T149" s="233"/>
      <c r="AT149" s="227" t="s">
        <v>212</v>
      </c>
      <c r="AU149" s="227" t="s">
        <v>87</v>
      </c>
      <c r="AV149" s="12" t="s">
        <v>208</v>
      </c>
      <c r="AW149" s="12" t="s">
        <v>41</v>
      </c>
      <c r="AX149" s="12" t="s">
        <v>85</v>
      </c>
      <c r="AY149" s="227" t="s">
        <v>201</v>
      </c>
    </row>
    <row r="150" spans="2:65" s="1" customFormat="1" ht="25.5" customHeight="1">
      <c r="B150" s="201"/>
      <c r="C150" s="202" t="s">
        <v>136</v>
      </c>
      <c r="D150" s="202" t="s">
        <v>203</v>
      </c>
      <c r="E150" s="203" t="s">
        <v>281</v>
      </c>
      <c r="F150" s="204" t="s">
        <v>282</v>
      </c>
      <c r="G150" s="205" t="s">
        <v>206</v>
      </c>
      <c r="H150" s="206">
        <v>73.366</v>
      </c>
      <c r="I150" s="207"/>
      <c r="J150" s="208">
        <f>ROUND(I150*H150,2)</f>
        <v>0</v>
      </c>
      <c r="K150" s="204" t="s">
        <v>207</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283</v>
      </c>
    </row>
    <row r="151" spans="2:47" s="1" customFormat="1" ht="13.5">
      <c r="B151" s="47"/>
      <c r="D151" s="214" t="s">
        <v>210</v>
      </c>
      <c r="F151" s="215" t="s">
        <v>284</v>
      </c>
      <c r="I151" s="216"/>
      <c r="L151" s="47"/>
      <c r="M151" s="217"/>
      <c r="N151" s="48"/>
      <c r="O151" s="48"/>
      <c r="P151" s="48"/>
      <c r="Q151" s="48"/>
      <c r="R151" s="48"/>
      <c r="S151" s="48"/>
      <c r="T151" s="86"/>
      <c r="AT151" s="24" t="s">
        <v>210</v>
      </c>
      <c r="AU151" s="24" t="s">
        <v>87</v>
      </c>
    </row>
    <row r="152" spans="2:51" s="11" customFormat="1" ht="13.5">
      <c r="B152" s="218"/>
      <c r="D152" s="214" t="s">
        <v>212</v>
      </c>
      <c r="E152" s="219" t="s">
        <v>5</v>
      </c>
      <c r="F152" s="220" t="s">
        <v>285</v>
      </c>
      <c r="H152" s="221">
        <v>73.366</v>
      </c>
      <c r="I152" s="222"/>
      <c r="L152" s="218"/>
      <c r="M152" s="223"/>
      <c r="N152" s="224"/>
      <c r="O152" s="224"/>
      <c r="P152" s="224"/>
      <c r="Q152" s="224"/>
      <c r="R152" s="224"/>
      <c r="S152" s="224"/>
      <c r="T152" s="225"/>
      <c r="AT152" s="219" t="s">
        <v>212</v>
      </c>
      <c r="AU152" s="219" t="s">
        <v>87</v>
      </c>
      <c r="AV152" s="11" t="s">
        <v>87</v>
      </c>
      <c r="AW152" s="11" t="s">
        <v>41</v>
      </c>
      <c r="AX152" s="11" t="s">
        <v>85</v>
      </c>
      <c r="AY152" s="219" t="s">
        <v>201</v>
      </c>
    </row>
    <row r="153" spans="2:65" s="1" customFormat="1" ht="16.5" customHeight="1">
      <c r="B153" s="201"/>
      <c r="C153" s="202" t="s">
        <v>139</v>
      </c>
      <c r="D153" s="202" t="s">
        <v>203</v>
      </c>
      <c r="E153" s="203" t="s">
        <v>286</v>
      </c>
      <c r="F153" s="204" t="s">
        <v>287</v>
      </c>
      <c r="G153" s="205" t="s">
        <v>206</v>
      </c>
      <c r="H153" s="206">
        <v>7.271</v>
      </c>
      <c r="I153" s="207"/>
      <c r="J153" s="208">
        <f>ROUND(I153*H153,2)</f>
        <v>0</v>
      </c>
      <c r="K153" s="204" t="s">
        <v>207</v>
      </c>
      <c r="L153" s="47"/>
      <c r="M153" s="209" t="s">
        <v>5</v>
      </c>
      <c r="N153" s="210" t="s">
        <v>48</v>
      </c>
      <c r="O153" s="48"/>
      <c r="P153" s="211">
        <f>O153*H153</f>
        <v>0</v>
      </c>
      <c r="Q153" s="211">
        <v>2.25634</v>
      </c>
      <c r="R153" s="211">
        <f>Q153*H153</f>
        <v>16.40584814</v>
      </c>
      <c r="S153" s="211">
        <v>0</v>
      </c>
      <c r="T153" s="212">
        <f>S153*H153</f>
        <v>0</v>
      </c>
      <c r="AR153" s="24" t="s">
        <v>208</v>
      </c>
      <c r="AT153" s="24" t="s">
        <v>203</v>
      </c>
      <c r="AU153" s="24" t="s">
        <v>87</v>
      </c>
      <c r="AY153" s="24" t="s">
        <v>201</v>
      </c>
      <c r="BE153" s="213">
        <f>IF(N153="základní",J153,0)</f>
        <v>0</v>
      </c>
      <c r="BF153" s="213">
        <f>IF(N153="snížená",J153,0)</f>
        <v>0</v>
      </c>
      <c r="BG153" s="213">
        <f>IF(N153="zákl. přenesená",J153,0)</f>
        <v>0</v>
      </c>
      <c r="BH153" s="213">
        <f>IF(N153="sníž. přenesená",J153,0)</f>
        <v>0</v>
      </c>
      <c r="BI153" s="213">
        <f>IF(N153="nulová",J153,0)</f>
        <v>0</v>
      </c>
      <c r="BJ153" s="24" t="s">
        <v>85</v>
      </c>
      <c r="BK153" s="213">
        <f>ROUND(I153*H153,2)</f>
        <v>0</v>
      </c>
      <c r="BL153" s="24" t="s">
        <v>208</v>
      </c>
      <c r="BM153" s="24" t="s">
        <v>288</v>
      </c>
    </row>
    <row r="154" spans="2:47" s="1" customFormat="1" ht="13.5">
      <c r="B154" s="47"/>
      <c r="D154" s="214" t="s">
        <v>210</v>
      </c>
      <c r="F154" s="215" t="s">
        <v>289</v>
      </c>
      <c r="I154" s="216"/>
      <c r="L154" s="47"/>
      <c r="M154" s="217"/>
      <c r="N154" s="48"/>
      <c r="O154" s="48"/>
      <c r="P154" s="48"/>
      <c r="Q154" s="48"/>
      <c r="R154" s="48"/>
      <c r="S154" s="48"/>
      <c r="T154" s="86"/>
      <c r="AT154" s="24" t="s">
        <v>210</v>
      </c>
      <c r="AU154" s="24" t="s">
        <v>87</v>
      </c>
    </row>
    <row r="155" spans="2:51" s="11" customFormat="1" ht="13.5">
      <c r="B155" s="218"/>
      <c r="D155" s="214" t="s">
        <v>212</v>
      </c>
      <c r="E155" s="219" t="s">
        <v>5</v>
      </c>
      <c r="F155" s="220" t="s">
        <v>290</v>
      </c>
      <c r="H155" s="221">
        <v>7.271</v>
      </c>
      <c r="I155" s="222"/>
      <c r="L155" s="218"/>
      <c r="M155" s="223"/>
      <c r="N155" s="224"/>
      <c r="O155" s="224"/>
      <c r="P155" s="224"/>
      <c r="Q155" s="224"/>
      <c r="R155" s="224"/>
      <c r="S155" s="224"/>
      <c r="T155" s="225"/>
      <c r="AT155" s="219" t="s">
        <v>212</v>
      </c>
      <c r="AU155" s="219" t="s">
        <v>87</v>
      </c>
      <c r="AV155" s="11" t="s">
        <v>87</v>
      </c>
      <c r="AW155" s="11" t="s">
        <v>41</v>
      </c>
      <c r="AX155" s="11" t="s">
        <v>85</v>
      </c>
      <c r="AY155" s="219" t="s">
        <v>201</v>
      </c>
    </row>
    <row r="156" spans="2:65" s="1" customFormat="1" ht="16.5" customHeight="1">
      <c r="B156" s="201"/>
      <c r="C156" s="202" t="s">
        <v>11</v>
      </c>
      <c r="D156" s="202" t="s">
        <v>203</v>
      </c>
      <c r="E156" s="203" t="s">
        <v>291</v>
      </c>
      <c r="F156" s="204" t="s">
        <v>292</v>
      </c>
      <c r="G156" s="205" t="s">
        <v>259</v>
      </c>
      <c r="H156" s="206">
        <v>0.274</v>
      </c>
      <c r="I156" s="207"/>
      <c r="J156" s="208">
        <f>ROUND(I156*H156,2)</f>
        <v>0</v>
      </c>
      <c r="K156" s="204" t="s">
        <v>207</v>
      </c>
      <c r="L156" s="47"/>
      <c r="M156" s="209" t="s">
        <v>5</v>
      </c>
      <c r="N156" s="210" t="s">
        <v>48</v>
      </c>
      <c r="O156" s="48"/>
      <c r="P156" s="211">
        <f>O156*H156</f>
        <v>0</v>
      </c>
      <c r="Q156" s="211">
        <v>1.06277</v>
      </c>
      <c r="R156" s="211">
        <f>Q156*H156</f>
        <v>0.29119898</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293</v>
      </c>
    </row>
    <row r="157" spans="2:47" s="1" customFormat="1" ht="13.5">
      <c r="B157" s="47"/>
      <c r="D157" s="214" t="s">
        <v>210</v>
      </c>
      <c r="F157" s="215" t="s">
        <v>294</v>
      </c>
      <c r="I157" s="216"/>
      <c r="L157" s="47"/>
      <c r="M157" s="217"/>
      <c r="N157" s="48"/>
      <c r="O157" s="48"/>
      <c r="P157" s="48"/>
      <c r="Q157" s="48"/>
      <c r="R157" s="48"/>
      <c r="S157" s="48"/>
      <c r="T157" s="86"/>
      <c r="AT157" s="24" t="s">
        <v>210</v>
      </c>
      <c r="AU157" s="24" t="s">
        <v>87</v>
      </c>
    </row>
    <row r="158" spans="2:51" s="11" customFormat="1" ht="13.5">
      <c r="B158" s="218"/>
      <c r="D158" s="214" t="s">
        <v>212</v>
      </c>
      <c r="E158" s="219" t="s">
        <v>5</v>
      </c>
      <c r="F158" s="220" t="s">
        <v>295</v>
      </c>
      <c r="H158" s="221">
        <v>0.274</v>
      </c>
      <c r="I158" s="222"/>
      <c r="L158" s="218"/>
      <c r="M158" s="223"/>
      <c r="N158" s="224"/>
      <c r="O158" s="224"/>
      <c r="P158" s="224"/>
      <c r="Q158" s="224"/>
      <c r="R158" s="224"/>
      <c r="S158" s="224"/>
      <c r="T158" s="225"/>
      <c r="AT158" s="219" t="s">
        <v>212</v>
      </c>
      <c r="AU158" s="219" t="s">
        <v>87</v>
      </c>
      <c r="AV158" s="11" t="s">
        <v>87</v>
      </c>
      <c r="AW158" s="11" t="s">
        <v>41</v>
      </c>
      <c r="AX158" s="11" t="s">
        <v>85</v>
      </c>
      <c r="AY158" s="219" t="s">
        <v>201</v>
      </c>
    </row>
    <row r="159" spans="2:65" s="1" customFormat="1" ht="16.5" customHeight="1">
      <c r="B159" s="201"/>
      <c r="C159" s="202" t="s">
        <v>296</v>
      </c>
      <c r="D159" s="202" t="s">
        <v>203</v>
      </c>
      <c r="E159" s="203" t="s">
        <v>297</v>
      </c>
      <c r="F159" s="204" t="s">
        <v>298</v>
      </c>
      <c r="G159" s="205" t="s">
        <v>206</v>
      </c>
      <c r="H159" s="206">
        <v>24.003</v>
      </c>
      <c r="I159" s="207"/>
      <c r="J159" s="208">
        <f>ROUND(I159*H159,2)</f>
        <v>0</v>
      </c>
      <c r="K159" s="204" t="s">
        <v>207</v>
      </c>
      <c r="L159" s="47"/>
      <c r="M159" s="209" t="s">
        <v>5</v>
      </c>
      <c r="N159" s="210" t="s">
        <v>48</v>
      </c>
      <c r="O159" s="48"/>
      <c r="P159" s="211">
        <f>O159*H159</f>
        <v>0</v>
      </c>
      <c r="Q159" s="211">
        <v>2.45329</v>
      </c>
      <c r="R159" s="211">
        <f>Q159*H159</f>
        <v>58.88631987</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299</v>
      </c>
    </row>
    <row r="160" spans="2:47" s="1" customFormat="1" ht="13.5">
      <c r="B160" s="47"/>
      <c r="D160" s="214" t="s">
        <v>210</v>
      </c>
      <c r="F160" s="215" t="s">
        <v>300</v>
      </c>
      <c r="I160" s="216"/>
      <c r="L160" s="47"/>
      <c r="M160" s="217"/>
      <c r="N160" s="48"/>
      <c r="O160" s="48"/>
      <c r="P160" s="48"/>
      <c r="Q160" s="48"/>
      <c r="R160" s="48"/>
      <c r="S160" s="48"/>
      <c r="T160" s="86"/>
      <c r="AT160" s="24" t="s">
        <v>210</v>
      </c>
      <c r="AU160" s="24" t="s">
        <v>87</v>
      </c>
    </row>
    <row r="161" spans="2:51" s="11" customFormat="1" ht="13.5">
      <c r="B161" s="218"/>
      <c r="D161" s="214" t="s">
        <v>212</v>
      </c>
      <c r="E161" s="219" t="s">
        <v>5</v>
      </c>
      <c r="F161" s="220" t="s">
        <v>301</v>
      </c>
      <c r="H161" s="221">
        <v>24.003</v>
      </c>
      <c r="I161" s="222"/>
      <c r="L161" s="218"/>
      <c r="M161" s="223"/>
      <c r="N161" s="224"/>
      <c r="O161" s="224"/>
      <c r="P161" s="224"/>
      <c r="Q161" s="224"/>
      <c r="R161" s="224"/>
      <c r="S161" s="224"/>
      <c r="T161" s="225"/>
      <c r="AT161" s="219" t="s">
        <v>212</v>
      </c>
      <c r="AU161" s="219" t="s">
        <v>87</v>
      </c>
      <c r="AV161" s="11" t="s">
        <v>87</v>
      </c>
      <c r="AW161" s="11" t="s">
        <v>41</v>
      </c>
      <c r="AX161" s="11" t="s">
        <v>85</v>
      </c>
      <c r="AY161" s="219" t="s">
        <v>201</v>
      </c>
    </row>
    <row r="162" spans="2:65" s="1" customFormat="1" ht="16.5" customHeight="1">
      <c r="B162" s="201"/>
      <c r="C162" s="202" t="s">
        <v>302</v>
      </c>
      <c r="D162" s="202" t="s">
        <v>203</v>
      </c>
      <c r="E162" s="203" t="s">
        <v>303</v>
      </c>
      <c r="F162" s="204" t="s">
        <v>304</v>
      </c>
      <c r="G162" s="205" t="s">
        <v>270</v>
      </c>
      <c r="H162" s="206">
        <v>80.01</v>
      </c>
      <c r="I162" s="207"/>
      <c r="J162" s="208">
        <f>ROUND(I162*H162,2)</f>
        <v>0</v>
      </c>
      <c r="K162" s="204" t="s">
        <v>207</v>
      </c>
      <c r="L162" s="47"/>
      <c r="M162" s="209" t="s">
        <v>5</v>
      </c>
      <c r="N162" s="210" t="s">
        <v>48</v>
      </c>
      <c r="O162" s="48"/>
      <c r="P162" s="211">
        <f>O162*H162</f>
        <v>0</v>
      </c>
      <c r="Q162" s="211">
        <v>0.00269</v>
      </c>
      <c r="R162" s="211">
        <f>Q162*H162</f>
        <v>0.21522690000000003</v>
      </c>
      <c r="S162" s="211">
        <v>0</v>
      </c>
      <c r="T162" s="212">
        <f>S162*H162</f>
        <v>0</v>
      </c>
      <c r="AR162" s="24" t="s">
        <v>208</v>
      </c>
      <c r="AT162" s="24" t="s">
        <v>203</v>
      </c>
      <c r="AU162" s="24" t="s">
        <v>87</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305</v>
      </c>
    </row>
    <row r="163" spans="2:47" s="1" customFormat="1" ht="13.5">
      <c r="B163" s="47"/>
      <c r="D163" s="214" t="s">
        <v>210</v>
      </c>
      <c r="F163" s="215" t="s">
        <v>306</v>
      </c>
      <c r="I163" s="216"/>
      <c r="L163" s="47"/>
      <c r="M163" s="217"/>
      <c r="N163" s="48"/>
      <c r="O163" s="48"/>
      <c r="P163" s="48"/>
      <c r="Q163" s="48"/>
      <c r="R163" s="48"/>
      <c r="S163" s="48"/>
      <c r="T163" s="86"/>
      <c r="AT163" s="24" t="s">
        <v>210</v>
      </c>
      <c r="AU163" s="24" t="s">
        <v>87</v>
      </c>
    </row>
    <row r="164" spans="2:51" s="11" customFormat="1" ht="13.5">
      <c r="B164" s="218"/>
      <c r="D164" s="214" t="s">
        <v>212</v>
      </c>
      <c r="E164" s="219" t="s">
        <v>5</v>
      </c>
      <c r="F164" s="220" t="s">
        <v>307</v>
      </c>
      <c r="H164" s="221">
        <v>80.01</v>
      </c>
      <c r="I164" s="222"/>
      <c r="L164" s="218"/>
      <c r="M164" s="223"/>
      <c r="N164" s="224"/>
      <c r="O164" s="224"/>
      <c r="P164" s="224"/>
      <c r="Q164" s="224"/>
      <c r="R164" s="224"/>
      <c r="S164" s="224"/>
      <c r="T164" s="225"/>
      <c r="AT164" s="219" t="s">
        <v>212</v>
      </c>
      <c r="AU164" s="219" t="s">
        <v>87</v>
      </c>
      <c r="AV164" s="11" t="s">
        <v>87</v>
      </c>
      <c r="AW164" s="11" t="s">
        <v>41</v>
      </c>
      <c r="AX164" s="11" t="s">
        <v>85</v>
      </c>
      <c r="AY164" s="219" t="s">
        <v>201</v>
      </c>
    </row>
    <row r="165" spans="2:65" s="1" customFormat="1" ht="16.5" customHeight="1">
      <c r="B165" s="201"/>
      <c r="C165" s="202" t="s">
        <v>308</v>
      </c>
      <c r="D165" s="202" t="s">
        <v>203</v>
      </c>
      <c r="E165" s="203" t="s">
        <v>309</v>
      </c>
      <c r="F165" s="204" t="s">
        <v>310</v>
      </c>
      <c r="G165" s="205" t="s">
        <v>270</v>
      </c>
      <c r="H165" s="206">
        <v>80.01</v>
      </c>
      <c r="I165" s="207"/>
      <c r="J165" s="208">
        <f>ROUND(I165*H165,2)</f>
        <v>0</v>
      </c>
      <c r="K165" s="204" t="s">
        <v>207</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311</v>
      </c>
    </row>
    <row r="166" spans="2:47" s="1" customFormat="1" ht="13.5">
      <c r="B166" s="47"/>
      <c r="D166" s="214" t="s">
        <v>210</v>
      </c>
      <c r="F166" s="215" t="s">
        <v>312</v>
      </c>
      <c r="I166" s="216"/>
      <c r="L166" s="47"/>
      <c r="M166" s="217"/>
      <c r="N166" s="48"/>
      <c r="O166" s="48"/>
      <c r="P166" s="48"/>
      <c r="Q166" s="48"/>
      <c r="R166" s="48"/>
      <c r="S166" s="48"/>
      <c r="T166" s="86"/>
      <c r="AT166" s="24" t="s">
        <v>210</v>
      </c>
      <c r="AU166" s="24" t="s">
        <v>87</v>
      </c>
    </row>
    <row r="167" spans="2:51" s="11" customFormat="1" ht="13.5">
      <c r="B167" s="218"/>
      <c r="D167" s="214" t="s">
        <v>212</v>
      </c>
      <c r="E167" s="219" t="s">
        <v>5</v>
      </c>
      <c r="F167" s="220" t="s">
        <v>307</v>
      </c>
      <c r="H167" s="221">
        <v>80.01</v>
      </c>
      <c r="I167" s="222"/>
      <c r="L167" s="218"/>
      <c r="M167" s="223"/>
      <c r="N167" s="224"/>
      <c r="O167" s="224"/>
      <c r="P167" s="224"/>
      <c r="Q167" s="224"/>
      <c r="R167" s="224"/>
      <c r="S167" s="224"/>
      <c r="T167" s="225"/>
      <c r="AT167" s="219" t="s">
        <v>212</v>
      </c>
      <c r="AU167" s="219" t="s">
        <v>87</v>
      </c>
      <c r="AV167" s="11" t="s">
        <v>87</v>
      </c>
      <c r="AW167" s="11" t="s">
        <v>41</v>
      </c>
      <c r="AX167" s="11" t="s">
        <v>85</v>
      </c>
      <c r="AY167" s="219" t="s">
        <v>201</v>
      </c>
    </row>
    <row r="168" spans="2:65" s="1" customFormat="1" ht="16.5" customHeight="1">
      <c r="B168" s="201"/>
      <c r="C168" s="202" t="s">
        <v>313</v>
      </c>
      <c r="D168" s="202" t="s">
        <v>203</v>
      </c>
      <c r="E168" s="203" t="s">
        <v>314</v>
      </c>
      <c r="F168" s="204" t="s">
        <v>315</v>
      </c>
      <c r="G168" s="205" t="s">
        <v>316</v>
      </c>
      <c r="H168" s="206">
        <v>32</v>
      </c>
      <c r="I168" s="207"/>
      <c r="J168" s="208">
        <f>ROUND(I168*H168,2)</f>
        <v>0</v>
      </c>
      <c r="K168" s="204" t="s">
        <v>5</v>
      </c>
      <c r="L168" s="47"/>
      <c r="M168" s="209" t="s">
        <v>5</v>
      </c>
      <c r="N168" s="210" t="s">
        <v>48</v>
      </c>
      <c r="O168" s="48"/>
      <c r="P168" s="211">
        <f>O168*H168</f>
        <v>0</v>
      </c>
      <c r="Q168" s="211">
        <v>0.22353</v>
      </c>
      <c r="R168" s="211">
        <f>Q168*H168</f>
        <v>7.15296</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317</v>
      </c>
    </row>
    <row r="169" spans="2:65" s="1" customFormat="1" ht="16.5" customHeight="1">
      <c r="B169" s="201"/>
      <c r="C169" s="202" t="s">
        <v>318</v>
      </c>
      <c r="D169" s="202" t="s">
        <v>203</v>
      </c>
      <c r="E169" s="203" t="s">
        <v>319</v>
      </c>
      <c r="F169" s="204" t="s">
        <v>320</v>
      </c>
      <c r="G169" s="205" t="s">
        <v>316</v>
      </c>
      <c r="H169" s="206">
        <v>32</v>
      </c>
      <c r="I169" s="207"/>
      <c r="J169" s="208">
        <f>ROUND(I169*H169,2)</f>
        <v>0</v>
      </c>
      <c r="K169" s="204" t="s">
        <v>5</v>
      </c>
      <c r="L169" s="47"/>
      <c r="M169" s="209" t="s">
        <v>5</v>
      </c>
      <c r="N169" s="210" t="s">
        <v>48</v>
      </c>
      <c r="O169" s="48"/>
      <c r="P169" s="211">
        <f>O169*H169</f>
        <v>0</v>
      </c>
      <c r="Q169" s="211">
        <v>0</v>
      </c>
      <c r="R169" s="211">
        <f>Q169*H169</f>
        <v>0</v>
      </c>
      <c r="S169" s="211">
        <v>0</v>
      </c>
      <c r="T169" s="212">
        <f>S169*H169</f>
        <v>0</v>
      </c>
      <c r="AR169" s="24" t="s">
        <v>208</v>
      </c>
      <c r="AT169" s="24" t="s">
        <v>203</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321</v>
      </c>
    </row>
    <row r="170" spans="2:47" s="1" customFormat="1" ht="13.5">
      <c r="B170" s="47"/>
      <c r="D170" s="214" t="s">
        <v>322</v>
      </c>
      <c r="F170" s="234" t="s">
        <v>323</v>
      </c>
      <c r="I170" s="216"/>
      <c r="L170" s="47"/>
      <c r="M170" s="217"/>
      <c r="N170" s="48"/>
      <c r="O170" s="48"/>
      <c r="P170" s="48"/>
      <c r="Q170" s="48"/>
      <c r="R170" s="48"/>
      <c r="S170" s="48"/>
      <c r="T170" s="86"/>
      <c r="AT170" s="24" t="s">
        <v>322</v>
      </c>
      <c r="AU170" s="24" t="s">
        <v>87</v>
      </c>
    </row>
    <row r="171" spans="2:65" s="1" customFormat="1" ht="16.5" customHeight="1">
      <c r="B171" s="201"/>
      <c r="C171" s="202" t="s">
        <v>10</v>
      </c>
      <c r="D171" s="202" t="s">
        <v>203</v>
      </c>
      <c r="E171" s="203" t="s">
        <v>324</v>
      </c>
      <c r="F171" s="204" t="s">
        <v>325</v>
      </c>
      <c r="G171" s="205" t="s">
        <v>316</v>
      </c>
      <c r="H171" s="206">
        <v>1</v>
      </c>
      <c r="I171" s="207"/>
      <c r="J171" s="208">
        <f>ROUND(I171*H171,2)</f>
        <v>0</v>
      </c>
      <c r="K171" s="204" t="s">
        <v>5</v>
      </c>
      <c r="L171" s="47"/>
      <c r="M171" s="209" t="s">
        <v>5</v>
      </c>
      <c r="N171" s="210" t="s">
        <v>48</v>
      </c>
      <c r="O171" s="48"/>
      <c r="P171" s="211">
        <f>O171*H171</f>
        <v>0</v>
      </c>
      <c r="Q171" s="211">
        <v>0</v>
      </c>
      <c r="R171" s="211">
        <f>Q171*H171</f>
        <v>0</v>
      </c>
      <c r="S171" s="211">
        <v>0</v>
      </c>
      <c r="T171" s="212">
        <f>S171*H171</f>
        <v>0</v>
      </c>
      <c r="AR171" s="24" t="s">
        <v>208</v>
      </c>
      <c r="AT171" s="24" t="s">
        <v>203</v>
      </c>
      <c r="AU171" s="24" t="s">
        <v>87</v>
      </c>
      <c r="AY171" s="24" t="s">
        <v>201</v>
      </c>
      <c r="BE171" s="213">
        <f>IF(N171="základní",J171,0)</f>
        <v>0</v>
      </c>
      <c r="BF171" s="213">
        <f>IF(N171="snížená",J171,0)</f>
        <v>0</v>
      </c>
      <c r="BG171" s="213">
        <f>IF(N171="zákl. přenesená",J171,0)</f>
        <v>0</v>
      </c>
      <c r="BH171" s="213">
        <f>IF(N171="sníž. přenesená",J171,0)</f>
        <v>0</v>
      </c>
      <c r="BI171" s="213">
        <f>IF(N171="nulová",J171,0)</f>
        <v>0</v>
      </c>
      <c r="BJ171" s="24" t="s">
        <v>85</v>
      </c>
      <c r="BK171" s="213">
        <f>ROUND(I171*H171,2)</f>
        <v>0</v>
      </c>
      <c r="BL171" s="24" t="s">
        <v>208</v>
      </c>
      <c r="BM171" s="24" t="s">
        <v>326</v>
      </c>
    </row>
    <row r="172" spans="2:65" s="1" customFormat="1" ht="38.25" customHeight="1">
      <c r="B172" s="201"/>
      <c r="C172" s="202" t="s">
        <v>327</v>
      </c>
      <c r="D172" s="202" t="s">
        <v>203</v>
      </c>
      <c r="E172" s="203" t="s">
        <v>328</v>
      </c>
      <c r="F172" s="204" t="s">
        <v>329</v>
      </c>
      <c r="G172" s="205" t="s">
        <v>330</v>
      </c>
      <c r="H172" s="206">
        <v>164.59</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331</v>
      </c>
    </row>
    <row r="173" spans="2:51" s="11" customFormat="1" ht="13.5">
      <c r="B173" s="218"/>
      <c r="D173" s="214" t="s">
        <v>212</v>
      </c>
      <c r="E173" s="219" t="s">
        <v>5</v>
      </c>
      <c r="F173" s="220" t="s">
        <v>332</v>
      </c>
      <c r="H173" s="221">
        <v>164.59</v>
      </c>
      <c r="I173" s="222"/>
      <c r="L173" s="218"/>
      <c r="M173" s="223"/>
      <c r="N173" s="224"/>
      <c r="O173" s="224"/>
      <c r="P173" s="224"/>
      <c r="Q173" s="224"/>
      <c r="R173" s="224"/>
      <c r="S173" s="224"/>
      <c r="T173" s="225"/>
      <c r="AT173" s="219" t="s">
        <v>212</v>
      </c>
      <c r="AU173" s="219" t="s">
        <v>87</v>
      </c>
      <c r="AV173" s="11" t="s">
        <v>87</v>
      </c>
      <c r="AW173" s="11" t="s">
        <v>41</v>
      </c>
      <c r="AX173" s="11" t="s">
        <v>85</v>
      </c>
      <c r="AY173" s="219" t="s">
        <v>201</v>
      </c>
    </row>
    <row r="174" spans="2:63" s="10" customFormat="1" ht="29.85" customHeight="1">
      <c r="B174" s="188"/>
      <c r="D174" s="189" t="s">
        <v>76</v>
      </c>
      <c r="E174" s="199" t="s">
        <v>219</v>
      </c>
      <c r="F174" s="199" t="s">
        <v>333</v>
      </c>
      <c r="I174" s="191"/>
      <c r="J174" s="200">
        <f>BK174</f>
        <v>0</v>
      </c>
      <c r="L174" s="188"/>
      <c r="M174" s="193"/>
      <c r="N174" s="194"/>
      <c r="O174" s="194"/>
      <c r="P174" s="195">
        <f>SUM(P175:P232)</f>
        <v>0</v>
      </c>
      <c r="Q174" s="194"/>
      <c r="R174" s="195">
        <f>SUM(R175:R232)</f>
        <v>632.39159669</v>
      </c>
      <c r="S174" s="194"/>
      <c r="T174" s="196">
        <f>SUM(T175:T232)</f>
        <v>0</v>
      </c>
      <c r="AR174" s="189" t="s">
        <v>85</v>
      </c>
      <c r="AT174" s="197" t="s">
        <v>76</v>
      </c>
      <c r="AU174" s="197" t="s">
        <v>85</v>
      </c>
      <c r="AY174" s="189" t="s">
        <v>201</v>
      </c>
      <c r="BK174" s="198">
        <f>SUM(BK175:BK232)</f>
        <v>0</v>
      </c>
    </row>
    <row r="175" spans="2:65" s="1" customFormat="1" ht="25.5" customHeight="1">
      <c r="B175" s="201"/>
      <c r="C175" s="202" t="s">
        <v>334</v>
      </c>
      <c r="D175" s="202" t="s">
        <v>203</v>
      </c>
      <c r="E175" s="203" t="s">
        <v>335</v>
      </c>
      <c r="F175" s="204" t="s">
        <v>336</v>
      </c>
      <c r="G175" s="205" t="s">
        <v>270</v>
      </c>
      <c r="H175" s="206">
        <v>114.841</v>
      </c>
      <c r="I175" s="207"/>
      <c r="J175" s="208">
        <f>ROUND(I175*H175,2)</f>
        <v>0</v>
      </c>
      <c r="K175" s="204" t="s">
        <v>207</v>
      </c>
      <c r="L175" s="47"/>
      <c r="M175" s="209" t="s">
        <v>5</v>
      </c>
      <c r="N175" s="210" t="s">
        <v>48</v>
      </c>
      <c r="O175" s="48"/>
      <c r="P175" s="211">
        <f>O175*H175</f>
        <v>0</v>
      </c>
      <c r="Q175" s="211">
        <v>0.13709</v>
      </c>
      <c r="R175" s="211">
        <f>Q175*H175</f>
        <v>15.743552689999998</v>
      </c>
      <c r="S175" s="211">
        <v>0</v>
      </c>
      <c r="T175" s="212">
        <f>S175*H175</f>
        <v>0</v>
      </c>
      <c r="AR175" s="24" t="s">
        <v>208</v>
      </c>
      <c r="AT175" s="24" t="s">
        <v>203</v>
      </c>
      <c r="AU175" s="24" t="s">
        <v>87</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337</v>
      </c>
    </row>
    <row r="176" spans="2:47" s="1" customFormat="1" ht="13.5">
      <c r="B176" s="47"/>
      <c r="D176" s="214" t="s">
        <v>210</v>
      </c>
      <c r="F176" s="215" t="s">
        <v>338</v>
      </c>
      <c r="I176" s="216"/>
      <c r="L176" s="47"/>
      <c r="M176" s="217"/>
      <c r="N176" s="48"/>
      <c r="O176" s="48"/>
      <c r="P176" s="48"/>
      <c r="Q176" s="48"/>
      <c r="R176" s="48"/>
      <c r="S176" s="48"/>
      <c r="T176" s="86"/>
      <c r="AT176" s="24" t="s">
        <v>210</v>
      </c>
      <c r="AU176" s="24" t="s">
        <v>87</v>
      </c>
    </row>
    <row r="177" spans="2:51" s="11" customFormat="1" ht="13.5">
      <c r="B177" s="218"/>
      <c r="D177" s="214" t="s">
        <v>212</v>
      </c>
      <c r="E177" s="219" t="s">
        <v>5</v>
      </c>
      <c r="F177" s="220" t="s">
        <v>339</v>
      </c>
      <c r="H177" s="221">
        <v>45.653</v>
      </c>
      <c r="I177" s="222"/>
      <c r="L177" s="218"/>
      <c r="M177" s="223"/>
      <c r="N177" s="224"/>
      <c r="O177" s="224"/>
      <c r="P177" s="224"/>
      <c r="Q177" s="224"/>
      <c r="R177" s="224"/>
      <c r="S177" s="224"/>
      <c r="T177" s="225"/>
      <c r="AT177" s="219" t="s">
        <v>212</v>
      </c>
      <c r="AU177" s="219" t="s">
        <v>87</v>
      </c>
      <c r="AV177" s="11" t="s">
        <v>87</v>
      </c>
      <c r="AW177" s="11" t="s">
        <v>41</v>
      </c>
      <c r="AX177" s="11" t="s">
        <v>77</v>
      </c>
      <c r="AY177" s="219" t="s">
        <v>201</v>
      </c>
    </row>
    <row r="178" spans="2:51" s="11" customFormat="1" ht="13.5">
      <c r="B178" s="218"/>
      <c r="D178" s="214" t="s">
        <v>212</v>
      </c>
      <c r="E178" s="219" t="s">
        <v>5</v>
      </c>
      <c r="F178" s="220" t="s">
        <v>340</v>
      </c>
      <c r="H178" s="221">
        <v>69.188</v>
      </c>
      <c r="I178" s="222"/>
      <c r="L178" s="218"/>
      <c r="M178" s="223"/>
      <c r="N178" s="224"/>
      <c r="O178" s="224"/>
      <c r="P178" s="224"/>
      <c r="Q178" s="224"/>
      <c r="R178" s="224"/>
      <c r="S178" s="224"/>
      <c r="T178" s="225"/>
      <c r="AT178" s="219" t="s">
        <v>212</v>
      </c>
      <c r="AU178" s="219" t="s">
        <v>87</v>
      </c>
      <c r="AV178" s="11" t="s">
        <v>87</v>
      </c>
      <c r="AW178" s="11" t="s">
        <v>41</v>
      </c>
      <c r="AX178" s="11" t="s">
        <v>77</v>
      </c>
      <c r="AY178" s="219" t="s">
        <v>201</v>
      </c>
    </row>
    <row r="179" spans="2:51" s="12" customFormat="1" ht="13.5">
      <c r="B179" s="226"/>
      <c r="D179" s="214" t="s">
        <v>212</v>
      </c>
      <c r="E179" s="227" t="s">
        <v>5</v>
      </c>
      <c r="F179" s="228" t="s">
        <v>226</v>
      </c>
      <c r="H179" s="229">
        <v>114.841</v>
      </c>
      <c r="I179" s="230"/>
      <c r="L179" s="226"/>
      <c r="M179" s="231"/>
      <c r="N179" s="232"/>
      <c r="O179" s="232"/>
      <c r="P179" s="232"/>
      <c r="Q179" s="232"/>
      <c r="R179" s="232"/>
      <c r="S179" s="232"/>
      <c r="T179" s="233"/>
      <c r="AT179" s="227" t="s">
        <v>212</v>
      </c>
      <c r="AU179" s="227" t="s">
        <v>87</v>
      </c>
      <c r="AV179" s="12" t="s">
        <v>208</v>
      </c>
      <c r="AW179" s="12" t="s">
        <v>41</v>
      </c>
      <c r="AX179" s="12" t="s">
        <v>85</v>
      </c>
      <c r="AY179" s="227" t="s">
        <v>201</v>
      </c>
    </row>
    <row r="180" spans="2:65" s="1" customFormat="1" ht="25.5" customHeight="1">
      <c r="B180" s="201"/>
      <c r="C180" s="202" t="s">
        <v>341</v>
      </c>
      <c r="D180" s="202" t="s">
        <v>203</v>
      </c>
      <c r="E180" s="203" t="s">
        <v>342</v>
      </c>
      <c r="F180" s="204" t="s">
        <v>343</v>
      </c>
      <c r="G180" s="205" t="s">
        <v>270</v>
      </c>
      <c r="H180" s="206">
        <v>120.575</v>
      </c>
      <c r="I180" s="207"/>
      <c r="J180" s="208">
        <f>ROUND(I180*H180,2)</f>
        <v>0</v>
      </c>
      <c r="K180" s="204" t="s">
        <v>207</v>
      </c>
      <c r="L180" s="47"/>
      <c r="M180" s="209" t="s">
        <v>5</v>
      </c>
      <c r="N180" s="210" t="s">
        <v>48</v>
      </c>
      <c r="O180" s="48"/>
      <c r="P180" s="211">
        <f>O180*H180</f>
        <v>0</v>
      </c>
      <c r="Q180" s="211">
        <v>0.25933</v>
      </c>
      <c r="R180" s="211">
        <f>Q180*H180</f>
        <v>31.26871475</v>
      </c>
      <c r="S180" s="211">
        <v>0</v>
      </c>
      <c r="T180" s="212">
        <f>S180*H180</f>
        <v>0</v>
      </c>
      <c r="AR180" s="24" t="s">
        <v>208</v>
      </c>
      <c r="AT180" s="24" t="s">
        <v>203</v>
      </c>
      <c r="AU180" s="24" t="s">
        <v>87</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344</v>
      </c>
    </row>
    <row r="181" spans="2:47" s="1" customFormat="1" ht="13.5">
      <c r="B181" s="47"/>
      <c r="D181" s="214" t="s">
        <v>210</v>
      </c>
      <c r="F181" s="215" t="s">
        <v>345</v>
      </c>
      <c r="I181" s="216"/>
      <c r="L181" s="47"/>
      <c r="M181" s="217"/>
      <c r="N181" s="48"/>
      <c r="O181" s="48"/>
      <c r="P181" s="48"/>
      <c r="Q181" s="48"/>
      <c r="R181" s="48"/>
      <c r="S181" s="48"/>
      <c r="T181" s="86"/>
      <c r="AT181" s="24" t="s">
        <v>210</v>
      </c>
      <c r="AU181" s="24" t="s">
        <v>87</v>
      </c>
    </row>
    <row r="182" spans="2:51" s="11" customFormat="1" ht="13.5">
      <c r="B182" s="218"/>
      <c r="D182" s="214" t="s">
        <v>212</v>
      </c>
      <c r="E182" s="219" t="s">
        <v>5</v>
      </c>
      <c r="F182" s="220" t="s">
        <v>346</v>
      </c>
      <c r="H182" s="221">
        <v>120.575</v>
      </c>
      <c r="I182" s="222"/>
      <c r="L182" s="218"/>
      <c r="M182" s="223"/>
      <c r="N182" s="224"/>
      <c r="O182" s="224"/>
      <c r="P182" s="224"/>
      <c r="Q182" s="224"/>
      <c r="R182" s="224"/>
      <c r="S182" s="224"/>
      <c r="T182" s="225"/>
      <c r="AT182" s="219" t="s">
        <v>212</v>
      </c>
      <c r="AU182" s="219" t="s">
        <v>87</v>
      </c>
      <c r="AV182" s="11" t="s">
        <v>87</v>
      </c>
      <c r="AW182" s="11" t="s">
        <v>41</v>
      </c>
      <c r="AX182" s="11" t="s">
        <v>85</v>
      </c>
      <c r="AY182" s="219" t="s">
        <v>201</v>
      </c>
    </row>
    <row r="183" spans="2:65" s="1" customFormat="1" ht="25.5" customHeight="1">
      <c r="B183" s="201"/>
      <c r="C183" s="202" t="s">
        <v>347</v>
      </c>
      <c r="D183" s="202" t="s">
        <v>203</v>
      </c>
      <c r="E183" s="203" t="s">
        <v>348</v>
      </c>
      <c r="F183" s="204" t="s">
        <v>349</v>
      </c>
      <c r="G183" s="205" t="s">
        <v>316</v>
      </c>
      <c r="H183" s="206">
        <v>3</v>
      </c>
      <c r="I183" s="207"/>
      <c r="J183" s="208">
        <f>ROUND(I183*H183,2)</f>
        <v>0</v>
      </c>
      <c r="K183" s="204" t="s">
        <v>207</v>
      </c>
      <c r="L183" s="47"/>
      <c r="M183" s="209" t="s">
        <v>5</v>
      </c>
      <c r="N183" s="210" t="s">
        <v>48</v>
      </c>
      <c r="O183" s="48"/>
      <c r="P183" s="211">
        <f>O183*H183</f>
        <v>0</v>
      </c>
      <c r="Q183" s="211">
        <v>0.02606</v>
      </c>
      <c r="R183" s="211">
        <f>Q183*H183</f>
        <v>0.07818</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350</v>
      </c>
    </row>
    <row r="184" spans="2:47" s="1" customFormat="1" ht="13.5">
      <c r="B184" s="47"/>
      <c r="D184" s="214" t="s">
        <v>210</v>
      </c>
      <c r="F184" s="215" t="s">
        <v>351</v>
      </c>
      <c r="I184" s="216"/>
      <c r="L184" s="47"/>
      <c r="M184" s="217"/>
      <c r="N184" s="48"/>
      <c r="O184" s="48"/>
      <c r="P184" s="48"/>
      <c r="Q184" s="48"/>
      <c r="R184" s="48"/>
      <c r="S184" s="48"/>
      <c r="T184" s="86"/>
      <c r="AT184" s="24" t="s">
        <v>210</v>
      </c>
      <c r="AU184" s="24" t="s">
        <v>87</v>
      </c>
    </row>
    <row r="185" spans="2:51" s="11" customFormat="1" ht="13.5">
      <c r="B185" s="218"/>
      <c r="D185" s="214" t="s">
        <v>212</v>
      </c>
      <c r="E185" s="219" t="s">
        <v>5</v>
      </c>
      <c r="F185" s="220" t="s">
        <v>219</v>
      </c>
      <c r="H185" s="221">
        <v>3</v>
      </c>
      <c r="I185" s="222"/>
      <c r="L185" s="218"/>
      <c r="M185" s="223"/>
      <c r="N185" s="224"/>
      <c r="O185" s="224"/>
      <c r="P185" s="224"/>
      <c r="Q185" s="224"/>
      <c r="R185" s="224"/>
      <c r="S185" s="224"/>
      <c r="T185" s="225"/>
      <c r="AT185" s="219" t="s">
        <v>212</v>
      </c>
      <c r="AU185" s="219" t="s">
        <v>87</v>
      </c>
      <c r="AV185" s="11" t="s">
        <v>87</v>
      </c>
      <c r="AW185" s="11" t="s">
        <v>41</v>
      </c>
      <c r="AX185" s="11" t="s">
        <v>85</v>
      </c>
      <c r="AY185" s="219" t="s">
        <v>201</v>
      </c>
    </row>
    <row r="186" spans="2:65" s="1" customFormat="1" ht="25.5" customHeight="1">
      <c r="B186" s="201"/>
      <c r="C186" s="202" t="s">
        <v>352</v>
      </c>
      <c r="D186" s="202" t="s">
        <v>203</v>
      </c>
      <c r="E186" s="203" t="s">
        <v>353</v>
      </c>
      <c r="F186" s="204" t="s">
        <v>354</v>
      </c>
      <c r="G186" s="205" t="s">
        <v>316</v>
      </c>
      <c r="H186" s="206">
        <v>4</v>
      </c>
      <c r="I186" s="207"/>
      <c r="J186" s="208">
        <f>ROUND(I186*H186,2)</f>
        <v>0</v>
      </c>
      <c r="K186" s="204" t="s">
        <v>207</v>
      </c>
      <c r="L186" s="47"/>
      <c r="M186" s="209" t="s">
        <v>5</v>
      </c>
      <c r="N186" s="210" t="s">
        <v>48</v>
      </c>
      <c r="O186" s="48"/>
      <c r="P186" s="211">
        <f>O186*H186</f>
        <v>0</v>
      </c>
      <c r="Q186" s="211">
        <v>0.03909</v>
      </c>
      <c r="R186" s="211">
        <f>Q186*H186</f>
        <v>0.15636</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355</v>
      </c>
    </row>
    <row r="187" spans="2:47" s="1" customFormat="1" ht="13.5">
      <c r="B187" s="47"/>
      <c r="D187" s="214" t="s">
        <v>210</v>
      </c>
      <c r="F187" s="215" t="s">
        <v>356</v>
      </c>
      <c r="I187" s="216"/>
      <c r="L187" s="47"/>
      <c r="M187" s="217"/>
      <c r="N187" s="48"/>
      <c r="O187" s="48"/>
      <c r="P187" s="48"/>
      <c r="Q187" s="48"/>
      <c r="R187" s="48"/>
      <c r="S187" s="48"/>
      <c r="T187" s="86"/>
      <c r="AT187" s="24" t="s">
        <v>210</v>
      </c>
      <c r="AU187" s="24" t="s">
        <v>87</v>
      </c>
    </row>
    <row r="188" spans="2:51" s="11" customFormat="1" ht="13.5">
      <c r="B188" s="218"/>
      <c r="D188" s="214" t="s">
        <v>212</v>
      </c>
      <c r="E188" s="219" t="s">
        <v>5</v>
      </c>
      <c r="F188" s="220" t="s">
        <v>208</v>
      </c>
      <c r="H188" s="221">
        <v>4</v>
      </c>
      <c r="I188" s="222"/>
      <c r="L188" s="218"/>
      <c r="M188" s="223"/>
      <c r="N188" s="224"/>
      <c r="O188" s="224"/>
      <c r="P188" s="224"/>
      <c r="Q188" s="224"/>
      <c r="R188" s="224"/>
      <c r="S188" s="224"/>
      <c r="T188" s="225"/>
      <c r="AT188" s="219" t="s">
        <v>212</v>
      </c>
      <c r="AU188" s="219" t="s">
        <v>87</v>
      </c>
      <c r="AV188" s="11" t="s">
        <v>87</v>
      </c>
      <c r="AW188" s="11" t="s">
        <v>41</v>
      </c>
      <c r="AX188" s="11" t="s">
        <v>85</v>
      </c>
      <c r="AY188" s="219" t="s">
        <v>201</v>
      </c>
    </row>
    <row r="189" spans="2:65" s="1" customFormat="1" ht="16.5" customHeight="1">
      <c r="B189" s="201"/>
      <c r="C189" s="202" t="s">
        <v>357</v>
      </c>
      <c r="D189" s="202" t="s">
        <v>203</v>
      </c>
      <c r="E189" s="203" t="s">
        <v>358</v>
      </c>
      <c r="F189" s="204" t="s">
        <v>359</v>
      </c>
      <c r="G189" s="205" t="s">
        <v>316</v>
      </c>
      <c r="H189" s="206">
        <v>22</v>
      </c>
      <c r="I189" s="207"/>
      <c r="J189" s="208">
        <f>ROUND(I189*H189,2)</f>
        <v>0</v>
      </c>
      <c r="K189" s="204" t="s">
        <v>207</v>
      </c>
      <c r="L189" s="47"/>
      <c r="M189" s="209" t="s">
        <v>5</v>
      </c>
      <c r="N189" s="210" t="s">
        <v>48</v>
      </c>
      <c r="O189" s="48"/>
      <c r="P189" s="211">
        <f>O189*H189</f>
        <v>0</v>
      </c>
      <c r="Q189" s="211">
        <v>0.04555</v>
      </c>
      <c r="R189" s="211">
        <f>Q189*H189</f>
        <v>1.0021</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360</v>
      </c>
    </row>
    <row r="190" spans="2:47" s="1" customFormat="1" ht="13.5">
      <c r="B190" s="47"/>
      <c r="D190" s="214" t="s">
        <v>210</v>
      </c>
      <c r="F190" s="215" t="s">
        <v>361</v>
      </c>
      <c r="I190" s="216"/>
      <c r="L190" s="47"/>
      <c r="M190" s="217"/>
      <c r="N190" s="48"/>
      <c r="O190" s="48"/>
      <c r="P190" s="48"/>
      <c r="Q190" s="48"/>
      <c r="R190" s="48"/>
      <c r="S190" s="48"/>
      <c r="T190" s="86"/>
      <c r="AT190" s="24" t="s">
        <v>210</v>
      </c>
      <c r="AU190" s="24" t="s">
        <v>87</v>
      </c>
    </row>
    <row r="191" spans="2:51" s="11" customFormat="1" ht="13.5">
      <c r="B191" s="218"/>
      <c r="D191" s="214" t="s">
        <v>212</v>
      </c>
      <c r="E191" s="219" t="s">
        <v>5</v>
      </c>
      <c r="F191" s="220" t="s">
        <v>362</v>
      </c>
      <c r="H191" s="221">
        <v>22</v>
      </c>
      <c r="I191" s="222"/>
      <c r="L191" s="218"/>
      <c r="M191" s="223"/>
      <c r="N191" s="224"/>
      <c r="O191" s="224"/>
      <c r="P191" s="224"/>
      <c r="Q191" s="224"/>
      <c r="R191" s="224"/>
      <c r="S191" s="224"/>
      <c r="T191" s="225"/>
      <c r="AT191" s="219" t="s">
        <v>212</v>
      </c>
      <c r="AU191" s="219" t="s">
        <v>87</v>
      </c>
      <c r="AV191" s="11" t="s">
        <v>87</v>
      </c>
      <c r="AW191" s="11" t="s">
        <v>41</v>
      </c>
      <c r="AX191" s="11" t="s">
        <v>85</v>
      </c>
      <c r="AY191" s="219" t="s">
        <v>201</v>
      </c>
    </row>
    <row r="192" spans="2:65" s="1" customFormat="1" ht="16.5" customHeight="1">
      <c r="B192" s="201"/>
      <c r="C192" s="202" t="s">
        <v>363</v>
      </c>
      <c r="D192" s="202" t="s">
        <v>203</v>
      </c>
      <c r="E192" s="203" t="s">
        <v>364</v>
      </c>
      <c r="F192" s="204" t="s">
        <v>365</v>
      </c>
      <c r="G192" s="205" t="s">
        <v>316</v>
      </c>
      <c r="H192" s="206">
        <v>2</v>
      </c>
      <c r="I192" s="207"/>
      <c r="J192" s="208">
        <f>ROUND(I192*H192,2)</f>
        <v>0</v>
      </c>
      <c r="K192" s="204" t="s">
        <v>207</v>
      </c>
      <c r="L192" s="47"/>
      <c r="M192" s="209" t="s">
        <v>5</v>
      </c>
      <c r="N192" s="210" t="s">
        <v>48</v>
      </c>
      <c r="O192" s="48"/>
      <c r="P192" s="211">
        <f>O192*H192</f>
        <v>0</v>
      </c>
      <c r="Q192" s="211">
        <v>0.09105</v>
      </c>
      <c r="R192" s="211">
        <f>Q192*H192</f>
        <v>0.1821</v>
      </c>
      <c r="S192" s="211">
        <v>0</v>
      </c>
      <c r="T192" s="212">
        <f>S192*H192</f>
        <v>0</v>
      </c>
      <c r="AR192" s="24" t="s">
        <v>208</v>
      </c>
      <c r="AT192" s="24" t="s">
        <v>203</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366</v>
      </c>
    </row>
    <row r="193" spans="2:47" s="1" customFormat="1" ht="13.5">
      <c r="B193" s="47"/>
      <c r="D193" s="214" t="s">
        <v>210</v>
      </c>
      <c r="F193" s="215" t="s">
        <v>367</v>
      </c>
      <c r="I193" s="216"/>
      <c r="L193" s="47"/>
      <c r="M193" s="217"/>
      <c r="N193" s="48"/>
      <c r="O193" s="48"/>
      <c r="P193" s="48"/>
      <c r="Q193" s="48"/>
      <c r="R193" s="48"/>
      <c r="S193" s="48"/>
      <c r="T193" s="86"/>
      <c r="AT193" s="24" t="s">
        <v>210</v>
      </c>
      <c r="AU193" s="24" t="s">
        <v>87</v>
      </c>
    </row>
    <row r="194" spans="2:65" s="1" customFormat="1" ht="38.25" customHeight="1">
      <c r="B194" s="201"/>
      <c r="C194" s="202" t="s">
        <v>368</v>
      </c>
      <c r="D194" s="202" t="s">
        <v>203</v>
      </c>
      <c r="E194" s="203" t="s">
        <v>369</v>
      </c>
      <c r="F194" s="204" t="s">
        <v>370</v>
      </c>
      <c r="G194" s="205" t="s">
        <v>270</v>
      </c>
      <c r="H194" s="206">
        <v>69.696</v>
      </c>
      <c r="I194" s="207"/>
      <c r="J194" s="208">
        <f>ROUND(I194*H194,2)</f>
        <v>0</v>
      </c>
      <c r="K194" s="204" t="s">
        <v>5</v>
      </c>
      <c r="L194" s="47"/>
      <c r="M194" s="209" t="s">
        <v>5</v>
      </c>
      <c r="N194" s="210" t="s">
        <v>48</v>
      </c>
      <c r="O194" s="48"/>
      <c r="P194" s="211">
        <f>O194*H194</f>
        <v>0</v>
      </c>
      <c r="Q194" s="211">
        <v>0.065</v>
      </c>
      <c r="R194" s="211">
        <f>Q194*H194</f>
        <v>4.53024</v>
      </c>
      <c r="S194" s="211">
        <v>0</v>
      </c>
      <c r="T194" s="212">
        <f>S194*H194</f>
        <v>0</v>
      </c>
      <c r="AR194" s="24" t="s">
        <v>208</v>
      </c>
      <c r="AT194" s="24" t="s">
        <v>203</v>
      </c>
      <c r="AU194" s="24" t="s">
        <v>87</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371</v>
      </c>
    </row>
    <row r="195" spans="2:47" s="1" customFormat="1" ht="13.5">
      <c r="B195" s="47"/>
      <c r="D195" s="214" t="s">
        <v>322</v>
      </c>
      <c r="F195" s="234" t="s">
        <v>372</v>
      </c>
      <c r="I195" s="216"/>
      <c r="L195" s="47"/>
      <c r="M195" s="217"/>
      <c r="N195" s="48"/>
      <c r="O195" s="48"/>
      <c r="P195" s="48"/>
      <c r="Q195" s="48"/>
      <c r="R195" s="48"/>
      <c r="S195" s="48"/>
      <c r="T195" s="86"/>
      <c r="AT195" s="24" t="s">
        <v>322</v>
      </c>
      <c r="AU195" s="24" t="s">
        <v>87</v>
      </c>
    </row>
    <row r="196" spans="2:51" s="11" customFormat="1" ht="13.5">
      <c r="B196" s="218"/>
      <c r="D196" s="214" t="s">
        <v>212</v>
      </c>
      <c r="E196" s="219" t="s">
        <v>5</v>
      </c>
      <c r="F196" s="220" t="s">
        <v>373</v>
      </c>
      <c r="H196" s="221">
        <v>69.696</v>
      </c>
      <c r="I196" s="222"/>
      <c r="L196" s="218"/>
      <c r="M196" s="223"/>
      <c r="N196" s="224"/>
      <c r="O196" s="224"/>
      <c r="P196" s="224"/>
      <c r="Q196" s="224"/>
      <c r="R196" s="224"/>
      <c r="S196" s="224"/>
      <c r="T196" s="225"/>
      <c r="AT196" s="219" t="s">
        <v>212</v>
      </c>
      <c r="AU196" s="219" t="s">
        <v>87</v>
      </c>
      <c r="AV196" s="11" t="s">
        <v>87</v>
      </c>
      <c r="AW196" s="11" t="s">
        <v>41</v>
      </c>
      <c r="AX196" s="11" t="s">
        <v>77</v>
      </c>
      <c r="AY196" s="219" t="s">
        <v>201</v>
      </c>
    </row>
    <row r="197" spans="2:51" s="12" customFormat="1" ht="13.5">
      <c r="B197" s="226"/>
      <c r="D197" s="214" t="s">
        <v>212</v>
      </c>
      <c r="E197" s="227" t="s">
        <v>5</v>
      </c>
      <c r="F197" s="228" t="s">
        <v>226</v>
      </c>
      <c r="H197" s="229">
        <v>69.696</v>
      </c>
      <c r="I197" s="230"/>
      <c r="L197" s="226"/>
      <c r="M197" s="231"/>
      <c r="N197" s="232"/>
      <c r="O197" s="232"/>
      <c r="P197" s="232"/>
      <c r="Q197" s="232"/>
      <c r="R197" s="232"/>
      <c r="S197" s="232"/>
      <c r="T197" s="233"/>
      <c r="AT197" s="227" t="s">
        <v>212</v>
      </c>
      <c r="AU197" s="227" t="s">
        <v>87</v>
      </c>
      <c r="AV197" s="12" t="s">
        <v>208</v>
      </c>
      <c r="AW197" s="12" t="s">
        <v>41</v>
      </c>
      <c r="AX197" s="12" t="s">
        <v>85</v>
      </c>
      <c r="AY197" s="227" t="s">
        <v>201</v>
      </c>
    </row>
    <row r="198" spans="2:65" s="1" customFormat="1" ht="25.5" customHeight="1">
      <c r="B198" s="201"/>
      <c r="C198" s="202" t="s">
        <v>374</v>
      </c>
      <c r="D198" s="202" t="s">
        <v>203</v>
      </c>
      <c r="E198" s="203" t="s">
        <v>375</v>
      </c>
      <c r="F198" s="204" t="s">
        <v>376</v>
      </c>
      <c r="G198" s="205" t="s">
        <v>270</v>
      </c>
      <c r="H198" s="206">
        <v>664.332</v>
      </c>
      <c r="I198" s="207"/>
      <c r="J198" s="208">
        <f>ROUND(I198*H198,2)</f>
        <v>0</v>
      </c>
      <c r="K198" s="204" t="s">
        <v>5</v>
      </c>
      <c r="L198" s="47"/>
      <c r="M198" s="209" t="s">
        <v>5</v>
      </c>
      <c r="N198" s="210" t="s">
        <v>48</v>
      </c>
      <c r="O198" s="48"/>
      <c r="P198" s="211">
        <f>O198*H198</f>
        <v>0</v>
      </c>
      <c r="Q198" s="211">
        <v>0.065</v>
      </c>
      <c r="R198" s="211">
        <f>Q198*H198</f>
        <v>43.181580000000004</v>
      </c>
      <c r="S198" s="211">
        <v>0</v>
      </c>
      <c r="T198" s="212">
        <f>S198*H198</f>
        <v>0</v>
      </c>
      <c r="AR198" s="24" t="s">
        <v>208</v>
      </c>
      <c r="AT198" s="24" t="s">
        <v>203</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377</v>
      </c>
    </row>
    <row r="199" spans="2:47" s="1" customFormat="1" ht="13.5">
      <c r="B199" s="47"/>
      <c r="D199" s="214" t="s">
        <v>322</v>
      </c>
      <c r="F199" s="234" t="s">
        <v>372</v>
      </c>
      <c r="I199" s="216"/>
      <c r="L199" s="47"/>
      <c r="M199" s="217"/>
      <c r="N199" s="48"/>
      <c r="O199" s="48"/>
      <c r="P199" s="48"/>
      <c r="Q199" s="48"/>
      <c r="R199" s="48"/>
      <c r="S199" s="48"/>
      <c r="T199" s="86"/>
      <c r="AT199" s="24" t="s">
        <v>322</v>
      </c>
      <c r="AU199" s="24" t="s">
        <v>87</v>
      </c>
    </row>
    <row r="200" spans="2:51" s="11" customFormat="1" ht="13.5">
      <c r="B200" s="218"/>
      <c r="D200" s="214" t="s">
        <v>212</v>
      </c>
      <c r="E200" s="219" t="s">
        <v>5</v>
      </c>
      <c r="F200" s="220" t="s">
        <v>378</v>
      </c>
      <c r="H200" s="221">
        <v>276.463</v>
      </c>
      <c r="I200" s="222"/>
      <c r="L200" s="218"/>
      <c r="M200" s="223"/>
      <c r="N200" s="224"/>
      <c r="O200" s="224"/>
      <c r="P200" s="224"/>
      <c r="Q200" s="224"/>
      <c r="R200" s="224"/>
      <c r="S200" s="224"/>
      <c r="T200" s="225"/>
      <c r="AT200" s="219" t="s">
        <v>212</v>
      </c>
      <c r="AU200" s="219" t="s">
        <v>87</v>
      </c>
      <c r="AV200" s="11" t="s">
        <v>87</v>
      </c>
      <c r="AW200" s="11" t="s">
        <v>41</v>
      </c>
      <c r="AX200" s="11" t="s">
        <v>77</v>
      </c>
      <c r="AY200" s="219" t="s">
        <v>201</v>
      </c>
    </row>
    <row r="201" spans="2:51" s="11" customFormat="1" ht="13.5">
      <c r="B201" s="218"/>
      <c r="D201" s="214" t="s">
        <v>212</v>
      </c>
      <c r="E201" s="219" t="s">
        <v>5</v>
      </c>
      <c r="F201" s="220" t="s">
        <v>379</v>
      </c>
      <c r="H201" s="221">
        <v>260.463</v>
      </c>
      <c r="I201" s="222"/>
      <c r="L201" s="218"/>
      <c r="M201" s="223"/>
      <c r="N201" s="224"/>
      <c r="O201" s="224"/>
      <c r="P201" s="224"/>
      <c r="Q201" s="224"/>
      <c r="R201" s="224"/>
      <c r="S201" s="224"/>
      <c r="T201" s="225"/>
      <c r="AT201" s="219" t="s">
        <v>212</v>
      </c>
      <c r="AU201" s="219" t="s">
        <v>87</v>
      </c>
      <c r="AV201" s="11" t="s">
        <v>87</v>
      </c>
      <c r="AW201" s="11" t="s">
        <v>41</v>
      </c>
      <c r="AX201" s="11" t="s">
        <v>77</v>
      </c>
      <c r="AY201" s="219" t="s">
        <v>201</v>
      </c>
    </row>
    <row r="202" spans="2:51" s="11" customFormat="1" ht="13.5">
      <c r="B202" s="218"/>
      <c r="D202" s="214" t="s">
        <v>212</v>
      </c>
      <c r="E202" s="219" t="s">
        <v>5</v>
      </c>
      <c r="F202" s="220" t="s">
        <v>380</v>
      </c>
      <c r="H202" s="221">
        <v>127.406</v>
      </c>
      <c r="I202" s="222"/>
      <c r="L202" s="218"/>
      <c r="M202" s="223"/>
      <c r="N202" s="224"/>
      <c r="O202" s="224"/>
      <c r="P202" s="224"/>
      <c r="Q202" s="224"/>
      <c r="R202" s="224"/>
      <c r="S202" s="224"/>
      <c r="T202" s="225"/>
      <c r="AT202" s="219" t="s">
        <v>212</v>
      </c>
      <c r="AU202" s="219" t="s">
        <v>87</v>
      </c>
      <c r="AV202" s="11" t="s">
        <v>87</v>
      </c>
      <c r="AW202" s="11" t="s">
        <v>41</v>
      </c>
      <c r="AX202" s="11" t="s">
        <v>77</v>
      </c>
      <c r="AY202" s="219" t="s">
        <v>201</v>
      </c>
    </row>
    <row r="203" spans="2:51" s="12" customFormat="1" ht="13.5">
      <c r="B203" s="226"/>
      <c r="D203" s="214" t="s">
        <v>212</v>
      </c>
      <c r="E203" s="227" t="s">
        <v>5</v>
      </c>
      <c r="F203" s="228" t="s">
        <v>226</v>
      </c>
      <c r="H203" s="229">
        <v>664.332</v>
      </c>
      <c r="I203" s="230"/>
      <c r="L203" s="226"/>
      <c r="M203" s="231"/>
      <c r="N203" s="232"/>
      <c r="O203" s="232"/>
      <c r="P203" s="232"/>
      <c r="Q203" s="232"/>
      <c r="R203" s="232"/>
      <c r="S203" s="232"/>
      <c r="T203" s="233"/>
      <c r="AT203" s="227" t="s">
        <v>212</v>
      </c>
      <c r="AU203" s="227" t="s">
        <v>87</v>
      </c>
      <c r="AV203" s="12" t="s">
        <v>208</v>
      </c>
      <c r="AW203" s="12" t="s">
        <v>41</v>
      </c>
      <c r="AX203" s="12" t="s">
        <v>85</v>
      </c>
      <c r="AY203" s="227" t="s">
        <v>201</v>
      </c>
    </row>
    <row r="204" spans="2:65" s="1" customFormat="1" ht="38.25" customHeight="1">
      <c r="B204" s="201"/>
      <c r="C204" s="202" t="s">
        <v>144</v>
      </c>
      <c r="D204" s="202" t="s">
        <v>203</v>
      </c>
      <c r="E204" s="203" t="s">
        <v>381</v>
      </c>
      <c r="F204" s="204" t="s">
        <v>382</v>
      </c>
      <c r="G204" s="205" t="s">
        <v>270</v>
      </c>
      <c r="H204" s="206">
        <v>134.775</v>
      </c>
      <c r="I204" s="207"/>
      <c r="J204" s="208">
        <f>ROUND(I204*H204,2)</f>
        <v>0</v>
      </c>
      <c r="K204" s="204" t="s">
        <v>5</v>
      </c>
      <c r="L204" s="47"/>
      <c r="M204" s="209" t="s">
        <v>5</v>
      </c>
      <c r="N204" s="210" t="s">
        <v>48</v>
      </c>
      <c r="O204" s="48"/>
      <c r="P204" s="211">
        <f>O204*H204</f>
        <v>0</v>
      </c>
      <c r="Q204" s="211">
        <v>0.065</v>
      </c>
      <c r="R204" s="211">
        <f>Q204*H204</f>
        <v>8.760375</v>
      </c>
      <c r="S204" s="211">
        <v>0</v>
      </c>
      <c r="T204" s="212">
        <f>S204*H204</f>
        <v>0</v>
      </c>
      <c r="AR204" s="24" t="s">
        <v>208</v>
      </c>
      <c r="AT204" s="24" t="s">
        <v>203</v>
      </c>
      <c r="AU204" s="24" t="s">
        <v>87</v>
      </c>
      <c r="AY204" s="24" t="s">
        <v>201</v>
      </c>
      <c r="BE204" s="213">
        <f>IF(N204="základní",J204,0)</f>
        <v>0</v>
      </c>
      <c r="BF204" s="213">
        <f>IF(N204="snížená",J204,0)</f>
        <v>0</v>
      </c>
      <c r="BG204" s="213">
        <f>IF(N204="zákl. přenesená",J204,0)</f>
        <v>0</v>
      </c>
      <c r="BH204" s="213">
        <f>IF(N204="sníž. přenesená",J204,0)</f>
        <v>0</v>
      </c>
      <c r="BI204" s="213">
        <f>IF(N204="nulová",J204,0)</f>
        <v>0</v>
      </c>
      <c r="BJ204" s="24" t="s">
        <v>85</v>
      </c>
      <c r="BK204" s="213">
        <f>ROUND(I204*H204,2)</f>
        <v>0</v>
      </c>
      <c r="BL204" s="24" t="s">
        <v>208</v>
      </c>
      <c r="BM204" s="24" t="s">
        <v>383</v>
      </c>
    </row>
    <row r="205" spans="2:47" s="1" customFormat="1" ht="13.5">
      <c r="B205" s="47"/>
      <c r="D205" s="214" t="s">
        <v>322</v>
      </c>
      <c r="F205" s="234" t="s">
        <v>372</v>
      </c>
      <c r="I205" s="216"/>
      <c r="L205" s="47"/>
      <c r="M205" s="217"/>
      <c r="N205" s="48"/>
      <c r="O205" s="48"/>
      <c r="P205" s="48"/>
      <c r="Q205" s="48"/>
      <c r="R205" s="48"/>
      <c r="S205" s="48"/>
      <c r="T205" s="86"/>
      <c r="AT205" s="24" t="s">
        <v>322</v>
      </c>
      <c r="AU205" s="24" t="s">
        <v>87</v>
      </c>
    </row>
    <row r="206" spans="2:51" s="11" customFormat="1" ht="13.5">
      <c r="B206" s="218"/>
      <c r="D206" s="214" t="s">
        <v>212</v>
      </c>
      <c r="E206" s="219" t="s">
        <v>5</v>
      </c>
      <c r="F206" s="220" t="s">
        <v>384</v>
      </c>
      <c r="H206" s="221">
        <v>134.775</v>
      </c>
      <c r="I206" s="222"/>
      <c r="L206" s="218"/>
      <c r="M206" s="223"/>
      <c r="N206" s="224"/>
      <c r="O206" s="224"/>
      <c r="P206" s="224"/>
      <c r="Q206" s="224"/>
      <c r="R206" s="224"/>
      <c r="S206" s="224"/>
      <c r="T206" s="225"/>
      <c r="AT206" s="219" t="s">
        <v>212</v>
      </c>
      <c r="AU206" s="219" t="s">
        <v>87</v>
      </c>
      <c r="AV206" s="11" t="s">
        <v>87</v>
      </c>
      <c r="AW206" s="11" t="s">
        <v>41</v>
      </c>
      <c r="AX206" s="11" t="s">
        <v>77</v>
      </c>
      <c r="AY206" s="219" t="s">
        <v>201</v>
      </c>
    </row>
    <row r="207" spans="2:51" s="12" customFormat="1" ht="13.5">
      <c r="B207" s="226"/>
      <c r="D207" s="214" t="s">
        <v>212</v>
      </c>
      <c r="E207" s="227" t="s">
        <v>5</v>
      </c>
      <c r="F207" s="228" t="s">
        <v>226</v>
      </c>
      <c r="H207" s="229">
        <v>134.775</v>
      </c>
      <c r="I207" s="230"/>
      <c r="L207" s="226"/>
      <c r="M207" s="231"/>
      <c r="N207" s="232"/>
      <c r="O207" s="232"/>
      <c r="P207" s="232"/>
      <c r="Q207" s="232"/>
      <c r="R207" s="232"/>
      <c r="S207" s="232"/>
      <c r="T207" s="233"/>
      <c r="AT207" s="227" t="s">
        <v>212</v>
      </c>
      <c r="AU207" s="227" t="s">
        <v>87</v>
      </c>
      <c r="AV207" s="12" t="s">
        <v>208</v>
      </c>
      <c r="AW207" s="12" t="s">
        <v>41</v>
      </c>
      <c r="AX207" s="12" t="s">
        <v>85</v>
      </c>
      <c r="AY207" s="227" t="s">
        <v>201</v>
      </c>
    </row>
    <row r="208" spans="2:65" s="1" customFormat="1" ht="38.25" customHeight="1">
      <c r="B208" s="201"/>
      <c r="C208" s="202" t="s">
        <v>385</v>
      </c>
      <c r="D208" s="202" t="s">
        <v>203</v>
      </c>
      <c r="E208" s="203" t="s">
        <v>386</v>
      </c>
      <c r="F208" s="204" t="s">
        <v>387</v>
      </c>
      <c r="G208" s="205" t="s">
        <v>270</v>
      </c>
      <c r="H208" s="206">
        <v>67.388</v>
      </c>
      <c r="I208" s="207"/>
      <c r="J208" s="208">
        <f>ROUND(I208*H208,2)</f>
        <v>0</v>
      </c>
      <c r="K208" s="204" t="s">
        <v>5</v>
      </c>
      <c r="L208" s="47"/>
      <c r="M208" s="209" t="s">
        <v>5</v>
      </c>
      <c r="N208" s="210" t="s">
        <v>48</v>
      </c>
      <c r="O208" s="48"/>
      <c r="P208" s="211">
        <f>O208*H208</f>
        <v>0</v>
      </c>
      <c r="Q208" s="211">
        <v>0.065</v>
      </c>
      <c r="R208" s="211">
        <f>Q208*H208</f>
        <v>4.3802200000000004</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388</v>
      </c>
    </row>
    <row r="209" spans="2:47" s="1" customFormat="1" ht="13.5">
      <c r="B209" s="47"/>
      <c r="D209" s="214" t="s">
        <v>322</v>
      </c>
      <c r="F209" s="234" t="s">
        <v>389</v>
      </c>
      <c r="I209" s="216"/>
      <c r="L209" s="47"/>
      <c r="M209" s="217"/>
      <c r="N209" s="48"/>
      <c r="O209" s="48"/>
      <c r="P209" s="48"/>
      <c r="Q209" s="48"/>
      <c r="R209" s="48"/>
      <c r="S209" s="48"/>
      <c r="T209" s="86"/>
      <c r="AT209" s="24" t="s">
        <v>322</v>
      </c>
      <c r="AU209" s="24" t="s">
        <v>87</v>
      </c>
    </row>
    <row r="210" spans="2:51" s="11" customFormat="1" ht="13.5">
      <c r="B210" s="218"/>
      <c r="D210" s="214" t="s">
        <v>212</v>
      </c>
      <c r="E210" s="219" t="s">
        <v>5</v>
      </c>
      <c r="F210" s="220" t="s">
        <v>390</v>
      </c>
      <c r="H210" s="221">
        <v>67.388</v>
      </c>
      <c r="I210" s="222"/>
      <c r="L210" s="218"/>
      <c r="M210" s="223"/>
      <c r="N210" s="224"/>
      <c r="O210" s="224"/>
      <c r="P210" s="224"/>
      <c r="Q210" s="224"/>
      <c r="R210" s="224"/>
      <c r="S210" s="224"/>
      <c r="T210" s="225"/>
      <c r="AT210" s="219" t="s">
        <v>212</v>
      </c>
      <c r="AU210" s="219" t="s">
        <v>87</v>
      </c>
      <c r="AV210" s="11" t="s">
        <v>87</v>
      </c>
      <c r="AW210" s="11" t="s">
        <v>41</v>
      </c>
      <c r="AX210" s="11" t="s">
        <v>77</v>
      </c>
      <c r="AY210" s="219" t="s">
        <v>201</v>
      </c>
    </row>
    <row r="211" spans="2:51" s="12" customFormat="1" ht="13.5">
      <c r="B211" s="226"/>
      <c r="D211" s="214" t="s">
        <v>212</v>
      </c>
      <c r="E211" s="227" t="s">
        <v>5</v>
      </c>
      <c r="F211" s="228" t="s">
        <v>226</v>
      </c>
      <c r="H211" s="229">
        <v>67.388</v>
      </c>
      <c r="I211" s="230"/>
      <c r="L211" s="226"/>
      <c r="M211" s="231"/>
      <c r="N211" s="232"/>
      <c r="O211" s="232"/>
      <c r="P211" s="232"/>
      <c r="Q211" s="232"/>
      <c r="R211" s="232"/>
      <c r="S211" s="232"/>
      <c r="T211" s="233"/>
      <c r="AT211" s="227" t="s">
        <v>212</v>
      </c>
      <c r="AU211" s="227" t="s">
        <v>87</v>
      </c>
      <c r="AV211" s="12" t="s">
        <v>208</v>
      </c>
      <c r="AW211" s="12" t="s">
        <v>41</v>
      </c>
      <c r="AX211" s="12" t="s">
        <v>85</v>
      </c>
      <c r="AY211" s="227" t="s">
        <v>201</v>
      </c>
    </row>
    <row r="212" spans="2:65" s="1" customFormat="1" ht="25.5" customHeight="1">
      <c r="B212" s="201"/>
      <c r="C212" s="202" t="s">
        <v>391</v>
      </c>
      <c r="D212" s="202" t="s">
        <v>203</v>
      </c>
      <c r="E212" s="203" t="s">
        <v>392</v>
      </c>
      <c r="F212" s="204" t="s">
        <v>393</v>
      </c>
      <c r="G212" s="205" t="s">
        <v>270</v>
      </c>
      <c r="H212" s="206">
        <v>1396.59</v>
      </c>
      <c r="I212" s="207"/>
      <c r="J212" s="208">
        <f>ROUND(I212*H212,2)</f>
        <v>0</v>
      </c>
      <c r="K212" s="204" t="s">
        <v>5</v>
      </c>
      <c r="L212" s="47"/>
      <c r="M212" s="209" t="s">
        <v>5</v>
      </c>
      <c r="N212" s="210" t="s">
        <v>48</v>
      </c>
      <c r="O212" s="48"/>
      <c r="P212" s="211">
        <f>O212*H212</f>
        <v>0</v>
      </c>
      <c r="Q212" s="211">
        <v>0.045</v>
      </c>
      <c r="R212" s="211">
        <f>Q212*H212</f>
        <v>62.84654999999999</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394</v>
      </c>
    </row>
    <row r="213" spans="2:47" s="1" customFormat="1" ht="13.5">
      <c r="B213" s="47"/>
      <c r="D213" s="214" t="s">
        <v>322</v>
      </c>
      <c r="F213" s="234" t="s">
        <v>395</v>
      </c>
      <c r="I213" s="216"/>
      <c r="L213" s="47"/>
      <c r="M213" s="217"/>
      <c r="N213" s="48"/>
      <c r="O213" s="48"/>
      <c r="P213" s="48"/>
      <c r="Q213" s="48"/>
      <c r="R213" s="48"/>
      <c r="S213" s="48"/>
      <c r="T213" s="86"/>
      <c r="AT213" s="24" t="s">
        <v>322</v>
      </c>
      <c r="AU213" s="24" t="s">
        <v>87</v>
      </c>
    </row>
    <row r="214" spans="2:51" s="11" customFormat="1" ht="13.5">
      <c r="B214" s="218"/>
      <c r="D214" s="214" t="s">
        <v>212</v>
      </c>
      <c r="E214" s="219" t="s">
        <v>5</v>
      </c>
      <c r="F214" s="220" t="s">
        <v>396</v>
      </c>
      <c r="H214" s="221">
        <v>1571.19</v>
      </c>
      <c r="I214" s="222"/>
      <c r="L214" s="218"/>
      <c r="M214" s="223"/>
      <c r="N214" s="224"/>
      <c r="O214" s="224"/>
      <c r="P214" s="224"/>
      <c r="Q214" s="224"/>
      <c r="R214" s="224"/>
      <c r="S214" s="224"/>
      <c r="T214" s="225"/>
      <c r="AT214" s="219" t="s">
        <v>212</v>
      </c>
      <c r="AU214" s="219" t="s">
        <v>87</v>
      </c>
      <c r="AV214" s="11" t="s">
        <v>87</v>
      </c>
      <c r="AW214" s="11" t="s">
        <v>41</v>
      </c>
      <c r="AX214" s="11" t="s">
        <v>77</v>
      </c>
      <c r="AY214" s="219" t="s">
        <v>201</v>
      </c>
    </row>
    <row r="215" spans="2:51" s="11" customFormat="1" ht="13.5">
      <c r="B215" s="218"/>
      <c r="D215" s="214" t="s">
        <v>212</v>
      </c>
      <c r="E215" s="219" t="s">
        <v>5</v>
      </c>
      <c r="F215" s="220" t="s">
        <v>397</v>
      </c>
      <c r="H215" s="221">
        <v>-174.6</v>
      </c>
      <c r="I215" s="222"/>
      <c r="L215" s="218"/>
      <c r="M215" s="223"/>
      <c r="N215" s="224"/>
      <c r="O215" s="224"/>
      <c r="P215" s="224"/>
      <c r="Q215" s="224"/>
      <c r="R215" s="224"/>
      <c r="S215" s="224"/>
      <c r="T215" s="225"/>
      <c r="AT215" s="219" t="s">
        <v>212</v>
      </c>
      <c r="AU215" s="219" t="s">
        <v>87</v>
      </c>
      <c r="AV215" s="11" t="s">
        <v>87</v>
      </c>
      <c r="AW215" s="11" t="s">
        <v>41</v>
      </c>
      <c r="AX215" s="11" t="s">
        <v>77</v>
      </c>
      <c r="AY215" s="219" t="s">
        <v>201</v>
      </c>
    </row>
    <row r="216" spans="2:51" s="12" customFormat="1" ht="13.5">
      <c r="B216" s="226"/>
      <c r="D216" s="214" t="s">
        <v>212</v>
      </c>
      <c r="E216" s="227" t="s">
        <v>5</v>
      </c>
      <c r="F216" s="228" t="s">
        <v>226</v>
      </c>
      <c r="H216" s="229">
        <v>1396.59</v>
      </c>
      <c r="I216" s="230"/>
      <c r="L216" s="226"/>
      <c r="M216" s="231"/>
      <c r="N216" s="232"/>
      <c r="O216" s="232"/>
      <c r="P216" s="232"/>
      <c r="Q216" s="232"/>
      <c r="R216" s="232"/>
      <c r="S216" s="232"/>
      <c r="T216" s="233"/>
      <c r="AT216" s="227" t="s">
        <v>212</v>
      </c>
      <c r="AU216" s="227" t="s">
        <v>87</v>
      </c>
      <c r="AV216" s="12" t="s">
        <v>208</v>
      </c>
      <c r="AW216" s="12" t="s">
        <v>41</v>
      </c>
      <c r="AX216" s="12" t="s">
        <v>85</v>
      </c>
      <c r="AY216" s="227" t="s">
        <v>201</v>
      </c>
    </row>
    <row r="217" spans="2:65" s="1" customFormat="1" ht="25.5" customHeight="1">
      <c r="B217" s="201"/>
      <c r="C217" s="202" t="s">
        <v>398</v>
      </c>
      <c r="D217" s="202" t="s">
        <v>203</v>
      </c>
      <c r="E217" s="203" t="s">
        <v>399</v>
      </c>
      <c r="F217" s="204" t="s">
        <v>393</v>
      </c>
      <c r="G217" s="205" t="s">
        <v>270</v>
      </c>
      <c r="H217" s="206">
        <v>57</v>
      </c>
      <c r="I217" s="207"/>
      <c r="J217" s="208">
        <f>ROUND(I217*H217,2)</f>
        <v>0</v>
      </c>
      <c r="K217" s="204" t="s">
        <v>5</v>
      </c>
      <c r="L217" s="47"/>
      <c r="M217" s="209" t="s">
        <v>5</v>
      </c>
      <c r="N217" s="210" t="s">
        <v>48</v>
      </c>
      <c r="O217" s="48"/>
      <c r="P217" s="211">
        <f>O217*H217</f>
        <v>0</v>
      </c>
      <c r="Q217" s="211">
        <v>0.045</v>
      </c>
      <c r="R217" s="211">
        <f>Q217*H217</f>
        <v>2.565</v>
      </c>
      <c r="S217" s="211">
        <v>0</v>
      </c>
      <c r="T217" s="212">
        <f>S217*H217</f>
        <v>0</v>
      </c>
      <c r="AR217" s="24" t="s">
        <v>208</v>
      </c>
      <c r="AT217" s="24" t="s">
        <v>203</v>
      </c>
      <c r="AU217" s="24" t="s">
        <v>87</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400</v>
      </c>
    </row>
    <row r="218" spans="2:47" s="1" customFormat="1" ht="13.5">
      <c r="B218" s="47"/>
      <c r="D218" s="214" t="s">
        <v>322</v>
      </c>
      <c r="F218" s="234" t="s">
        <v>401</v>
      </c>
      <c r="I218" s="216"/>
      <c r="L218" s="47"/>
      <c r="M218" s="217"/>
      <c r="N218" s="48"/>
      <c r="O218" s="48"/>
      <c r="P218" s="48"/>
      <c r="Q218" s="48"/>
      <c r="R218" s="48"/>
      <c r="S218" s="48"/>
      <c r="T218" s="86"/>
      <c r="AT218" s="24" t="s">
        <v>322</v>
      </c>
      <c r="AU218" s="24" t="s">
        <v>87</v>
      </c>
    </row>
    <row r="219" spans="2:51" s="11" customFormat="1" ht="13.5">
      <c r="B219" s="218"/>
      <c r="D219" s="214" t="s">
        <v>212</v>
      </c>
      <c r="E219" s="219" t="s">
        <v>5</v>
      </c>
      <c r="F219" s="220" t="s">
        <v>402</v>
      </c>
      <c r="H219" s="221">
        <v>57</v>
      </c>
      <c r="I219" s="222"/>
      <c r="L219" s="218"/>
      <c r="M219" s="223"/>
      <c r="N219" s="224"/>
      <c r="O219" s="224"/>
      <c r="P219" s="224"/>
      <c r="Q219" s="224"/>
      <c r="R219" s="224"/>
      <c r="S219" s="224"/>
      <c r="T219" s="225"/>
      <c r="AT219" s="219" t="s">
        <v>212</v>
      </c>
      <c r="AU219" s="219" t="s">
        <v>87</v>
      </c>
      <c r="AV219" s="11" t="s">
        <v>87</v>
      </c>
      <c r="AW219" s="11" t="s">
        <v>41</v>
      </c>
      <c r="AX219" s="11" t="s">
        <v>85</v>
      </c>
      <c r="AY219" s="219" t="s">
        <v>201</v>
      </c>
    </row>
    <row r="220" spans="2:51" s="11" customFormat="1" ht="13.5">
      <c r="B220" s="218"/>
      <c r="D220" s="214" t="s">
        <v>212</v>
      </c>
      <c r="E220" s="219" t="s">
        <v>5</v>
      </c>
      <c r="F220" s="220" t="s">
        <v>5</v>
      </c>
      <c r="H220" s="221">
        <v>0</v>
      </c>
      <c r="I220" s="222"/>
      <c r="L220" s="218"/>
      <c r="M220" s="223"/>
      <c r="N220" s="224"/>
      <c r="O220" s="224"/>
      <c r="P220" s="224"/>
      <c r="Q220" s="224"/>
      <c r="R220" s="224"/>
      <c r="S220" s="224"/>
      <c r="T220" s="225"/>
      <c r="AT220" s="219" t="s">
        <v>212</v>
      </c>
      <c r="AU220" s="219" t="s">
        <v>87</v>
      </c>
      <c r="AV220" s="11" t="s">
        <v>87</v>
      </c>
      <c r="AW220" s="11" t="s">
        <v>41</v>
      </c>
      <c r="AX220" s="11" t="s">
        <v>77</v>
      </c>
      <c r="AY220" s="219" t="s">
        <v>201</v>
      </c>
    </row>
    <row r="221" spans="2:65" s="1" customFormat="1" ht="16.5" customHeight="1">
      <c r="B221" s="201"/>
      <c r="C221" s="202" t="s">
        <v>403</v>
      </c>
      <c r="D221" s="202" t="s">
        <v>203</v>
      </c>
      <c r="E221" s="203" t="s">
        <v>404</v>
      </c>
      <c r="F221" s="204" t="s">
        <v>405</v>
      </c>
      <c r="G221" s="205" t="s">
        <v>316</v>
      </c>
      <c r="H221" s="206">
        <v>32</v>
      </c>
      <c r="I221" s="207"/>
      <c r="J221" s="208">
        <f>ROUND(I221*H221,2)</f>
        <v>0</v>
      </c>
      <c r="K221" s="204" t="s">
        <v>5</v>
      </c>
      <c r="L221" s="47"/>
      <c r="M221" s="209" t="s">
        <v>5</v>
      </c>
      <c r="N221" s="210" t="s">
        <v>48</v>
      </c>
      <c r="O221" s="48"/>
      <c r="P221" s="211">
        <f>O221*H221</f>
        <v>0</v>
      </c>
      <c r="Q221" s="211">
        <v>4.15</v>
      </c>
      <c r="R221" s="211">
        <f>Q221*H221</f>
        <v>132.8</v>
      </c>
      <c r="S221" s="211">
        <v>0</v>
      </c>
      <c r="T221" s="212">
        <f>S221*H221</f>
        <v>0</v>
      </c>
      <c r="AR221" s="24" t="s">
        <v>208</v>
      </c>
      <c r="AT221" s="24" t="s">
        <v>203</v>
      </c>
      <c r="AU221" s="24" t="s">
        <v>87</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406</v>
      </c>
    </row>
    <row r="222" spans="2:47" s="1" customFormat="1" ht="13.5">
      <c r="B222" s="47"/>
      <c r="D222" s="214" t="s">
        <v>210</v>
      </c>
      <c r="F222" s="215" t="s">
        <v>405</v>
      </c>
      <c r="I222" s="216"/>
      <c r="L222" s="47"/>
      <c r="M222" s="217"/>
      <c r="N222" s="48"/>
      <c r="O222" s="48"/>
      <c r="P222" s="48"/>
      <c r="Q222" s="48"/>
      <c r="R222" s="48"/>
      <c r="S222" s="48"/>
      <c r="T222" s="86"/>
      <c r="AT222" s="24" t="s">
        <v>210</v>
      </c>
      <c r="AU222" s="24" t="s">
        <v>87</v>
      </c>
    </row>
    <row r="223" spans="2:65" s="1" customFormat="1" ht="25.5" customHeight="1">
      <c r="B223" s="201"/>
      <c r="C223" s="202" t="s">
        <v>407</v>
      </c>
      <c r="D223" s="202" t="s">
        <v>203</v>
      </c>
      <c r="E223" s="203" t="s">
        <v>408</v>
      </c>
      <c r="F223" s="204" t="s">
        <v>409</v>
      </c>
      <c r="G223" s="205" t="s">
        <v>316</v>
      </c>
      <c r="H223" s="206">
        <v>13</v>
      </c>
      <c r="I223" s="207"/>
      <c r="J223" s="208">
        <f>ROUND(I223*H223,2)</f>
        <v>0</v>
      </c>
      <c r="K223" s="204" t="s">
        <v>5</v>
      </c>
      <c r="L223" s="47"/>
      <c r="M223" s="209" t="s">
        <v>5</v>
      </c>
      <c r="N223" s="210" t="s">
        <v>48</v>
      </c>
      <c r="O223" s="48"/>
      <c r="P223" s="211">
        <f>O223*H223</f>
        <v>0</v>
      </c>
      <c r="Q223" s="211">
        <v>24.5</v>
      </c>
      <c r="R223" s="211">
        <f>Q223*H223</f>
        <v>318.5</v>
      </c>
      <c r="S223" s="211">
        <v>0</v>
      </c>
      <c r="T223" s="212">
        <f>S223*H223</f>
        <v>0</v>
      </c>
      <c r="AR223" s="24" t="s">
        <v>208</v>
      </c>
      <c r="AT223" s="24" t="s">
        <v>203</v>
      </c>
      <c r="AU223" s="24" t="s">
        <v>87</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208</v>
      </c>
      <c r="BM223" s="24" t="s">
        <v>410</v>
      </c>
    </row>
    <row r="224" spans="2:65" s="1" customFormat="1" ht="16.5" customHeight="1">
      <c r="B224" s="201"/>
      <c r="C224" s="202" t="s">
        <v>411</v>
      </c>
      <c r="D224" s="202" t="s">
        <v>203</v>
      </c>
      <c r="E224" s="203" t="s">
        <v>412</v>
      </c>
      <c r="F224" s="204" t="s">
        <v>413</v>
      </c>
      <c r="G224" s="205" t="s">
        <v>270</v>
      </c>
      <c r="H224" s="206">
        <v>9.075</v>
      </c>
      <c r="I224" s="207"/>
      <c r="J224" s="208">
        <f>ROUND(I224*H224,2)</f>
        <v>0</v>
      </c>
      <c r="K224" s="204" t="s">
        <v>207</v>
      </c>
      <c r="L224" s="47"/>
      <c r="M224" s="209" t="s">
        <v>5</v>
      </c>
      <c r="N224" s="210" t="s">
        <v>48</v>
      </c>
      <c r="O224" s="48"/>
      <c r="P224" s="211">
        <f>O224*H224</f>
        <v>0</v>
      </c>
      <c r="Q224" s="211">
        <v>0.06917</v>
      </c>
      <c r="R224" s="211">
        <f>Q224*H224</f>
        <v>0.62771775</v>
      </c>
      <c r="S224" s="211">
        <v>0</v>
      </c>
      <c r="T224" s="212">
        <f>S224*H224</f>
        <v>0</v>
      </c>
      <c r="AR224" s="24" t="s">
        <v>208</v>
      </c>
      <c r="AT224" s="24" t="s">
        <v>203</v>
      </c>
      <c r="AU224" s="24" t="s">
        <v>87</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414</v>
      </c>
    </row>
    <row r="225" spans="2:47" s="1" customFormat="1" ht="13.5">
      <c r="B225" s="47"/>
      <c r="D225" s="214" t="s">
        <v>210</v>
      </c>
      <c r="F225" s="215" t="s">
        <v>415</v>
      </c>
      <c r="I225" s="216"/>
      <c r="L225" s="47"/>
      <c r="M225" s="217"/>
      <c r="N225" s="48"/>
      <c r="O225" s="48"/>
      <c r="P225" s="48"/>
      <c r="Q225" s="48"/>
      <c r="R225" s="48"/>
      <c r="S225" s="48"/>
      <c r="T225" s="86"/>
      <c r="AT225" s="24" t="s">
        <v>210</v>
      </c>
      <c r="AU225" s="24" t="s">
        <v>87</v>
      </c>
    </row>
    <row r="226" spans="2:51" s="11" customFormat="1" ht="13.5">
      <c r="B226" s="218"/>
      <c r="D226" s="214" t="s">
        <v>212</v>
      </c>
      <c r="E226" s="219" t="s">
        <v>5</v>
      </c>
      <c r="F226" s="220" t="s">
        <v>416</v>
      </c>
      <c r="H226" s="221">
        <v>9.075</v>
      </c>
      <c r="I226" s="222"/>
      <c r="L226" s="218"/>
      <c r="M226" s="223"/>
      <c r="N226" s="224"/>
      <c r="O226" s="224"/>
      <c r="P226" s="224"/>
      <c r="Q226" s="224"/>
      <c r="R226" s="224"/>
      <c r="S226" s="224"/>
      <c r="T226" s="225"/>
      <c r="AT226" s="219" t="s">
        <v>212</v>
      </c>
      <c r="AU226" s="219" t="s">
        <v>87</v>
      </c>
      <c r="AV226" s="11" t="s">
        <v>87</v>
      </c>
      <c r="AW226" s="11" t="s">
        <v>41</v>
      </c>
      <c r="AX226" s="11" t="s">
        <v>85</v>
      </c>
      <c r="AY226" s="219" t="s">
        <v>201</v>
      </c>
    </row>
    <row r="227" spans="2:65" s="1" customFormat="1" ht="16.5" customHeight="1">
      <c r="B227" s="201"/>
      <c r="C227" s="202" t="s">
        <v>417</v>
      </c>
      <c r="D227" s="202" t="s">
        <v>203</v>
      </c>
      <c r="E227" s="203" t="s">
        <v>418</v>
      </c>
      <c r="F227" s="204" t="s">
        <v>419</v>
      </c>
      <c r="G227" s="205" t="s">
        <v>270</v>
      </c>
      <c r="H227" s="206">
        <v>53.438</v>
      </c>
      <c r="I227" s="207"/>
      <c r="J227" s="208">
        <f>ROUND(I227*H227,2)</f>
        <v>0</v>
      </c>
      <c r="K227" s="204" t="s">
        <v>207</v>
      </c>
      <c r="L227" s="47"/>
      <c r="M227" s="209" t="s">
        <v>5</v>
      </c>
      <c r="N227" s="210" t="s">
        <v>48</v>
      </c>
      <c r="O227" s="48"/>
      <c r="P227" s="211">
        <f>O227*H227</f>
        <v>0</v>
      </c>
      <c r="Q227" s="211">
        <v>0.10325</v>
      </c>
      <c r="R227" s="211">
        <f>Q227*H227</f>
        <v>5.5174735</v>
      </c>
      <c r="S227" s="211">
        <v>0</v>
      </c>
      <c r="T227" s="212">
        <f>S227*H227</f>
        <v>0</v>
      </c>
      <c r="AR227" s="24" t="s">
        <v>208</v>
      </c>
      <c r="AT227" s="24" t="s">
        <v>203</v>
      </c>
      <c r="AU227" s="24" t="s">
        <v>87</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420</v>
      </c>
    </row>
    <row r="228" spans="2:47" s="1" customFormat="1" ht="13.5">
      <c r="B228" s="47"/>
      <c r="D228" s="214" t="s">
        <v>210</v>
      </c>
      <c r="F228" s="215" t="s">
        <v>421</v>
      </c>
      <c r="I228" s="216"/>
      <c r="L228" s="47"/>
      <c r="M228" s="217"/>
      <c r="N228" s="48"/>
      <c r="O228" s="48"/>
      <c r="P228" s="48"/>
      <c r="Q228" s="48"/>
      <c r="R228" s="48"/>
      <c r="S228" s="48"/>
      <c r="T228" s="86"/>
      <c r="AT228" s="24" t="s">
        <v>210</v>
      </c>
      <c r="AU228" s="24" t="s">
        <v>87</v>
      </c>
    </row>
    <row r="229" spans="2:51" s="11" customFormat="1" ht="13.5">
      <c r="B229" s="218"/>
      <c r="D229" s="214" t="s">
        <v>212</v>
      </c>
      <c r="E229" s="219" t="s">
        <v>5</v>
      </c>
      <c r="F229" s="220" t="s">
        <v>422</v>
      </c>
      <c r="H229" s="221">
        <v>53.438</v>
      </c>
      <c r="I229" s="222"/>
      <c r="L229" s="218"/>
      <c r="M229" s="223"/>
      <c r="N229" s="224"/>
      <c r="O229" s="224"/>
      <c r="P229" s="224"/>
      <c r="Q229" s="224"/>
      <c r="R229" s="224"/>
      <c r="S229" s="224"/>
      <c r="T229" s="225"/>
      <c r="AT229" s="219" t="s">
        <v>212</v>
      </c>
      <c r="AU229" s="219" t="s">
        <v>87</v>
      </c>
      <c r="AV229" s="11" t="s">
        <v>87</v>
      </c>
      <c r="AW229" s="11" t="s">
        <v>41</v>
      </c>
      <c r="AX229" s="11" t="s">
        <v>85</v>
      </c>
      <c r="AY229" s="219" t="s">
        <v>201</v>
      </c>
    </row>
    <row r="230" spans="2:65" s="1" customFormat="1" ht="16.5" customHeight="1">
      <c r="B230" s="201"/>
      <c r="C230" s="202" t="s">
        <v>423</v>
      </c>
      <c r="D230" s="202" t="s">
        <v>203</v>
      </c>
      <c r="E230" s="203" t="s">
        <v>424</v>
      </c>
      <c r="F230" s="204" t="s">
        <v>425</v>
      </c>
      <c r="G230" s="205" t="s">
        <v>270</v>
      </c>
      <c r="H230" s="206">
        <v>2.34</v>
      </c>
      <c r="I230" s="207"/>
      <c r="J230" s="208">
        <f>ROUND(I230*H230,2)</f>
        <v>0</v>
      </c>
      <c r="K230" s="204" t="s">
        <v>207</v>
      </c>
      <c r="L230" s="47"/>
      <c r="M230" s="209" t="s">
        <v>5</v>
      </c>
      <c r="N230" s="210" t="s">
        <v>48</v>
      </c>
      <c r="O230" s="48"/>
      <c r="P230" s="211">
        <f>O230*H230</f>
        <v>0</v>
      </c>
      <c r="Q230" s="211">
        <v>0.10745</v>
      </c>
      <c r="R230" s="211">
        <f>Q230*H230</f>
        <v>0.251433</v>
      </c>
      <c r="S230" s="211">
        <v>0</v>
      </c>
      <c r="T230" s="212">
        <f>S230*H230</f>
        <v>0</v>
      </c>
      <c r="AR230" s="24" t="s">
        <v>208</v>
      </c>
      <c r="AT230" s="24" t="s">
        <v>203</v>
      </c>
      <c r="AU230" s="24" t="s">
        <v>87</v>
      </c>
      <c r="AY230" s="24" t="s">
        <v>201</v>
      </c>
      <c r="BE230" s="213">
        <f>IF(N230="základní",J230,0)</f>
        <v>0</v>
      </c>
      <c r="BF230" s="213">
        <f>IF(N230="snížená",J230,0)</f>
        <v>0</v>
      </c>
      <c r="BG230" s="213">
        <f>IF(N230="zákl. přenesená",J230,0)</f>
        <v>0</v>
      </c>
      <c r="BH230" s="213">
        <f>IF(N230="sníž. přenesená",J230,0)</f>
        <v>0</v>
      </c>
      <c r="BI230" s="213">
        <f>IF(N230="nulová",J230,0)</f>
        <v>0</v>
      </c>
      <c r="BJ230" s="24" t="s">
        <v>85</v>
      </c>
      <c r="BK230" s="213">
        <f>ROUND(I230*H230,2)</f>
        <v>0</v>
      </c>
      <c r="BL230" s="24" t="s">
        <v>208</v>
      </c>
      <c r="BM230" s="24" t="s">
        <v>426</v>
      </c>
    </row>
    <row r="231" spans="2:47" s="1" customFormat="1" ht="13.5">
      <c r="B231" s="47"/>
      <c r="D231" s="214" t="s">
        <v>210</v>
      </c>
      <c r="F231" s="215" t="s">
        <v>427</v>
      </c>
      <c r="I231" s="216"/>
      <c r="L231" s="47"/>
      <c r="M231" s="217"/>
      <c r="N231" s="48"/>
      <c r="O231" s="48"/>
      <c r="P231" s="48"/>
      <c r="Q231" s="48"/>
      <c r="R231" s="48"/>
      <c r="S231" s="48"/>
      <c r="T231" s="86"/>
      <c r="AT231" s="24" t="s">
        <v>210</v>
      </c>
      <c r="AU231" s="24" t="s">
        <v>87</v>
      </c>
    </row>
    <row r="232" spans="2:51" s="11" customFormat="1" ht="13.5">
      <c r="B232" s="218"/>
      <c r="D232" s="214" t="s">
        <v>212</v>
      </c>
      <c r="E232" s="219" t="s">
        <v>5</v>
      </c>
      <c r="F232" s="220" t="s">
        <v>428</v>
      </c>
      <c r="H232" s="221">
        <v>2.34</v>
      </c>
      <c r="I232" s="222"/>
      <c r="L232" s="218"/>
      <c r="M232" s="223"/>
      <c r="N232" s="224"/>
      <c r="O232" s="224"/>
      <c r="P232" s="224"/>
      <c r="Q232" s="224"/>
      <c r="R232" s="224"/>
      <c r="S232" s="224"/>
      <c r="T232" s="225"/>
      <c r="AT232" s="219" t="s">
        <v>212</v>
      </c>
      <c r="AU232" s="219" t="s">
        <v>87</v>
      </c>
      <c r="AV232" s="11" t="s">
        <v>87</v>
      </c>
      <c r="AW232" s="11" t="s">
        <v>41</v>
      </c>
      <c r="AX232" s="11" t="s">
        <v>85</v>
      </c>
      <c r="AY232" s="219" t="s">
        <v>201</v>
      </c>
    </row>
    <row r="233" spans="2:63" s="10" customFormat="1" ht="29.85" customHeight="1">
      <c r="B233" s="188"/>
      <c r="D233" s="189" t="s">
        <v>76</v>
      </c>
      <c r="E233" s="199" t="s">
        <v>208</v>
      </c>
      <c r="F233" s="199" t="s">
        <v>429</v>
      </c>
      <c r="I233" s="191"/>
      <c r="J233" s="200">
        <f>BK233</f>
        <v>0</v>
      </c>
      <c r="L233" s="188"/>
      <c r="M233" s="193"/>
      <c r="N233" s="194"/>
      <c r="O233" s="194"/>
      <c r="P233" s="195">
        <f>SUM(P234:P235)</f>
        <v>0</v>
      </c>
      <c r="Q233" s="194"/>
      <c r="R233" s="195">
        <f>SUM(R234:R235)</f>
        <v>77.9229</v>
      </c>
      <c r="S233" s="194"/>
      <c r="T233" s="196">
        <f>SUM(T234:T235)</f>
        <v>0</v>
      </c>
      <c r="AR233" s="189" t="s">
        <v>85</v>
      </c>
      <c r="AT233" s="197" t="s">
        <v>76</v>
      </c>
      <c r="AU233" s="197" t="s">
        <v>85</v>
      </c>
      <c r="AY233" s="189" t="s">
        <v>201</v>
      </c>
      <c r="BK233" s="198">
        <f>SUM(BK234:BK235)</f>
        <v>0</v>
      </c>
    </row>
    <row r="234" spans="2:65" s="1" customFormat="1" ht="38.25" customHeight="1">
      <c r="B234" s="201"/>
      <c r="C234" s="202" t="s">
        <v>430</v>
      </c>
      <c r="D234" s="202" t="s">
        <v>203</v>
      </c>
      <c r="E234" s="203" t="s">
        <v>431</v>
      </c>
      <c r="F234" s="204" t="s">
        <v>432</v>
      </c>
      <c r="G234" s="205" t="s">
        <v>270</v>
      </c>
      <c r="H234" s="206">
        <v>141.678</v>
      </c>
      <c r="I234" s="207"/>
      <c r="J234" s="208">
        <f>ROUND(I234*H234,2)</f>
        <v>0</v>
      </c>
      <c r="K234" s="204" t="s">
        <v>5</v>
      </c>
      <c r="L234" s="47"/>
      <c r="M234" s="209" t="s">
        <v>5</v>
      </c>
      <c r="N234" s="210" t="s">
        <v>48</v>
      </c>
      <c r="O234" s="48"/>
      <c r="P234" s="211">
        <f>O234*H234</f>
        <v>0</v>
      </c>
      <c r="Q234" s="211">
        <v>0.55</v>
      </c>
      <c r="R234" s="211">
        <f>Q234*H234</f>
        <v>77.9229</v>
      </c>
      <c r="S234" s="211">
        <v>0</v>
      </c>
      <c r="T234" s="212">
        <f>S234*H234</f>
        <v>0</v>
      </c>
      <c r="AR234" s="24" t="s">
        <v>208</v>
      </c>
      <c r="AT234" s="24" t="s">
        <v>203</v>
      </c>
      <c r="AU234" s="24" t="s">
        <v>87</v>
      </c>
      <c r="AY234" s="24" t="s">
        <v>201</v>
      </c>
      <c r="BE234" s="213">
        <f>IF(N234="základní",J234,0)</f>
        <v>0</v>
      </c>
      <c r="BF234" s="213">
        <f>IF(N234="snížená",J234,0)</f>
        <v>0</v>
      </c>
      <c r="BG234" s="213">
        <f>IF(N234="zákl. přenesená",J234,0)</f>
        <v>0</v>
      </c>
      <c r="BH234" s="213">
        <f>IF(N234="sníž. přenesená",J234,0)</f>
        <v>0</v>
      </c>
      <c r="BI234" s="213">
        <f>IF(N234="nulová",J234,0)</f>
        <v>0</v>
      </c>
      <c r="BJ234" s="24" t="s">
        <v>85</v>
      </c>
      <c r="BK234" s="213">
        <f>ROUND(I234*H234,2)</f>
        <v>0</v>
      </c>
      <c r="BL234" s="24" t="s">
        <v>208</v>
      </c>
      <c r="BM234" s="24" t="s">
        <v>433</v>
      </c>
    </row>
    <row r="235" spans="2:51" s="11" customFormat="1" ht="13.5">
      <c r="B235" s="218"/>
      <c r="D235" s="214" t="s">
        <v>212</v>
      </c>
      <c r="E235" s="219" t="s">
        <v>5</v>
      </c>
      <c r="F235" s="220" t="s">
        <v>434</v>
      </c>
      <c r="H235" s="221">
        <v>141.678</v>
      </c>
      <c r="I235" s="222"/>
      <c r="L235" s="218"/>
      <c r="M235" s="223"/>
      <c r="N235" s="224"/>
      <c r="O235" s="224"/>
      <c r="P235" s="224"/>
      <c r="Q235" s="224"/>
      <c r="R235" s="224"/>
      <c r="S235" s="224"/>
      <c r="T235" s="225"/>
      <c r="AT235" s="219" t="s">
        <v>212</v>
      </c>
      <c r="AU235" s="219" t="s">
        <v>87</v>
      </c>
      <c r="AV235" s="11" t="s">
        <v>87</v>
      </c>
      <c r="AW235" s="11" t="s">
        <v>41</v>
      </c>
      <c r="AX235" s="11" t="s">
        <v>85</v>
      </c>
      <c r="AY235" s="219" t="s">
        <v>201</v>
      </c>
    </row>
    <row r="236" spans="2:63" s="10" customFormat="1" ht="29.85" customHeight="1">
      <c r="B236" s="188"/>
      <c r="D236" s="189" t="s">
        <v>76</v>
      </c>
      <c r="E236" s="199" t="s">
        <v>238</v>
      </c>
      <c r="F236" s="199" t="s">
        <v>435</v>
      </c>
      <c r="I236" s="191"/>
      <c r="J236" s="200">
        <f>BK236</f>
        <v>0</v>
      </c>
      <c r="L236" s="188"/>
      <c r="M236" s="193"/>
      <c r="N236" s="194"/>
      <c r="O236" s="194"/>
      <c r="P236" s="195">
        <f>SUM(P237:P252)</f>
        <v>0</v>
      </c>
      <c r="Q236" s="194"/>
      <c r="R236" s="195">
        <f>SUM(R237:R252)</f>
        <v>685.52155513</v>
      </c>
      <c r="S236" s="194"/>
      <c r="T236" s="196">
        <f>SUM(T237:T252)</f>
        <v>0</v>
      </c>
      <c r="AR236" s="189" t="s">
        <v>85</v>
      </c>
      <c r="AT236" s="197" t="s">
        <v>76</v>
      </c>
      <c r="AU236" s="197" t="s">
        <v>85</v>
      </c>
      <c r="AY236" s="189" t="s">
        <v>201</v>
      </c>
      <c r="BK236" s="198">
        <f>SUM(BK237:BK252)</f>
        <v>0</v>
      </c>
    </row>
    <row r="237" spans="2:65" s="1" customFormat="1" ht="16.5" customHeight="1">
      <c r="B237" s="201"/>
      <c r="C237" s="202" t="s">
        <v>436</v>
      </c>
      <c r="D237" s="202" t="s">
        <v>203</v>
      </c>
      <c r="E237" s="203" t="s">
        <v>437</v>
      </c>
      <c r="F237" s="204" t="s">
        <v>438</v>
      </c>
      <c r="G237" s="205" t="s">
        <v>270</v>
      </c>
      <c r="H237" s="206">
        <v>595.855</v>
      </c>
      <c r="I237" s="207"/>
      <c r="J237" s="208">
        <f>ROUND(I237*H237,2)</f>
        <v>0</v>
      </c>
      <c r="K237" s="204" t="s">
        <v>207</v>
      </c>
      <c r="L237" s="47"/>
      <c r="M237" s="209" t="s">
        <v>5</v>
      </c>
      <c r="N237" s="210" t="s">
        <v>48</v>
      </c>
      <c r="O237" s="48"/>
      <c r="P237" s="211">
        <f>O237*H237</f>
        <v>0</v>
      </c>
      <c r="Q237" s="211">
        <v>0.01838</v>
      </c>
      <c r="R237" s="211">
        <f>Q237*H237</f>
        <v>10.9518149</v>
      </c>
      <c r="S237" s="211">
        <v>0</v>
      </c>
      <c r="T237" s="212">
        <f>S237*H237</f>
        <v>0</v>
      </c>
      <c r="AR237" s="24" t="s">
        <v>208</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439</v>
      </c>
    </row>
    <row r="238" spans="2:47" s="1" customFormat="1" ht="13.5">
      <c r="B238" s="47"/>
      <c r="D238" s="214" t="s">
        <v>210</v>
      </c>
      <c r="F238" s="215" t="s">
        <v>440</v>
      </c>
      <c r="I238" s="216"/>
      <c r="L238" s="47"/>
      <c r="M238" s="217"/>
      <c r="N238" s="48"/>
      <c r="O238" s="48"/>
      <c r="P238" s="48"/>
      <c r="Q238" s="48"/>
      <c r="R238" s="48"/>
      <c r="S238" s="48"/>
      <c r="T238" s="86"/>
      <c r="AT238" s="24" t="s">
        <v>210</v>
      </c>
      <c r="AU238" s="24" t="s">
        <v>87</v>
      </c>
    </row>
    <row r="239" spans="2:51" s="11" customFormat="1" ht="13.5">
      <c r="B239" s="218"/>
      <c r="D239" s="214" t="s">
        <v>212</v>
      </c>
      <c r="E239" s="219" t="s">
        <v>5</v>
      </c>
      <c r="F239" s="220" t="s">
        <v>441</v>
      </c>
      <c r="H239" s="221">
        <v>91.305</v>
      </c>
      <c r="I239" s="222"/>
      <c r="L239" s="218"/>
      <c r="M239" s="223"/>
      <c r="N239" s="224"/>
      <c r="O239" s="224"/>
      <c r="P239" s="224"/>
      <c r="Q239" s="224"/>
      <c r="R239" s="224"/>
      <c r="S239" s="224"/>
      <c r="T239" s="225"/>
      <c r="AT239" s="219" t="s">
        <v>212</v>
      </c>
      <c r="AU239" s="219" t="s">
        <v>87</v>
      </c>
      <c r="AV239" s="11" t="s">
        <v>87</v>
      </c>
      <c r="AW239" s="11" t="s">
        <v>41</v>
      </c>
      <c r="AX239" s="11" t="s">
        <v>77</v>
      </c>
      <c r="AY239" s="219" t="s">
        <v>201</v>
      </c>
    </row>
    <row r="240" spans="2:51" s="11" customFormat="1" ht="13.5">
      <c r="B240" s="218"/>
      <c r="D240" s="214" t="s">
        <v>212</v>
      </c>
      <c r="E240" s="219" t="s">
        <v>5</v>
      </c>
      <c r="F240" s="220" t="s">
        <v>442</v>
      </c>
      <c r="H240" s="221">
        <v>138.375</v>
      </c>
      <c r="I240" s="222"/>
      <c r="L240" s="218"/>
      <c r="M240" s="223"/>
      <c r="N240" s="224"/>
      <c r="O240" s="224"/>
      <c r="P240" s="224"/>
      <c r="Q240" s="224"/>
      <c r="R240" s="224"/>
      <c r="S240" s="224"/>
      <c r="T240" s="225"/>
      <c r="AT240" s="219" t="s">
        <v>212</v>
      </c>
      <c r="AU240" s="219" t="s">
        <v>87</v>
      </c>
      <c r="AV240" s="11" t="s">
        <v>87</v>
      </c>
      <c r="AW240" s="11" t="s">
        <v>41</v>
      </c>
      <c r="AX240" s="11" t="s">
        <v>77</v>
      </c>
      <c r="AY240" s="219" t="s">
        <v>201</v>
      </c>
    </row>
    <row r="241" spans="2:51" s="11" customFormat="1" ht="13.5">
      <c r="B241" s="218"/>
      <c r="D241" s="214" t="s">
        <v>212</v>
      </c>
      <c r="E241" s="219" t="s">
        <v>5</v>
      </c>
      <c r="F241" s="220" t="s">
        <v>443</v>
      </c>
      <c r="H241" s="221">
        <v>241.15</v>
      </c>
      <c r="I241" s="222"/>
      <c r="L241" s="218"/>
      <c r="M241" s="223"/>
      <c r="N241" s="224"/>
      <c r="O241" s="224"/>
      <c r="P241" s="224"/>
      <c r="Q241" s="224"/>
      <c r="R241" s="224"/>
      <c r="S241" s="224"/>
      <c r="T241" s="225"/>
      <c r="AT241" s="219" t="s">
        <v>212</v>
      </c>
      <c r="AU241" s="219" t="s">
        <v>87</v>
      </c>
      <c r="AV241" s="11" t="s">
        <v>87</v>
      </c>
      <c r="AW241" s="11" t="s">
        <v>41</v>
      </c>
      <c r="AX241" s="11" t="s">
        <v>77</v>
      </c>
      <c r="AY241" s="219" t="s">
        <v>201</v>
      </c>
    </row>
    <row r="242" spans="2:51" s="11" customFormat="1" ht="13.5">
      <c r="B242" s="218"/>
      <c r="D242" s="214" t="s">
        <v>212</v>
      </c>
      <c r="E242" s="219" t="s">
        <v>5</v>
      </c>
      <c r="F242" s="220" t="s">
        <v>444</v>
      </c>
      <c r="H242" s="221">
        <v>106.875</v>
      </c>
      <c r="I242" s="222"/>
      <c r="L242" s="218"/>
      <c r="M242" s="223"/>
      <c r="N242" s="224"/>
      <c r="O242" s="224"/>
      <c r="P242" s="224"/>
      <c r="Q242" s="224"/>
      <c r="R242" s="224"/>
      <c r="S242" s="224"/>
      <c r="T242" s="225"/>
      <c r="AT242" s="219" t="s">
        <v>212</v>
      </c>
      <c r="AU242" s="219" t="s">
        <v>87</v>
      </c>
      <c r="AV242" s="11" t="s">
        <v>87</v>
      </c>
      <c r="AW242" s="11" t="s">
        <v>41</v>
      </c>
      <c r="AX242" s="11" t="s">
        <v>77</v>
      </c>
      <c r="AY242" s="219" t="s">
        <v>201</v>
      </c>
    </row>
    <row r="243" spans="2:51" s="11" customFormat="1" ht="13.5">
      <c r="B243" s="218"/>
      <c r="D243" s="214" t="s">
        <v>212</v>
      </c>
      <c r="E243" s="219" t="s">
        <v>5</v>
      </c>
      <c r="F243" s="220" t="s">
        <v>445</v>
      </c>
      <c r="H243" s="221">
        <v>18.15</v>
      </c>
      <c r="I243" s="222"/>
      <c r="L243" s="218"/>
      <c r="M243" s="223"/>
      <c r="N243" s="224"/>
      <c r="O243" s="224"/>
      <c r="P243" s="224"/>
      <c r="Q243" s="224"/>
      <c r="R243" s="224"/>
      <c r="S243" s="224"/>
      <c r="T243" s="225"/>
      <c r="AT243" s="219" t="s">
        <v>212</v>
      </c>
      <c r="AU243" s="219" t="s">
        <v>87</v>
      </c>
      <c r="AV243" s="11" t="s">
        <v>87</v>
      </c>
      <c r="AW243" s="11" t="s">
        <v>41</v>
      </c>
      <c r="AX243" s="11" t="s">
        <v>77</v>
      </c>
      <c r="AY243" s="219" t="s">
        <v>201</v>
      </c>
    </row>
    <row r="244" spans="2:51" s="12" customFormat="1" ht="13.5">
      <c r="B244" s="226"/>
      <c r="D244" s="214" t="s">
        <v>212</v>
      </c>
      <c r="E244" s="227" t="s">
        <v>5</v>
      </c>
      <c r="F244" s="228" t="s">
        <v>226</v>
      </c>
      <c r="H244" s="229">
        <v>595.855</v>
      </c>
      <c r="I244" s="230"/>
      <c r="L244" s="226"/>
      <c r="M244" s="231"/>
      <c r="N244" s="232"/>
      <c r="O244" s="232"/>
      <c r="P244" s="232"/>
      <c r="Q244" s="232"/>
      <c r="R244" s="232"/>
      <c r="S244" s="232"/>
      <c r="T244" s="233"/>
      <c r="AT244" s="227" t="s">
        <v>212</v>
      </c>
      <c r="AU244" s="227" t="s">
        <v>87</v>
      </c>
      <c r="AV244" s="12" t="s">
        <v>208</v>
      </c>
      <c r="AW244" s="12" t="s">
        <v>41</v>
      </c>
      <c r="AX244" s="12" t="s">
        <v>85</v>
      </c>
      <c r="AY244" s="227" t="s">
        <v>201</v>
      </c>
    </row>
    <row r="245" spans="2:65" s="1" customFormat="1" ht="25.5" customHeight="1">
      <c r="B245" s="201"/>
      <c r="C245" s="202" t="s">
        <v>147</v>
      </c>
      <c r="D245" s="202" t="s">
        <v>203</v>
      </c>
      <c r="E245" s="203" t="s">
        <v>446</v>
      </c>
      <c r="F245" s="204" t="s">
        <v>447</v>
      </c>
      <c r="G245" s="205" t="s">
        <v>206</v>
      </c>
      <c r="H245" s="206">
        <v>5.817</v>
      </c>
      <c r="I245" s="207"/>
      <c r="J245" s="208">
        <f>ROUND(I245*H245,2)</f>
        <v>0</v>
      </c>
      <c r="K245" s="204" t="s">
        <v>207</v>
      </c>
      <c r="L245" s="47"/>
      <c r="M245" s="209" t="s">
        <v>5</v>
      </c>
      <c r="N245" s="210" t="s">
        <v>48</v>
      </c>
      <c r="O245" s="48"/>
      <c r="P245" s="211">
        <f>O245*H245</f>
        <v>0</v>
      </c>
      <c r="Q245" s="211">
        <v>2.45329</v>
      </c>
      <c r="R245" s="211">
        <f>Q245*H245</f>
        <v>14.270787930000001</v>
      </c>
      <c r="S245" s="211">
        <v>0</v>
      </c>
      <c r="T245" s="212">
        <f>S245*H245</f>
        <v>0</v>
      </c>
      <c r="AR245" s="24" t="s">
        <v>208</v>
      </c>
      <c r="AT245" s="24" t="s">
        <v>203</v>
      </c>
      <c r="AU245" s="24" t="s">
        <v>87</v>
      </c>
      <c r="AY245" s="24" t="s">
        <v>201</v>
      </c>
      <c r="BE245" s="213">
        <f>IF(N245="základní",J245,0)</f>
        <v>0</v>
      </c>
      <c r="BF245" s="213">
        <f>IF(N245="snížená",J245,0)</f>
        <v>0</v>
      </c>
      <c r="BG245" s="213">
        <f>IF(N245="zákl. přenesená",J245,0)</f>
        <v>0</v>
      </c>
      <c r="BH245" s="213">
        <f>IF(N245="sníž. přenesená",J245,0)</f>
        <v>0</v>
      </c>
      <c r="BI245" s="213">
        <f>IF(N245="nulová",J245,0)</f>
        <v>0</v>
      </c>
      <c r="BJ245" s="24" t="s">
        <v>85</v>
      </c>
      <c r="BK245" s="213">
        <f>ROUND(I245*H245,2)</f>
        <v>0</v>
      </c>
      <c r="BL245" s="24" t="s">
        <v>208</v>
      </c>
      <c r="BM245" s="24" t="s">
        <v>448</v>
      </c>
    </row>
    <row r="246" spans="2:47" s="1" customFormat="1" ht="13.5">
      <c r="B246" s="47"/>
      <c r="D246" s="214" t="s">
        <v>210</v>
      </c>
      <c r="F246" s="215" t="s">
        <v>449</v>
      </c>
      <c r="I246" s="216"/>
      <c r="L246" s="47"/>
      <c r="M246" s="217"/>
      <c r="N246" s="48"/>
      <c r="O246" s="48"/>
      <c r="P246" s="48"/>
      <c r="Q246" s="48"/>
      <c r="R246" s="48"/>
      <c r="S246" s="48"/>
      <c r="T246" s="86"/>
      <c r="AT246" s="24" t="s">
        <v>210</v>
      </c>
      <c r="AU246" s="24" t="s">
        <v>87</v>
      </c>
    </row>
    <row r="247" spans="2:51" s="11" customFormat="1" ht="13.5">
      <c r="B247" s="218"/>
      <c r="D247" s="214" t="s">
        <v>212</v>
      </c>
      <c r="E247" s="219" t="s">
        <v>5</v>
      </c>
      <c r="F247" s="220" t="s">
        <v>450</v>
      </c>
      <c r="H247" s="221">
        <v>5.817</v>
      </c>
      <c r="I247" s="222"/>
      <c r="L247" s="218"/>
      <c r="M247" s="223"/>
      <c r="N247" s="224"/>
      <c r="O247" s="224"/>
      <c r="P247" s="224"/>
      <c r="Q247" s="224"/>
      <c r="R247" s="224"/>
      <c r="S247" s="224"/>
      <c r="T247" s="225"/>
      <c r="AT247" s="219" t="s">
        <v>212</v>
      </c>
      <c r="AU247" s="219" t="s">
        <v>87</v>
      </c>
      <c r="AV247" s="11" t="s">
        <v>87</v>
      </c>
      <c r="AW247" s="11" t="s">
        <v>41</v>
      </c>
      <c r="AX247" s="11" t="s">
        <v>85</v>
      </c>
      <c r="AY247" s="219" t="s">
        <v>201</v>
      </c>
    </row>
    <row r="248" spans="2:65" s="1" customFormat="1" ht="16.5" customHeight="1">
      <c r="B248" s="201"/>
      <c r="C248" s="202" t="s">
        <v>451</v>
      </c>
      <c r="D248" s="202" t="s">
        <v>203</v>
      </c>
      <c r="E248" s="203" t="s">
        <v>452</v>
      </c>
      <c r="F248" s="204" t="s">
        <v>453</v>
      </c>
      <c r="G248" s="205" t="s">
        <v>270</v>
      </c>
      <c r="H248" s="206">
        <v>1467.31</v>
      </c>
      <c r="I248" s="207"/>
      <c r="J248" s="208">
        <f>ROUND(I248*H248,2)</f>
        <v>0</v>
      </c>
      <c r="K248" s="204" t="s">
        <v>5</v>
      </c>
      <c r="L248" s="47"/>
      <c r="M248" s="209" t="s">
        <v>5</v>
      </c>
      <c r="N248" s="210" t="s">
        <v>48</v>
      </c>
      <c r="O248" s="48"/>
      <c r="P248" s="211">
        <f>O248*H248</f>
        <v>0</v>
      </c>
      <c r="Q248" s="211">
        <v>0.45</v>
      </c>
      <c r="R248" s="211">
        <f>Q248*H248</f>
        <v>660.2895</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454</v>
      </c>
    </row>
    <row r="249" spans="2:51" s="11" customFormat="1" ht="13.5">
      <c r="B249" s="218"/>
      <c r="D249" s="214" t="s">
        <v>212</v>
      </c>
      <c r="E249" s="219" t="s">
        <v>5</v>
      </c>
      <c r="F249" s="220" t="s">
        <v>455</v>
      </c>
      <c r="H249" s="221">
        <v>1467.31</v>
      </c>
      <c r="I249" s="222"/>
      <c r="L249" s="218"/>
      <c r="M249" s="223"/>
      <c r="N249" s="224"/>
      <c r="O249" s="224"/>
      <c r="P249" s="224"/>
      <c r="Q249" s="224"/>
      <c r="R249" s="224"/>
      <c r="S249" s="224"/>
      <c r="T249" s="225"/>
      <c r="AT249" s="219" t="s">
        <v>212</v>
      </c>
      <c r="AU249" s="219" t="s">
        <v>87</v>
      </c>
      <c r="AV249" s="11" t="s">
        <v>87</v>
      </c>
      <c r="AW249" s="11" t="s">
        <v>41</v>
      </c>
      <c r="AX249" s="11" t="s">
        <v>85</v>
      </c>
      <c r="AY249" s="219" t="s">
        <v>201</v>
      </c>
    </row>
    <row r="250" spans="2:65" s="1" customFormat="1" ht="16.5" customHeight="1">
      <c r="B250" s="201"/>
      <c r="C250" s="202" t="s">
        <v>456</v>
      </c>
      <c r="D250" s="202" t="s">
        <v>203</v>
      </c>
      <c r="E250" s="203" t="s">
        <v>457</v>
      </c>
      <c r="F250" s="204" t="s">
        <v>458</v>
      </c>
      <c r="G250" s="205" t="s">
        <v>270</v>
      </c>
      <c r="H250" s="206">
        <v>72.71</v>
      </c>
      <c r="I250" s="207"/>
      <c r="J250" s="208">
        <f>ROUND(I250*H250,2)</f>
        <v>0</v>
      </c>
      <c r="K250" s="204" t="s">
        <v>207</v>
      </c>
      <c r="L250" s="47"/>
      <c r="M250" s="209" t="s">
        <v>5</v>
      </c>
      <c r="N250" s="210" t="s">
        <v>48</v>
      </c>
      <c r="O250" s="48"/>
      <c r="P250" s="211">
        <f>O250*H250</f>
        <v>0</v>
      </c>
      <c r="Q250" s="211">
        <v>0.00013</v>
      </c>
      <c r="R250" s="211">
        <f>Q250*H250</f>
        <v>0.009452299999999999</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459</v>
      </c>
    </row>
    <row r="251" spans="2:47" s="1" customFormat="1" ht="13.5">
      <c r="B251" s="47"/>
      <c r="D251" s="214" t="s">
        <v>210</v>
      </c>
      <c r="F251" s="215" t="s">
        <v>460</v>
      </c>
      <c r="I251" s="216"/>
      <c r="L251" s="47"/>
      <c r="M251" s="217"/>
      <c r="N251" s="48"/>
      <c r="O251" s="48"/>
      <c r="P251" s="48"/>
      <c r="Q251" s="48"/>
      <c r="R251" s="48"/>
      <c r="S251" s="48"/>
      <c r="T251" s="86"/>
      <c r="AT251" s="24" t="s">
        <v>210</v>
      </c>
      <c r="AU251" s="24" t="s">
        <v>87</v>
      </c>
    </row>
    <row r="252" spans="2:51" s="11" customFormat="1" ht="13.5">
      <c r="B252" s="218"/>
      <c r="D252" s="214" t="s">
        <v>212</v>
      </c>
      <c r="E252" s="219" t="s">
        <v>5</v>
      </c>
      <c r="F252" s="220" t="s">
        <v>461</v>
      </c>
      <c r="H252" s="221">
        <v>72.71</v>
      </c>
      <c r="I252" s="222"/>
      <c r="L252" s="218"/>
      <c r="M252" s="223"/>
      <c r="N252" s="224"/>
      <c r="O252" s="224"/>
      <c r="P252" s="224"/>
      <c r="Q252" s="224"/>
      <c r="R252" s="224"/>
      <c r="S252" s="224"/>
      <c r="T252" s="225"/>
      <c r="AT252" s="219" t="s">
        <v>212</v>
      </c>
      <c r="AU252" s="219" t="s">
        <v>87</v>
      </c>
      <c r="AV252" s="11" t="s">
        <v>87</v>
      </c>
      <c r="AW252" s="11" t="s">
        <v>41</v>
      </c>
      <c r="AX252" s="11" t="s">
        <v>85</v>
      </c>
      <c r="AY252" s="219" t="s">
        <v>201</v>
      </c>
    </row>
    <row r="253" spans="2:63" s="10" customFormat="1" ht="29.85" customHeight="1">
      <c r="B253" s="188"/>
      <c r="D253" s="189" t="s">
        <v>76</v>
      </c>
      <c r="E253" s="199" t="s">
        <v>256</v>
      </c>
      <c r="F253" s="199" t="s">
        <v>462</v>
      </c>
      <c r="I253" s="191"/>
      <c r="J253" s="200">
        <f>BK253</f>
        <v>0</v>
      </c>
      <c r="L253" s="188"/>
      <c r="M253" s="193"/>
      <c r="N253" s="194"/>
      <c r="O253" s="194"/>
      <c r="P253" s="195">
        <f>SUM(P254:P267)</f>
        <v>0</v>
      </c>
      <c r="Q253" s="194"/>
      <c r="R253" s="195">
        <f>SUM(R254:R267)</f>
        <v>22.3062808</v>
      </c>
      <c r="S253" s="194"/>
      <c r="T253" s="196">
        <f>SUM(T254:T267)</f>
        <v>0</v>
      </c>
      <c r="AR253" s="189" t="s">
        <v>85</v>
      </c>
      <c r="AT253" s="197" t="s">
        <v>76</v>
      </c>
      <c r="AU253" s="197" t="s">
        <v>85</v>
      </c>
      <c r="AY253" s="189" t="s">
        <v>201</v>
      </c>
      <c r="BK253" s="198">
        <f>SUM(BK254:BK267)</f>
        <v>0</v>
      </c>
    </row>
    <row r="254" spans="2:65" s="1" customFormat="1" ht="16.5" customHeight="1">
      <c r="B254" s="201"/>
      <c r="C254" s="202" t="s">
        <v>463</v>
      </c>
      <c r="D254" s="202" t="s">
        <v>203</v>
      </c>
      <c r="E254" s="203" t="s">
        <v>464</v>
      </c>
      <c r="F254" s="204" t="s">
        <v>465</v>
      </c>
      <c r="G254" s="205" t="s">
        <v>270</v>
      </c>
      <c r="H254" s="206">
        <v>1656</v>
      </c>
      <c r="I254" s="207"/>
      <c r="J254" s="208">
        <f>ROUND(I254*H254,2)</f>
        <v>0</v>
      </c>
      <c r="K254" s="204" t="s">
        <v>5</v>
      </c>
      <c r="L254" s="47"/>
      <c r="M254" s="209" t="s">
        <v>5</v>
      </c>
      <c r="N254" s="210" t="s">
        <v>48</v>
      </c>
      <c r="O254" s="48"/>
      <c r="P254" s="211">
        <f>O254*H254</f>
        <v>0</v>
      </c>
      <c r="Q254" s="211">
        <v>0.01328</v>
      </c>
      <c r="R254" s="211">
        <f>Q254*H254</f>
        <v>21.99168</v>
      </c>
      <c r="S254" s="211">
        <v>0</v>
      </c>
      <c r="T254" s="212">
        <f>S254*H254</f>
        <v>0</v>
      </c>
      <c r="AR254" s="24" t="s">
        <v>208</v>
      </c>
      <c r="AT254" s="24" t="s">
        <v>203</v>
      </c>
      <c r="AU254" s="24" t="s">
        <v>87</v>
      </c>
      <c r="AY254" s="24" t="s">
        <v>201</v>
      </c>
      <c r="BE254" s="213">
        <f>IF(N254="základní",J254,0)</f>
        <v>0</v>
      </c>
      <c r="BF254" s="213">
        <f>IF(N254="snížená",J254,0)</f>
        <v>0</v>
      </c>
      <c r="BG254" s="213">
        <f>IF(N254="zákl. přenesená",J254,0)</f>
        <v>0</v>
      </c>
      <c r="BH254" s="213">
        <f>IF(N254="sníž. přenesená",J254,0)</f>
        <v>0</v>
      </c>
      <c r="BI254" s="213">
        <f>IF(N254="nulová",J254,0)</f>
        <v>0</v>
      </c>
      <c r="BJ254" s="24" t="s">
        <v>85</v>
      </c>
      <c r="BK254" s="213">
        <f>ROUND(I254*H254,2)</f>
        <v>0</v>
      </c>
      <c r="BL254" s="24" t="s">
        <v>208</v>
      </c>
      <c r="BM254" s="24" t="s">
        <v>466</v>
      </c>
    </row>
    <row r="255" spans="2:47" s="1" customFormat="1" ht="13.5">
      <c r="B255" s="47"/>
      <c r="D255" s="214" t="s">
        <v>210</v>
      </c>
      <c r="F255" s="215" t="s">
        <v>465</v>
      </c>
      <c r="I255" s="216"/>
      <c r="L255" s="47"/>
      <c r="M255" s="217"/>
      <c r="N255" s="48"/>
      <c r="O255" s="48"/>
      <c r="P255" s="48"/>
      <c r="Q255" s="48"/>
      <c r="R255" s="48"/>
      <c r="S255" s="48"/>
      <c r="T255" s="86"/>
      <c r="AT255" s="24" t="s">
        <v>210</v>
      </c>
      <c r="AU255" s="24" t="s">
        <v>87</v>
      </c>
    </row>
    <row r="256" spans="2:51" s="13" customFormat="1" ht="13.5">
      <c r="B256" s="235"/>
      <c r="D256" s="214" t="s">
        <v>212</v>
      </c>
      <c r="E256" s="236" t="s">
        <v>5</v>
      </c>
      <c r="F256" s="237" t="s">
        <v>467</v>
      </c>
      <c r="H256" s="236" t="s">
        <v>5</v>
      </c>
      <c r="I256" s="238"/>
      <c r="L256" s="235"/>
      <c r="M256" s="239"/>
      <c r="N256" s="240"/>
      <c r="O256" s="240"/>
      <c r="P256" s="240"/>
      <c r="Q256" s="240"/>
      <c r="R256" s="240"/>
      <c r="S256" s="240"/>
      <c r="T256" s="241"/>
      <c r="AT256" s="236" t="s">
        <v>212</v>
      </c>
      <c r="AU256" s="236" t="s">
        <v>87</v>
      </c>
      <c r="AV256" s="13" t="s">
        <v>85</v>
      </c>
      <c r="AW256" s="13" t="s">
        <v>41</v>
      </c>
      <c r="AX256" s="13" t="s">
        <v>77</v>
      </c>
      <c r="AY256" s="236" t="s">
        <v>201</v>
      </c>
    </row>
    <row r="257" spans="2:51" s="11" customFormat="1" ht="13.5">
      <c r="B257" s="218"/>
      <c r="D257" s="214" t="s">
        <v>212</v>
      </c>
      <c r="E257" s="219" t="s">
        <v>5</v>
      </c>
      <c r="F257" s="220" t="s">
        <v>273</v>
      </c>
      <c r="H257" s="221">
        <v>1656</v>
      </c>
      <c r="I257" s="222"/>
      <c r="L257" s="218"/>
      <c r="M257" s="223"/>
      <c r="N257" s="224"/>
      <c r="O257" s="224"/>
      <c r="P257" s="224"/>
      <c r="Q257" s="224"/>
      <c r="R257" s="224"/>
      <c r="S257" s="224"/>
      <c r="T257" s="225"/>
      <c r="AT257" s="219" t="s">
        <v>212</v>
      </c>
      <c r="AU257" s="219" t="s">
        <v>87</v>
      </c>
      <c r="AV257" s="11" t="s">
        <v>87</v>
      </c>
      <c r="AW257" s="11" t="s">
        <v>41</v>
      </c>
      <c r="AX257" s="11" t="s">
        <v>85</v>
      </c>
      <c r="AY257" s="219" t="s">
        <v>201</v>
      </c>
    </row>
    <row r="258" spans="2:65" s="1" customFormat="1" ht="16.5" customHeight="1">
      <c r="B258" s="201"/>
      <c r="C258" s="202" t="s">
        <v>468</v>
      </c>
      <c r="D258" s="202" t="s">
        <v>203</v>
      </c>
      <c r="E258" s="203" t="s">
        <v>469</v>
      </c>
      <c r="F258" s="204" t="s">
        <v>470</v>
      </c>
      <c r="G258" s="205" t="s">
        <v>270</v>
      </c>
      <c r="H258" s="206">
        <v>1540.02</v>
      </c>
      <c r="I258" s="207"/>
      <c r="J258" s="208">
        <f>ROUND(I258*H258,2)</f>
        <v>0</v>
      </c>
      <c r="K258" s="204" t="s">
        <v>207</v>
      </c>
      <c r="L258" s="47"/>
      <c r="M258" s="209" t="s">
        <v>5</v>
      </c>
      <c r="N258" s="210" t="s">
        <v>48</v>
      </c>
      <c r="O258" s="48"/>
      <c r="P258" s="211">
        <f>O258*H258</f>
        <v>0</v>
      </c>
      <c r="Q258" s="211">
        <v>4E-05</v>
      </c>
      <c r="R258" s="211">
        <f>Q258*H258</f>
        <v>0.061600800000000004</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471</v>
      </c>
    </row>
    <row r="259" spans="2:47" s="1" customFormat="1" ht="13.5">
      <c r="B259" s="47"/>
      <c r="D259" s="214" t="s">
        <v>210</v>
      </c>
      <c r="F259" s="215" t="s">
        <v>472</v>
      </c>
      <c r="I259" s="216"/>
      <c r="L259" s="47"/>
      <c r="M259" s="217"/>
      <c r="N259" s="48"/>
      <c r="O259" s="48"/>
      <c r="P259" s="48"/>
      <c r="Q259" s="48"/>
      <c r="R259" s="48"/>
      <c r="S259" s="48"/>
      <c r="T259" s="86"/>
      <c r="AT259" s="24" t="s">
        <v>210</v>
      </c>
      <c r="AU259" s="24" t="s">
        <v>87</v>
      </c>
    </row>
    <row r="260" spans="2:51" s="11" customFormat="1" ht="13.5">
      <c r="B260" s="218"/>
      <c r="D260" s="214" t="s">
        <v>212</v>
      </c>
      <c r="E260" s="219" t="s">
        <v>5</v>
      </c>
      <c r="F260" s="220" t="s">
        <v>473</v>
      </c>
      <c r="H260" s="221">
        <v>1540.02</v>
      </c>
      <c r="I260" s="222"/>
      <c r="L260" s="218"/>
      <c r="M260" s="223"/>
      <c r="N260" s="224"/>
      <c r="O260" s="224"/>
      <c r="P260" s="224"/>
      <c r="Q260" s="224"/>
      <c r="R260" s="224"/>
      <c r="S260" s="224"/>
      <c r="T260" s="225"/>
      <c r="AT260" s="219" t="s">
        <v>212</v>
      </c>
      <c r="AU260" s="219" t="s">
        <v>87</v>
      </c>
      <c r="AV260" s="11" t="s">
        <v>87</v>
      </c>
      <c r="AW260" s="11" t="s">
        <v>41</v>
      </c>
      <c r="AX260" s="11" t="s">
        <v>77</v>
      </c>
      <c r="AY260" s="219" t="s">
        <v>201</v>
      </c>
    </row>
    <row r="261" spans="2:51" s="12" customFormat="1" ht="13.5">
      <c r="B261" s="226"/>
      <c r="D261" s="214" t="s">
        <v>212</v>
      </c>
      <c r="E261" s="227" t="s">
        <v>5</v>
      </c>
      <c r="F261" s="228" t="s">
        <v>226</v>
      </c>
      <c r="H261" s="229">
        <v>1540.02</v>
      </c>
      <c r="I261" s="230"/>
      <c r="L261" s="226"/>
      <c r="M261" s="231"/>
      <c r="N261" s="232"/>
      <c r="O261" s="232"/>
      <c r="P261" s="232"/>
      <c r="Q261" s="232"/>
      <c r="R261" s="232"/>
      <c r="S261" s="232"/>
      <c r="T261" s="233"/>
      <c r="AT261" s="227" t="s">
        <v>212</v>
      </c>
      <c r="AU261" s="227" t="s">
        <v>87</v>
      </c>
      <c r="AV261" s="12" t="s">
        <v>208</v>
      </c>
      <c r="AW261" s="12" t="s">
        <v>41</v>
      </c>
      <c r="AX261" s="12" t="s">
        <v>85</v>
      </c>
      <c r="AY261" s="227" t="s">
        <v>201</v>
      </c>
    </row>
    <row r="262" spans="2:65" s="1" customFormat="1" ht="16.5" customHeight="1">
      <c r="B262" s="201"/>
      <c r="C262" s="202" t="s">
        <v>474</v>
      </c>
      <c r="D262" s="202" t="s">
        <v>203</v>
      </c>
      <c r="E262" s="203" t="s">
        <v>475</v>
      </c>
      <c r="F262" s="204" t="s">
        <v>476</v>
      </c>
      <c r="G262" s="205" t="s">
        <v>316</v>
      </c>
      <c r="H262" s="206">
        <v>14</v>
      </c>
      <c r="I262" s="207"/>
      <c r="J262" s="208">
        <f>ROUND(I262*H262,2)</f>
        <v>0</v>
      </c>
      <c r="K262" s="204" t="s">
        <v>5</v>
      </c>
      <c r="L262" s="47"/>
      <c r="M262" s="209" t="s">
        <v>5</v>
      </c>
      <c r="N262" s="210" t="s">
        <v>48</v>
      </c>
      <c r="O262" s="48"/>
      <c r="P262" s="211">
        <f>O262*H262</f>
        <v>0</v>
      </c>
      <c r="Q262" s="211">
        <v>0.01265</v>
      </c>
      <c r="R262" s="211">
        <f>Q262*H262</f>
        <v>0.1771</v>
      </c>
      <c r="S262" s="211">
        <v>0</v>
      </c>
      <c r="T262" s="212">
        <f>S262*H262</f>
        <v>0</v>
      </c>
      <c r="AR262" s="24" t="s">
        <v>208</v>
      </c>
      <c r="AT262" s="24" t="s">
        <v>203</v>
      </c>
      <c r="AU262" s="24" t="s">
        <v>87</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477</v>
      </c>
    </row>
    <row r="263" spans="2:47" s="1" customFormat="1" ht="13.5">
      <c r="B263" s="47"/>
      <c r="D263" s="214" t="s">
        <v>322</v>
      </c>
      <c r="F263" s="234" t="s">
        <v>478</v>
      </c>
      <c r="I263" s="216"/>
      <c r="L263" s="47"/>
      <c r="M263" s="217"/>
      <c r="N263" s="48"/>
      <c r="O263" s="48"/>
      <c r="P263" s="48"/>
      <c r="Q263" s="48"/>
      <c r="R263" s="48"/>
      <c r="S263" s="48"/>
      <c r="T263" s="86"/>
      <c r="AT263" s="24" t="s">
        <v>322</v>
      </c>
      <c r="AU263" s="24" t="s">
        <v>87</v>
      </c>
    </row>
    <row r="264" spans="2:51" s="11" customFormat="1" ht="13.5">
      <c r="B264" s="218"/>
      <c r="D264" s="214" t="s">
        <v>212</v>
      </c>
      <c r="E264" s="219" t="s">
        <v>5</v>
      </c>
      <c r="F264" s="220" t="s">
        <v>479</v>
      </c>
      <c r="H264" s="221">
        <v>14</v>
      </c>
      <c r="I264" s="222"/>
      <c r="L264" s="218"/>
      <c r="M264" s="223"/>
      <c r="N264" s="224"/>
      <c r="O264" s="224"/>
      <c r="P264" s="224"/>
      <c r="Q264" s="224"/>
      <c r="R264" s="224"/>
      <c r="S264" s="224"/>
      <c r="T264" s="225"/>
      <c r="AT264" s="219" t="s">
        <v>212</v>
      </c>
      <c r="AU264" s="219" t="s">
        <v>87</v>
      </c>
      <c r="AV264" s="11" t="s">
        <v>87</v>
      </c>
      <c r="AW264" s="11" t="s">
        <v>41</v>
      </c>
      <c r="AX264" s="11" t="s">
        <v>85</v>
      </c>
      <c r="AY264" s="219" t="s">
        <v>201</v>
      </c>
    </row>
    <row r="265" spans="2:65" s="1" customFormat="1" ht="16.5" customHeight="1">
      <c r="B265" s="201"/>
      <c r="C265" s="202" t="s">
        <v>480</v>
      </c>
      <c r="D265" s="202" t="s">
        <v>203</v>
      </c>
      <c r="E265" s="203" t="s">
        <v>481</v>
      </c>
      <c r="F265" s="204" t="s">
        <v>482</v>
      </c>
      <c r="G265" s="205" t="s">
        <v>316</v>
      </c>
      <c r="H265" s="206">
        <v>6</v>
      </c>
      <c r="I265" s="207"/>
      <c r="J265" s="208">
        <f>ROUND(I265*H265,2)</f>
        <v>0</v>
      </c>
      <c r="K265" s="204" t="s">
        <v>5</v>
      </c>
      <c r="L265" s="47"/>
      <c r="M265" s="209" t="s">
        <v>5</v>
      </c>
      <c r="N265" s="210" t="s">
        <v>48</v>
      </c>
      <c r="O265" s="48"/>
      <c r="P265" s="211">
        <f>O265*H265</f>
        <v>0</v>
      </c>
      <c r="Q265" s="211">
        <v>0.01265</v>
      </c>
      <c r="R265" s="211">
        <f>Q265*H265</f>
        <v>0.0759</v>
      </c>
      <c r="S265" s="211">
        <v>0</v>
      </c>
      <c r="T265" s="212">
        <f>S265*H265</f>
        <v>0</v>
      </c>
      <c r="AR265" s="24" t="s">
        <v>208</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483</v>
      </c>
    </row>
    <row r="266" spans="2:47" s="1" customFormat="1" ht="13.5">
      <c r="B266" s="47"/>
      <c r="D266" s="214" t="s">
        <v>322</v>
      </c>
      <c r="F266" s="234" t="s">
        <v>478</v>
      </c>
      <c r="I266" s="216"/>
      <c r="L266" s="47"/>
      <c r="M266" s="217"/>
      <c r="N266" s="48"/>
      <c r="O266" s="48"/>
      <c r="P266" s="48"/>
      <c r="Q266" s="48"/>
      <c r="R266" s="48"/>
      <c r="S266" s="48"/>
      <c r="T266" s="86"/>
      <c r="AT266" s="24" t="s">
        <v>322</v>
      </c>
      <c r="AU266" s="24" t="s">
        <v>87</v>
      </c>
    </row>
    <row r="267" spans="2:51" s="11" customFormat="1" ht="13.5">
      <c r="B267" s="218"/>
      <c r="D267" s="214" t="s">
        <v>212</v>
      </c>
      <c r="E267" s="219" t="s">
        <v>5</v>
      </c>
      <c r="F267" s="220" t="s">
        <v>484</v>
      </c>
      <c r="H267" s="221">
        <v>6</v>
      </c>
      <c r="I267" s="222"/>
      <c r="L267" s="218"/>
      <c r="M267" s="223"/>
      <c r="N267" s="224"/>
      <c r="O267" s="224"/>
      <c r="P267" s="224"/>
      <c r="Q267" s="224"/>
      <c r="R267" s="224"/>
      <c r="S267" s="224"/>
      <c r="T267" s="225"/>
      <c r="AT267" s="219" t="s">
        <v>212</v>
      </c>
      <c r="AU267" s="219" t="s">
        <v>87</v>
      </c>
      <c r="AV267" s="11" t="s">
        <v>87</v>
      </c>
      <c r="AW267" s="11" t="s">
        <v>41</v>
      </c>
      <c r="AX267" s="11" t="s">
        <v>85</v>
      </c>
      <c r="AY267" s="219" t="s">
        <v>201</v>
      </c>
    </row>
    <row r="268" spans="2:63" s="10" customFormat="1" ht="29.85" customHeight="1">
      <c r="B268" s="188"/>
      <c r="D268" s="189" t="s">
        <v>76</v>
      </c>
      <c r="E268" s="199" t="s">
        <v>485</v>
      </c>
      <c r="F268" s="199" t="s">
        <v>486</v>
      </c>
      <c r="I268" s="191"/>
      <c r="J268" s="200">
        <f>BK268</f>
        <v>0</v>
      </c>
      <c r="L268" s="188"/>
      <c r="M268" s="193"/>
      <c r="N268" s="194"/>
      <c r="O268" s="194"/>
      <c r="P268" s="195">
        <f>SUM(P269:P270)</f>
        <v>0</v>
      </c>
      <c r="Q268" s="194"/>
      <c r="R268" s="195">
        <f>SUM(R269:R270)</f>
        <v>0</v>
      </c>
      <c r="S268" s="194"/>
      <c r="T268" s="196">
        <f>SUM(T269:T270)</f>
        <v>0</v>
      </c>
      <c r="AR268" s="189" t="s">
        <v>85</v>
      </c>
      <c r="AT268" s="197" t="s">
        <v>76</v>
      </c>
      <c r="AU268" s="197" t="s">
        <v>85</v>
      </c>
      <c r="AY268" s="189" t="s">
        <v>201</v>
      </c>
      <c r="BK268" s="198">
        <f>SUM(BK269:BK270)</f>
        <v>0</v>
      </c>
    </row>
    <row r="269" spans="2:65" s="1" customFormat="1" ht="16.5" customHeight="1">
      <c r="B269" s="201"/>
      <c r="C269" s="202" t="s">
        <v>487</v>
      </c>
      <c r="D269" s="202" t="s">
        <v>203</v>
      </c>
      <c r="E269" s="203" t="s">
        <v>488</v>
      </c>
      <c r="F269" s="204" t="s">
        <v>489</v>
      </c>
      <c r="G269" s="205" t="s">
        <v>259</v>
      </c>
      <c r="H269" s="206">
        <v>1501.094</v>
      </c>
      <c r="I269" s="207"/>
      <c r="J269" s="208">
        <f>ROUND(I269*H269,2)</f>
        <v>0</v>
      </c>
      <c r="K269" s="204" t="s">
        <v>207</v>
      </c>
      <c r="L269" s="47"/>
      <c r="M269" s="209" t="s">
        <v>5</v>
      </c>
      <c r="N269" s="210" t="s">
        <v>48</v>
      </c>
      <c r="O269" s="48"/>
      <c r="P269" s="211">
        <f>O269*H269</f>
        <v>0</v>
      </c>
      <c r="Q269" s="211">
        <v>0</v>
      </c>
      <c r="R269" s="211">
        <f>Q269*H269</f>
        <v>0</v>
      </c>
      <c r="S269" s="211">
        <v>0</v>
      </c>
      <c r="T269" s="212">
        <f>S269*H269</f>
        <v>0</v>
      </c>
      <c r="AR269" s="24" t="s">
        <v>208</v>
      </c>
      <c r="AT269" s="24" t="s">
        <v>203</v>
      </c>
      <c r="AU269" s="24" t="s">
        <v>87</v>
      </c>
      <c r="AY269" s="24" t="s">
        <v>201</v>
      </c>
      <c r="BE269" s="213">
        <f>IF(N269="základní",J269,0)</f>
        <v>0</v>
      </c>
      <c r="BF269" s="213">
        <f>IF(N269="snížená",J269,0)</f>
        <v>0</v>
      </c>
      <c r="BG269" s="213">
        <f>IF(N269="zákl. přenesená",J269,0)</f>
        <v>0</v>
      </c>
      <c r="BH269" s="213">
        <f>IF(N269="sníž. přenesená",J269,0)</f>
        <v>0</v>
      </c>
      <c r="BI269" s="213">
        <f>IF(N269="nulová",J269,0)</f>
        <v>0</v>
      </c>
      <c r="BJ269" s="24" t="s">
        <v>85</v>
      </c>
      <c r="BK269" s="213">
        <f>ROUND(I269*H269,2)</f>
        <v>0</v>
      </c>
      <c r="BL269" s="24" t="s">
        <v>208</v>
      </c>
      <c r="BM269" s="24" t="s">
        <v>490</v>
      </c>
    </row>
    <row r="270" spans="2:47" s="1" customFormat="1" ht="13.5">
      <c r="B270" s="47"/>
      <c r="D270" s="214" t="s">
        <v>210</v>
      </c>
      <c r="F270" s="215" t="s">
        <v>491</v>
      </c>
      <c r="I270" s="216"/>
      <c r="L270" s="47"/>
      <c r="M270" s="217"/>
      <c r="N270" s="48"/>
      <c r="O270" s="48"/>
      <c r="P270" s="48"/>
      <c r="Q270" s="48"/>
      <c r="R270" s="48"/>
      <c r="S270" s="48"/>
      <c r="T270" s="86"/>
      <c r="AT270" s="24" t="s">
        <v>210</v>
      </c>
      <c r="AU270" s="24" t="s">
        <v>87</v>
      </c>
    </row>
    <row r="271" spans="2:63" s="10" customFormat="1" ht="37.4" customHeight="1">
      <c r="B271" s="188"/>
      <c r="D271" s="189" t="s">
        <v>76</v>
      </c>
      <c r="E271" s="190" t="s">
        <v>492</v>
      </c>
      <c r="F271" s="190" t="s">
        <v>493</v>
      </c>
      <c r="I271" s="191"/>
      <c r="J271" s="192">
        <f>BK271</f>
        <v>0</v>
      </c>
      <c r="L271" s="188"/>
      <c r="M271" s="193"/>
      <c r="N271" s="194"/>
      <c r="O271" s="194"/>
      <c r="P271" s="195">
        <f>P272+P316+P326+P335+P349+P391+P443+P466+P483+P497+P509</f>
        <v>0</v>
      </c>
      <c r="Q271" s="194"/>
      <c r="R271" s="195">
        <f>R272+R316+R326+R335+R349+R391+R443+R466+R483+R497+R509</f>
        <v>160.60757283</v>
      </c>
      <c r="S271" s="194"/>
      <c r="T271" s="196">
        <f>T272+T316+T326+T335+T349+T391+T443+T466+T483+T497+T509</f>
        <v>0</v>
      </c>
      <c r="AR271" s="189" t="s">
        <v>87</v>
      </c>
      <c r="AT271" s="197" t="s">
        <v>76</v>
      </c>
      <c r="AU271" s="197" t="s">
        <v>77</v>
      </c>
      <c r="AY271" s="189" t="s">
        <v>201</v>
      </c>
      <c r="BK271" s="198">
        <f>BK272+BK316+BK326+BK335+BK349+BK391+BK443+BK466+BK483+BK497+BK509</f>
        <v>0</v>
      </c>
    </row>
    <row r="272" spans="2:63" s="10" customFormat="1" ht="19.9" customHeight="1">
      <c r="B272" s="188"/>
      <c r="D272" s="189" t="s">
        <v>76</v>
      </c>
      <c r="E272" s="199" t="s">
        <v>494</v>
      </c>
      <c r="F272" s="199" t="s">
        <v>495</v>
      </c>
      <c r="I272" s="191"/>
      <c r="J272" s="200">
        <f>BK272</f>
        <v>0</v>
      </c>
      <c r="L272" s="188"/>
      <c r="M272" s="193"/>
      <c r="N272" s="194"/>
      <c r="O272" s="194"/>
      <c r="P272" s="195">
        <f>SUM(P273:P315)</f>
        <v>0</v>
      </c>
      <c r="Q272" s="194"/>
      <c r="R272" s="195">
        <f>SUM(R273:R315)</f>
        <v>4.3975995</v>
      </c>
      <c r="S272" s="194"/>
      <c r="T272" s="196">
        <f>SUM(T273:T315)</f>
        <v>0</v>
      </c>
      <c r="AR272" s="189" t="s">
        <v>87</v>
      </c>
      <c r="AT272" s="197" t="s">
        <v>76</v>
      </c>
      <c r="AU272" s="197" t="s">
        <v>85</v>
      </c>
      <c r="AY272" s="189" t="s">
        <v>201</v>
      </c>
      <c r="BK272" s="198">
        <f>SUM(BK273:BK315)</f>
        <v>0</v>
      </c>
    </row>
    <row r="273" spans="2:65" s="1" customFormat="1" ht="16.5" customHeight="1">
      <c r="B273" s="201"/>
      <c r="C273" s="202" t="s">
        <v>496</v>
      </c>
      <c r="D273" s="202" t="s">
        <v>203</v>
      </c>
      <c r="E273" s="203" t="s">
        <v>497</v>
      </c>
      <c r="F273" s="204" t="s">
        <v>498</v>
      </c>
      <c r="G273" s="205" t="s">
        <v>270</v>
      </c>
      <c r="H273" s="206">
        <v>1540.02</v>
      </c>
      <c r="I273" s="207"/>
      <c r="J273" s="208">
        <f>ROUND(I273*H273,2)</f>
        <v>0</v>
      </c>
      <c r="K273" s="204" t="s">
        <v>207</v>
      </c>
      <c r="L273" s="47"/>
      <c r="M273" s="209" t="s">
        <v>5</v>
      </c>
      <c r="N273" s="210" t="s">
        <v>48</v>
      </c>
      <c r="O273" s="48"/>
      <c r="P273" s="211">
        <f>O273*H273</f>
        <v>0</v>
      </c>
      <c r="Q273" s="211">
        <v>3E-05</v>
      </c>
      <c r="R273" s="211">
        <f>Q273*H273</f>
        <v>0.0462006</v>
      </c>
      <c r="S273" s="211">
        <v>0</v>
      </c>
      <c r="T273" s="212">
        <f>S273*H273</f>
        <v>0</v>
      </c>
      <c r="AR273" s="24" t="s">
        <v>296</v>
      </c>
      <c r="AT273" s="24" t="s">
        <v>203</v>
      </c>
      <c r="AU273" s="24" t="s">
        <v>87</v>
      </c>
      <c r="AY273" s="24" t="s">
        <v>201</v>
      </c>
      <c r="BE273" s="213">
        <f>IF(N273="základní",J273,0)</f>
        <v>0</v>
      </c>
      <c r="BF273" s="213">
        <f>IF(N273="snížená",J273,0)</f>
        <v>0</v>
      </c>
      <c r="BG273" s="213">
        <f>IF(N273="zákl. přenesená",J273,0)</f>
        <v>0</v>
      </c>
      <c r="BH273" s="213">
        <f>IF(N273="sníž. přenesená",J273,0)</f>
        <v>0</v>
      </c>
      <c r="BI273" s="213">
        <f>IF(N273="nulová",J273,0)</f>
        <v>0</v>
      </c>
      <c r="BJ273" s="24" t="s">
        <v>85</v>
      </c>
      <c r="BK273" s="213">
        <f>ROUND(I273*H273,2)</f>
        <v>0</v>
      </c>
      <c r="BL273" s="24" t="s">
        <v>296</v>
      </c>
      <c r="BM273" s="24" t="s">
        <v>499</v>
      </c>
    </row>
    <row r="274" spans="2:47" s="1" customFormat="1" ht="13.5">
      <c r="B274" s="47"/>
      <c r="D274" s="214" t="s">
        <v>210</v>
      </c>
      <c r="F274" s="215" t="s">
        <v>500</v>
      </c>
      <c r="I274" s="216"/>
      <c r="L274" s="47"/>
      <c r="M274" s="217"/>
      <c r="N274" s="48"/>
      <c r="O274" s="48"/>
      <c r="P274" s="48"/>
      <c r="Q274" s="48"/>
      <c r="R274" s="48"/>
      <c r="S274" s="48"/>
      <c r="T274" s="86"/>
      <c r="AT274" s="24" t="s">
        <v>210</v>
      </c>
      <c r="AU274" s="24" t="s">
        <v>87</v>
      </c>
    </row>
    <row r="275" spans="2:51" s="11" customFormat="1" ht="13.5">
      <c r="B275" s="218"/>
      <c r="D275" s="214" t="s">
        <v>212</v>
      </c>
      <c r="E275" s="219" t="s">
        <v>5</v>
      </c>
      <c r="F275" s="220" t="s">
        <v>501</v>
      </c>
      <c r="H275" s="221">
        <v>1424.93</v>
      </c>
      <c r="I275" s="222"/>
      <c r="L275" s="218"/>
      <c r="M275" s="223"/>
      <c r="N275" s="224"/>
      <c r="O275" s="224"/>
      <c r="P275" s="224"/>
      <c r="Q275" s="224"/>
      <c r="R275" s="224"/>
      <c r="S275" s="224"/>
      <c r="T275" s="225"/>
      <c r="AT275" s="219" t="s">
        <v>212</v>
      </c>
      <c r="AU275" s="219" t="s">
        <v>87</v>
      </c>
      <c r="AV275" s="11" t="s">
        <v>87</v>
      </c>
      <c r="AW275" s="11" t="s">
        <v>41</v>
      </c>
      <c r="AX275" s="11" t="s">
        <v>77</v>
      </c>
      <c r="AY275" s="219" t="s">
        <v>201</v>
      </c>
    </row>
    <row r="276" spans="2:51" s="11" customFormat="1" ht="13.5">
      <c r="B276" s="218"/>
      <c r="D276" s="214" t="s">
        <v>212</v>
      </c>
      <c r="E276" s="219" t="s">
        <v>5</v>
      </c>
      <c r="F276" s="220" t="s">
        <v>502</v>
      </c>
      <c r="H276" s="221">
        <v>115.09</v>
      </c>
      <c r="I276" s="222"/>
      <c r="L276" s="218"/>
      <c r="M276" s="223"/>
      <c r="N276" s="224"/>
      <c r="O276" s="224"/>
      <c r="P276" s="224"/>
      <c r="Q276" s="224"/>
      <c r="R276" s="224"/>
      <c r="S276" s="224"/>
      <c r="T276" s="225"/>
      <c r="AT276" s="219" t="s">
        <v>212</v>
      </c>
      <c r="AU276" s="219" t="s">
        <v>87</v>
      </c>
      <c r="AV276" s="11" t="s">
        <v>87</v>
      </c>
      <c r="AW276" s="11" t="s">
        <v>41</v>
      </c>
      <c r="AX276" s="11" t="s">
        <v>77</v>
      </c>
      <c r="AY276" s="219" t="s">
        <v>201</v>
      </c>
    </row>
    <row r="277" spans="2:51" s="12" customFormat="1" ht="13.5">
      <c r="B277" s="226"/>
      <c r="D277" s="214" t="s">
        <v>212</v>
      </c>
      <c r="E277" s="227" t="s">
        <v>5</v>
      </c>
      <c r="F277" s="228" t="s">
        <v>226</v>
      </c>
      <c r="H277" s="229">
        <v>1540.02</v>
      </c>
      <c r="I277" s="230"/>
      <c r="L277" s="226"/>
      <c r="M277" s="231"/>
      <c r="N277" s="232"/>
      <c r="O277" s="232"/>
      <c r="P277" s="232"/>
      <c r="Q277" s="232"/>
      <c r="R277" s="232"/>
      <c r="S277" s="232"/>
      <c r="T277" s="233"/>
      <c r="AT277" s="227" t="s">
        <v>212</v>
      </c>
      <c r="AU277" s="227" t="s">
        <v>87</v>
      </c>
      <c r="AV277" s="12" t="s">
        <v>208</v>
      </c>
      <c r="AW277" s="12" t="s">
        <v>41</v>
      </c>
      <c r="AX277" s="12" t="s">
        <v>85</v>
      </c>
      <c r="AY277" s="227" t="s">
        <v>201</v>
      </c>
    </row>
    <row r="278" spans="2:65" s="1" customFormat="1" ht="16.5" customHeight="1">
      <c r="B278" s="201"/>
      <c r="C278" s="242" t="s">
        <v>503</v>
      </c>
      <c r="D278" s="242" t="s">
        <v>504</v>
      </c>
      <c r="E278" s="243" t="s">
        <v>505</v>
      </c>
      <c r="F278" s="244" t="s">
        <v>506</v>
      </c>
      <c r="G278" s="245" t="s">
        <v>270</v>
      </c>
      <c r="H278" s="246">
        <v>1694.022</v>
      </c>
      <c r="I278" s="247"/>
      <c r="J278" s="248">
        <f>ROUND(I278*H278,2)</f>
        <v>0</v>
      </c>
      <c r="K278" s="244" t="s">
        <v>5</v>
      </c>
      <c r="L278" s="249"/>
      <c r="M278" s="250" t="s">
        <v>5</v>
      </c>
      <c r="N278" s="251" t="s">
        <v>48</v>
      </c>
      <c r="O278" s="48"/>
      <c r="P278" s="211">
        <f>O278*H278</f>
        <v>0</v>
      </c>
      <c r="Q278" s="211">
        <v>0.0019</v>
      </c>
      <c r="R278" s="211">
        <f>Q278*H278</f>
        <v>3.2186418</v>
      </c>
      <c r="S278" s="211">
        <v>0</v>
      </c>
      <c r="T278" s="212">
        <f>S278*H278</f>
        <v>0</v>
      </c>
      <c r="AR278" s="24" t="s">
        <v>391</v>
      </c>
      <c r="AT278" s="24" t="s">
        <v>504</v>
      </c>
      <c r="AU278" s="24" t="s">
        <v>87</v>
      </c>
      <c r="AY278" s="24" t="s">
        <v>201</v>
      </c>
      <c r="BE278" s="213">
        <f>IF(N278="základní",J278,0)</f>
        <v>0</v>
      </c>
      <c r="BF278" s="213">
        <f>IF(N278="snížená",J278,0)</f>
        <v>0</v>
      </c>
      <c r="BG278" s="213">
        <f>IF(N278="zákl. přenesená",J278,0)</f>
        <v>0</v>
      </c>
      <c r="BH278" s="213">
        <f>IF(N278="sníž. přenesená",J278,0)</f>
        <v>0</v>
      </c>
      <c r="BI278" s="213">
        <f>IF(N278="nulová",J278,0)</f>
        <v>0</v>
      </c>
      <c r="BJ278" s="24" t="s">
        <v>85</v>
      </c>
      <c r="BK278" s="213">
        <f>ROUND(I278*H278,2)</f>
        <v>0</v>
      </c>
      <c r="BL278" s="24" t="s">
        <v>296</v>
      </c>
      <c r="BM278" s="24" t="s">
        <v>507</v>
      </c>
    </row>
    <row r="279" spans="2:51" s="11" customFormat="1" ht="13.5">
      <c r="B279" s="218"/>
      <c r="D279" s="214" t="s">
        <v>212</v>
      </c>
      <c r="E279" s="219" t="s">
        <v>5</v>
      </c>
      <c r="F279" s="220" t="s">
        <v>501</v>
      </c>
      <c r="H279" s="221">
        <v>1424.93</v>
      </c>
      <c r="I279" s="222"/>
      <c r="L279" s="218"/>
      <c r="M279" s="223"/>
      <c r="N279" s="224"/>
      <c r="O279" s="224"/>
      <c r="P279" s="224"/>
      <c r="Q279" s="224"/>
      <c r="R279" s="224"/>
      <c r="S279" s="224"/>
      <c r="T279" s="225"/>
      <c r="AT279" s="219" t="s">
        <v>212</v>
      </c>
      <c r="AU279" s="219" t="s">
        <v>87</v>
      </c>
      <c r="AV279" s="11" t="s">
        <v>87</v>
      </c>
      <c r="AW279" s="11" t="s">
        <v>41</v>
      </c>
      <c r="AX279" s="11" t="s">
        <v>77</v>
      </c>
      <c r="AY279" s="219" t="s">
        <v>201</v>
      </c>
    </row>
    <row r="280" spans="2:51" s="11" customFormat="1" ht="13.5">
      <c r="B280" s="218"/>
      <c r="D280" s="214" t="s">
        <v>212</v>
      </c>
      <c r="E280" s="219" t="s">
        <v>5</v>
      </c>
      <c r="F280" s="220" t="s">
        <v>502</v>
      </c>
      <c r="H280" s="221">
        <v>115.09</v>
      </c>
      <c r="I280" s="222"/>
      <c r="L280" s="218"/>
      <c r="M280" s="223"/>
      <c r="N280" s="224"/>
      <c r="O280" s="224"/>
      <c r="P280" s="224"/>
      <c r="Q280" s="224"/>
      <c r="R280" s="224"/>
      <c r="S280" s="224"/>
      <c r="T280" s="225"/>
      <c r="AT280" s="219" t="s">
        <v>212</v>
      </c>
      <c r="AU280" s="219" t="s">
        <v>87</v>
      </c>
      <c r="AV280" s="11" t="s">
        <v>87</v>
      </c>
      <c r="AW280" s="11" t="s">
        <v>41</v>
      </c>
      <c r="AX280" s="11" t="s">
        <v>77</v>
      </c>
      <c r="AY280" s="219" t="s">
        <v>201</v>
      </c>
    </row>
    <row r="281" spans="2:51" s="12" customFormat="1" ht="13.5">
      <c r="B281" s="226"/>
      <c r="D281" s="214" t="s">
        <v>212</v>
      </c>
      <c r="E281" s="227" t="s">
        <v>5</v>
      </c>
      <c r="F281" s="228" t="s">
        <v>226</v>
      </c>
      <c r="H281" s="229">
        <v>1540.02</v>
      </c>
      <c r="I281" s="230"/>
      <c r="L281" s="226"/>
      <c r="M281" s="231"/>
      <c r="N281" s="232"/>
      <c r="O281" s="232"/>
      <c r="P281" s="232"/>
      <c r="Q281" s="232"/>
      <c r="R281" s="232"/>
      <c r="S281" s="232"/>
      <c r="T281" s="233"/>
      <c r="AT281" s="227" t="s">
        <v>212</v>
      </c>
      <c r="AU281" s="227" t="s">
        <v>87</v>
      </c>
      <c r="AV281" s="12" t="s">
        <v>208</v>
      </c>
      <c r="AW281" s="12" t="s">
        <v>41</v>
      </c>
      <c r="AX281" s="12" t="s">
        <v>85</v>
      </c>
      <c r="AY281" s="227" t="s">
        <v>201</v>
      </c>
    </row>
    <row r="282" spans="2:51" s="11" customFormat="1" ht="13.5">
      <c r="B282" s="218"/>
      <c r="D282" s="214" t="s">
        <v>212</v>
      </c>
      <c r="F282" s="220" t="s">
        <v>508</v>
      </c>
      <c r="H282" s="221">
        <v>1694.022</v>
      </c>
      <c r="I282" s="222"/>
      <c r="L282" s="218"/>
      <c r="M282" s="223"/>
      <c r="N282" s="224"/>
      <c r="O282" s="224"/>
      <c r="P282" s="224"/>
      <c r="Q282" s="224"/>
      <c r="R282" s="224"/>
      <c r="S282" s="224"/>
      <c r="T282" s="225"/>
      <c r="AT282" s="219" t="s">
        <v>212</v>
      </c>
      <c r="AU282" s="219" t="s">
        <v>87</v>
      </c>
      <c r="AV282" s="11" t="s">
        <v>87</v>
      </c>
      <c r="AW282" s="11" t="s">
        <v>6</v>
      </c>
      <c r="AX282" s="11" t="s">
        <v>85</v>
      </c>
      <c r="AY282" s="219" t="s">
        <v>201</v>
      </c>
    </row>
    <row r="283" spans="2:65" s="1" customFormat="1" ht="16.5" customHeight="1">
      <c r="B283" s="201"/>
      <c r="C283" s="202" t="s">
        <v>509</v>
      </c>
      <c r="D283" s="202" t="s">
        <v>203</v>
      </c>
      <c r="E283" s="203" t="s">
        <v>510</v>
      </c>
      <c r="F283" s="204" t="s">
        <v>511</v>
      </c>
      <c r="G283" s="205" t="s">
        <v>270</v>
      </c>
      <c r="H283" s="206">
        <v>55.35</v>
      </c>
      <c r="I283" s="207"/>
      <c r="J283" s="208">
        <f>ROUND(I283*H283,2)</f>
        <v>0</v>
      </c>
      <c r="K283" s="204" t="s">
        <v>207</v>
      </c>
      <c r="L283" s="47"/>
      <c r="M283" s="209" t="s">
        <v>5</v>
      </c>
      <c r="N283" s="210" t="s">
        <v>48</v>
      </c>
      <c r="O283" s="48"/>
      <c r="P283" s="211">
        <f>O283*H283</f>
        <v>0</v>
      </c>
      <c r="Q283" s="211">
        <v>5E-05</v>
      </c>
      <c r="R283" s="211">
        <f>Q283*H283</f>
        <v>0.0027675</v>
      </c>
      <c r="S283" s="211">
        <v>0</v>
      </c>
      <c r="T283" s="212">
        <f>S283*H283</f>
        <v>0</v>
      </c>
      <c r="AR283" s="24" t="s">
        <v>296</v>
      </c>
      <c r="AT283" s="24" t="s">
        <v>203</v>
      </c>
      <c r="AU283" s="24" t="s">
        <v>87</v>
      </c>
      <c r="AY283" s="24" t="s">
        <v>201</v>
      </c>
      <c r="BE283" s="213">
        <f>IF(N283="základní",J283,0)</f>
        <v>0</v>
      </c>
      <c r="BF283" s="213">
        <f>IF(N283="snížená",J283,0)</f>
        <v>0</v>
      </c>
      <c r="BG283" s="213">
        <f>IF(N283="zákl. přenesená",J283,0)</f>
        <v>0</v>
      </c>
      <c r="BH283" s="213">
        <f>IF(N283="sníž. přenesená",J283,0)</f>
        <v>0</v>
      </c>
      <c r="BI283" s="213">
        <f>IF(N283="nulová",J283,0)</f>
        <v>0</v>
      </c>
      <c r="BJ283" s="24" t="s">
        <v>85</v>
      </c>
      <c r="BK283" s="213">
        <f>ROUND(I283*H283,2)</f>
        <v>0</v>
      </c>
      <c r="BL283" s="24" t="s">
        <v>296</v>
      </c>
      <c r="BM283" s="24" t="s">
        <v>512</v>
      </c>
    </row>
    <row r="284" spans="2:47" s="1" customFormat="1" ht="13.5">
      <c r="B284" s="47"/>
      <c r="D284" s="214" t="s">
        <v>210</v>
      </c>
      <c r="F284" s="215" t="s">
        <v>513</v>
      </c>
      <c r="I284" s="216"/>
      <c r="L284" s="47"/>
      <c r="M284" s="217"/>
      <c r="N284" s="48"/>
      <c r="O284" s="48"/>
      <c r="P284" s="48"/>
      <c r="Q284" s="48"/>
      <c r="R284" s="48"/>
      <c r="S284" s="48"/>
      <c r="T284" s="86"/>
      <c r="AT284" s="24" t="s">
        <v>210</v>
      </c>
      <c r="AU284" s="24" t="s">
        <v>87</v>
      </c>
    </row>
    <row r="285" spans="2:51" s="11" customFormat="1" ht="13.5">
      <c r="B285" s="218"/>
      <c r="D285" s="214" t="s">
        <v>212</v>
      </c>
      <c r="E285" s="219" t="s">
        <v>5</v>
      </c>
      <c r="F285" s="220" t="s">
        <v>514</v>
      </c>
      <c r="H285" s="221">
        <v>55.35</v>
      </c>
      <c r="I285" s="222"/>
      <c r="L285" s="218"/>
      <c r="M285" s="223"/>
      <c r="N285" s="224"/>
      <c r="O285" s="224"/>
      <c r="P285" s="224"/>
      <c r="Q285" s="224"/>
      <c r="R285" s="224"/>
      <c r="S285" s="224"/>
      <c r="T285" s="225"/>
      <c r="AT285" s="219" t="s">
        <v>212</v>
      </c>
      <c r="AU285" s="219" t="s">
        <v>87</v>
      </c>
      <c r="AV285" s="11" t="s">
        <v>87</v>
      </c>
      <c r="AW285" s="11" t="s">
        <v>41</v>
      </c>
      <c r="AX285" s="11" t="s">
        <v>85</v>
      </c>
      <c r="AY285" s="219" t="s">
        <v>201</v>
      </c>
    </row>
    <row r="286" spans="2:65" s="1" customFormat="1" ht="16.5" customHeight="1">
      <c r="B286" s="201"/>
      <c r="C286" s="242" t="s">
        <v>515</v>
      </c>
      <c r="D286" s="242" t="s">
        <v>504</v>
      </c>
      <c r="E286" s="243" t="s">
        <v>505</v>
      </c>
      <c r="F286" s="244" t="s">
        <v>506</v>
      </c>
      <c r="G286" s="245" t="s">
        <v>270</v>
      </c>
      <c r="H286" s="246">
        <v>60.885</v>
      </c>
      <c r="I286" s="247"/>
      <c r="J286" s="248">
        <f>ROUND(I286*H286,2)</f>
        <v>0</v>
      </c>
      <c r="K286" s="244" t="s">
        <v>5</v>
      </c>
      <c r="L286" s="249"/>
      <c r="M286" s="250" t="s">
        <v>5</v>
      </c>
      <c r="N286" s="251" t="s">
        <v>48</v>
      </c>
      <c r="O286" s="48"/>
      <c r="P286" s="211">
        <f>O286*H286</f>
        <v>0</v>
      </c>
      <c r="Q286" s="211">
        <v>0.0019</v>
      </c>
      <c r="R286" s="211">
        <f>Q286*H286</f>
        <v>0.11568149999999999</v>
      </c>
      <c r="S286" s="211">
        <v>0</v>
      </c>
      <c r="T286" s="212">
        <f>S286*H286</f>
        <v>0</v>
      </c>
      <c r="AR286" s="24" t="s">
        <v>391</v>
      </c>
      <c r="AT286" s="24" t="s">
        <v>504</v>
      </c>
      <c r="AU286" s="24" t="s">
        <v>87</v>
      </c>
      <c r="AY286" s="24" t="s">
        <v>201</v>
      </c>
      <c r="BE286" s="213">
        <f>IF(N286="základní",J286,0)</f>
        <v>0</v>
      </c>
      <c r="BF286" s="213">
        <f>IF(N286="snížená",J286,0)</f>
        <v>0</v>
      </c>
      <c r="BG286" s="213">
        <f>IF(N286="zákl. přenesená",J286,0)</f>
        <v>0</v>
      </c>
      <c r="BH286" s="213">
        <f>IF(N286="sníž. přenesená",J286,0)</f>
        <v>0</v>
      </c>
      <c r="BI286" s="213">
        <f>IF(N286="nulová",J286,0)</f>
        <v>0</v>
      </c>
      <c r="BJ286" s="24" t="s">
        <v>85</v>
      </c>
      <c r="BK286" s="213">
        <f>ROUND(I286*H286,2)</f>
        <v>0</v>
      </c>
      <c r="BL286" s="24" t="s">
        <v>296</v>
      </c>
      <c r="BM286" s="24" t="s">
        <v>516</v>
      </c>
    </row>
    <row r="287" spans="2:51" s="11" customFormat="1" ht="13.5">
      <c r="B287" s="218"/>
      <c r="D287" s="214" t="s">
        <v>212</v>
      </c>
      <c r="E287" s="219" t="s">
        <v>5</v>
      </c>
      <c r="F287" s="220" t="s">
        <v>514</v>
      </c>
      <c r="H287" s="221">
        <v>55.35</v>
      </c>
      <c r="I287" s="222"/>
      <c r="L287" s="218"/>
      <c r="M287" s="223"/>
      <c r="N287" s="224"/>
      <c r="O287" s="224"/>
      <c r="P287" s="224"/>
      <c r="Q287" s="224"/>
      <c r="R287" s="224"/>
      <c r="S287" s="224"/>
      <c r="T287" s="225"/>
      <c r="AT287" s="219" t="s">
        <v>212</v>
      </c>
      <c r="AU287" s="219" t="s">
        <v>87</v>
      </c>
      <c r="AV287" s="11" t="s">
        <v>87</v>
      </c>
      <c r="AW287" s="11" t="s">
        <v>41</v>
      </c>
      <c r="AX287" s="11" t="s">
        <v>85</v>
      </c>
      <c r="AY287" s="219" t="s">
        <v>201</v>
      </c>
    </row>
    <row r="288" spans="2:51" s="11" customFormat="1" ht="13.5">
      <c r="B288" s="218"/>
      <c r="D288" s="214" t="s">
        <v>212</v>
      </c>
      <c r="F288" s="220" t="s">
        <v>517</v>
      </c>
      <c r="H288" s="221">
        <v>60.885</v>
      </c>
      <c r="I288" s="222"/>
      <c r="L288" s="218"/>
      <c r="M288" s="223"/>
      <c r="N288" s="224"/>
      <c r="O288" s="224"/>
      <c r="P288" s="224"/>
      <c r="Q288" s="224"/>
      <c r="R288" s="224"/>
      <c r="S288" s="224"/>
      <c r="T288" s="225"/>
      <c r="AT288" s="219" t="s">
        <v>212</v>
      </c>
      <c r="AU288" s="219" t="s">
        <v>87</v>
      </c>
      <c r="AV288" s="11" t="s">
        <v>87</v>
      </c>
      <c r="AW288" s="11" t="s">
        <v>6</v>
      </c>
      <c r="AX288" s="11" t="s">
        <v>85</v>
      </c>
      <c r="AY288" s="219" t="s">
        <v>201</v>
      </c>
    </row>
    <row r="289" spans="2:65" s="1" customFormat="1" ht="16.5" customHeight="1">
      <c r="B289" s="201"/>
      <c r="C289" s="202" t="s">
        <v>518</v>
      </c>
      <c r="D289" s="202" t="s">
        <v>203</v>
      </c>
      <c r="E289" s="203" t="s">
        <v>519</v>
      </c>
      <c r="F289" s="204" t="s">
        <v>520</v>
      </c>
      <c r="G289" s="205" t="s">
        <v>330</v>
      </c>
      <c r="H289" s="206">
        <v>184.5</v>
      </c>
      <c r="I289" s="207"/>
      <c r="J289" s="208">
        <f>ROUND(I289*H289,2)</f>
        <v>0</v>
      </c>
      <c r="K289" s="204" t="s">
        <v>5</v>
      </c>
      <c r="L289" s="47"/>
      <c r="M289" s="209" t="s">
        <v>5</v>
      </c>
      <c r="N289" s="210" t="s">
        <v>48</v>
      </c>
      <c r="O289" s="48"/>
      <c r="P289" s="211">
        <f>O289*H289</f>
        <v>0</v>
      </c>
      <c r="Q289" s="211">
        <v>5E-05</v>
      </c>
      <c r="R289" s="211">
        <f>Q289*H289</f>
        <v>0.009225</v>
      </c>
      <c r="S289" s="211">
        <v>0</v>
      </c>
      <c r="T289" s="212">
        <f>S289*H289</f>
        <v>0</v>
      </c>
      <c r="AR289" s="24" t="s">
        <v>296</v>
      </c>
      <c r="AT289" s="24" t="s">
        <v>203</v>
      </c>
      <c r="AU289" s="24" t="s">
        <v>87</v>
      </c>
      <c r="AY289" s="24" t="s">
        <v>201</v>
      </c>
      <c r="BE289" s="213">
        <f>IF(N289="základní",J289,0)</f>
        <v>0</v>
      </c>
      <c r="BF289" s="213">
        <f>IF(N289="snížená",J289,0)</f>
        <v>0</v>
      </c>
      <c r="BG289" s="213">
        <f>IF(N289="zákl. přenesená",J289,0)</f>
        <v>0</v>
      </c>
      <c r="BH289" s="213">
        <f>IF(N289="sníž. přenesená",J289,0)</f>
        <v>0</v>
      </c>
      <c r="BI289" s="213">
        <f>IF(N289="nulová",J289,0)</f>
        <v>0</v>
      </c>
      <c r="BJ289" s="24" t="s">
        <v>85</v>
      </c>
      <c r="BK289" s="213">
        <f>ROUND(I289*H289,2)</f>
        <v>0</v>
      </c>
      <c r="BL289" s="24" t="s">
        <v>296</v>
      </c>
      <c r="BM289" s="24" t="s">
        <v>521</v>
      </c>
    </row>
    <row r="290" spans="2:51" s="11" customFormat="1" ht="13.5">
      <c r="B290" s="218"/>
      <c r="D290" s="214" t="s">
        <v>212</v>
      </c>
      <c r="E290" s="219" t="s">
        <v>5</v>
      </c>
      <c r="F290" s="220" t="s">
        <v>522</v>
      </c>
      <c r="H290" s="221">
        <v>184.5</v>
      </c>
      <c r="I290" s="222"/>
      <c r="L290" s="218"/>
      <c r="M290" s="223"/>
      <c r="N290" s="224"/>
      <c r="O290" s="224"/>
      <c r="P290" s="224"/>
      <c r="Q290" s="224"/>
      <c r="R290" s="224"/>
      <c r="S290" s="224"/>
      <c r="T290" s="225"/>
      <c r="AT290" s="219" t="s">
        <v>212</v>
      </c>
      <c r="AU290" s="219" t="s">
        <v>87</v>
      </c>
      <c r="AV290" s="11" t="s">
        <v>87</v>
      </c>
      <c r="AW290" s="11" t="s">
        <v>41</v>
      </c>
      <c r="AX290" s="11" t="s">
        <v>85</v>
      </c>
      <c r="AY290" s="219" t="s">
        <v>201</v>
      </c>
    </row>
    <row r="291" spans="2:65" s="1" customFormat="1" ht="16.5" customHeight="1">
      <c r="B291" s="201"/>
      <c r="C291" s="202" t="s">
        <v>523</v>
      </c>
      <c r="D291" s="202" t="s">
        <v>203</v>
      </c>
      <c r="E291" s="203" t="s">
        <v>524</v>
      </c>
      <c r="F291" s="204" t="s">
        <v>525</v>
      </c>
      <c r="G291" s="205" t="s">
        <v>270</v>
      </c>
      <c r="H291" s="206">
        <v>1540.02</v>
      </c>
      <c r="I291" s="207"/>
      <c r="J291" s="208">
        <f>ROUND(I291*H291,2)</f>
        <v>0</v>
      </c>
      <c r="K291" s="204" t="s">
        <v>207</v>
      </c>
      <c r="L291" s="47"/>
      <c r="M291" s="209" t="s">
        <v>5</v>
      </c>
      <c r="N291" s="210" t="s">
        <v>48</v>
      </c>
      <c r="O291" s="48"/>
      <c r="P291" s="211">
        <f>O291*H291</f>
        <v>0</v>
      </c>
      <c r="Q291" s="211">
        <v>0</v>
      </c>
      <c r="R291" s="211">
        <f>Q291*H291</f>
        <v>0</v>
      </c>
      <c r="S291" s="211">
        <v>0</v>
      </c>
      <c r="T291" s="212">
        <f>S291*H291</f>
        <v>0</v>
      </c>
      <c r="AR291" s="24" t="s">
        <v>296</v>
      </c>
      <c r="AT291" s="24" t="s">
        <v>203</v>
      </c>
      <c r="AU291" s="24" t="s">
        <v>87</v>
      </c>
      <c r="AY291" s="24" t="s">
        <v>201</v>
      </c>
      <c r="BE291" s="213">
        <f>IF(N291="základní",J291,0)</f>
        <v>0</v>
      </c>
      <c r="BF291" s="213">
        <f>IF(N291="snížená",J291,0)</f>
        <v>0</v>
      </c>
      <c r="BG291" s="213">
        <f>IF(N291="zákl. přenesená",J291,0)</f>
        <v>0</v>
      </c>
      <c r="BH291" s="213">
        <f>IF(N291="sníž. přenesená",J291,0)</f>
        <v>0</v>
      </c>
      <c r="BI291" s="213">
        <f>IF(N291="nulová",J291,0)</f>
        <v>0</v>
      </c>
      <c r="BJ291" s="24" t="s">
        <v>85</v>
      </c>
      <c r="BK291" s="213">
        <f>ROUND(I291*H291,2)</f>
        <v>0</v>
      </c>
      <c r="BL291" s="24" t="s">
        <v>296</v>
      </c>
      <c r="BM291" s="24" t="s">
        <v>526</v>
      </c>
    </row>
    <row r="292" spans="2:47" s="1" customFormat="1" ht="13.5">
      <c r="B292" s="47"/>
      <c r="D292" s="214" t="s">
        <v>210</v>
      </c>
      <c r="F292" s="215" t="s">
        <v>527</v>
      </c>
      <c r="I292" s="216"/>
      <c r="L292" s="47"/>
      <c r="M292" s="217"/>
      <c r="N292" s="48"/>
      <c r="O292" s="48"/>
      <c r="P292" s="48"/>
      <c r="Q292" s="48"/>
      <c r="R292" s="48"/>
      <c r="S292" s="48"/>
      <c r="T292" s="86"/>
      <c r="AT292" s="24" t="s">
        <v>210</v>
      </c>
      <c r="AU292" s="24" t="s">
        <v>87</v>
      </c>
    </row>
    <row r="293" spans="2:51" s="11" customFormat="1" ht="13.5">
      <c r="B293" s="218"/>
      <c r="D293" s="214" t="s">
        <v>212</v>
      </c>
      <c r="E293" s="219" t="s">
        <v>5</v>
      </c>
      <c r="F293" s="220" t="s">
        <v>501</v>
      </c>
      <c r="H293" s="221">
        <v>1424.93</v>
      </c>
      <c r="I293" s="222"/>
      <c r="L293" s="218"/>
      <c r="M293" s="223"/>
      <c r="N293" s="224"/>
      <c r="O293" s="224"/>
      <c r="P293" s="224"/>
      <c r="Q293" s="224"/>
      <c r="R293" s="224"/>
      <c r="S293" s="224"/>
      <c r="T293" s="225"/>
      <c r="AT293" s="219" t="s">
        <v>212</v>
      </c>
      <c r="AU293" s="219" t="s">
        <v>87</v>
      </c>
      <c r="AV293" s="11" t="s">
        <v>87</v>
      </c>
      <c r="AW293" s="11" t="s">
        <v>41</v>
      </c>
      <c r="AX293" s="11" t="s">
        <v>77</v>
      </c>
      <c r="AY293" s="219" t="s">
        <v>201</v>
      </c>
    </row>
    <row r="294" spans="2:51" s="11" customFormat="1" ht="13.5">
      <c r="B294" s="218"/>
      <c r="D294" s="214" t="s">
        <v>212</v>
      </c>
      <c r="E294" s="219" t="s">
        <v>5</v>
      </c>
      <c r="F294" s="220" t="s">
        <v>502</v>
      </c>
      <c r="H294" s="221">
        <v>115.09</v>
      </c>
      <c r="I294" s="222"/>
      <c r="L294" s="218"/>
      <c r="M294" s="223"/>
      <c r="N294" s="224"/>
      <c r="O294" s="224"/>
      <c r="P294" s="224"/>
      <c r="Q294" s="224"/>
      <c r="R294" s="224"/>
      <c r="S294" s="224"/>
      <c r="T294" s="225"/>
      <c r="AT294" s="219" t="s">
        <v>212</v>
      </c>
      <c r="AU294" s="219" t="s">
        <v>87</v>
      </c>
      <c r="AV294" s="11" t="s">
        <v>87</v>
      </c>
      <c r="AW294" s="11" t="s">
        <v>41</v>
      </c>
      <c r="AX294" s="11" t="s">
        <v>77</v>
      </c>
      <c r="AY294" s="219" t="s">
        <v>201</v>
      </c>
    </row>
    <row r="295" spans="2:51" s="12" customFormat="1" ht="13.5">
      <c r="B295" s="226"/>
      <c r="D295" s="214" t="s">
        <v>212</v>
      </c>
      <c r="E295" s="227" t="s">
        <v>5</v>
      </c>
      <c r="F295" s="228" t="s">
        <v>226</v>
      </c>
      <c r="H295" s="229">
        <v>1540.02</v>
      </c>
      <c r="I295" s="230"/>
      <c r="L295" s="226"/>
      <c r="M295" s="231"/>
      <c r="N295" s="232"/>
      <c r="O295" s="232"/>
      <c r="P295" s="232"/>
      <c r="Q295" s="232"/>
      <c r="R295" s="232"/>
      <c r="S295" s="232"/>
      <c r="T295" s="233"/>
      <c r="AT295" s="227" t="s">
        <v>212</v>
      </c>
      <c r="AU295" s="227" t="s">
        <v>87</v>
      </c>
      <c r="AV295" s="12" t="s">
        <v>208</v>
      </c>
      <c r="AW295" s="12" t="s">
        <v>41</v>
      </c>
      <c r="AX295" s="12" t="s">
        <v>85</v>
      </c>
      <c r="AY295" s="227" t="s">
        <v>201</v>
      </c>
    </row>
    <row r="296" spans="2:65" s="1" customFormat="1" ht="16.5" customHeight="1">
      <c r="B296" s="201"/>
      <c r="C296" s="242" t="s">
        <v>528</v>
      </c>
      <c r="D296" s="242" t="s">
        <v>504</v>
      </c>
      <c r="E296" s="243" t="s">
        <v>529</v>
      </c>
      <c r="F296" s="244" t="s">
        <v>530</v>
      </c>
      <c r="G296" s="245" t="s">
        <v>270</v>
      </c>
      <c r="H296" s="246">
        <v>3350.277</v>
      </c>
      <c r="I296" s="247"/>
      <c r="J296" s="248">
        <f>ROUND(I296*H296,2)</f>
        <v>0</v>
      </c>
      <c r="K296" s="244" t="s">
        <v>207</v>
      </c>
      <c r="L296" s="249"/>
      <c r="M296" s="250" t="s">
        <v>5</v>
      </c>
      <c r="N296" s="251" t="s">
        <v>48</v>
      </c>
      <c r="O296" s="48"/>
      <c r="P296" s="211">
        <f>O296*H296</f>
        <v>0</v>
      </c>
      <c r="Q296" s="211">
        <v>0.0003</v>
      </c>
      <c r="R296" s="211">
        <f>Q296*H296</f>
        <v>1.0050831</v>
      </c>
      <c r="S296" s="211">
        <v>0</v>
      </c>
      <c r="T296" s="212">
        <f>S296*H296</f>
        <v>0</v>
      </c>
      <c r="AR296" s="24" t="s">
        <v>391</v>
      </c>
      <c r="AT296" s="24" t="s">
        <v>504</v>
      </c>
      <c r="AU296" s="24" t="s">
        <v>87</v>
      </c>
      <c r="AY296" s="24" t="s">
        <v>201</v>
      </c>
      <c r="BE296" s="213">
        <f>IF(N296="základní",J296,0)</f>
        <v>0</v>
      </c>
      <c r="BF296" s="213">
        <f>IF(N296="snížená",J296,0)</f>
        <v>0</v>
      </c>
      <c r="BG296" s="213">
        <f>IF(N296="zákl. přenesená",J296,0)</f>
        <v>0</v>
      </c>
      <c r="BH296" s="213">
        <f>IF(N296="sníž. přenesená",J296,0)</f>
        <v>0</v>
      </c>
      <c r="BI296" s="213">
        <f>IF(N296="nulová",J296,0)</f>
        <v>0</v>
      </c>
      <c r="BJ296" s="24" t="s">
        <v>85</v>
      </c>
      <c r="BK296" s="213">
        <f>ROUND(I296*H296,2)</f>
        <v>0</v>
      </c>
      <c r="BL296" s="24" t="s">
        <v>296</v>
      </c>
      <c r="BM296" s="24" t="s">
        <v>531</v>
      </c>
    </row>
    <row r="297" spans="2:47" s="1" customFormat="1" ht="13.5">
      <c r="B297" s="47"/>
      <c r="D297" s="214" t="s">
        <v>210</v>
      </c>
      <c r="F297" s="215" t="s">
        <v>530</v>
      </c>
      <c r="I297" s="216"/>
      <c r="L297" s="47"/>
      <c r="M297" s="217"/>
      <c r="N297" s="48"/>
      <c r="O297" s="48"/>
      <c r="P297" s="48"/>
      <c r="Q297" s="48"/>
      <c r="R297" s="48"/>
      <c r="S297" s="48"/>
      <c r="T297" s="86"/>
      <c r="AT297" s="24" t="s">
        <v>210</v>
      </c>
      <c r="AU297" s="24" t="s">
        <v>87</v>
      </c>
    </row>
    <row r="298" spans="2:51" s="11" customFormat="1" ht="13.5">
      <c r="B298" s="218"/>
      <c r="D298" s="214" t="s">
        <v>212</v>
      </c>
      <c r="E298" s="219" t="s">
        <v>5</v>
      </c>
      <c r="F298" s="220" t="s">
        <v>532</v>
      </c>
      <c r="H298" s="221">
        <v>2849.86</v>
      </c>
      <c r="I298" s="222"/>
      <c r="L298" s="218"/>
      <c r="M298" s="223"/>
      <c r="N298" s="224"/>
      <c r="O298" s="224"/>
      <c r="P298" s="224"/>
      <c r="Q298" s="224"/>
      <c r="R298" s="224"/>
      <c r="S298" s="224"/>
      <c r="T298" s="225"/>
      <c r="AT298" s="219" t="s">
        <v>212</v>
      </c>
      <c r="AU298" s="219" t="s">
        <v>87</v>
      </c>
      <c r="AV298" s="11" t="s">
        <v>87</v>
      </c>
      <c r="AW298" s="11" t="s">
        <v>41</v>
      </c>
      <c r="AX298" s="11" t="s">
        <v>77</v>
      </c>
      <c r="AY298" s="219" t="s">
        <v>201</v>
      </c>
    </row>
    <row r="299" spans="2:51" s="11" customFormat="1" ht="13.5">
      <c r="B299" s="218"/>
      <c r="D299" s="214" t="s">
        <v>212</v>
      </c>
      <c r="E299" s="219" t="s">
        <v>5</v>
      </c>
      <c r="F299" s="220" t="s">
        <v>533</v>
      </c>
      <c r="H299" s="221">
        <v>230.18</v>
      </c>
      <c r="I299" s="222"/>
      <c r="L299" s="218"/>
      <c r="M299" s="223"/>
      <c r="N299" s="224"/>
      <c r="O299" s="224"/>
      <c r="P299" s="224"/>
      <c r="Q299" s="224"/>
      <c r="R299" s="224"/>
      <c r="S299" s="224"/>
      <c r="T299" s="225"/>
      <c r="AT299" s="219" t="s">
        <v>212</v>
      </c>
      <c r="AU299" s="219" t="s">
        <v>87</v>
      </c>
      <c r="AV299" s="11" t="s">
        <v>87</v>
      </c>
      <c r="AW299" s="11" t="s">
        <v>41</v>
      </c>
      <c r="AX299" s="11" t="s">
        <v>77</v>
      </c>
      <c r="AY299" s="219" t="s">
        <v>201</v>
      </c>
    </row>
    <row r="300" spans="2:51" s="11" customFormat="1" ht="13.5">
      <c r="B300" s="218"/>
      <c r="D300" s="214" t="s">
        <v>212</v>
      </c>
      <c r="E300" s="219" t="s">
        <v>5</v>
      </c>
      <c r="F300" s="220" t="s">
        <v>534</v>
      </c>
      <c r="H300" s="221">
        <v>110.7</v>
      </c>
      <c r="I300" s="222"/>
      <c r="L300" s="218"/>
      <c r="M300" s="223"/>
      <c r="N300" s="224"/>
      <c r="O300" s="224"/>
      <c r="P300" s="224"/>
      <c r="Q300" s="224"/>
      <c r="R300" s="224"/>
      <c r="S300" s="224"/>
      <c r="T300" s="225"/>
      <c r="AT300" s="219" t="s">
        <v>212</v>
      </c>
      <c r="AU300" s="219" t="s">
        <v>87</v>
      </c>
      <c r="AV300" s="11" t="s">
        <v>87</v>
      </c>
      <c r="AW300" s="11" t="s">
        <v>41</v>
      </c>
      <c r="AX300" s="11" t="s">
        <v>77</v>
      </c>
      <c r="AY300" s="219" t="s">
        <v>201</v>
      </c>
    </row>
    <row r="301" spans="2:51" s="12" customFormat="1" ht="13.5">
      <c r="B301" s="226"/>
      <c r="D301" s="214" t="s">
        <v>212</v>
      </c>
      <c r="E301" s="227" t="s">
        <v>5</v>
      </c>
      <c r="F301" s="228" t="s">
        <v>226</v>
      </c>
      <c r="H301" s="229">
        <v>3190.74</v>
      </c>
      <c r="I301" s="230"/>
      <c r="L301" s="226"/>
      <c r="M301" s="231"/>
      <c r="N301" s="232"/>
      <c r="O301" s="232"/>
      <c r="P301" s="232"/>
      <c r="Q301" s="232"/>
      <c r="R301" s="232"/>
      <c r="S301" s="232"/>
      <c r="T301" s="233"/>
      <c r="AT301" s="227" t="s">
        <v>212</v>
      </c>
      <c r="AU301" s="227" t="s">
        <v>87</v>
      </c>
      <c r="AV301" s="12" t="s">
        <v>208</v>
      </c>
      <c r="AW301" s="12" t="s">
        <v>41</v>
      </c>
      <c r="AX301" s="12" t="s">
        <v>85</v>
      </c>
      <c r="AY301" s="227" t="s">
        <v>201</v>
      </c>
    </row>
    <row r="302" spans="2:51" s="11" customFormat="1" ht="13.5">
      <c r="B302" s="218"/>
      <c r="D302" s="214" t="s">
        <v>212</v>
      </c>
      <c r="F302" s="220" t="s">
        <v>535</v>
      </c>
      <c r="H302" s="221">
        <v>3350.277</v>
      </c>
      <c r="I302" s="222"/>
      <c r="L302" s="218"/>
      <c r="M302" s="223"/>
      <c r="N302" s="224"/>
      <c r="O302" s="224"/>
      <c r="P302" s="224"/>
      <c r="Q302" s="224"/>
      <c r="R302" s="224"/>
      <c r="S302" s="224"/>
      <c r="T302" s="225"/>
      <c r="AT302" s="219" t="s">
        <v>212</v>
      </c>
      <c r="AU302" s="219" t="s">
        <v>87</v>
      </c>
      <c r="AV302" s="11" t="s">
        <v>87</v>
      </c>
      <c r="AW302" s="11" t="s">
        <v>6</v>
      </c>
      <c r="AX302" s="11" t="s">
        <v>85</v>
      </c>
      <c r="AY302" s="219" t="s">
        <v>201</v>
      </c>
    </row>
    <row r="303" spans="2:65" s="1" customFormat="1" ht="16.5" customHeight="1">
      <c r="B303" s="201"/>
      <c r="C303" s="202" t="s">
        <v>536</v>
      </c>
      <c r="D303" s="202" t="s">
        <v>203</v>
      </c>
      <c r="E303" s="203" t="s">
        <v>537</v>
      </c>
      <c r="F303" s="204" t="s">
        <v>538</v>
      </c>
      <c r="G303" s="205" t="s">
        <v>270</v>
      </c>
      <c r="H303" s="206">
        <v>1540.02</v>
      </c>
      <c r="I303" s="207"/>
      <c r="J303" s="208">
        <f>ROUND(I303*H303,2)</f>
        <v>0</v>
      </c>
      <c r="K303" s="204" t="s">
        <v>207</v>
      </c>
      <c r="L303" s="47"/>
      <c r="M303" s="209" t="s">
        <v>5</v>
      </c>
      <c r="N303" s="210" t="s">
        <v>48</v>
      </c>
      <c r="O303" s="48"/>
      <c r="P303" s="211">
        <f>O303*H303</f>
        <v>0</v>
      </c>
      <c r="Q303" s="211">
        <v>0</v>
      </c>
      <c r="R303" s="211">
        <f>Q303*H303</f>
        <v>0</v>
      </c>
      <c r="S303" s="211">
        <v>0</v>
      </c>
      <c r="T303" s="212">
        <f>S303*H303</f>
        <v>0</v>
      </c>
      <c r="AR303" s="24" t="s">
        <v>296</v>
      </c>
      <c r="AT303" s="24" t="s">
        <v>203</v>
      </c>
      <c r="AU303" s="24" t="s">
        <v>87</v>
      </c>
      <c r="AY303" s="24" t="s">
        <v>201</v>
      </c>
      <c r="BE303" s="213">
        <f>IF(N303="základní",J303,0)</f>
        <v>0</v>
      </c>
      <c r="BF303" s="213">
        <f>IF(N303="snížená",J303,0)</f>
        <v>0</v>
      </c>
      <c r="BG303" s="213">
        <f>IF(N303="zákl. přenesená",J303,0)</f>
        <v>0</v>
      </c>
      <c r="BH303" s="213">
        <f>IF(N303="sníž. přenesená",J303,0)</f>
        <v>0</v>
      </c>
      <c r="BI303" s="213">
        <f>IF(N303="nulová",J303,0)</f>
        <v>0</v>
      </c>
      <c r="BJ303" s="24" t="s">
        <v>85</v>
      </c>
      <c r="BK303" s="213">
        <f>ROUND(I303*H303,2)</f>
        <v>0</v>
      </c>
      <c r="BL303" s="24" t="s">
        <v>296</v>
      </c>
      <c r="BM303" s="24" t="s">
        <v>539</v>
      </c>
    </row>
    <row r="304" spans="2:47" s="1" customFormat="1" ht="13.5">
      <c r="B304" s="47"/>
      <c r="D304" s="214" t="s">
        <v>210</v>
      </c>
      <c r="F304" s="215" t="s">
        <v>540</v>
      </c>
      <c r="I304" s="216"/>
      <c r="L304" s="47"/>
      <c r="M304" s="217"/>
      <c r="N304" s="48"/>
      <c r="O304" s="48"/>
      <c r="P304" s="48"/>
      <c r="Q304" s="48"/>
      <c r="R304" s="48"/>
      <c r="S304" s="48"/>
      <c r="T304" s="86"/>
      <c r="AT304" s="24" t="s">
        <v>210</v>
      </c>
      <c r="AU304" s="24" t="s">
        <v>87</v>
      </c>
    </row>
    <row r="305" spans="2:51" s="11" customFormat="1" ht="13.5">
      <c r="B305" s="218"/>
      <c r="D305" s="214" t="s">
        <v>212</v>
      </c>
      <c r="E305" s="219" t="s">
        <v>5</v>
      </c>
      <c r="F305" s="220" t="s">
        <v>501</v>
      </c>
      <c r="H305" s="221">
        <v>1424.93</v>
      </c>
      <c r="I305" s="222"/>
      <c r="L305" s="218"/>
      <c r="M305" s="223"/>
      <c r="N305" s="224"/>
      <c r="O305" s="224"/>
      <c r="P305" s="224"/>
      <c r="Q305" s="224"/>
      <c r="R305" s="224"/>
      <c r="S305" s="224"/>
      <c r="T305" s="225"/>
      <c r="AT305" s="219" t="s">
        <v>212</v>
      </c>
      <c r="AU305" s="219" t="s">
        <v>87</v>
      </c>
      <c r="AV305" s="11" t="s">
        <v>87</v>
      </c>
      <c r="AW305" s="11" t="s">
        <v>41</v>
      </c>
      <c r="AX305" s="11" t="s">
        <v>77</v>
      </c>
      <c r="AY305" s="219" t="s">
        <v>201</v>
      </c>
    </row>
    <row r="306" spans="2:51" s="11" customFormat="1" ht="13.5">
      <c r="B306" s="218"/>
      <c r="D306" s="214" t="s">
        <v>212</v>
      </c>
      <c r="E306" s="219" t="s">
        <v>5</v>
      </c>
      <c r="F306" s="220" t="s">
        <v>502</v>
      </c>
      <c r="H306" s="221">
        <v>115.09</v>
      </c>
      <c r="I306" s="222"/>
      <c r="L306" s="218"/>
      <c r="M306" s="223"/>
      <c r="N306" s="224"/>
      <c r="O306" s="224"/>
      <c r="P306" s="224"/>
      <c r="Q306" s="224"/>
      <c r="R306" s="224"/>
      <c r="S306" s="224"/>
      <c r="T306" s="225"/>
      <c r="AT306" s="219" t="s">
        <v>212</v>
      </c>
      <c r="AU306" s="219" t="s">
        <v>87</v>
      </c>
      <c r="AV306" s="11" t="s">
        <v>87</v>
      </c>
      <c r="AW306" s="11" t="s">
        <v>41</v>
      </c>
      <c r="AX306" s="11" t="s">
        <v>77</v>
      </c>
      <c r="AY306" s="219" t="s">
        <v>201</v>
      </c>
    </row>
    <row r="307" spans="2:51" s="12" customFormat="1" ht="13.5">
      <c r="B307" s="226"/>
      <c r="D307" s="214" t="s">
        <v>212</v>
      </c>
      <c r="E307" s="227" t="s">
        <v>5</v>
      </c>
      <c r="F307" s="228" t="s">
        <v>226</v>
      </c>
      <c r="H307" s="229">
        <v>1540.02</v>
      </c>
      <c r="I307" s="230"/>
      <c r="L307" s="226"/>
      <c r="M307" s="231"/>
      <c r="N307" s="232"/>
      <c r="O307" s="232"/>
      <c r="P307" s="232"/>
      <c r="Q307" s="232"/>
      <c r="R307" s="232"/>
      <c r="S307" s="232"/>
      <c r="T307" s="233"/>
      <c r="AT307" s="227" t="s">
        <v>212</v>
      </c>
      <c r="AU307" s="227" t="s">
        <v>87</v>
      </c>
      <c r="AV307" s="12" t="s">
        <v>208</v>
      </c>
      <c r="AW307" s="12" t="s">
        <v>41</v>
      </c>
      <c r="AX307" s="12" t="s">
        <v>85</v>
      </c>
      <c r="AY307" s="227" t="s">
        <v>201</v>
      </c>
    </row>
    <row r="308" spans="2:65" s="1" customFormat="1" ht="16.5" customHeight="1">
      <c r="B308" s="201"/>
      <c r="C308" s="202" t="s">
        <v>541</v>
      </c>
      <c r="D308" s="202" t="s">
        <v>203</v>
      </c>
      <c r="E308" s="203" t="s">
        <v>542</v>
      </c>
      <c r="F308" s="204" t="s">
        <v>543</v>
      </c>
      <c r="G308" s="205" t="s">
        <v>270</v>
      </c>
      <c r="H308" s="206">
        <v>55.35</v>
      </c>
      <c r="I308" s="207"/>
      <c r="J308" s="208">
        <f>ROUND(I308*H308,2)</f>
        <v>0</v>
      </c>
      <c r="K308" s="204" t="s">
        <v>207</v>
      </c>
      <c r="L308" s="47"/>
      <c r="M308" s="209" t="s">
        <v>5</v>
      </c>
      <c r="N308" s="210" t="s">
        <v>48</v>
      </c>
      <c r="O308" s="48"/>
      <c r="P308" s="211">
        <f>O308*H308</f>
        <v>0</v>
      </c>
      <c r="Q308" s="211">
        <v>0</v>
      </c>
      <c r="R308" s="211">
        <f>Q308*H308</f>
        <v>0</v>
      </c>
      <c r="S308" s="211">
        <v>0</v>
      </c>
      <c r="T308" s="212">
        <f>S308*H308</f>
        <v>0</v>
      </c>
      <c r="AR308" s="24" t="s">
        <v>296</v>
      </c>
      <c r="AT308" s="24" t="s">
        <v>203</v>
      </c>
      <c r="AU308" s="24" t="s">
        <v>87</v>
      </c>
      <c r="AY308" s="24" t="s">
        <v>201</v>
      </c>
      <c r="BE308" s="213">
        <f>IF(N308="základní",J308,0)</f>
        <v>0</v>
      </c>
      <c r="BF308" s="213">
        <f>IF(N308="snížená",J308,0)</f>
        <v>0</v>
      </c>
      <c r="BG308" s="213">
        <f>IF(N308="zákl. přenesená",J308,0)</f>
        <v>0</v>
      </c>
      <c r="BH308" s="213">
        <f>IF(N308="sníž. přenesená",J308,0)</f>
        <v>0</v>
      </c>
      <c r="BI308" s="213">
        <f>IF(N308="nulová",J308,0)</f>
        <v>0</v>
      </c>
      <c r="BJ308" s="24" t="s">
        <v>85</v>
      </c>
      <c r="BK308" s="213">
        <f>ROUND(I308*H308,2)</f>
        <v>0</v>
      </c>
      <c r="BL308" s="24" t="s">
        <v>296</v>
      </c>
      <c r="BM308" s="24" t="s">
        <v>544</v>
      </c>
    </row>
    <row r="309" spans="2:47" s="1" customFormat="1" ht="13.5">
      <c r="B309" s="47"/>
      <c r="D309" s="214" t="s">
        <v>210</v>
      </c>
      <c r="F309" s="215" t="s">
        <v>545</v>
      </c>
      <c r="I309" s="216"/>
      <c r="L309" s="47"/>
      <c r="M309" s="217"/>
      <c r="N309" s="48"/>
      <c r="O309" s="48"/>
      <c r="P309" s="48"/>
      <c r="Q309" s="48"/>
      <c r="R309" s="48"/>
      <c r="S309" s="48"/>
      <c r="T309" s="86"/>
      <c r="AT309" s="24" t="s">
        <v>210</v>
      </c>
      <c r="AU309" s="24" t="s">
        <v>87</v>
      </c>
    </row>
    <row r="310" spans="2:51" s="11" customFormat="1" ht="13.5">
      <c r="B310" s="218"/>
      <c r="D310" s="214" t="s">
        <v>212</v>
      </c>
      <c r="E310" s="219" t="s">
        <v>5</v>
      </c>
      <c r="F310" s="220" t="s">
        <v>514</v>
      </c>
      <c r="H310" s="221">
        <v>55.35</v>
      </c>
      <c r="I310" s="222"/>
      <c r="L310" s="218"/>
      <c r="M310" s="223"/>
      <c r="N310" s="224"/>
      <c r="O310" s="224"/>
      <c r="P310" s="224"/>
      <c r="Q310" s="224"/>
      <c r="R310" s="224"/>
      <c r="S310" s="224"/>
      <c r="T310" s="225"/>
      <c r="AT310" s="219" t="s">
        <v>212</v>
      </c>
      <c r="AU310" s="219" t="s">
        <v>87</v>
      </c>
      <c r="AV310" s="11" t="s">
        <v>87</v>
      </c>
      <c r="AW310" s="11" t="s">
        <v>41</v>
      </c>
      <c r="AX310" s="11" t="s">
        <v>85</v>
      </c>
      <c r="AY310" s="219" t="s">
        <v>201</v>
      </c>
    </row>
    <row r="311" spans="2:65" s="1" customFormat="1" ht="16.5" customHeight="1">
      <c r="B311" s="201"/>
      <c r="C311" s="202" t="s">
        <v>402</v>
      </c>
      <c r="D311" s="202" t="s">
        <v>203</v>
      </c>
      <c r="E311" s="203" t="s">
        <v>546</v>
      </c>
      <c r="F311" s="204" t="s">
        <v>547</v>
      </c>
      <c r="G311" s="205" t="s">
        <v>270</v>
      </c>
      <c r="H311" s="206">
        <v>55.35</v>
      </c>
      <c r="I311" s="207"/>
      <c r="J311" s="208">
        <f>ROUND(I311*H311,2)</f>
        <v>0</v>
      </c>
      <c r="K311" s="204" t="s">
        <v>207</v>
      </c>
      <c r="L311" s="47"/>
      <c r="M311" s="209" t="s">
        <v>5</v>
      </c>
      <c r="N311" s="210" t="s">
        <v>48</v>
      </c>
      <c r="O311" s="48"/>
      <c r="P311" s="211">
        <f>O311*H311</f>
        <v>0</v>
      </c>
      <c r="Q311" s="211">
        <v>0</v>
      </c>
      <c r="R311" s="211">
        <f>Q311*H311</f>
        <v>0</v>
      </c>
      <c r="S311" s="211">
        <v>0</v>
      </c>
      <c r="T311" s="212">
        <f>S311*H311</f>
        <v>0</v>
      </c>
      <c r="AR311" s="24" t="s">
        <v>296</v>
      </c>
      <c r="AT311" s="24" t="s">
        <v>203</v>
      </c>
      <c r="AU311" s="24" t="s">
        <v>87</v>
      </c>
      <c r="AY311" s="24" t="s">
        <v>201</v>
      </c>
      <c r="BE311" s="213">
        <f>IF(N311="základní",J311,0)</f>
        <v>0</v>
      </c>
      <c r="BF311" s="213">
        <f>IF(N311="snížená",J311,0)</f>
        <v>0</v>
      </c>
      <c r="BG311" s="213">
        <f>IF(N311="zákl. přenesená",J311,0)</f>
        <v>0</v>
      </c>
      <c r="BH311" s="213">
        <f>IF(N311="sníž. přenesená",J311,0)</f>
        <v>0</v>
      </c>
      <c r="BI311" s="213">
        <f>IF(N311="nulová",J311,0)</f>
        <v>0</v>
      </c>
      <c r="BJ311" s="24" t="s">
        <v>85</v>
      </c>
      <c r="BK311" s="213">
        <f>ROUND(I311*H311,2)</f>
        <v>0</v>
      </c>
      <c r="BL311" s="24" t="s">
        <v>296</v>
      </c>
      <c r="BM311" s="24" t="s">
        <v>548</v>
      </c>
    </row>
    <row r="312" spans="2:47" s="1" customFormat="1" ht="13.5">
      <c r="B312" s="47"/>
      <c r="D312" s="214" t="s">
        <v>210</v>
      </c>
      <c r="F312" s="215" t="s">
        <v>549</v>
      </c>
      <c r="I312" s="216"/>
      <c r="L312" s="47"/>
      <c r="M312" s="217"/>
      <c r="N312" s="48"/>
      <c r="O312" s="48"/>
      <c r="P312" s="48"/>
      <c r="Q312" s="48"/>
      <c r="R312" s="48"/>
      <c r="S312" s="48"/>
      <c r="T312" s="86"/>
      <c r="AT312" s="24" t="s">
        <v>210</v>
      </c>
      <c r="AU312" s="24" t="s">
        <v>87</v>
      </c>
    </row>
    <row r="313" spans="2:51" s="11" customFormat="1" ht="13.5">
      <c r="B313" s="218"/>
      <c r="D313" s="214" t="s">
        <v>212</v>
      </c>
      <c r="E313" s="219" t="s">
        <v>5</v>
      </c>
      <c r="F313" s="220" t="s">
        <v>514</v>
      </c>
      <c r="H313" s="221">
        <v>55.35</v>
      </c>
      <c r="I313" s="222"/>
      <c r="L313" s="218"/>
      <c r="M313" s="223"/>
      <c r="N313" s="224"/>
      <c r="O313" s="224"/>
      <c r="P313" s="224"/>
      <c r="Q313" s="224"/>
      <c r="R313" s="224"/>
      <c r="S313" s="224"/>
      <c r="T313" s="225"/>
      <c r="AT313" s="219" t="s">
        <v>212</v>
      </c>
      <c r="AU313" s="219" t="s">
        <v>87</v>
      </c>
      <c r="AV313" s="11" t="s">
        <v>87</v>
      </c>
      <c r="AW313" s="11" t="s">
        <v>41</v>
      </c>
      <c r="AX313" s="11" t="s">
        <v>85</v>
      </c>
      <c r="AY313" s="219" t="s">
        <v>201</v>
      </c>
    </row>
    <row r="314" spans="2:65" s="1" customFormat="1" ht="25.5" customHeight="1">
      <c r="B314" s="201"/>
      <c r="C314" s="202" t="s">
        <v>550</v>
      </c>
      <c r="D314" s="202" t="s">
        <v>203</v>
      </c>
      <c r="E314" s="203" t="s">
        <v>551</v>
      </c>
      <c r="F314" s="204" t="s">
        <v>552</v>
      </c>
      <c r="G314" s="205" t="s">
        <v>259</v>
      </c>
      <c r="H314" s="206">
        <v>4.398</v>
      </c>
      <c r="I314" s="207"/>
      <c r="J314" s="208">
        <f>ROUND(I314*H314,2)</f>
        <v>0</v>
      </c>
      <c r="K314" s="204" t="s">
        <v>207</v>
      </c>
      <c r="L314" s="47"/>
      <c r="M314" s="209" t="s">
        <v>5</v>
      </c>
      <c r="N314" s="210" t="s">
        <v>48</v>
      </c>
      <c r="O314" s="48"/>
      <c r="P314" s="211">
        <f>O314*H314</f>
        <v>0</v>
      </c>
      <c r="Q314" s="211">
        <v>0</v>
      </c>
      <c r="R314" s="211">
        <f>Q314*H314</f>
        <v>0</v>
      </c>
      <c r="S314" s="211">
        <v>0</v>
      </c>
      <c r="T314" s="212">
        <f>S314*H314</f>
        <v>0</v>
      </c>
      <c r="AR314" s="24" t="s">
        <v>296</v>
      </c>
      <c r="AT314" s="24" t="s">
        <v>203</v>
      </c>
      <c r="AU314" s="24" t="s">
        <v>87</v>
      </c>
      <c r="AY314" s="24" t="s">
        <v>201</v>
      </c>
      <c r="BE314" s="213">
        <f>IF(N314="základní",J314,0)</f>
        <v>0</v>
      </c>
      <c r="BF314" s="213">
        <f>IF(N314="snížená",J314,0)</f>
        <v>0</v>
      </c>
      <c r="BG314" s="213">
        <f>IF(N314="zákl. přenesená",J314,0)</f>
        <v>0</v>
      </c>
      <c r="BH314" s="213">
        <f>IF(N314="sníž. přenesená",J314,0)</f>
        <v>0</v>
      </c>
      <c r="BI314" s="213">
        <f>IF(N314="nulová",J314,0)</f>
        <v>0</v>
      </c>
      <c r="BJ314" s="24" t="s">
        <v>85</v>
      </c>
      <c r="BK314" s="213">
        <f>ROUND(I314*H314,2)</f>
        <v>0</v>
      </c>
      <c r="BL314" s="24" t="s">
        <v>296</v>
      </c>
      <c r="BM314" s="24" t="s">
        <v>553</v>
      </c>
    </row>
    <row r="315" spans="2:47" s="1" customFormat="1" ht="13.5">
      <c r="B315" s="47"/>
      <c r="D315" s="214" t="s">
        <v>210</v>
      </c>
      <c r="F315" s="215" t="s">
        <v>554</v>
      </c>
      <c r="I315" s="216"/>
      <c r="L315" s="47"/>
      <c r="M315" s="217"/>
      <c r="N315" s="48"/>
      <c r="O315" s="48"/>
      <c r="P315" s="48"/>
      <c r="Q315" s="48"/>
      <c r="R315" s="48"/>
      <c r="S315" s="48"/>
      <c r="T315" s="86"/>
      <c r="AT315" s="24" t="s">
        <v>210</v>
      </c>
      <c r="AU315" s="24" t="s">
        <v>87</v>
      </c>
    </row>
    <row r="316" spans="2:63" s="10" customFormat="1" ht="29.85" customHeight="1">
      <c r="B316" s="188"/>
      <c r="D316" s="189" t="s">
        <v>76</v>
      </c>
      <c r="E316" s="199" t="s">
        <v>555</v>
      </c>
      <c r="F316" s="199" t="s">
        <v>556</v>
      </c>
      <c r="I316" s="191"/>
      <c r="J316" s="200">
        <f>BK316</f>
        <v>0</v>
      </c>
      <c r="L316" s="188"/>
      <c r="M316" s="193"/>
      <c r="N316" s="194"/>
      <c r="O316" s="194"/>
      <c r="P316" s="195">
        <f>SUM(P317:P325)</f>
        <v>0</v>
      </c>
      <c r="Q316" s="194"/>
      <c r="R316" s="195">
        <f>SUM(R317:R325)</f>
        <v>0.222492</v>
      </c>
      <c r="S316" s="194"/>
      <c r="T316" s="196">
        <f>SUM(T317:T325)</f>
        <v>0</v>
      </c>
      <c r="AR316" s="189" t="s">
        <v>87</v>
      </c>
      <c r="AT316" s="197" t="s">
        <v>76</v>
      </c>
      <c r="AU316" s="197" t="s">
        <v>85</v>
      </c>
      <c r="AY316" s="189" t="s">
        <v>201</v>
      </c>
      <c r="BK316" s="198">
        <f>SUM(BK317:BK325)</f>
        <v>0</v>
      </c>
    </row>
    <row r="317" spans="2:65" s="1" customFormat="1" ht="25.5" customHeight="1">
      <c r="B317" s="201"/>
      <c r="C317" s="202" t="s">
        <v>557</v>
      </c>
      <c r="D317" s="202" t="s">
        <v>203</v>
      </c>
      <c r="E317" s="203" t="s">
        <v>558</v>
      </c>
      <c r="F317" s="204" t="s">
        <v>559</v>
      </c>
      <c r="G317" s="205" t="s">
        <v>270</v>
      </c>
      <c r="H317" s="206">
        <v>72.71</v>
      </c>
      <c r="I317" s="207"/>
      <c r="J317" s="208">
        <f>ROUND(I317*H317,2)</f>
        <v>0</v>
      </c>
      <c r="K317" s="204" t="s">
        <v>207</v>
      </c>
      <c r="L317" s="47"/>
      <c r="M317" s="209" t="s">
        <v>5</v>
      </c>
      <c r="N317" s="210" t="s">
        <v>48</v>
      </c>
      <c r="O317" s="48"/>
      <c r="P317" s="211">
        <f>O317*H317</f>
        <v>0</v>
      </c>
      <c r="Q317" s="211">
        <v>0</v>
      </c>
      <c r="R317" s="211">
        <f>Q317*H317</f>
        <v>0</v>
      </c>
      <c r="S317" s="211">
        <v>0</v>
      </c>
      <c r="T317" s="212">
        <f>S317*H317</f>
        <v>0</v>
      </c>
      <c r="AR317" s="24" t="s">
        <v>296</v>
      </c>
      <c r="AT317" s="24" t="s">
        <v>203</v>
      </c>
      <c r="AU317" s="24" t="s">
        <v>87</v>
      </c>
      <c r="AY317" s="24" t="s">
        <v>201</v>
      </c>
      <c r="BE317" s="213">
        <f>IF(N317="základní",J317,0)</f>
        <v>0</v>
      </c>
      <c r="BF317" s="213">
        <f>IF(N317="snížená",J317,0)</f>
        <v>0</v>
      </c>
      <c r="BG317" s="213">
        <f>IF(N317="zákl. přenesená",J317,0)</f>
        <v>0</v>
      </c>
      <c r="BH317" s="213">
        <f>IF(N317="sníž. přenesená",J317,0)</f>
        <v>0</v>
      </c>
      <c r="BI317" s="213">
        <f>IF(N317="nulová",J317,0)</f>
        <v>0</v>
      </c>
      <c r="BJ317" s="24" t="s">
        <v>85</v>
      </c>
      <c r="BK317" s="213">
        <f>ROUND(I317*H317,2)</f>
        <v>0</v>
      </c>
      <c r="BL317" s="24" t="s">
        <v>296</v>
      </c>
      <c r="BM317" s="24" t="s">
        <v>560</v>
      </c>
    </row>
    <row r="318" spans="2:47" s="1" customFormat="1" ht="13.5">
      <c r="B318" s="47"/>
      <c r="D318" s="214" t="s">
        <v>210</v>
      </c>
      <c r="F318" s="215" t="s">
        <v>561</v>
      </c>
      <c r="I318" s="216"/>
      <c r="L318" s="47"/>
      <c r="M318" s="217"/>
      <c r="N318" s="48"/>
      <c r="O318" s="48"/>
      <c r="P318" s="48"/>
      <c r="Q318" s="48"/>
      <c r="R318" s="48"/>
      <c r="S318" s="48"/>
      <c r="T318" s="86"/>
      <c r="AT318" s="24" t="s">
        <v>210</v>
      </c>
      <c r="AU318" s="24" t="s">
        <v>87</v>
      </c>
    </row>
    <row r="319" spans="2:51" s="11" customFormat="1" ht="13.5">
      <c r="B319" s="218"/>
      <c r="D319" s="214" t="s">
        <v>212</v>
      </c>
      <c r="E319" s="219" t="s">
        <v>5</v>
      </c>
      <c r="F319" s="220" t="s">
        <v>461</v>
      </c>
      <c r="H319" s="221">
        <v>72.71</v>
      </c>
      <c r="I319" s="222"/>
      <c r="L319" s="218"/>
      <c r="M319" s="223"/>
      <c r="N319" s="224"/>
      <c r="O319" s="224"/>
      <c r="P319" s="224"/>
      <c r="Q319" s="224"/>
      <c r="R319" s="224"/>
      <c r="S319" s="224"/>
      <c r="T319" s="225"/>
      <c r="AT319" s="219" t="s">
        <v>212</v>
      </c>
      <c r="AU319" s="219" t="s">
        <v>87</v>
      </c>
      <c r="AV319" s="11" t="s">
        <v>87</v>
      </c>
      <c r="AW319" s="11" t="s">
        <v>41</v>
      </c>
      <c r="AX319" s="11" t="s">
        <v>85</v>
      </c>
      <c r="AY319" s="219" t="s">
        <v>201</v>
      </c>
    </row>
    <row r="320" spans="2:65" s="1" customFormat="1" ht="16.5" customHeight="1">
      <c r="B320" s="201"/>
      <c r="C320" s="242" t="s">
        <v>562</v>
      </c>
      <c r="D320" s="242" t="s">
        <v>504</v>
      </c>
      <c r="E320" s="243" t="s">
        <v>563</v>
      </c>
      <c r="F320" s="244" t="s">
        <v>564</v>
      </c>
      <c r="G320" s="245" t="s">
        <v>270</v>
      </c>
      <c r="H320" s="246">
        <v>74.164</v>
      </c>
      <c r="I320" s="247"/>
      <c r="J320" s="248">
        <f>ROUND(I320*H320,2)</f>
        <v>0</v>
      </c>
      <c r="K320" s="244" t="s">
        <v>207</v>
      </c>
      <c r="L320" s="249"/>
      <c r="M320" s="250" t="s">
        <v>5</v>
      </c>
      <c r="N320" s="251" t="s">
        <v>48</v>
      </c>
      <c r="O320" s="48"/>
      <c r="P320" s="211">
        <f>O320*H320</f>
        <v>0</v>
      </c>
      <c r="Q320" s="211">
        <v>0.003</v>
      </c>
      <c r="R320" s="211">
        <f>Q320*H320</f>
        <v>0.222492</v>
      </c>
      <c r="S320" s="211">
        <v>0</v>
      </c>
      <c r="T320" s="212">
        <f>S320*H320</f>
        <v>0</v>
      </c>
      <c r="AR320" s="24" t="s">
        <v>391</v>
      </c>
      <c r="AT320" s="24" t="s">
        <v>504</v>
      </c>
      <c r="AU320" s="24" t="s">
        <v>87</v>
      </c>
      <c r="AY320" s="24" t="s">
        <v>201</v>
      </c>
      <c r="BE320" s="213">
        <f>IF(N320="základní",J320,0)</f>
        <v>0</v>
      </c>
      <c r="BF320" s="213">
        <f>IF(N320="snížená",J320,0)</f>
        <v>0</v>
      </c>
      <c r="BG320" s="213">
        <f>IF(N320="zákl. přenesená",J320,0)</f>
        <v>0</v>
      </c>
      <c r="BH320" s="213">
        <f>IF(N320="sníž. přenesená",J320,0)</f>
        <v>0</v>
      </c>
      <c r="BI320" s="213">
        <f>IF(N320="nulová",J320,0)</f>
        <v>0</v>
      </c>
      <c r="BJ320" s="24" t="s">
        <v>85</v>
      </c>
      <c r="BK320" s="213">
        <f>ROUND(I320*H320,2)</f>
        <v>0</v>
      </c>
      <c r="BL320" s="24" t="s">
        <v>296</v>
      </c>
      <c r="BM320" s="24" t="s">
        <v>565</v>
      </c>
    </row>
    <row r="321" spans="2:47" s="1" customFormat="1" ht="13.5">
      <c r="B321" s="47"/>
      <c r="D321" s="214" t="s">
        <v>210</v>
      </c>
      <c r="F321" s="215" t="s">
        <v>564</v>
      </c>
      <c r="I321" s="216"/>
      <c r="L321" s="47"/>
      <c r="M321" s="217"/>
      <c r="N321" s="48"/>
      <c r="O321" s="48"/>
      <c r="P321" s="48"/>
      <c r="Q321" s="48"/>
      <c r="R321" s="48"/>
      <c r="S321" s="48"/>
      <c r="T321" s="86"/>
      <c r="AT321" s="24" t="s">
        <v>210</v>
      </c>
      <c r="AU321" s="24" t="s">
        <v>87</v>
      </c>
    </row>
    <row r="322" spans="2:51" s="11" customFormat="1" ht="13.5">
      <c r="B322" s="218"/>
      <c r="D322" s="214" t="s">
        <v>212</v>
      </c>
      <c r="E322" s="219" t="s">
        <v>5</v>
      </c>
      <c r="F322" s="220" t="s">
        <v>461</v>
      </c>
      <c r="H322" s="221">
        <v>72.71</v>
      </c>
      <c r="I322" s="222"/>
      <c r="L322" s="218"/>
      <c r="M322" s="223"/>
      <c r="N322" s="224"/>
      <c r="O322" s="224"/>
      <c r="P322" s="224"/>
      <c r="Q322" s="224"/>
      <c r="R322" s="224"/>
      <c r="S322" s="224"/>
      <c r="T322" s="225"/>
      <c r="AT322" s="219" t="s">
        <v>212</v>
      </c>
      <c r="AU322" s="219" t="s">
        <v>87</v>
      </c>
      <c r="AV322" s="11" t="s">
        <v>87</v>
      </c>
      <c r="AW322" s="11" t="s">
        <v>41</v>
      </c>
      <c r="AX322" s="11" t="s">
        <v>85</v>
      </c>
      <c r="AY322" s="219" t="s">
        <v>201</v>
      </c>
    </row>
    <row r="323" spans="2:51" s="11" customFormat="1" ht="13.5">
      <c r="B323" s="218"/>
      <c r="D323" s="214" t="s">
        <v>212</v>
      </c>
      <c r="F323" s="220" t="s">
        <v>566</v>
      </c>
      <c r="H323" s="221">
        <v>74.164</v>
      </c>
      <c r="I323" s="222"/>
      <c r="L323" s="218"/>
      <c r="M323" s="223"/>
      <c r="N323" s="224"/>
      <c r="O323" s="224"/>
      <c r="P323" s="224"/>
      <c r="Q323" s="224"/>
      <c r="R323" s="224"/>
      <c r="S323" s="224"/>
      <c r="T323" s="225"/>
      <c r="AT323" s="219" t="s">
        <v>212</v>
      </c>
      <c r="AU323" s="219" t="s">
        <v>87</v>
      </c>
      <c r="AV323" s="11" t="s">
        <v>87</v>
      </c>
      <c r="AW323" s="11" t="s">
        <v>6</v>
      </c>
      <c r="AX323" s="11" t="s">
        <v>85</v>
      </c>
      <c r="AY323" s="219" t="s">
        <v>201</v>
      </c>
    </row>
    <row r="324" spans="2:65" s="1" customFormat="1" ht="16.5" customHeight="1">
      <c r="B324" s="201"/>
      <c r="C324" s="202" t="s">
        <v>567</v>
      </c>
      <c r="D324" s="202" t="s">
        <v>203</v>
      </c>
      <c r="E324" s="203" t="s">
        <v>568</v>
      </c>
      <c r="F324" s="204" t="s">
        <v>569</v>
      </c>
      <c r="G324" s="205" t="s">
        <v>259</v>
      </c>
      <c r="H324" s="206">
        <v>0.222</v>
      </c>
      <c r="I324" s="207"/>
      <c r="J324" s="208">
        <f>ROUND(I324*H324,2)</f>
        <v>0</v>
      </c>
      <c r="K324" s="204" t="s">
        <v>207</v>
      </c>
      <c r="L324" s="47"/>
      <c r="M324" s="209" t="s">
        <v>5</v>
      </c>
      <c r="N324" s="210" t="s">
        <v>48</v>
      </c>
      <c r="O324" s="48"/>
      <c r="P324" s="211">
        <f>O324*H324</f>
        <v>0</v>
      </c>
      <c r="Q324" s="211">
        <v>0</v>
      </c>
      <c r="R324" s="211">
        <f>Q324*H324</f>
        <v>0</v>
      </c>
      <c r="S324" s="211">
        <v>0</v>
      </c>
      <c r="T324" s="212">
        <f>S324*H324</f>
        <v>0</v>
      </c>
      <c r="AR324" s="24" t="s">
        <v>296</v>
      </c>
      <c r="AT324" s="24" t="s">
        <v>203</v>
      </c>
      <c r="AU324" s="24" t="s">
        <v>87</v>
      </c>
      <c r="AY324" s="24" t="s">
        <v>201</v>
      </c>
      <c r="BE324" s="213">
        <f>IF(N324="základní",J324,0)</f>
        <v>0</v>
      </c>
      <c r="BF324" s="213">
        <f>IF(N324="snížená",J324,0)</f>
        <v>0</v>
      </c>
      <c r="BG324" s="213">
        <f>IF(N324="zákl. přenesená",J324,0)</f>
        <v>0</v>
      </c>
      <c r="BH324" s="213">
        <f>IF(N324="sníž. přenesená",J324,0)</f>
        <v>0</v>
      </c>
      <c r="BI324" s="213">
        <f>IF(N324="nulová",J324,0)</f>
        <v>0</v>
      </c>
      <c r="BJ324" s="24" t="s">
        <v>85</v>
      </c>
      <c r="BK324" s="213">
        <f>ROUND(I324*H324,2)</f>
        <v>0</v>
      </c>
      <c r="BL324" s="24" t="s">
        <v>296</v>
      </c>
      <c r="BM324" s="24" t="s">
        <v>570</v>
      </c>
    </row>
    <row r="325" spans="2:47" s="1" customFormat="1" ht="13.5">
      <c r="B325" s="47"/>
      <c r="D325" s="214" t="s">
        <v>210</v>
      </c>
      <c r="F325" s="215" t="s">
        <v>571</v>
      </c>
      <c r="I325" s="216"/>
      <c r="L325" s="47"/>
      <c r="M325" s="217"/>
      <c r="N325" s="48"/>
      <c r="O325" s="48"/>
      <c r="P325" s="48"/>
      <c r="Q325" s="48"/>
      <c r="R325" s="48"/>
      <c r="S325" s="48"/>
      <c r="T325" s="86"/>
      <c r="AT325" s="24" t="s">
        <v>210</v>
      </c>
      <c r="AU325" s="24" t="s">
        <v>87</v>
      </c>
    </row>
    <row r="326" spans="2:63" s="10" customFormat="1" ht="29.85" customHeight="1">
      <c r="B326" s="188"/>
      <c r="D326" s="189" t="s">
        <v>76</v>
      </c>
      <c r="E326" s="199" t="s">
        <v>572</v>
      </c>
      <c r="F326" s="199" t="s">
        <v>573</v>
      </c>
      <c r="I326" s="191"/>
      <c r="J326" s="200">
        <f>BK326</f>
        <v>0</v>
      </c>
      <c r="L326" s="188"/>
      <c r="M326" s="193"/>
      <c r="N326" s="194"/>
      <c r="O326" s="194"/>
      <c r="P326" s="195">
        <f>SUM(P327:P334)</f>
        <v>0</v>
      </c>
      <c r="Q326" s="194"/>
      <c r="R326" s="195">
        <f>SUM(R327:R334)</f>
        <v>1.9814387</v>
      </c>
      <c r="S326" s="194"/>
      <c r="T326" s="196">
        <f>SUM(T327:T334)</f>
        <v>0</v>
      </c>
      <c r="AR326" s="189" t="s">
        <v>87</v>
      </c>
      <c r="AT326" s="197" t="s">
        <v>76</v>
      </c>
      <c r="AU326" s="197" t="s">
        <v>85</v>
      </c>
      <c r="AY326" s="189" t="s">
        <v>201</v>
      </c>
      <c r="BK326" s="198">
        <f>SUM(BK327:BK334)</f>
        <v>0</v>
      </c>
    </row>
    <row r="327" spans="2:65" s="1" customFormat="1" ht="25.5" customHeight="1">
      <c r="B327" s="201"/>
      <c r="C327" s="202" t="s">
        <v>574</v>
      </c>
      <c r="D327" s="202" t="s">
        <v>203</v>
      </c>
      <c r="E327" s="203" t="s">
        <v>575</v>
      </c>
      <c r="F327" s="204" t="s">
        <v>576</v>
      </c>
      <c r="G327" s="205" t="s">
        <v>270</v>
      </c>
      <c r="H327" s="206">
        <v>48.94</v>
      </c>
      <c r="I327" s="207"/>
      <c r="J327" s="208">
        <f>ROUND(I327*H327,2)</f>
        <v>0</v>
      </c>
      <c r="K327" s="204" t="s">
        <v>5</v>
      </c>
      <c r="L327" s="47"/>
      <c r="M327" s="209" t="s">
        <v>5</v>
      </c>
      <c r="N327" s="210" t="s">
        <v>48</v>
      </c>
      <c r="O327" s="48"/>
      <c r="P327" s="211">
        <f>O327*H327</f>
        <v>0</v>
      </c>
      <c r="Q327" s="211">
        <v>0.03139</v>
      </c>
      <c r="R327" s="211">
        <f>Q327*H327</f>
        <v>1.5362266</v>
      </c>
      <c r="S327" s="211">
        <v>0</v>
      </c>
      <c r="T327" s="212">
        <f>S327*H327</f>
        <v>0</v>
      </c>
      <c r="AR327" s="24" t="s">
        <v>296</v>
      </c>
      <c r="AT327" s="24" t="s">
        <v>203</v>
      </c>
      <c r="AU327" s="24" t="s">
        <v>87</v>
      </c>
      <c r="AY327" s="24" t="s">
        <v>201</v>
      </c>
      <c r="BE327" s="213">
        <f>IF(N327="základní",J327,0)</f>
        <v>0</v>
      </c>
      <c r="BF327" s="213">
        <f>IF(N327="snížená",J327,0)</f>
        <v>0</v>
      </c>
      <c r="BG327" s="213">
        <f>IF(N327="zákl. přenesená",J327,0)</f>
        <v>0</v>
      </c>
      <c r="BH327" s="213">
        <f>IF(N327="sníž. přenesená",J327,0)</f>
        <v>0</v>
      </c>
      <c r="BI327" s="213">
        <f>IF(N327="nulová",J327,0)</f>
        <v>0</v>
      </c>
      <c r="BJ327" s="24" t="s">
        <v>85</v>
      </c>
      <c r="BK327" s="213">
        <f>ROUND(I327*H327,2)</f>
        <v>0</v>
      </c>
      <c r="BL327" s="24" t="s">
        <v>296</v>
      </c>
      <c r="BM327" s="24" t="s">
        <v>577</v>
      </c>
    </row>
    <row r="328" spans="2:51" s="11" customFormat="1" ht="13.5">
      <c r="B328" s="218"/>
      <c r="D328" s="214" t="s">
        <v>212</v>
      </c>
      <c r="E328" s="219" t="s">
        <v>5</v>
      </c>
      <c r="F328" s="220" t="s">
        <v>578</v>
      </c>
      <c r="H328" s="221">
        <v>48.94</v>
      </c>
      <c r="I328" s="222"/>
      <c r="L328" s="218"/>
      <c r="M328" s="223"/>
      <c r="N328" s="224"/>
      <c r="O328" s="224"/>
      <c r="P328" s="224"/>
      <c r="Q328" s="224"/>
      <c r="R328" s="224"/>
      <c r="S328" s="224"/>
      <c r="T328" s="225"/>
      <c r="AT328" s="219" t="s">
        <v>212</v>
      </c>
      <c r="AU328" s="219" t="s">
        <v>87</v>
      </c>
      <c r="AV328" s="11" t="s">
        <v>87</v>
      </c>
      <c r="AW328" s="11" t="s">
        <v>41</v>
      </c>
      <c r="AX328" s="11" t="s">
        <v>85</v>
      </c>
      <c r="AY328" s="219" t="s">
        <v>201</v>
      </c>
    </row>
    <row r="329" spans="2:65" s="1" customFormat="1" ht="16.5" customHeight="1">
      <c r="B329" s="201"/>
      <c r="C329" s="202" t="s">
        <v>579</v>
      </c>
      <c r="D329" s="202" t="s">
        <v>203</v>
      </c>
      <c r="E329" s="203" t="s">
        <v>580</v>
      </c>
      <c r="F329" s="204" t="s">
        <v>581</v>
      </c>
      <c r="G329" s="205" t="s">
        <v>270</v>
      </c>
      <c r="H329" s="206">
        <v>13.24</v>
      </c>
      <c r="I329" s="207"/>
      <c r="J329" s="208">
        <f>ROUND(I329*H329,2)</f>
        <v>0</v>
      </c>
      <c r="K329" s="204" t="s">
        <v>5</v>
      </c>
      <c r="L329" s="47"/>
      <c r="M329" s="209" t="s">
        <v>5</v>
      </c>
      <c r="N329" s="210" t="s">
        <v>48</v>
      </c>
      <c r="O329" s="48"/>
      <c r="P329" s="211">
        <f>O329*H329</f>
        <v>0</v>
      </c>
      <c r="Q329" s="211">
        <v>0.01873</v>
      </c>
      <c r="R329" s="211">
        <f>Q329*H329</f>
        <v>0.24798520000000002</v>
      </c>
      <c r="S329" s="211">
        <v>0</v>
      </c>
      <c r="T329" s="212">
        <f>S329*H329</f>
        <v>0</v>
      </c>
      <c r="AR329" s="24" t="s">
        <v>296</v>
      </c>
      <c r="AT329" s="24" t="s">
        <v>203</v>
      </c>
      <c r="AU329" s="24" t="s">
        <v>87</v>
      </c>
      <c r="AY329" s="24" t="s">
        <v>201</v>
      </c>
      <c r="BE329" s="213">
        <f>IF(N329="základní",J329,0)</f>
        <v>0</v>
      </c>
      <c r="BF329" s="213">
        <f>IF(N329="snížená",J329,0)</f>
        <v>0</v>
      </c>
      <c r="BG329" s="213">
        <f>IF(N329="zákl. přenesená",J329,0)</f>
        <v>0</v>
      </c>
      <c r="BH329" s="213">
        <f>IF(N329="sníž. přenesená",J329,0)</f>
        <v>0</v>
      </c>
      <c r="BI329" s="213">
        <f>IF(N329="nulová",J329,0)</f>
        <v>0</v>
      </c>
      <c r="BJ329" s="24" t="s">
        <v>85</v>
      </c>
      <c r="BK329" s="213">
        <f>ROUND(I329*H329,2)</f>
        <v>0</v>
      </c>
      <c r="BL329" s="24" t="s">
        <v>296</v>
      </c>
      <c r="BM329" s="24" t="s">
        <v>582</v>
      </c>
    </row>
    <row r="330" spans="2:51" s="11" customFormat="1" ht="13.5">
      <c r="B330" s="218"/>
      <c r="D330" s="214" t="s">
        <v>212</v>
      </c>
      <c r="E330" s="219" t="s">
        <v>5</v>
      </c>
      <c r="F330" s="220" t="s">
        <v>583</v>
      </c>
      <c r="H330" s="221">
        <v>13.24</v>
      </c>
      <c r="I330" s="222"/>
      <c r="L330" s="218"/>
      <c r="M330" s="223"/>
      <c r="N330" s="224"/>
      <c r="O330" s="224"/>
      <c r="P330" s="224"/>
      <c r="Q330" s="224"/>
      <c r="R330" s="224"/>
      <c r="S330" s="224"/>
      <c r="T330" s="225"/>
      <c r="AT330" s="219" t="s">
        <v>212</v>
      </c>
      <c r="AU330" s="219" t="s">
        <v>87</v>
      </c>
      <c r="AV330" s="11" t="s">
        <v>87</v>
      </c>
      <c r="AW330" s="11" t="s">
        <v>41</v>
      </c>
      <c r="AX330" s="11" t="s">
        <v>85</v>
      </c>
      <c r="AY330" s="219" t="s">
        <v>201</v>
      </c>
    </row>
    <row r="331" spans="2:65" s="1" customFormat="1" ht="25.5" customHeight="1">
      <c r="B331" s="201"/>
      <c r="C331" s="202" t="s">
        <v>584</v>
      </c>
      <c r="D331" s="202" t="s">
        <v>203</v>
      </c>
      <c r="E331" s="203" t="s">
        <v>585</v>
      </c>
      <c r="F331" s="204" t="s">
        <v>586</v>
      </c>
      <c r="G331" s="205" t="s">
        <v>270</v>
      </c>
      <c r="H331" s="206">
        <v>10.53</v>
      </c>
      <c r="I331" s="207"/>
      <c r="J331" s="208">
        <f>ROUND(I331*H331,2)</f>
        <v>0</v>
      </c>
      <c r="K331" s="204" t="s">
        <v>5</v>
      </c>
      <c r="L331" s="47"/>
      <c r="M331" s="209" t="s">
        <v>5</v>
      </c>
      <c r="N331" s="210" t="s">
        <v>48</v>
      </c>
      <c r="O331" s="48"/>
      <c r="P331" s="211">
        <f>O331*H331</f>
        <v>0</v>
      </c>
      <c r="Q331" s="211">
        <v>0.01873</v>
      </c>
      <c r="R331" s="211">
        <f>Q331*H331</f>
        <v>0.19722689999999998</v>
      </c>
      <c r="S331" s="211">
        <v>0</v>
      </c>
      <c r="T331" s="212">
        <f>S331*H331</f>
        <v>0</v>
      </c>
      <c r="AR331" s="24" t="s">
        <v>296</v>
      </c>
      <c r="AT331" s="24" t="s">
        <v>203</v>
      </c>
      <c r="AU331" s="24" t="s">
        <v>87</v>
      </c>
      <c r="AY331" s="24" t="s">
        <v>201</v>
      </c>
      <c r="BE331" s="213">
        <f>IF(N331="základní",J331,0)</f>
        <v>0</v>
      </c>
      <c r="BF331" s="213">
        <f>IF(N331="snížená",J331,0)</f>
        <v>0</v>
      </c>
      <c r="BG331" s="213">
        <f>IF(N331="zákl. přenesená",J331,0)</f>
        <v>0</v>
      </c>
      <c r="BH331" s="213">
        <f>IF(N331="sníž. přenesená",J331,0)</f>
        <v>0</v>
      </c>
      <c r="BI331" s="213">
        <f>IF(N331="nulová",J331,0)</f>
        <v>0</v>
      </c>
      <c r="BJ331" s="24" t="s">
        <v>85</v>
      </c>
      <c r="BK331" s="213">
        <f>ROUND(I331*H331,2)</f>
        <v>0</v>
      </c>
      <c r="BL331" s="24" t="s">
        <v>296</v>
      </c>
      <c r="BM331" s="24" t="s">
        <v>587</v>
      </c>
    </row>
    <row r="332" spans="2:51" s="11" customFormat="1" ht="13.5">
      <c r="B332" s="218"/>
      <c r="D332" s="214" t="s">
        <v>212</v>
      </c>
      <c r="E332" s="219" t="s">
        <v>5</v>
      </c>
      <c r="F332" s="220" t="s">
        <v>588</v>
      </c>
      <c r="H332" s="221">
        <v>10.53</v>
      </c>
      <c r="I332" s="222"/>
      <c r="L332" s="218"/>
      <c r="M332" s="223"/>
      <c r="N332" s="224"/>
      <c r="O332" s="224"/>
      <c r="P332" s="224"/>
      <c r="Q332" s="224"/>
      <c r="R332" s="224"/>
      <c r="S332" s="224"/>
      <c r="T332" s="225"/>
      <c r="AT332" s="219" t="s">
        <v>212</v>
      </c>
      <c r="AU332" s="219" t="s">
        <v>87</v>
      </c>
      <c r="AV332" s="11" t="s">
        <v>87</v>
      </c>
      <c r="AW332" s="11" t="s">
        <v>41</v>
      </c>
      <c r="AX332" s="11" t="s">
        <v>85</v>
      </c>
      <c r="AY332" s="219" t="s">
        <v>201</v>
      </c>
    </row>
    <row r="333" spans="2:65" s="1" customFormat="1" ht="16.5" customHeight="1">
      <c r="B333" s="201"/>
      <c r="C333" s="202" t="s">
        <v>589</v>
      </c>
      <c r="D333" s="202" t="s">
        <v>203</v>
      </c>
      <c r="E333" s="203" t="s">
        <v>590</v>
      </c>
      <c r="F333" s="204" t="s">
        <v>591</v>
      </c>
      <c r="G333" s="205" t="s">
        <v>259</v>
      </c>
      <c r="H333" s="206">
        <v>1.981</v>
      </c>
      <c r="I333" s="207"/>
      <c r="J333" s="208">
        <f>ROUND(I333*H333,2)</f>
        <v>0</v>
      </c>
      <c r="K333" s="204" t="s">
        <v>207</v>
      </c>
      <c r="L333" s="47"/>
      <c r="M333" s="209" t="s">
        <v>5</v>
      </c>
      <c r="N333" s="210" t="s">
        <v>48</v>
      </c>
      <c r="O333" s="48"/>
      <c r="P333" s="211">
        <f>O333*H333</f>
        <v>0</v>
      </c>
      <c r="Q333" s="211">
        <v>0</v>
      </c>
      <c r="R333" s="211">
        <f>Q333*H333</f>
        <v>0</v>
      </c>
      <c r="S333" s="211">
        <v>0</v>
      </c>
      <c r="T333" s="212">
        <f>S333*H333</f>
        <v>0</v>
      </c>
      <c r="AR333" s="24" t="s">
        <v>296</v>
      </c>
      <c r="AT333" s="24" t="s">
        <v>203</v>
      </c>
      <c r="AU333" s="24" t="s">
        <v>87</v>
      </c>
      <c r="AY333" s="24" t="s">
        <v>201</v>
      </c>
      <c r="BE333" s="213">
        <f>IF(N333="základní",J333,0)</f>
        <v>0</v>
      </c>
      <c r="BF333" s="213">
        <f>IF(N333="snížená",J333,0)</f>
        <v>0</v>
      </c>
      <c r="BG333" s="213">
        <f>IF(N333="zákl. přenesená",J333,0)</f>
        <v>0</v>
      </c>
      <c r="BH333" s="213">
        <f>IF(N333="sníž. přenesená",J333,0)</f>
        <v>0</v>
      </c>
      <c r="BI333" s="213">
        <f>IF(N333="nulová",J333,0)</f>
        <v>0</v>
      </c>
      <c r="BJ333" s="24" t="s">
        <v>85</v>
      </c>
      <c r="BK333" s="213">
        <f>ROUND(I333*H333,2)</f>
        <v>0</v>
      </c>
      <c r="BL333" s="24" t="s">
        <v>296</v>
      </c>
      <c r="BM333" s="24" t="s">
        <v>592</v>
      </c>
    </row>
    <row r="334" spans="2:47" s="1" customFormat="1" ht="13.5">
      <c r="B334" s="47"/>
      <c r="D334" s="214" t="s">
        <v>210</v>
      </c>
      <c r="F334" s="215" t="s">
        <v>593</v>
      </c>
      <c r="I334" s="216"/>
      <c r="L334" s="47"/>
      <c r="M334" s="217"/>
      <c r="N334" s="48"/>
      <c r="O334" s="48"/>
      <c r="P334" s="48"/>
      <c r="Q334" s="48"/>
      <c r="R334" s="48"/>
      <c r="S334" s="48"/>
      <c r="T334" s="86"/>
      <c r="AT334" s="24" t="s">
        <v>210</v>
      </c>
      <c r="AU334" s="24" t="s">
        <v>87</v>
      </c>
    </row>
    <row r="335" spans="2:63" s="10" customFormat="1" ht="29.85" customHeight="1">
      <c r="B335" s="188"/>
      <c r="D335" s="189" t="s">
        <v>76</v>
      </c>
      <c r="E335" s="199" t="s">
        <v>594</v>
      </c>
      <c r="F335" s="199" t="s">
        <v>595</v>
      </c>
      <c r="I335" s="191"/>
      <c r="J335" s="200">
        <f>BK335</f>
        <v>0</v>
      </c>
      <c r="L335" s="188"/>
      <c r="M335" s="193"/>
      <c r="N335" s="194"/>
      <c r="O335" s="194"/>
      <c r="P335" s="195">
        <f>SUM(P336:P348)</f>
        <v>0</v>
      </c>
      <c r="Q335" s="194"/>
      <c r="R335" s="195">
        <f>SUM(R336:R348)</f>
        <v>0.546363</v>
      </c>
      <c r="S335" s="194"/>
      <c r="T335" s="196">
        <f>SUM(T336:T348)</f>
        <v>0</v>
      </c>
      <c r="AR335" s="189" t="s">
        <v>87</v>
      </c>
      <c r="AT335" s="197" t="s">
        <v>76</v>
      </c>
      <c r="AU335" s="197" t="s">
        <v>85</v>
      </c>
      <c r="AY335" s="189" t="s">
        <v>201</v>
      </c>
      <c r="BK335" s="198">
        <f>SUM(BK336:BK348)</f>
        <v>0</v>
      </c>
    </row>
    <row r="336" spans="2:65" s="1" customFormat="1" ht="16.5" customHeight="1">
      <c r="B336" s="201"/>
      <c r="C336" s="202" t="s">
        <v>596</v>
      </c>
      <c r="D336" s="202" t="s">
        <v>203</v>
      </c>
      <c r="E336" s="203" t="s">
        <v>597</v>
      </c>
      <c r="F336" s="204" t="s">
        <v>598</v>
      </c>
      <c r="G336" s="205" t="s">
        <v>330</v>
      </c>
      <c r="H336" s="206">
        <v>206.1</v>
      </c>
      <c r="I336" s="207"/>
      <c r="J336" s="208">
        <f>ROUND(I336*H336,2)</f>
        <v>0</v>
      </c>
      <c r="K336" s="204" t="s">
        <v>207</v>
      </c>
      <c r="L336" s="47"/>
      <c r="M336" s="209" t="s">
        <v>5</v>
      </c>
      <c r="N336" s="210" t="s">
        <v>48</v>
      </c>
      <c r="O336" s="48"/>
      <c r="P336" s="211">
        <f>O336*H336</f>
        <v>0</v>
      </c>
      <c r="Q336" s="211">
        <v>0.00163</v>
      </c>
      <c r="R336" s="211">
        <f>Q336*H336</f>
        <v>0.335943</v>
      </c>
      <c r="S336" s="211">
        <v>0</v>
      </c>
      <c r="T336" s="212">
        <f>S336*H336</f>
        <v>0</v>
      </c>
      <c r="AR336" s="24" t="s">
        <v>296</v>
      </c>
      <c r="AT336" s="24" t="s">
        <v>203</v>
      </c>
      <c r="AU336" s="24" t="s">
        <v>87</v>
      </c>
      <c r="AY336" s="24" t="s">
        <v>201</v>
      </c>
      <c r="BE336" s="213">
        <f>IF(N336="základní",J336,0)</f>
        <v>0</v>
      </c>
      <c r="BF336" s="213">
        <f>IF(N336="snížená",J336,0)</f>
        <v>0</v>
      </c>
      <c r="BG336" s="213">
        <f>IF(N336="zákl. přenesená",J336,0)</f>
        <v>0</v>
      </c>
      <c r="BH336" s="213">
        <f>IF(N336="sníž. přenesená",J336,0)</f>
        <v>0</v>
      </c>
      <c r="BI336" s="213">
        <f>IF(N336="nulová",J336,0)</f>
        <v>0</v>
      </c>
      <c r="BJ336" s="24" t="s">
        <v>85</v>
      </c>
      <c r="BK336" s="213">
        <f>ROUND(I336*H336,2)</f>
        <v>0</v>
      </c>
      <c r="BL336" s="24" t="s">
        <v>296</v>
      </c>
      <c r="BM336" s="24" t="s">
        <v>599</v>
      </c>
    </row>
    <row r="337" spans="2:47" s="1" customFormat="1" ht="13.5">
      <c r="B337" s="47"/>
      <c r="D337" s="214" t="s">
        <v>210</v>
      </c>
      <c r="F337" s="215" t="s">
        <v>600</v>
      </c>
      <c r="I337" s="216"/>
      <c r="L337" s="47"/>
      <c r="M337" s="217"/>
      <c r="N337" s="48"/>
      <c r="O337" s="48"/>
      <c r="P337" s="48"/>
      <c r="Q337" s="48"/>
      <c r="R337" s="48"/>
      <c r="S337" s="48"/>
      <c r="T337" s="86"/>
      <c r="AT337" s="24" t="s">
        <v>210</v>
      </c>
      <c r="AU337" s="24" t="s">
        <v>87</v>
      </c>
    </row>
    <row r="338" spans="2:51" s="11" customFormat="1" ht="13.5">
      <c r="B338" s="218"/>
      <c r="D338" s="214" t="s">
        <v>212</v>
      </c>
      <c r="E338" s="219" t="s">
        <v>5</v>
      </c>
      <c r="F338" s="220" t="s">
        <v>601</v>
      </c>
      <c r="H338" s="221">
        <v>137.4</v>
      </c>
      <c r="I338" s="222"/>
      <c r="L338" s="218"/>
      <c r="M338" s="223"/>
      <c r="N338" s="224"/>
      <c r="O338" s="224"/>
      <c r="P338" s="224"/>
      <c r="Q338" s="224"/>
      <c r="R338" s="224"/>
      <c r="S338" s="224"/>
      <c r="T338" s="225"/>
      <c r="AT338" s="219" t="s">
        <v>212</v>
      </c>
      <c r="AU338" s="219" t="s">
        <v>87</v>
      </c>
      <c r="AV338" s="11" t="s">
        <v>87</v>
      </c>
      <c r="AW338" s="11" t="s">
        <v>41</v>
      </c>
      <c r="AX338" s="11" t="s">
        <v>77</v>
      </c>
      <c r="AY338" s="219" t="s">
        <v>201</v>
      </c>
    </row>
    <row r="339" spans="2:51" s="11" customFormat="1" ht="13.5">
      <c r="B339" s="218"/>
      <c r="D339" s="214" t="s">
        <v>212</v>
      </c>
      <c r="E339" s="219" t="s">
        <v>5</v>
      </c>
      <c r="F339" s="220" t="s">
        <v>602</v>
      </c>
      <c r="H339" s="221">
        <v>68.7</v>
      </c>
      <c r="I339" s="222"/>
      <c r="L339" s="218"/>
      <c r="M339" s="223"/>
      <c r="N339" s="224"/>
      <c r="O339" s="224"/>
      <c r="P339" s="224"/>
      <c r="Q339" s="224"/>
      <c r="R339" s="224"/>
      <c r="S339" s="224"/>
      <c r="T339" s="225"/>
      <c r="AT339" s="219" t="s">
        <v>212</v>
      </c>
      <c r="AU339" s="219" t="s">
        <v>87</v>
      </c>
      <c r="AV339" s="11" t="s">
        <v>87</v>
      </c>
      <c r="AW339" s="11" t="s">
        <v>41</v>
      </c>
      <c r="AX339" s="11" t="s">
        <v>77</v>
      </c>
      <c r="AY339" s="219" t="s">
        <v>201</v>
      </c>
    </row>
    <row r="340" spans="2:51" s="12" customFormat="1" ht="13.5">
      <c r="B340" s="226"/>
      <c r="D340" s="214" t="s">
        <v>212</v>
      </c>
      <c r="E340" s="227" t="s">
        <v>5</v>
      </c>
      <c r="F340" s="228" t="s">
        <v>226</v>
      </c>
      <c r="H340" s="229">
        <v>206.1</v>
      </c>
      <c r="I340" s="230"/>
      <c r="L340" s="226"/>
      <c r="M340" s="231"/>
      <c r="N340" s="232"/>
      <c r="O340" s="232"/>
      <c r="P340" s="232"/>
      <c r="Q340" s="232"/>
      <c r="R340" s="232"/>
      <c r="S340" s="232"/>
      <c r="T340" s="233"/>
      <c r="AT340" s="227" t="s">
        <v>212</v>
      </c>
      <c r="AU340" s="227" t="s">
        <v>87</v>
      </c>
      <c r="AV340" s="12" t="s">
        <v>208</v>
      </c>
      <c r="AW340" s="12" t="s">
        <v>41</v>
      </c>
      <c r="AX340" s="12" t="s">
        <v>85</v>
      </c>
      <c r="AY340" s="227" t="s">
        <v>201</v>
      </c>
    </row>
    <row r="341" spans="2:65" s="1" customFormat="1" ht="16.5" customHeight="1">
      <c r="B341" s="201"/>
      <c r="C341" s="202" t="s">
        <v>603</v>
      </c>
      <c r="D341" s="202" t="s">
        <v>203</v>
      </c>
      <c r="E341" s="203" t="s">
        <v>604</v>
      </c>
      <c r="F341" s="204" t="s">
        <v>605</v>
      </c>
      <c r="G341" s="205" t="s">
        <v>316</v>
      </c>
      <c r="H341" s="206">
        <v>18</v>
      </c>
      <c r="I341" s="207"/>
      <c r="J341" s="208">
        <f>ROUND(I341*H341,2)</f>
        <v>0</v>
      </c>
      <c r="K341" s="204" t="s">
        <v>5</v>
      </c>
      <c r="L341" s="47"/>
      <c r="M341" s="209" t="s">
        <v>5</v>
      </c>
      <c r="N341" s="210" t="s">
        <v>48</v>
      </c>
      <c r="O341" s="48"/>
      <c r="P341" s="211">
        <f>O341*H341</f>
        <v>0</v>
      </c>
      <c r="Q341" s="211">
        <v>0.00025</v>
      </c>
      <c r="R341" s="211">
        <f>Q341*H341</f>
        <v>0.0045000000000000005</v>
      </c>
      <c r="S341" s="211">
        <v>0</v>
      </c>
      <c r="T341" s="212">
        <f>S341*H341</f>
        <v>0</v>
      </c>
      <c r="AR341" s="24" t="s">
        <v>296</v>
      </c>
      <c r="AT341" s="24" t="s">
        <v>203</v>
      </c>
      <c r="AU341" s="24" t="s">
        <v>87</v>
      </c>
      <c r="AY341" s="24" t="s">
        <v>201</v>
      </c>
      <c r="BE341" s="213">
        <f>IF(N341="základní",J341,0)</f>
        <v>0</v>
      </c>
      <c r="BF341" s="213">
        <f>IF(N341="snížená",J341,0)</f>
        <v>0</v>
      </c>
      <c r="BG341" s="213">
        <f>IF(N341="zákl. přenesená",J341,0)</f>
        <v>0</v>
      </c>
      <c r="BH341" s="213">
        <f>IF(N341="sníž. přenesená",J341,0)</f>
        <v>0</v>
      </c>
      <c r="BI341" s="213">
        <f>IF(N341="nulová",J341,0)</f>
        <v>0</v>
      </c>
      <c r="BJ341" s="24" t="s">
        <v>85</v>
      </c>
      <c r="BK341" s="213">
        <f>ROUND(I341*H341,2)</f>
        <v>0</v>
      </c>
      <c r="BL341" s="24" t="s">
        <v>296</v>
      </c>
      <c r="BM341" s="24" t="s">
        <v>606</v>
      </c>
    </row>
    <row r="342" spans="2:47" s="1" customFormat="1" ht="13.5">
      <c r="B342" s="47"/>
      <c r="D342" s="214" t="s">
        <v>210</v>
      </c>
      <c r="F342" s="215" t="s">
        <v>607</v>
      </c>
      <c r="I342" s="216"/>
      <c r="L342" s="47"/>
      <c r="M342" s="217"/>
      <c r="N342" s="48"/>
      <c r="O342" s="48"/>
      <c r="P342" s="48"/>
      <c r="Q342" s="48"/>
      <c r="R342" s="48"/>
      <c r="S342" s="48"/>
      <c r="T342" s="86"/>
      <c r="AT342" s="24" t="s">
        <v>210</v>
      </c>
      <c r="AU342" s="24" t="s">
        <v>87</v>
      </c>
    </row>
    <row r="343" spans="2:51" s="11" customFormat="1" ht="13.5">
      <c r="B343" s="218"/>
      <c r="D343" s="214" t="s">
        <v>212</v>
      </c>
      <c r="E343" s="219" t="s">
        <v>5</v>
      </c>
      <c r="F343" s="220" t="s">
        <v>608</v>
      </c>
      <c r="H343" s="221">
        <v>18</v>
      </c>
      <c r="I343" s="222"/>
      <c r="L343" s="218"/>
      <c r="M343" s="223"/>
      <c r="N343" s="224"/>
      <c r="O343" s="224"/>
      <c r="P343" s="224"/>
      <c r="Q343" s="224"/>
      <c r="R343" s="224"/>
      <c r="S343" s="224"/>
      <c r="T343" s="225"/>
      <c r="AT343" s="219" t="s">
        <v>212</v>
      </c>
      <c r="AU343" s="219" t="s">
        <v>87</v>
      </c>
      <c r="AV343" s="11" t="s">
        <v>87</v>
      </c>
      <c r="AW343" s="11" t="s">
        <v>41</v>
      </c>
      <c r="AX343" s="11" t="s">
        <v>85</v>
      </c>
      <c r="AY343" s="219" t="s">
        <v>201</v>
      </c>
    </row>
    <row r="344" spans="2:65" s="1" customFormat="1" ht="25.5" customHeight="1">
      <c r="B344" s="201"/>
      <c r="C344" s="202" t="s">
        <v>609</v>
      </c>
      <c r="D344" s="202" t="s">
        <v>203</v>
      </c>
      <c r="E344" s="203" t="s">
        <v>610</v>
      </c>
      <c r="F344" s="204" t="s">
        <v>611</v>
      </c>
      <c r="G344" s="205" t="s">
        <v>330</v>
      </c>
      <c r="H344" s="206">
        <v>72</v>
      </c>
      <c r="I344" s="207"/>
      <c r="J344" s="208">
        <f>ROUND(I344*H344,2)</f>
        <v>0</v>
      </c>
      <c r="K344" s="204" t="s">
        <v>207</v>
      </c>
      <c r="L344" s="47"/>
      <c r="M344" s="209" t="s">
        <v>5</v>
      </c>
      <c r="N344" s="210" t="s">
        <v>48</v>
      </c>
      <c r="O344" s="48"/>
      <c r="P344" s="211">
        <f>O344*H344</f>
        <v>0</v>
      </c>
      <c r="Q344" s="211">
        <v>0.00286</v>
      </c>
      <c r="R344" s="211">
        <f>Q344*H344</f>
        <v>0.20592000000000002</v>
      </c>
      <c r="S344" s="211">
        <v>0</v>
      </c>
      <c r="T344" s="212">
        <f>S344*H344</f>
        <v>0</v>
      </c>
      <c r="AR344" s="24" t="s">
        <v>296</v>
      </c>
      <c r="AT344" s="24" t="s">
        <v>203</v>
      </c>
      <c r="AU344" s="24" t="s">
        <v>87</v>
      </c>
      <c r="AY344" s="24" t="s">
        <v>201</v>
      </c>
      <c r="BE344" s="213">
        <f>IF(N344="základní",J344,0)</f>
        <v>0</v>
      </c>
      <c r="BF344" s="213">
        <f>IF(N344="snížená",J344,0)</f>
        <v>0</v>
      </c>
      <c r="BG344" s="213">
        <f>IF(N344="zákl. přenesená",J344,0)</f>
        <v>0</v>
      </c>
      <c r="BH344" s="213">
        <f>IF(N344="sníž. přenesená",J344,0)</f>
        <v>0</v>
      </c>
      <c r="BI344" s="213">
        <f>IF(N344="nulová",J344,0)</f>
        <v>0</v>
      </c>
      <c r="BJ344" s="24" t="s">
        <v>85</v>
      </c>
      <c r="BK344" s="213">
        <f>ROUND(I344*H344,2)</f>
        <v>0</v>
      </c>
      <c r="BL344" s="24" t="s">
        <v>296</v>
      </c>
      <c r="BM344" s="24" t="s">
        <v>612</v>
      </c>
    </row>
    <row r="345" spans="2:47" s="1" customFormat="1" ht="13.5">
      <c r="B345" s="47"/>
      <c r="D345" s="214" t="s">
        <v>210</v>
      </c>
      <c r="F345" s="215" t="s">
        <v>613</v>
      </c>
      <c r="I345" s="216"/>
      <c r="L345" s="47"/>
      <c r="M345" s="217"/>
      <c r="N345" s="48"/>
      <c r="O345" s="48"/>
      <c r="P345" s="48"/>
      <c r="Q345" s="48"/>
      <c r="R345" s="48"/>
      <c r="S345" s="48"/>
      <c r="T345" s="86"/>
      <c r="AT345" s="24" t="s">
        <v>210</v>
      </c>
      <c r="AU345" s="24" t="s">
        <v>87</v>
      </c>
    </row>
    <row r="346" spans="2:51" s="11" customFormat="1" ht="13.5">
      <c r="B346" s="218"/>
      <c r="D346" s="214" t="s">
        <v>212</v>
      </c>
      <c r="E346" s="219" t="s">
        <v>5</v>
      </c>
      <c r="F346" s="220" t="s">
        <v>614</v>
      </c>
      <c r="H346" s="221">
        <v>72</v>
      </c>
      <c r="I346" s="222"/>
      <c r="L346" s="218"/>
      <c r="M346" s="223"/>
      <c r="N346" s="224"/>
      <c r="O346" s="224"/>
      <c r="P346" s="224"/>
      <c r="Q346" s="224"/>
      <c r="R346" s="224"/>
      <c r="S346" s="224"/>
      <c r="T346" s="225"/>
      <c r="AT346" s="219" t="s">
        <v>212</v>
      </c>
      <c r="AU346" s="219" t="s">
        <v>87</v>
      </c>
      <c r="AV346" s="11" t="s">
        <v>87</v>
      </c>
      <c r="AW346" s="11" t="s">
        <v>41</v>
      </c>
      <c r="AX346" s="11" t="s">
        <v>85</v>
      </c>
      <c r="AY346" s="219" t="s">
        <v>201</v>
      </c>
    </row>
    <row r="347" spans="2:65" s="1" customFormat="1" ht="16.5" customHeight="1">
      <c r="B347" s="201"/>
      <c r="C347" s="202" t="s">
        <v>615</v>
      </c>
      <c r="D347" s="202" t="s">
        <v>203</v>
      </c>
      <c r="E347" s="203" t="s">
        <v>616</v>
      </c>
      <c r="F347" s="204" t="s">
        <v>617</v>
      </c>
      <c r="G347" s="205" t="s">
        <v>259</v>
      </c>
      <c r="H347" s="206">
        <v>0.546</v>
      </c>
      <c r="I347" s="207"/>
      <c r="J347" s="208">
        <f>ROUND(I347*H347,2)</f>
        <v>0</v>
      </c>
      <c r="K347" s="204" t="s">
        <v>207</v>
      </c>
      <c r="L347" s="47"/>
      <c r="M347" s="209" t="s">
        <v>5</v>
      </c>
      <c r="N347" s="210" t="s">
        <v>48</v>
      </c>
      <c r="O347" s="48"/>
      <c r="P347" s="211">
        <f>O347*H347</f>
        <v>0</v>
      </c>
      <c r="Q347" s="211">
        <v>0</v>
      </c>
      <c r="R347" s="211">
        <f>Q347*H347</f>
        <v>0</v>
      </c>
      <c r="S347" s="211">
        <v>0</v>
      </c>
      <c r="T347" s="212">
        <f>S347*H347</f>
        <v>0</v>
      </c>
      <c r="AR347" s="24" t="s">
        <v>296</v>
      </c>
      <c r="AT347" s="24" t="s">
        <v>203</v>
      </c>
      <c r="AU347" s="24" t="s">
        <v>87</v>
      </c>
      <c r="AY347" s="24" t="s">
        <v>201</v>
      </c>
      <c r="BE347" s="213">
        <f>IF(N347="základní",J347,0)</f>
        <v>0</v>
      </c>
      <c r="BF347" s="213">
        <f>IF(N347="snížená",J347,0)</f>
        <v>0</v>
      </c>
      <c r="BG347" s="213">
        <f>IF(N347="zákl. přenesená",J347,0)</f>
        <v>0</v>
      </c>
      <c r="BH347" s="213">
        <f>IF(N347="sníž. přenesená",J347,0)</f>
        <v>0</v>
      </c>
      <c r="BI347" s="213">
        <f>IF(N347="nulová",J347,0)</f>
        <v>0</v>
      </c>
      <c r="BJ347" s="24" t="s">
        <v>85</v>
      </c>
      <c r="BK347" s="213">
        <f>ROUND(I347*H347,2)</f>
        <v>0</v>
      </c>
      <c r="BL347" s="24" t="s">
        <v>296</v>
      </c>
      <c r="BM347" s="24" t="s">
        <v>618</v>
      </c>
    </row>
    <row r="348" spans="2:47" s="1" customFormat="1" ht="13.5">
      <c r="B348" s="47"/>
      <c r="D348" s="214" t="s">
        <v>210</v>
      </c>
      <c r="F348" s="215" t="s">
        <v>619</v>
      </c>
      <c r="I348" s="216"/>
      <c r="L348" s="47"/>
      <c r="M348" s="217"/>
      <c r="N348" s="48"/>
      <c r="O348" s="48"/>
      <c r="P348" s="48"/>
      <c r="Q348" s="48"/>
      <c r="R348" s="48"/>
      <c r="S348" s="48"/>
      <c r="T348" s="86"/>
      <c r="AT348" s="24" t="s">
        <v>210</v>
      </c>
      <c r="AU348" s="24" t="s">
        <v>87</v>
      </c>
    </row>
    <row r="349" spans="2:63" s="10" customFormat="1" ht="29.85" customHeight="1">
      <c r="B349" s="188"/>
      <c r="D349" s="189" t="s">
        <v>76</v>
      </c>
      <c r="E349" s="199" t="s">
        <v>620</v>
      </c>
      <c r="F349" s="199" t="s">
        <v>621</v>
      </c>
      <c r="I349" s="191"/>
      <c r="J349" s="200">
        <f>BK349</f>
        <v>0</v>
      </c>
      <c r="L349" s="188"/>
      <c r="M349" s="193"/>
      <c r="N349" s="194"/>
      <c r="O349" s="194"/>
      <c r="P349" s="195">
        <f>SUM(P350:P390)</f>
        <v>0</v>
      </c>
      <c r="Q349" s="194"/>
      <c r="R349" s="195">
        <f>SUM(R350:R390)</f>
        <v>5.136000000000001</v>
      </c>
      <c r="S349" s="194"/>
      <c r="T349" s="196">
        <f>SUM(T350:T390)</f>
        <v>0</v>
      </c>
      <c r="AR349" s="189" t="s">
        <v>87</v>
      </c>
      <c r="AT349" s="197" t="s">
        <v>76</v>
      </c>
      <c r="AU349" s="197" t="s">
        <v>85</v>
      </c>
      <c r="AY349" s="189" t="s">
        <v>201</v>
      </c>
      <c r="BK349" s="198">
        <f>SUM(BK350:BK390)</f>
        <v>0</v>
      </c>
    </row>
    <row r="350" spans="2:65" s="1" customFormat="1" ht="25.5" customHeight="1">
      <c r="B350" s="201"/>
      <c r="C350" s="202" t="s">
        <v>622</v>
      </c>
      <c r="D350" s="202" t="s">
        <v>203</v>
      </c>
      <c r="E350" s="203" t="s">
        <v>623</v>
      </c>
      <c r="F350" s="204" t="s">
        <v>624</v>
      </c>
      <c r="G350" s="205" t="s">
        <v>316</v>
      </c>
      <c r="H350" s="206">
        <v>3</v>
      </c>
      <c r="I350" s="207"/>
      <c r="J350" s="208">
        <f>ROUND(I350*H350,2)</f>
        <v>0</v>
      </c>
      <c r="K350" s="204" t="s">
        <v>5</v>
      </c>
      <c r="L350" s="47"/>
      <c r="M350" s="209" t="s">
        <v>5</v>
      </c>
      <c r="N350" s="210" t="s">
        <v>48</v>
      </c>
      <c r="O350" s="48"/>
      <c r="P350" s="211">
        <f>O350*H350</f>
        <v>0</v>
      </c>
      <c r="Q350" s="211">
        <v>0.112</v>
      </c>
      <c r="R350" s="211">
        <f>Q350*H350</f>
        <v>0.336</v>
      </c>
      <c r="S350" s="211">
        <v>0</v>
      </c>
      <c r="T350" s="212">
        <f>S350*H350</f>
        <v>0</v>
      </c>
      <c r="AR350" s="24" t="s">
        <v>296</v>
      </c>
      <c r="AT350" s="24" t="s">
        <v>203</v>
      </c>
      <c r="AU350" s="24" t="s">
        <v>87</v>
      </c>
      <c r="AY350" s="24" t="s">
        <v>201</v>
      </c>
      <c r="BE350" s="213">
        <f>IF(N350="základní",J350,0)</f>
        <v>0</v>
      </c>
      <c r="BF350" s="213">
        <f>IF(N350="snížená",J350,0)</f>
        <v>0</v>
      </c>
      <c r="BG350" s="213">
        <f>IF(N350="zákl. přenesená",J350,0)</f>
        <v>0</v>
      </c>
      <c r="BH350" s="213">
        <f>IF(N350="sníž. přenesená",J350,0)</f>
        <v>0</v>
      </c>
      <c r="BI350" s="213">
        <f>IF(N350="nulová",J350,0)</f>
        <v>0</v>
      </c>
      <c r="BJ350" s="24" t="s">
        <v>85</v>
      </c>
      <c r="BK350" s="213">
        <f>ROUND(I350*H350,2)</f>
        <v>0</v>
      </c>
      <c r="BL350" s="24" t="s">
        <v>296</v>
      </c>
      <c r="BM350" s="24" t="s">
        <v>625</v>
      </c>
    </row>
    <row r="351" spans="2:47" s="1" customFormat="1" ht="13.5">
      <c r="B351" s="47"/>
      <c r="D351" s="214" t="s">
        <v>322</v>
      </c>
      <c r="F351" s="234" t="s">
        <v>372</v>
      </c>
      <c r="I351" s="216"/>
      <c r="L351" s="47"/>
      <c r="M351" s="217"/>
      <c r="N351" s="48"/>
      <c r="O351" s="48"/>
      <c r="P351" s="48"/>
      <c r="Q351" s="48"/>
      <c r="R351" s="48"/>
      <c r="S351" s="48"/>
      <c r="T351" s="86"/>
      <c r="AT351" s="24" t="s">
        <v>322</v>
      </c>
      <c r="AU351" s="24" t="s">
        <v>87</v>
      </c>
    </row>
    <row r="352" spans="2:51" s="11" customFormat="1" ht="13.5">
      <c r="B352" s="218"/>
      <c r="D352" s="214" t="s">
        <v>212</v>
      </c>
      <c r="E352" s="219" t="s">
        <v>5</v>
      </c>
      <c r="F352" s="220" t="s">
        <v>219</v>
      </c>
      <c r="H352" s="221">
        <v>3</v>
      </c>
      <c r="I352" s="222"/>
      <c r="L352" s="218"/>
      <c r="M352" s="223"/>
      <c r="N352" s="224"/>
      <c r="O352" s="224"/>
      <c r="P352" s="224"/>
      <c r="Q352" s="224"/>
      <c r="R352" s="224"/>
      <c r="S352" s="224"/>
      <c r="T352" s="225"/>
      <c r="AT352" s="219" t="s">
        <v>212</v>
      </c>
      <c r="AU352" s="219" t="s">
        <v>87</v>
      </c>
      <c r="AV352" s="11" t="s">
        <v>87</v>
      </c>
      <c r="AW352" s="11" t="s">
        <v>41</v>
      </c>
      <c r="AX352" s="11" t="s">
        <v>85</v>
      </c>
      <c r="AY352" s="219" t="s">
        <v>201</v>
      </c>
    </row>
    <row r="353" spans="2:65" s="1" customFormat="1" ht="25.5" customHeight="1">
      <c r="B353" s="201"/>
      <c r="C353" s="202" t="s">
        <v>626</v>
      </c>
      <c r="D353" s="202" t="s">
        <v>203</v>
      </c>
      <c r="E353" s="203" t="s">
        <v>627</v>
      </c>
      <c r="F353" s="204" t="s">
        <v>628</v>
      </c>
      <c r="G353" s="205" t="s">
        <v>316</v>
      </c>
      <c r="H353" s="206">
        <v>2</v>
      </c>
      <c r="I353" s="207"/>
      <c r="J353" s="208">
        <f>ROUND(I353*H353,2)</f>
        <v>0</v>
      </c>
      <c r="K353" s="204" t="s">
        <v>5</v>
      </c>
      <c r="L353" s="47"/>
      <c r="M353" s="209" t="s">
        <v>5</v>
      </c>
      <c r="N353" s="210" t="s">
        <v>48</v>
      </c>
      <c r="O353" s="48"/>
      <c r="P353" s="211">
        <f>O353*H353</f>
        <v>0</v>
      </c>
      <c r="Q353" s="211">
        <v>0.112</v>
      </c>
      <c r="R353" s="211">
        <f>Q353*H353</f>
        <v>0.224</v>
      </c>
      <c r="S353" s="211">
        <v>0</v>
      </c>
      <c r="T353" s="212">
        <f>S353*H353</f>
        <v>0</v>
      </c>
      <c r="AR353" s="24" t="s">
        <v>296</v>
      </c>
      <c r="AT353" s="24" t="s">
        <v>203</v>
      </c>
      <c r="AU353" s="24" t="s">
        <v>87</v>
      </c>
      <c r="AY353" s="24" t="s">
        <v>201</v>
      </c>
      <c r="BE353" s="213">
        <f>IF(N353="základní",J353,0)</f>
        <v>0</v>
      </c>
      <c r="BF353" s="213">
        <f>IF(N353="snížená",J353,0)</f>
        <v>0</v>
      </c>
      <c r="BG353" s="213">
        <f>IF(N353="zákl. přenesená",J353,0)</f>
        <v>0</v>
      </c>
      <c r="BH353" s="213">
        <f>IF(N353="sníž. přenesená",J353,0)</f>
        <v>0</v>
      </c>
      <c r="BI353" s="213">
        <f>IF(N353="nulová",J353,0)</f>
        <v>0</v>
      </c>
      <c r="BJ353" s="24" t="s">
        <v>85</v>
      </c>
      <c r="BK353" s="213">
        <f>ROUND(I353*H353,2)</f>
        <v>0</v>
      </c>
      <c r="BL353" s="24" t="s">
        <v>296</v>
      </c>
      <c r="BM353" s="24" t="s">
        <v>629</v>
      </c>
    </row>
    <row r="354" spans="2:47" s="1" customFormat="1" ht="13.5">
      <c r="B354" s="47"/>
      <c r="D354" s="214" t="s">
        <v>322</v>
      </c>
      <c r="F354" s="234" t="s">
        <v>372</v>
      </c>
      <c r="I354" s="216"/>
      <c r="L354" s="47"/>
      <c r="M354" s="217"/>
      <c r="N354" s="48"/>
      <c r="O354" s="48"/>
      <c r="P354" s="48"/>
      <c r="Q354" s="48"/>
      <c r="R354" s="48"/>
      <c r="S354" s="48"/>
      <c r="T354" s="86"/>
      <c r="AT354" s="24" t="s">
        <v>322</v>
      </c>
      <c r="AU354" s="24" t="s">
        <v>87</v>
      </c>
    </row>
    <row r="355" spans="2:51" s="11" customFormat="1" ht="13.5">
      <c r="B355" s="218"/>
      <c r="D355" s="214" t="s">
        <v>212</v>
      </c>
      <c r="E355" s="219" t="s">
        <v>5</v>
      </c>
      <c r="F355" s="220" t="s">
        <v>87</v>
      </c>
      <c r="H355" s="221">
        <v>2</v>
      </c>
      <c r="I355" s="222"/>
      <c r="L355" s="218"/>
      <c r="M355" s="223"/>
      <c r="N355" s="224"/>
      <c r="O355" s="224"/>
      <c r="P355" s="224"/>
      <c r="Q355" s="224"/>
      <c r="R355" s="224"/>
      <c r="S355" s="224"/>
      <c r="T355" s="225"/>
      <c r="AT355" s="219" t="s">
        <v>212</v>
      </c>
      <c r="AU355" s="219" t="s">
        <v>87</v>
      </c>
      <c r="AV355" s="11" t="s">
        <v>87</v>
      </c>
      <c r="AW355" s="11" t="s">
        <v>41</v>
      </c>
      <c r="AX355" s="11" t="s">
        <v>85</v>
      </c>
      <c r="AY355" s="219" t="s">
        <v>201</v>
      </c>
    </row>
    <row r="356" spans="2:65" s="1" customFormat="1" ht="25.5" customHeight="1">
      <c r="B356" s="201"/>
      <c r="C356" s="202" t="s">
        <v>630</v>
      </c>
      <c r="D356" s="202" t="s">
        <v>203</v>
      </c>
      <c r="E356" s="203" t="s">
        <v>631</v>
      </c>
      <c r="F356" s="204" t="s">
        <v>632</v>
      </c>
      <c r="G356" s="205" t="s">
        <v>316</v>
      </c>
      <c r="H356" s="206">
        <v>7</v>
      </c>
      <c r="I356" s="207"/>
      <c r="J356" s="208">
        <f>ROUND(I356*H356,2)</f>
        <v>0</v>
      </c>
      <c r="K356" s="204" t="s">
        <v>5</v>
      </c>
      <c r="L356" s="47"/>
      <c r="M356" s="209" t="s">
        <v>5</v>
      </c>
      <c r="N356" s="210" t="s">
        <v>48</v>
      </c>
      <c r="O356" s="48"/>
      <c r="P356" s="211">
        <f>O356*H356</f>
        <v>0</v>
      </c>
      <c r="Q356" s="211">
        <v>0.112</v>
      </c>
      <c r="R356" s="211">
        <f>Q356*H356</f>
        <v>0.784</v>
      </c>
      <c r="S356" s="211">
        <v>0</v>
      </c>
      <c r="T356" s="212">
        <f>S356*H356</f>
        <v>0</v>
      </c>
      <c r="AR356" s="24" t="s">
        <v>296</v>
      </c>
      <c r="AT356" s="24" t="s">
        <v>203</v>
      </c>
      <c r="AU356" s="24" t="s">
        <v>87</v>
      </c>
      <c r="AY356" s="24" t="s">
        <v>201</v>
      </c>
      <c r="BE356" s="213">
        <f>IF(N356="základní",J356,0)</f>
        <v>0</v>
      </c>
      <c r="BF356" s="213">
        <f>IF(N356="snížená",J356,0)</f>
        <v>0</v>
      </c>
      <c r="BG356" s="213">
        <f>IF(N356="zákl. přenesená",J356,0)</f>
        <v>0</v>
      </c>
      <c r="BH356" s="213">
        <f>IF(N356="sníž. přenesená",J356,0)</f>
        <v>0</v>
      </c>
      <c r="BI356" s="213">
        <f>IF(N356="nulová",J356,0)</f>
        <v>0</v>
      </c>
      <c r="BJ356" s="24" t="s">
        <v>85</v>
      </c>
      <c r="BK356" s="213">
        <f>ROUND(I356*H356,2)</f>
        <v>0</v>
      </c>
      <c r="BL356" s="24" t="s">
        <v>296</v>
      </c>
      <c r="BM356" s="24" t="s">
        <v>633</v>
      </c>
    </row>
    <row r="357" spans="2:47" s="1" customFormat="1" ht="13.5">
      <c r="B357" s="47"/>
      <c r="D357" s="214" t="s">
        <v>322</v>
      </c>
      <c r="F357" s="234" t="s">
        <v>372</v>
      </c>
      <c r="I357" s="216"/>
      <c r="L357" s="47"/>
      <c r="M357" s="217"/>
      <c r="N357" s="48"/>
      <c r="O357" s="48"/>
      <c r="P357" s="48"/>
      <c r="Q357" s="48"/>
      <c r="R357" s="48"/>
      <c r="S357" s="48"/>
      <c r="T357" s="86"/>
      <c r="AT357" s="24" t="s">
        <v>322</v>
      </c>
      <c r="AU357" s="24" t="s">
        <v>87</v>
      </c>
    </row>
    <row r="358" spans="2:51" s="11" customFormat="1" ht="13.5">
      <c r="B358" s="218"/>
      <c r="D358" s="214" t="s">
        <v>212</v>
      </c>
      <c r="E358" s="219" t="s">
        <v>5</v>
      </c>
      <c r="F358" s="220" t="s">
        <v>244</v>
      </c>
      <c r="H358" s="221">
        <v>7</v>
      </c>
      <c r="I358" s="222"/>
      <c r="L358" s="218"/>
      <c r="M358" s="223"/>
      <c r="N358" s="224"/>
      <c r="O358" s="224"/>
      <c r="P358" s="224"/>
      <c r="Q358" s="224"/>
      <c r="R358" s="224"/>
      <c r="S358" s="224"/>
      <c r="T358" s="225"/>
      <c r="AT358" s="219" t="s">
        <v>212</v>
      </c>
      <c r="AU358" s="219" t="s">
        <v>87</v>
      </c>
      <c r="AV358" s="11" t="s">
        <v>87</v>
      </c>
      <c r="AW358" s="11" t="s">
        <v>41</v>
      </c>
      <c r="AX358" s="11" t="s">
        <v>85</v>
      </c>
      <c r="AY358" s="219" t="s">
        <v>201</v>
      </c>
    </row>
    <row r="359" spans="2:65" s="1" customFormat="1" ht="25.5" customHeight="1">
      <c r="B359" s="201"/>
      <c r="C359" s="202" t="s">
        <v>634</v>
      </c>
      <c r="D359" s="202" t="s">
        <v>203</v>
      </c>
      <c r="E359" s="203" t="s">
        <v>635</v>
      </c>
      <c r="F359" s="204" t="s">
        <v>636</v>
      </c>
      <c r="G359" s="205" t="s">
        <v>316</v>
      </c>
      <c r="H359" s="206">
        <v>1</v>
      </c>
      <c r="I359" s="207"/>
      <c r="J359" s="208">
        <f>ROUND(I359*H359,2)</f>
        <v>0</v>
      </c>
      <c r="K359" s="204" t="s">
        <v>5</v>
      </c>
      <c r="L359" s="47"/>
      <c r="M359" s="209" t="s">
        <v>5</v>
      </c>
      <c r="N359" s="210" t="s">
        <v>48</v>
      </c>
      <c r="O359" s="48"/>
      <c r="P359" s="211">
        <f>O359*H359</f>
        <v>0</v>
      </c>
      <c r="Q359" s="211">
        <v>0.112</v>
      </c>
      <c r="R359" s="211">
        <f>Q359*H359</f>
        <v>0.112</v>
      </c>
      <c r="S359" s="211">
        <v>0</v>
      </c>
      <c r="T359" s="212">
        <f>S359*H359</f>
        <v>0</v>
      </c>
      <c r="AR359" s="24" t="s">
        <v>296</v>
      </c>
      <c r="AT359" s="24" t="s">
        <v>203</v>
      </c>
      <c r="AU359" s="24" t="s">
        <v>87</v>
      </c>
      <c r="AY359" s="24" t="s">
        <v>201</v>
      </c>
      <c r="BE359" s="213">
        <f>IF(N359="základní",J359,0)</f>
        <v>0</v>
      </c>
      <c r="BF359" s="213">
        <f>IF(N359="snížená",J359,0)</f>
        <v>0</v>
      </c>
      <c r="BG359" s="213">
        <f>IF(N359="zákl. přenesená",J359,0)</f>
        <v>0</v>
      </c>
      <c r="BH359" s="213">
        <f>IF(N359="sníž. přenesená",J359,0)</f>
        <v>0</v>
      </c>
      <c r="BI359" s="213">
        <f>IF(N359="nulová",J359,0)</f>
        <v>0</v>
      </c>
      <c r="BJ359" s="24" t="s">
        <v>85</v>
      </c>
      <c r="BK359" s="213">
        <f>ROUND(I359*H359,2)</f>
        <v>0</v>
      </c>
      <c r="BL359" s="24" t="s">
        <v>296</v>
      </c>
      <c r="BM359" s="24" t="s">
        <v>637</v>
      </c>
    </row>
    <row r="360" spans="2:47" s="1" customFormat="1" ht="13.5">
      <c r="B360" s="47"/>
      <c r="D360" s="214" t="s">
        <v>322</v>
      </c>
      <c r="F360" s="234" t="s">
        <v>372</v>
      </c>
      <c r="I360" s="216"/>
      <c r="L360" s="47"/>
      <c r="M360" s="217"/>
      <c r="N360" s="48"/>
      <c r="O360" s="48"/>
      <c r="P360" s="48"/>
      <c r="Q360" s="48"/>
      <c r="R360" s="48"/>
      <c r="S360" s="48"/>
      <c r="T360" s="86"/>
      <c r="AT360" s="24" t="s">
        <v>322</v>
      </c>
      <c r="AU360" s="24" t="s">
        <v>87</v>
      </c>
    </row>
    <row r="361" spans="2:51" s="11" customFormat="1" ht="13.5">
      <c r="B361" s="218"/>
      <c r="D361" s="214" t="s">
        <v>212</v>
      </c>
      <c r="E361" s="219" t="s">
        <v>5</v>
      </c>
      <c r="F361" s="220" t="s">
        <v>85</v>
      </c>
      <c r="H361" s="221">
        <v>1</v>
      </c>
      <c r="I361" s="222"/>
      <c r="L361" s="218"/>
      <c r="M361" s="223"/>
      <c r="N361" s="224"/>
      <c r="O361" s="224"/>
      <c r="P361" s="224"/>
      <c r="Q361" s="224"/>
      <c r="R361" s="224"/>
      <c r="S361" s="224"/>
      <c r="T361" s="225"/>
      <c r="AT361" s="219" t="s">
        <v>212</v>
      </c>
      <c r="AU361" s="219" t="s">
        <v>87</v>
      </c>
      <c r="AV361" s="11" t="s">
        <v>87</v>
      </c>
      <c r="AW361" s="11" t="s">
        <v>41</v>
      </c>
      <c r="AX361" s="11" t="s">
        <v>85</v>
      </c>
      <c r="AY361" s="219" t="s">
        <v>201</v>
      </c>
    </row>
    <row r="362" spans="2:65" s="1" customFormat="1" ht="16.5" customHeight="1">
      <c r="B362" s="201"/>
      <c r="C362" s="202" t="s">
        <v>638</v>
      </c>
      <c r="D362" s="202" t="s">
        <v>203</v>
      </c>
      <c r="E362" s="203" t="s">
        <v>639</v>
      </c>
      <c r="F362" s="204" t="s">
        <v>640</v>
      </c>
      <c r="G362" s="205" t="s">
        <v>316</v>
      </c>
      <c r="H362" s="206">
        <v>1</v>
      </c>
      <c r="I362" s="207"/>
      <c r="J362" s="208">
        <f>ROUND(I362*H362,2)</f>
        <v>0</v>
      </c>
      <c r="K362" s="204" t="s">
        <v>5</v>
      </c>
      <c r="L362" s="47"/>
      <c r="M362" s="209" t="s">
        <v>5</v>
      </c>
      <c r="N362" s="210" t="s">
        <v>48</v>
      </c>
      <c r="O362" s="48"/>
      <c r="P362" s="211">
        <f>O362*H362</f>
        <v>0</v>
      </c>
      <c r="Q362" s="211">
        <v>0.112</v>
      </c>
      <c r="R362" s="211">
        <f>Q362*H362</f>
        <v>0.112</v>
      </c>
      <c r="S362" s="211">
        <v>0</v>
      </c>
      <c r="T362" s="212">
        <f>S362*H362</f>
        <v>0</v>
      </c>
      <c r="AR362" s="24" t="s">
        <v>296</v>
      </c>
      <c r="AT362" s="24" t="s">
        <v>203</v>
      </c>
      <c r="AU362" s="24" t="s">
        <v>87</v>
      </c>
      <c r="AY362" s="24" t="s">
        <v>201</v>
      </c>
      <c r="BE362" s="213">
        <f>IF(N362="základní",J362,0)</f>
        <v>0</v>
      </c>
      <c r="BF362" s="213">
        <f>IF(N362="snížená",J362,0)</f>
        <v>0</v>
      </c>
      <c r="BG362" s="213">
        <f>IF(N362="zákl. přenesená",J362,0)</f>
        <v>0</v>
      </c>
      <c r="BH362" s="213">
        <f>IF(N362="sníž. přenesená",J362,0)</f>
        <v>0</v>
      </c>
      <c r="BI362" s="213">
        <f>IF(N362="nulová",J362,0)</f>
        <v>0</v>
      </c>
      <c r="BJ362" s="24" t="s">
        <v>85</v>
      </c>
      <c r="BK362" s="213">
        <f>ROUND(I362*H362,2)</f>
        <v>0</v>
      </c>
      <c r="BL362" s="24" t="s">
        <v>296</v>
      </c>
      <c r="BM362" s="24" t="s">
        <v>641</v>
      </c>
    </row>
    <row r="363" spans="2:47" s="1" customFormat="1" ht="13.5">
      <c r="B363" s="47"/>
      <c r="D363" s="214" t="s">
        <v>322</v>
      </c>
      <c r="F363" s="234" t="s">
        <v>372</v>
      </c>
      <c r="I363" s="216"/>
      <c r="L363" s="47"/>
      <c r="M363" s="217"/>
      <c r="N363" s="48"/>
      <c r="O363" s="48"/>
      <c r="P363" s="48"/>
      <c r="Q363" s="48"/>
      <c r="R363" s="48"/>
      <c r="S363" s="48"/>
      <c r="T363" s="86"/>
      <c r="AT363" s="24" t="s">
        <v>322</v>
      </c>
      <c r="AU363" s="24" t="s">
        <v>87</v>
      </c>
    </row>
    <row r="364" spans="2:51" s="11" customFormat="1" ht="13.5">
      <c r="B364" s="218"/>
      <c r="D364" s="214" t="s">
        <v>212</v>
      </c>
      <c r="E364" s="219" t="s">
        <v>5</v>
      </c>
      <c r="F364" s="220" t="s">
        <v>85</v>
      </c>
      <c r="H364" s="221">
        <v>1</v>
      </c>
      <c r="I364" s="222"/>
      <c r="L364" s="218"/>
      <c r="M364" s="223"/>
      <c r="N364" s="224"/>
      <c r="O364" s="224"/>
      <c r="P364" s="224"/>
      <c r="Q364" s="224"/>
      <c r="R364" s="224"/>
      <c r="S364" s="224"/>
      <c r="T364" s="225"/>
      <c r="AT364" s="219" t="s">
        <v>212</v>
      </c>
      <c r="AU364" s="219" t="s">
        <v>87</v>
      </c>
      <c r="AV364" s="11" t="s">
        <v>87</v>
      </c>
      <c r="AW364" s="11" t="s">
        <v>41</v>
      </c>
      <c r="AX364" s="11" t="s">
        <v>85</v>
      </c>
      <c r="AY364" s="219" t="s">
        <v>201</v>
      </c>
    </row>
    <row r="365" spans="2:65" s="1" customFormat="1" ht="16.5" customHeight="1">
      <c r="B365" s="201"/>
      <c r="C365" s="202" t="s">
        <v>642</v>
      </c>
      <c r="D365" s="202" t="s">
        <v>203</v>
      </c>
      <c r="E365" s="203" t="s">
        <v>643</v>
      </c>
      <c r="F365" s="204" t="s">
        <v>644</v>
      </c>
      <c r="G365" s="205" t="s">
        <v>316</v>
      </c>
      <c r="H365" s="206">
        <v>1</v>
      </c>
      <c r="I365" s="207"/>
      <c r="J365" s="208">
        <f>ROUND(I365*H365,2)</f>
        <v>0</v>
      </c>
      <c r="K365" s="204" t="s">
        <v>5</v>
      </c>
      <c r="L365" s="47"/>
      <c r="M365" s="209" t="s">
        <v>5</v>
      </c>
      <c r="N365" s="210" t="s">
        <v>48</v>
      </c>
      <c r="O365" s="48"/>
      <c r="P365" s="211">
        <f>O365*H365</f>
        <v>0</v>
      </c>
      <c r="Q365" s="211">
        <v>0.112</v>
      </c>
      <c r="R365" s="211">
        <f>Q365*H365</f>
        <v>0.112</v>
      </c>
      <c r="S365" s="211">
        <v>0</v>
      </c>
      <c r="T365" s="212">
        <f>S365*H365</f>
        <v>0</v>
      </c>
      <c r="AR365" s="24" t="s">
        <v>296</v>
      </c>
      <c r="AT365" s="24" t="s">
        <v>203</v>
      </c>
      <c r="AU365" s="24" t="s">
        <v>87</v>
      </c>
      <c r="AY365" s="24" t="s">
        <v>201</v>
      </c>
      <c r="BE365" s="213">
        <f>IF(N365="základní",J365,0)</f>
        <v>0</v>
      </c>
      <c r="BF365" s="213">
        <f>IF(N365="snížená",J365,0)</f>
        <v>0</v>
      </c>
      <c r="BG365" s="213">
        <f>IF(N365="zákl. přenesená",J365,0)</f>
        <v>0</v>
      </c>
      <c r="BH365" s="213">
        <f>IF(N365="sníž. přenesená",J365,0)</f>
        <v>0</v>
      </c>
      <c r="BI365" s="213">
        <f>IF(N365="nulová",J365,0)</f>
        <v>0</v>
      </c>
      <c r="BJ365" s="24" t="s">
        <v>85</v>
      </c>
      <c r="BK365" s="213">
        <f>ROUND(I365*H365,2)</f>
        <v>0</v>
      </c>
      <c r="BL365" s="24" t="s">
        <v>296</v>
      </c>
      <c r="BM365" s="24" t="s">
        <v>645</v>
      </c>
    </row>
    <row r="366" spans="2:47" s="1" customFormat="1" ht="13.5">
      <c r="B366" s="47"/>
      <c r="D366" s="214" t="s">
        <v>322</v>
      </c>
      <c r="F366" s="234" t="s">
        <v>372</v>
      </c>
      <c r="I366" s="216"/>
      <c r="L366" s="47"/>
      <c r="M366" s="217"/>
      <c r="N366" s="48"/>
      <c r="O366" s="48"/>
      <c r="P366" s="48"/>
      <c r="Q366" s="48"/>
      <c r="R366" s="48"/>
      <c r="S366" s="48"/>
      <c r="T366" s="86"/>
      <c r="AT366" s="24" t="s">
        <v>322</v>
      </c>
      <c r="AU366" s="24" t="s">
        <v>87</v>
      </c>
    </row>
    <row r="367" spans="2:51" s="11" customFormat="1" ht="13.5">
      <c r="B367" s="218"/>
      <c r="D367" s="214" t="s">
        <v>212</v>
      </c>
      <c r="E367" s="219" t="s">
        <v>5</v>
      </c>
      <c r="F367" s="220" t="s">
        <v>85</v>
      </c>
      <c r="H367" s="221">
        <v>1</v>
      </c>
      <c r="I367" s="222"/>
      <c r="L367" s="218"/>
      <c r="M367" s="223"/>
      <c r="N367" s="224"/>
      <c r="O367" s="224"/>
      <c r="P367" s="224"/>
      <c r="Q367" s="224"/>
      <c r="R367" s="224"/>
      <c r="S367" s="224"/>
      <c r="T367" s="225"/>
      <c r="AT367" s="219" t="s">
        <v>212</v>
      </c>
      <c r="AU367" s="219" t="s">
        <v>87</v>
      </c>
      <c r="AV367" s="11" t="s">
        <v>87</v>
      </c>
      <c r="AW367" s="11" t="s">
        <v>41</v>
      </c>
      <c r="AX367" s="11" t="s">
        <v>85</v>
      </c>
      <c r="AY367" s="219" t="s">
        <v>201</v>
      </c>
    </row>
    <row r="368" spans="2:65" s="1" customFormat="1" ht="16.5" customHeight="1">
      <c r="B368" s="201"/>
      <c r="C368" s="202" t="s">
        <v>646</v>
      </c>
      <c r="D368" s="202" t="s">
        <v>203</v>
      </c>
      <c r="E368" s="203" t="s">
        <v>647</v>
      </c>
      <c r="F368" s="204" t="s">
        <v>648</v>
      </c>
      <c r="G368" s="205" t="s">
        <v>316</v>
      </c>
      <c r="H368" s="206">
        <v>11</v>
      </c>
      <c r="I368" s="207"/>
      <c r="J368" s="208">
        <f>ROUND(I368*H368,2)</f>
        <v>0</v>
      </c>
      <c r="K368" s="204" t="s">
        <v>5</v>
      </c>
      <c r="L368" s="47"/>
      <c r="M368" s="209" t="s">
        <v>5</v>
      </c>
      <c r="N368" s="210" t="s">
        <v>48</v>
      </c>
      <c r="O368" s="48"/>
      <c r="P368" s="211">
        <f>O368*H368</f>
        <v>0</v>
      </c>
      <c r="Q368" s="211">
        <v>0.144</v>
      </c>
      <c r="R368" s="211">
        <f>Q368*H368</f>
        <v>1.5839999999999999</v>
      </c>
      <c r="S368" s="211">
        <v>0</v>
      </c>
      <c r="T368" s="212">
        <f>S368*H368</f>
        <v>0</v>
      </c>
      <c r="AR368" s="24" t="s">
        <v>296</v>
      </c>
      <c r="AT368" s="24" t="s">
        <v>203</v>
      </c>
      <c r="AU368" s="24" t="s">
        <v>87</v>
      </c>
      <c r="AY368" s="24" t="s">
        <v>201</v>
      </c>
      <c r="BE368" s="213">
        <f>IF(N368="základní",J368,0)</f>
        <v>0</v>
      </c>
      <c r="BF368" s="213">
        <f>IF(N368="snížená",J368,0)</f>
        <v>0</v>
      </c>
      <c r="BG368" s="213">
        <f>IF(N368="zákl. přenesená",J368,0)</f>
        <v>0</v>
      </c>
      <c r="BH368" s="213">
        <f>IF(N368="sníž. přenesená",J368,0)</f>
        <v>0</v>
      </c>
      <c r="BI368" s="213">
        <f>IF(N368="nulová",J368,0)</f>
        <v>0</v>
      </c>
      <c r="BJ368" s="24" t="s">
        <v>85</v>
      </c>
      <c r="BK368" s="213">
        <f>ROUND(I368*H368,2)</f>
        <v>0</v>
      </c>
      <c r="BL368" s="24" t="s">
        <v>296</v>
      </c>
      <c r="BM368" s="24" t="s">
        <v>649</v>
      </c>
    </row>
    <row r="369" spans="2:47" s="1" customFormat="1" ht="13.5">
      <c r="B369" s="47"/>
      <c r="D369" s="214" t="s">
        <v>322</v>
      </c>
      <c r="F369" s="234" t="s">
        <v>372</v>
      </c>
      <c r="I369" s="216"/>
      <c r="L369" s="47"/>
      <c r="M369" s="217"/>
      <c r="N369" s="48"/>
      <c r="O369" s="48"/>
      <c r="P369" s="48"/>
      <c r="Q369" s="48"/>
      <c r="R369" s="48"/>
      <c r="S369" s="48"/>
      <c r="T369" s="86"/>
      <c r="AT369" s="24" t="s">
        <v>322</v>
      </c>
      <c r="AU369" s="24" t="s">
        <v>87</v>
      </c>
    </row>
    <row r="370" spans="2:51" s="11" customFormat="1" ht="13.5">
      <c r="B370" s="218"/>
      <c r="D370" s="214" t="s">
        <v>212</v>
      </c>
      <c r="E370" s="219" t="s">
        <v>5</v>
      </c>
      <c r="F370" s="220" t="s">
        <v>130</v>
      </c>
      <c r="H370" s="221">
        <v>11</v>
      </c>
      <c r="I370" s="222"/>
      <c r="L370" s="218"/>
      <c r="M370" s="223"/>
      <c r="N370" s="224"/>
      <c r="O370" s="224"/>
      <c r="P370" s="224"/>
      <c r="Q370" s="224"/>
      <c r="R370" s="224"/>
      <c r="S370" s="224"/>
      <c r="T370" s="225"/>
      <c r="AT370" s="219" t="s">
        <v>212</v>
      </c>
      <c r="AU370" s="219" t="s">
        <v>87</v>
      </c>
      <c r="AV370" s="11" t="s">
        <v>87</v>
      </c>
      <c r="AW370" s="11" t="s">
        <v>41</v>
      </c>
      <c r="AX370" s="11" t="s">
        <v>85</v>
      </c>
      <c r="AY370" s="219" t="s">
        <v>201</v>
      </c>
    </row>
    <row r="371" spans="2:65" s="1" customFormat="1" ht="16.5" customHeight="1">
      <c r="B371" s="201"/>
      <c r="C371" s="202" t="s">
        <v>650</v>
      </c>
      <c r="D371" s="202" t="s">
        <v>203</v>
      </c>
      <c r="E371" s="203" t="s">
        <v>651</v>
      </c>
      <c r="F371" s="204" t="s">
        <v>652</v>
      </c>
      <c r="G371" s="205" t="s">
        <v>316</v>
      </c>
      <c r="H371" s="206">
        <v>4</v>
      </c>
      <c r="I371" s="207"/>
      <c r="J371" s="208">
        <f>ROUND(I371*H371,2)</f>
        <v>0</v>
      </c>
      <c r="K371" s="204" t="s">
        <v>5</v>
      </c>
      <c r="L371" s="47"/>
      <c r="M371" s="209" t="s">
        <v>5</v>
      </c>
      <c r="N371" s="210" t="s">
        <v>48</v>
      </c>
      <c r="O371" s="48"/>
      <c r="P371" s="211">
        <f>O371*H371</f>
        <v>0</v>
      </c>
      <c r="Q371" s="211">
        <v>0.144</v>
      </c>
      <c r="R371" s="211">
        <f>Q371*H371</f>
        <v>0.576</v>
      </c>
      <c r="S371" s="211">
        <v>0</v>
      </c>
      <c r="T371" s="212">
        <f>S371*H371</f>
        <v>0</v>
      </c>
      <c r="AR371" s="24" t="s">
        <v>296</v>
      </c>
      <c r="AT371" s="24" t="s">
        <v>203</v>
      </c>
      <c r="AU371" s="24" t="s">
        <v>87</v>
      </c>
      <c r="AY371" s="24" t="s">
        <v>201</v>
      </c>
      <c r="BE371" s="213">
        <f>IF(N371="základní",J371,0)</f>
        <v>0</v>
      </c>
      <c r="BF371" s="213">
        <f>IF(N371="snížená",J371,0)</f>
        <v>0</v>
      </c>
      <c r="BG371" s="213">
        <f>IF(N371="zákl. přenesená",J371,0)</f>
        <v>0</v>
      </c>
      <c r="BH371" s="213">
        <f>IF(N371="sníž. přenesená",J371,0)</f>
        <v>0</v>
      </c>
      <c r="BI371" s="213">
        <f>IF(N371="nulová",J371,0)</f>
        <v>0</v>
      </c>
      <c r="BJ371" s="24" t="s">
        <v>85</v>
      </c>
      <c r="BK371" s="213">
        <f>ROUND(I371*H371,2)</f>
        <v>0</v>
      </c>
      <c r="BL371" s="24" t="s">
        <v>296</v>
      </c>
      <c r="BM371" s="24" t="s">
        <v>653</v>
      </c>
    </row>
    <row r="372" spans="2:47" s="1" customFormat="1" ht="13.5">
      <c r="B372" s="47"/>
      <c r="D372" s="214" t="s">
        <v>322</v>
      </c>
      <c r="F372" s="234" t="s">
        <v>372</v>
      </c>
      <c r="I372" s="216"/>
      <c r="L372" s="47"/>
      <c r="M372" s="217"/>
      <c r="N372" s="48"/>
      <c r="O372" s="48"/>
      <c r="P372" s="48"/>
      <c r="Q372" s="48"/>
      <c r="R372" s="48"/>
      <c r="S372" s="48"/>
      <c r="T372" s="86"/>
      <c r="AT372" s="24" t="s">
        <v>322</v>
      </c>
      <c r="AU372" s="24" t="s">
        <v>87</v>
      </c>
    </row>
    <row r="373" spans="2:51" s="11" customFormat="1" ht="13.5">
      <c r="B373" s="218"/>
      <c r="D373" s="214" t="s">
        <v>212</v>
      </c>
      <c r="E373" s="219" t="s">
        <v>5</v>
      </c>
      <c r="F373" s="220" t="s">
        <v>208</v>
      </c>
      <c r="H373" s="221">
        <v>4</v>
      </c>
      <c r="I373" s="222"/>
      <c r="L373" s="218"/>
      <c r="M373" s="223"/>
      <c r="N373" s="224"/>
      <c r="O373" s="224"/>
      <c r="P373" s="224"/>
      <c r="Q373" s="224"/>
      <c r="R373" s="224"/>
      <c r="S373" s="224"/>
      <c r="T373" s="225"/>
      <c r="AT373" s="219" t="s">
        <v>212</v>
      </c>
      <c r="AU373" s="219" t="s">
        <v>87</v>
      </c>
      <c r="AV373" s="11" t="s">
        <v>87</v>
      </c>
      <c r="AW373" s="11" t="s">
        <v>41</v>
      </c>
      <c r="AX373" s="11" t="s">
        <v>85</v>
      </c>
      <c r="AY373" s="219" t="s">
        <v>201</v>
      </c>
    </row>
    <row r="374" spans="2:65" s="1" customFormat="1" ht="16.5" customHeight="1">
      <c r="B374" s="201"/>
      <c r="C374" s="202" t="s">
        <v>654</v>
      </c>
      <c r="D374" s="202" t="s">
        <v>203</v>
      </c>
      <c r="E374" s="203" t="s">
        <v>655</v>
      </c>
      <c r="F374" s="204" t="s">
        <v>656</v>
      </c>
      <c r="G374" s="205" t="s">
        <v>316</v>
      </c>
      <c r="H374" s="206">
        <v>3</v>
      </c>
      <c r="I374" s="207"/>
      <c r="J374" s="208">
        <f>ROUND(I374*H374,2)</f>
        <v>0</v>
      </c>
      <c r="K374" s="204" t="s">
        <v>5</v>
      </c>
      <c r="L374" s="47"/>
      <c r="M374" s="209" t="s">
        <v>5</v>
      </c>
      <c r="N374" s="210" t="s">
        <v>48</v>
      </c>
      <c r="O374" s="48"/>
      <c r="P374" s="211">
        <f>O374*H374</f>
        <v>0</v>
      </c>
      <c r="Q374" s="211">
        <v>0.144</v>
      </c>
      <c r="R374" s="211">
        <f>Q374*H374</f>
        <v>0.43199999999999994</v>
      </c>
      <c r="S374" s="211">
        <v>0</v>
      </c>
      <c r="T374" s="212">
        <f>S374*H374</f>
        <v>0</v>
      </c>
      <c r="AR374" s="24" t="s">
        <v>296</v>
      </c>
      <c r="AT374" s="24" t="s">
        <v>203</v>
      </c>
      <c r="AU374" s="24" t="s">
        <v>87</v>
      </c>
      <c r="AY374" s="24" t="s">
        <v>201</v>
      </c>
      <c r="BE374" s="213">
        <f>IF(N374="základní",J374,0)</f>
        <v>0</v>
      </c>
      <c r="BF374" s="213">
        <f>IF(N374="snížená",J374,0)</f>
        <v>0</v>
      </c>
      <c r="BG374" s="213">
        <f>IF(N374="zákl. přenesená",J374,0)</f>
        <v>0</v>
      </c>
      <c r="BH374" s="213">
        <f>IF(N374="sníž. přenesená",J374,0)</f>
        <v>0</v>
      </c>
      <c r="BI374" s="213">
        <f>IF(N374="nulová",J374,0)</f>
        <v>0</v>
      </c>
      <c r="BJ374" s="24" t="s">
        <v>85</v>
      </c>
      <c r="BK374" s="213">
        <f>ROUND(I374*H374,2)</f>
        <v>0</v>
      </c>
      <c r="BL374" s="24" t="s">
        <v>296</v>
      </c>
      <c r="BM374" s="24" t="s">
        <v>657</v>
      </c>
    </row>
    <row r="375" spans="2:47" s="1" customFormat="1" ht="13.5">
      <c r="B375" s="47"/>
      <c r="D375" s="214" t="s">
        <v>322</v>
      </c>
      <c r="F375" s="234" t="s">
        <v>372</v>
      </c>
      <c r="I375" s="216"/>
      <c r="L375" s="47"/>
      <c r="M375" s="217"/>
      <c r="N375" s="48"/>
      <c r="O375" s="48"/>
      <c r="P375" s="48"/>
      <c r="Q375" s="48"/>
      <c r="R375" s="48"/>
      <c r="S375" s="48"/>
      <c r="T375" s="86"/>
      <c r="AT375" s="24" t="s">
        <v>322</v>
      </c>
      <c r="AU375" s="24" t="s">
        <v>87</v>
      </c>
    </row>
    <row r="376" spans="2:51" s="11" customFormat="1" ht="13.5">
      <c r="B376" s="218"/>
      <c r="D376" s="214" t="s">
        <v>212</v>
      </c>
      <c r="E376" s="219" t="s">
        <v>5</v>
      </c>
      <c r="F376" s="220" t="s">
        <v>219</v>
      </c>
      <c r="H376" s="221">
        <v>3</v>
      </c>
      <c r="I376" s="222"/>
      <c r="L376" s="218"/>
      <c r="M376" s="223"/>
      <c r="N376" s="224"/>
      <c r="O376" s="224"/>
      <c r="P376" s="224"/>
      <c r="Q376" s="224"/>
      <c r="R376" s="224"/>
      <c r="S376" s="224"/>
      <c r="T376" s="225"/>
      <c r="AT376" s="219" t="s">
        <v>212</v>
      </c>
      <c r="AU376" s="219" t="s">
        <v>87</v>
      </c>
      <c r="AV376" s="11" t="s">
        <v>87</v>
      </c>
      <c r="AW376" s="11" t="s">
        <v>41</v>
      </c>
      <c r="AX376" s="11" t="s">
        <v>85</v>
      </c>
      <c r="AY376" s="219" t="s">
        <v>201</v>
      </c>
    </row>
    <row r="377" spans="2:65" s="1" customFormat="1" ht="16.5" customHeight="1">
      <c r="B377" s="201"/>
      <c r="C377" s="202" t="s">
        <v>658</v>
      </c>
      <c r="D377" s="202" t="s">
        <v>203</v>
      </c>
      <c r="E377" s="203" t="s">
        <v>659</v>
      </c>
      <c r="F377" s="204" t="s">
        <v>660</v>
      </c>
      <c r="G377" s="205" t="s">
        <v>316</v>
      </c>
      <c r="H377" s="206">
        <v>2</v>
      </c>
      <c r="I377" s="207"/>
      <c r="J377" s="208">
        <f>ROUND(I377*H377,2)</f>
        <v>0</v>
      </c>
      <c r="K377" s="204" t="s">
        <v>5</v>
      </c>
      <c r="L377" s="47"/>
      <c r="M377" s="209" t="s">
        <v>5</v>
      </c>
      <c r="N377" s="210" t="s">
        <v>48</v>
      </c>
      <c r="O377" s="48"/>
      <c r="P377" s="211">
        <f>O377*H377</f>
        <v>0</v>
      </c>
      <c r="Q377" s="211">
        <v>0.144</v>
      </c>
      <c r="R377" s="211">
        <f>Q377*H377</f>
        <v>0.288</v>
      </c>
      <c r="S377" s="211">
        <v>0</v>
      </c>
      <c r="T377" s="212">
        <f>S377*H377</f>
        <v>0</v>
      </c>
      <c r="AR377" s="24" t="s">
        <v>296</v>
      </c>
      <c r="AT377" s="24" t="s">
        <v>203</v>
      </c>
      <c r="AU377" s="24" t="s">
        <v>87</v>
      </c>
      <c r="AY377" s="24" t="s">
        <v>201</v>
      </c>
      <c r="BE377" s="213">
        <f>IF(N377="základní",J377,0)</f>
        <v>0</v>
      </c>
      <c r="BF377" s="213">
        <f>IF(N377="snížená",J377,0)</f>
        <v>0</v>
      </c>
      <c r="BG377" s="213">
        <f>IF(N377="zákl. přenesená",J377,0)</f>
        <v>0</v>
      </c>
      <c r="BH377" s="213">
        <f>IF(N377="sníž. přenesená",J377,0)</f>
        <v>0</v>
      </c>
      <c r="BI377" s="213">
        <f>IF(N377="nulová",J377,0)</f>
        <v>0</v>
      </c>
      <c r="BJ377" s="24" t="s">
        <v>85</v>
      </c>
      <c r="BK377" s="213">
        <f>ROUND(I377*H377,2)</f>
        <v>0</v>
      </c>
      <c r="BL377" s="24" t="s">
        <v>296</v>
      </c>
      <c r="BM377" s="24" t="s">
        <v>661</v>
      </c>
    </row>
    <row r="378" spans="2:47" s="1" customFormat="1" ht="13.5">
      <c r="B378" s="47"/>
      <c r="D378" s="214" t="s">
        <v>322</v>
      </c>
      <c r="F378" s="234" t="s">
        <v>372</v>
      </c>
      <c r="I378" s="216"/>
      <c r="L378" s="47"/>
      <c r="M378" s="217"/>
      <c r="N378" s="48"/>
      <c r="O378" s="48"/>
      <c r="P378" s="48"/>
      <c r="Q378" s="48"/>
      <c r="R378" s="48"/>
      <c r="S378" s="48"/>
      <c r="T378" s="86"/>
      <c r="AT378" s="24" t="s">
        <v>322</v>
      </c>
      <c r="AU378" s="24" t="s">
        <v>87</v>
      </c>
    </row>
    <row r="379" spans="2:51" s="11" customFormat="1" ht="13.5">
      <c r="B379" s="218"/>
      <c r="D379" s="214" t="s">
        <v>212</v>
      </c>
      <c r="E379" s="219" t="s">
        <v>5</v>
      </c>
      <c r="F379" s="220" t="s">
        <v>87</v>
      </c>
      <c r="H379" s="221">
        <v>2</v>
      </c>
      <c r="I379" s="222"/>
      <c r="L379" s="218"/>
      <c r="M379" s="223"/>
      <c r="N379" s="224"/>
      <c r="O379" s="224"/>
      <c r="P379" s="224"/>
      <c r="Q379" s="224"/>
      <c r="R379" s="224"/>
      <c r="S379" s="224"/>
      <c r="T379" s="225"/>
      <c r="AT379" s="219" t="s">
        <v>212</v>
      </c>
      <c r="AU379" s="219" t="s">
        <v>87</v>
      </c>
      <c r="AV379" s="11" t="s">
        <v>87</v>
      </c>
      <c r="AW379" s="11" t="s">
        <v>41</v>
      </c>
      <c r="AX379" s="11" t="s">
        <v>85</v>
      </c>
      <c r="AY379" s="219" t="s">
        <v>201</v>
      </c>
    </row>
    <row r="380" spans="2:65" s="1" customFormat="1" ht="16.5" customHeight="1">
      <c r="B380" s="201"/>
      <c r="C380" s="202" t="s">
        <v>662</v>
      </c>
      <c r="D380" s="202" t="s">
        <v>203</v>
      </c>
      <c r="E380" s="203" t="s">
        <v>663</v>
      </c>
      <c r="F380" s="204" t="s">
        <v>664</v>
      </c>
      <c r="G380" s="205" t="s">
        <v>316</v>
      </c>
      <c r="H380" s="206">
        <v>2</v>
      </c>
      <c r="I380" s="207"/>
      <c r="J380" s="208">
        <f>ROUND(I380*H380,2)</f>
        <v>0</v>
      </c>
      <c r="K380" s="204" t="s">
        <v>5</v>
      </c>
      <c r="L380" s="47"/>
      <c r="M380" s="209" t="s">
        <v>5</v>
      </c>
      <c r="N380" s="210" t="s">
        <v>48</v>
      </c>
      <c r="O380" s="48"/>
      <c r="P380" s="211">
        <f>O380*H380</f>
        <v>0</v>
      </c>
      <c r="Q380" s="211">
        <v>0.144</v>
      </c>
      <c r="R380" s="211">
        <f>Q380*H380</f>
        <v>0.288</v>
      </c>
      <c r="S380" s="211">
        <v>0</v>
      </c>
      <c r="T380" s="212">
        <f>S380*H380</f>
        <v>0</v>
      </c>
      <c r="AR380" s="24" t="s">
        <v>296</v>
      </c>
      <c r="AT380" s="24" t="s">
        <v>203</v>
      </c>
      <c r="AU380" s="24" t="s">
        <v>87</v>
      </c>
      <c r="AY380" s="24" t="s">
        <v>201</v>
      </c>
      <c r="BE380" s="213">
        <f>IF(N380="základní",J380,0)</f>
        <v>0</v>
      </c>
      <c r="BF380" s="213">
        <f>IF(N380="snížená",J380,0)</f>
        <v>0</v>
      </c>
      <c r="BG380" s="213">
        <f>IF(N380="zákl. přenesená",J380,0)</f>
        <v>0</v>
      </c>
      <c r="BH380" s="213">
        <f>IF(N380="sníž. přenesená",J380,0)</f>
        <v>0</v>
      </c>
      <c r="BI380" s="213">
        <f>IF(N380="nulová",J380,0)</f>
        <v>0</v>
      </c>
      <c r="BJ380" s="24" t="s">
        <v>85</v>
      </c>
      <c r="BK380" s="213">
        <f>ROUND(I380*H380,2)</f>
        <v>0</v>
      </c>
      <c r="BL380" s="24" t="s">
        <v>296</v>
      </c>
      <c r="BM380" s="24" t="s">
        <v>665</v>
      </c>
    </row>
    <row r="381" spans="2:47" s="1" customFormat="1" ht="13.5">
      <c r="B381" s="47"/>
      <c r="D381" s="214" t="s">
        <v>322</v>
      </c>
      <c r="F381" s="234" t="s">
        <v>372</v>
      </c>
      <c r="I381" s="216"/>
      <c r="L381" s="47"/>
      <c r="M381" s="217"/>
      <c r="N381" s="48"/>
      <c r="O381" s="48"/>
      <c r="P381" s="48"/>
      <c r="Q381" s="48"/>
      <c r="R381" s="48"/>
      <c r="S381" s="48"/>
      <c r="T381" s="86"/>
      <c r="AT381" s="24" t="s">
        <v>322</v>
      </c>
      <c r="AU381" s="24" t="s">
        <v>87</v>
      </c>
    </row>
    <row r="382" spans="2:51" s="11" customFormat="1" ht="13.5">
      <c r="B382" s="218"/>
      <c r="D382" s="214" t="s">
        <v>212</v>
      </c>
      <c r="E382" s="219" t="s">
        <v>5</v>
      </c>
      <c r="F382" s="220" t="s">
        <v>87</v>
      </c>
      <c r="H382" s="221">
        <v>2</v>
      </c>
      <c r="I382" s="222"/>
      <c r="L382" s="218"/>
      <c r="M382" s="223"/>
      <c r="N382" s="224"/>
      <c r="O382" s="224"/>
      <c r="P382" s="224"/>
      <c r="Q382" s="224"/>
      <c r="R382" s="224"/>
      <c r="S382" s="224"/>
      <c r="T382" s="225"/>
      <c r="AT382" s="219" t="s">
        <v>212</v>
      </c>
      <c r="AU382" s="219" t="s">
        <v>87</v>
      </c>
      <c r="AV382" s="11" t="s">
        <v>87</v>
      </c>
      <c r="AW382" s="11" t="s">
        <v>41</v>
      </c>
      <c r="AX382" s="11" t="s">
        <v>85</v>
      </c>
      <c r="AY382" s="219" t="s">
        <v>201</v>
      </c>
    </row>
    <row r="383" spans="2:65" s="1" customFormat="1" ht="16.5" customHeight="1">
      <c r="B383" s="201"/>
      <c r="C383" s="202" t="s">
        <v>666</v>
      </c>
      <c r="D383" s="202" t="s">
        <v>203</v>
      </c>
      <c r="E383" s="203" t="s">
        <v>667</v>
      </c>
      <c r="F383" s="204" t="s">
        <v>668</v>
      </c>
      <c r="G383" s="205" t="s">
        <v>316</v>
      </c>
      <c r="H383" s="206">
        <v>1</v>
      </c>
      <c r="I383" s="207"/>
      <c r="J383" s="208">
        <f>ROUND(I383*H383,2)</f>
        <v>0</v>
      </c>
      <c r="K383" s="204" t="s">
        <v>5</v>
      </c>
      <c r="L383" s="47"/>
      <c r="M383" s="209" t="s">
        <v>5</v>
      </c>
      <c r="N383" s="210" t="s">
        <v>48</v>
      </c>
      <c r="O383" s="48"/>
      <c r="P383" s="211">
        <f>O383*H383</f>
        <v>0</v>
      </c>
      <c r="Q383" s="211">
        <v>0.144</v>
      </c>
      <c r="R383" s="211">
        <f>Q383*H383</f>
        <v>0.144</v>
      </c>
      <c r="S383" s="211">
        <v>0</v>
      </c>
      <c r="T383" s="212">
        <f>S383*H383</f>
        <v>0</v>
      </c>
      <c r="AR383" s="24" t="s">
        <v>296</v>
      </c>
      <c r="AT383" s="24" t="s">
        <v>203</v>
      </c>
      <c r="AU383" s="24" t="s">
        <v>87</v>
      </c>
      <c r="AY383" s="24" t="s">
        <v>201</v>
      </c>
      <c r="BE383" s="213">
        <f>IF(N383="základní",J383,0)</f>
        <v>0</v>
      </c>
      <c r="BF383" s="213">
        <f>IF(N383="snížená",J383,0)</f>
        <v>0</v>
      </c>
      <c r="BG383" s="213">
        <f>IF(N383="zákl. přenesená",J383,0)</f>
        <v>0</v>
      </c>
      <c r="BH383" s="213">
        <f>IF(N383="sníž. přenesená",J383,0)</f>
        <v>0</v>
      </c>
      <c r="BI383" s="213">
        <f>IF(N383="nulová",J383,0)</f>
        <v>0</v>
      </c>
      <c r="BJ383" s="24" t="s">
        <v>85</v>
      </c>
      <c r="BK383" s="213">
        <f>ROUND(I383*H383,2)</f>
        <v>0</v>
      </c>
      <c r="BL383" s="24" t="s">
        <v>296</v>
      </c>
      <c r="BM383" s="24" t="s">
        <v>669</v>
      </c>
    </row>
    <row r="384" spans="2:47" s="1" customFormat="1" ht="13.5">
      <c r="B384" s="47"/>
      <c r="D384" s="214" t="s">
        <v>322</v>
      </c>
      <c r="F384" s="234" t="s">
        <v>372</v>
      </c>
      <c r="I384" s="216"/>
      <c r="L384" s="47"/>
      <c r="M384" s="217"/>
      <c r="N384" s="48"/>
      <c r="O384" s="48"/>
      <c r="P384" s="48"/>
      <c r="Q384" s="48"/>
      <c r="R384" s="48"/>
      <c r="S384" s="48"/>
      <c r="T384" s="86"/>
      <c r="AT384" s="24" t="s">
        <v>322</v>
      </c>
      <c r="AU384" s="24" t="s">
        <v>87</v>
      </c>
    </row>
    <row r="385" spans="2:51" s="11" customFormat="1" ht="13.5">
      <c r="B385" s="218"/>
      <c r="D385" s="214" t="s">
        <v>212</v>
      </c>
      <c r="E385" s="219" t="s">
        <v>5</v>
      </c>
      <c r="F385" s="220" t="s">
        <v>85</v>
      </c>
      <c r="H385" s="221">
        <v>1</v>
      </c>
      <c r="I385" s="222"/>
      <c r="L385" s="218"/>
      <c r="M385" s="223"/>
      <c r="N385" s="224"/>
      <c r="O385" s="224"/>
      <c r="P385" s="224"/>
      <c r="Q385" s="224"/>
      <c r="R385" s="224"/>
      <c r="S385" s="224"/>
      <c r="T385" s="225"/>
      <c r="AT385" s="219" t="s">
        <v>212</v>
      </c>
      <c r="AU385" s="219" t="s">
        <v>87</v>
      </c>
      <c r="AV385" s="11" t="s">
        <v>87</v>
      </c>
      <c r="AW385" s="11" t="s">
        <v>41</v>
      </c>
      <c r="AX385" s="11" t="s">
        <v>85</v>
      </c>
      <c r="AY385" s="219" t="s">
        <v>201</v>
      </c>
    </row>
    <row r="386" spans="2:65" s="1" customFormat="1" ht="16.5" customHeight="1">
      <c r="B386" s="201"/>
      <c r="C386" s="202" t="s">
        <v>670</v>
      </c>
      <c r="D386" s="202" t="s">
        <v>203</v>
      </c>
      <c r="E386" s="203" t="s">
        <v>671</v>
      </c>
      <c r="F386" s="204" t="s">
        <v>672</v>
      </c>
      <c r="G386" s="205" t="s">
        <v>316</v>
      </c>
      <c r="H386" s="206">
        <v>1</v>
      </c>
      <c r="I386" s="207"/>
      <c r="J386" s="208">
        <f>ROUND(I386*H386,2)</f>
        <v>0</v>
      </c>
      <c r="K386" s="204" t="s">
        <v>5</v>
      </c>
      <c r="L386" s="47"/>
      <c r="M386" s="209" t="s">
        <v>5</v>
      </c>
      <c r="N386" s="210" t="s">
        <v>48</v>
      </c>
      <c r="O386" s="48"/>
      <c r="P386" s="211">
        <f>O386*H386</f>
        <v>0</v>
      </c>
      <c r="Q386" s="211">
        <v>0.144</v>
      </c>
      <c r="R386" s="211">
        <f>Q386*H386</f>
        <v>0.144</v>
      </c>
      <c r="S386" s="211">
        <v>0</v>
      </c>
      <c r="T386" s="212">
        <f>S386*H386</f>
        <v>0</v>
      </c>
      <c r="AR386" s="24" t="s">
        <v>296</v>
      </c>
      <c r="AT386" s="24" t="s">
        <v>203</v>
      </c>
      <c r="AU386" s="24" t="s">
        <v>87</v>
      </c>
      <c r="AY386" s="24" t="s">
        <v>201</v>
      </c>
      <c r="BE386" s="213">
        <f>IF(N386="základní",J386,0)</f>
        <v>0</v>
      </c>
      <c r="BF386" s="213">
        <f>IF(N386="snížená",J386,0)</f>
        <v>0</v>
      </c>
      <c r="BG386" s="213">
        <f>IF(N386="zákl. přenesená",J386,0)</f>
        <v>0</v>
      </c>
      <c r="BH386" s="213">
        <f>IF(N386="sníž. přenesená",J386,0)</f>
        <v>0</v>
      </c>
      <c r="BI386" s="213">
        <f>IF(N386="nulová",J386,0)</f>
        <v>0</v>
      </c>
      <c r="BJ386" s="24" t="s">
        <v>85</v>
      </c>
      <c r="BK386" s="213">
        <f>ROUND(I386*H386,2)</f>
        <v>0</v>
      </c>
      <c r="BL386" s="24" t="s">
        <v>296</v>
      </c>
      <c r="BM386" s="24" t="s">
        <v>673</v>
      </c>
    </row>
    <row r="387" spans="2:47" s="1" customFormat="1" ht="13.5">
      <c r="B387" s="47"/>
      <c r="D387" s="214" t="s">
        <v>322</v>
      </c>
      <c r="F387" s="234" t="s">
        <v>674</v>
      </c>
      <c r="I387" s="216"/>
      <c r="L387" s="47"/>
      <c r="M387" s="217"/>
      <c r="N387" s="48"/>
      <c r="O387" s="48"/>
      <c r="P387" s="48"/>
      <c r="Q387" s="48"/>
      <c r="R387" s="48"/>
      <c r="S387" s="48"/>
      <c r="T387" s="86"/>
      <c r="AT387" s="24" t="s">
        <v>322</v>
      </c>
      <c r="AU387" s="24" t="s">
        <v>87</v>
      </c>
    </row>
    <row r="388" spans="2:51" s="11" customFormat="1" ht="13.5">
      <c r="B388" s="218"/>
      <c r="D388" s="214" t="s">
        <v>212</v>
      </c>
      <c r="E388" s="219" t="s">
        <v>5</v>
      </c>
      <c r="F388" s="220" t="s">
        <v>85</v>
      </c>
      <c r="H388" s="221">
        <v>1</v>
      </c>
      <c r="I388" s="222"/>
      <c r="L388" s="218"/>
      <c r="M388" s="223"/>
      <c r="N388" s="224"/>
      <c r="O388" s="224"/>
      <c r="P388" s="224"/>
      <c r="Q388" s="224"/>
      <c r="R388" s="224"/>
      <c r="S388" s="224"/>
      <c r="T388" s="225"/>
      <c r="AT388" s="219" t="s">
        <v>212</v>
      </c>
      <c r="AU388" s="219" t="s">
        <v>87</v>
      </c>
      <c r="AV388" s="11" t="s">
        <v>87</v>
      </c>
      <c r="AW388" s="11" t="s">
        <v>41</v>
      </c>
      <c r="AX388" s="11" t="s">
        <v>85</v>
      </c>
      <c r="AY388" s="219" t="s">
        <v>201</v>
      </c>
    </row>
    <row r="389" spans="2:65" s="1" customFormat="1" ht="16.5" customHeight="1">
      <c r="B389" s="201"/>
      <c r="C389" s="202" t="s">
        <v>675</v>
      </c>
      <c r="D389" s="202" t="s">
        <v>203</v>
      </c>
      <c r="E389" s="203" t="s">
        <v>676</v>
      </c>
      <c r="F389" s="204" t="s">
        <v>677</v>
      </c>
      <c r="G389" s="205" t="s">
        <v>259</v>
      </c>
      <c r="H389" s="206">
        <v>5.136</v>
      </c>
      <c r="I389" s="207"/>
      <c r="J389" s="208">
        <f>ROUND(I389*H389,2)</f>
        <v>0</v>
      </c>
      <c r="K389" s="204" t="s">
        <v>207</v>
      </c>
      <c r="L389" s="47"/>
      <c r="M389" s="209" t="s">
        <v>5</v>
      </c>
      <c r="N389" s="210" t="s">
        <v>48</v>
      </c>
      <c r="O389" s="48"/>
      <c r="P389" s="211">
        <f>O389*H389</f>
        <v>0</v>
      </c>
      <c r="Q389" s="211">
        <v>0</v>
      </c>
      <c r="R389" s="211">
        <f>Q389*H389</f>
        <v>0</v>
      </c>
      <c r="S389" s="211">
        <v>0</v>
      </c>
      <c r="T389" s="212">
        <f>S389*H389</f>
        <v>0</v>
      </c>
      <c r="AR389" s="24" t="s">
        <v>296</v>
      </c>
      <c r="AT389" s="24" t="s">
        <v>203</v>
      </c>
      <c r="AU389" s="24" t="s">
        <v>87</v>
      </c>
      <c r="AY389" s="24" t="s">
        <v>201</v>
      </c>
      <c r="BE389" s="213">
        <f>IF(N389="základní",J389,0)</f>
        <v>0</v>
      </c>
      <c r="BF389" s="213">
        <f>IF(N389="snížená",J389,0)</f>
        <v>0</v>
      </c>
      <c r="BG389" s="213">
        <f>IF(N389="zákl. přenesená",J389,0)</f>
        <v>0</v>
      </c>
      <c r="BH389" s="213">
        <f>IF(N389="sníž. přenesená",J389,0)</f>
        <v>0</v>
      </c>
      <c r="BI389" s="213">
        <f>IF(N389="nulová",J389,0)</f>
        <v>0</v>
      </c>
      <c r="BJ389" s="24" t="s">
        <v>85</v>
      </c>
      <c r="BK389" s="213">
        <f>ROUND(I389*H389,2)</f>
        <v>0</v>
      </c>
      <c r="BL389" s="24" t="s">
        <v>296</v>
      </c>
      <c r="BM389" s="24" t="s">
        <v>678</v>
      </c>
    </row>
    <row r="390" spans="2:47" s="1" customFormat="1" ht="13.5">
      <c r="B390" s="47"/>
      <c r="D390" s="214" t="s">
        <v>210</v>
      </c>
      <c r="F390" s="215" t="s">
        <v>679</v>
      </c>
      <c r="I390" s="216"/>
      <c r="L390" s="47"/>
      <c r="M390" s="217"/>
      <c r="N390" s="48"/>
      <c r="O390" s="48"/>
      <c r="P390" s="48"/>
      <c r="Q390" s="48"/>
      <c r="R390" s="48"/>
      <c r="S390" s="48"/>
      <c r="T390" s="86"/>
      <c r="AT390" s="24" t="s">
        <v>210</v>
      </c>
      <c r="AU390" s="24" t="s">
        <v>87</v>
      </c>
    </row>
    <row r="391" spans="2:63" s="10" customFormat="1" ht="29.85" customHeight="1">
      <c r="B391" s="188"/>
      <c r="D391" s="189" t="s">
        <v>76</v>
      </c>
      <c r="E391" s="199" t="s">
        <v>680</v>
      </c>
      <c r="F391" s="199" t="s">
        <v>681</v>
      </c>
      <c r="I391" s="191"/>
      <c r="J391" s="200">
        <f>BK391</f>
        <v>0</v>
      </c>
      <c r="L391" s="188"/>
      <c r="M391" s="193"/>
      <c r="N391" s="194"/>
      <c r="O391" s="194"/>
      <c r="P391" s="195">
        <f>SUM(P392:P442)</f>
        <v>0</v>
      </c>
      <c r="Q391" s="194"/>
      <c r="R391" s="195">
        <f>SUM(R392:R442)</f>
        <v>146.132275</v>
      </c>
      <c r="S391" s="194"/>
      <c r="T391" s="196">
        <f>SUM(T392:T442)</f>
        <v>0</v>
      </c>
      <c r="AR391" s="189" t="s">
        <v>87</v>
      </c>
      <c r="AT391" s="197" t="s">
        <v>76</v>
      </c>
      <c r="AU391" s="197" t="s">
        <v>85</v>
      </c>
      <c r="AY391" s="189" t="s">
        <v>201</v>
      </c>
      <c r="BK391" s="198">
        <f>SUM(BK392:BK442)</f>
        <v>0</v>
      </c>
    </row>
    <row r="392" spans="2:65" s="1" customFormat="1" ht="16.5" customHeight="1">
      <c r="B392" s="201"/>
      <c r="C392" s="202" t="s">
        <v>682</v>
      </c>
      <c r="D392" s="202" t="s">
        <v>203</v>
      </c>
      <c r="E392" s="203" t="s">
        <v>683</v>
      </c>
      <c r="F392" s="204" t="s">
        <v>684</v>
      </c>
      <c r="G392" s="205" t="s">
        <v>316</v>
      </c>
      <c r="H392" s="206">
        <v>11</v>
      </c>
      <c r="I392" s="207"/>
      <c r="J392" s="208">
        <f>ROUND(I392*H392,2)</f>
        <v>0</v>
      </c>
      <c r="K392" s="204" t="s">
        <v>5</v>
      </c>
      <c r="L392" s="47"/>
      <c r="M392" s="209" t="s">
        <v>5</v>
      </c>
      <c r="N392" s="210" t="s">
        <v>48</v>
      </c>
      <c r="O392" s="48"/>
      <c r="P392" s="211">
        <f>O392*H392</f>
        <v>0</v>
      </c>
      <c r="Q392" s="211">
        <v>0</v>
      </c>
      <c r="R392" s="211">
        <f>Q392*H392</f>
        <v>0</v>
      </c>
      <c r="S392" s="211">
        <v>0</v>
      </c>
      <c r="T392" s="212">
        <f>S392*H392</f>
        <v>0</v>
      </c>
      <c r="AR392" s="24" t="s">
        <v>296</v>
      </c>
      <c r="AT392" s="24" t="s">
        <v>203</v>
      </c>
      <c r="AU392" s="24" t="s">
        <v>87</v>
      </c>
      <c r="AY392" s="24" t="s">
        <v>201</v>
      </c>
      <c r="BE392" s="213">
        <f>IF(N392="základní",J392,0)</f>
        <v>0</v>
      </c>
      <c r="BF392" s="213">
        <f>IF(N392="snížená",J392,0)</f>
        <v>0</v>
      </c>
      <c r="BG392" s="213">
        <f>IF(N392="zákl. přenesená",J392,0)</f>
        <v>0</v>
      </c>
      <c r="BH392" s="213">
        <f>IF(N392="sníž. přenesená",J392,0)</f>
        <v>0</v>
      </c>
      <c r="BI392" s="213">
        <f>IF(N392="nulová",J392,0)</f>
        <v>0</v>
      </c>
      <c r="BJ392" s="24" t="s">
        <v>85</v>
      </c>
      <c r="BK392" s="213">
        <f>ROUND(I392*H392,2)</f>
        <v>0</v>
      </c>
      <c r="BL392" s="24" t="s">
        <v>296</v>
      </c>
      <c r="BM392" s="24" t="s">
        <v>685</v>
      </c>
    </row>
    <row r="393" spans="2:47" s="1" customFormat="1" ht="13.5">
      <c r="B393" s="47"/>
      <c r="D393" s="214" t="s">
        <v>210</v>
      </c>
      <c r="F393" s="215" t="s">
        <v>686</v>
      </c>
      <c r="I393" s="216"/>
      <c r="L393" s="47"/>
      <c r="M393" s="217"/>
      <c r="N393" s="48"/>
      <c r="O393" s="48"/>
      <c r="P393" s="48"/>
      <c r="Q393" s="48"/>
      <c r="R393" s="48"/>
      <c r="S393" s="48"/>
      <c r="T393" s="86"/>
      <c r="AT393" s="24" t="s">
        <v>210</v>
      </c>
      <c r="AU393" s="24" t="s">
        <v>87</v>
      </c>
    </row>
    <row r="394" spans="2:51" s="11" customFormat="1" ht="13.5">
      <c r="B394" s="218"/>
      <c r="D394" s="214" t="s">
        <v>212</v>
      </c>
      <c r="E394" s="219" t="s">
        <v>5</v>
      </c>
      <c r="F394" s="220" t="s">
        <v>130</v>
      </c>
      <c r="H394" s="221">
        <v>11</v>
      </c>
      <c r="I394" s="222"/>
      <c r="L394" s="218"/>
      <c r="M394" s="223"/>
      <c r="N394" s="224"/>
      <c r="O394" s="224"/>
      <c r="P394" s="224"/>
      <c r="Q394" s="224"/>
      <c r="R394" s="224"/>
      <c r="S394" s="224"/>
      <c r="T394" s="225"/>
      <c r="AT394" s="219" t="s">
        <v>212</v>
      </c>
      <c r="AU394" s="219" t="s">
        <v>87</v>
      </c>
      <c r="AV394" s="11" t="s">
        <v>87</v>
      </c>
      <c r="AW394" s="11" t="s">
        <v>41</v>
      </c>
      <c r="AX394" s="11" t="s">
        <v>85</v>
      </c>
      <c r="AY394" s="219" t="s">
        <v>201</v>
      </c>
    </row>
    <row r="395" spans="2:65" s="1" customFormat="1" ht="16.5" customHeight="1">
      <c r="B395" s="201"/>
      <c r="C395" s="242" t="s">
        <v>687</v>
      </c>
      <c r="D395" s="242" t="s">
        <v>504</v>
      </c>
      <c r="E395" s="243" t="s">
        <v>688</v>
      </c>
      <c r="F395" s="244" t="s">
        <v>689</v>
      </c>
      <c r="G395" s="245" t="s">
        <v>316</v>
      </c>
      <c r="H395" s="246">
        <v>8</v>
      </c>
      <c r="I395" s="247"/>
      <c r="J395" s="248">
        <f>ROUND(I395*H395,2)</f>
        <v>0</v>
      </c>
      <c r="K395" s="244" t="s">
        <v>5</v>
      </c>
      <c r="L395" s="249"/>
      <c r="M395" s="250" t="s">
        <v>5</v>
      </c>
      <c r="N395" s="251" t="s">
        <v>48</v>
      </c>
      <c r="O395" s="48"/>
      <c r="P395" s="211">
        <f>O395*H395</f>
        <v>0</v>
      </c>
      <c r="Q395" s="211">
        <v>0.065</v>
      </c>
      <c r="R395" s="211">
        <f>Q395*H395</f>
        <v>0.52</v>
      </c>
      <c r="S395" s="211">
        <v>0</v>
      </c>
      <c r="T395" s="212">
        <f>S395*H395</f>
        <v>0</v>
      </c>
      <c r="AR395" s="24" t="s">
        <v>391</v>
      </c>
      <c r="AT395" s="24" t="s">
        <v>504</v>
      </c>
      <c r="AU395" s="24" t="s">
        <v>87</v>
      </c>
      <c r="AY395" s="24" t="s">
        <v>201</v>
      </c>
      <c r="BE395" s="213">
        <f>IF(N395="základní",J395,0)</f>
        <v>0</v>
      </c>
      <c r="BF395" s="213">
        <f>IF(N395="snížená",J395,0)</f>
        <v>0</v>
      </c>
      <c r="BG395" s="213">
        <f>IF(N395="zákl. přenesená",J395,0)</f>
        <v>0</v>
      </c>
      <c r="BH395" s="213">
        <f>IF(N395="sníž. přenesená",J395,0)</f>
        <v>0</v>
      </c>
      <c r="BI395" s="213">
        <f>IF(N395="nulová",J395,0)</f>
        <v>0</v>
      </c>
      <c r="BJ395" s="24" t="s">
        <v>85</v>
      </c>
      <c r="BK395" s="213">
        <f>ROUND(I395*H395,2)</f>
        <v>0</v>
      </c>
      <c r="BL395" s="24" t="s">
        <v>296</v>
      </c>
      <c r="BM395" s="24" t="s">
        <v>690</v>
      </c>
    </row>
    <row r="396" spans="2:47" s="1" customFormat="1" ht="13.5">
      <c r="B396" s="47"/>
      <c r="D396" s="214" t="s">
        <v>322</v>
      </c>
      <c r="F396" s="234" t="s">
        <v>372</v>
      </c>
      <c r="I396" s="216"/>
      <c r="L396" s="47"/>
      <c r="M396" s="217"/>
      <c r="N396" s="48"/>
      <c r="O396" s="48"/>
      <c r="P396" s="48"/>
      <c r="Q396" s="48"/>
      <c r="R396" s="48"/>
      <c r="S396" s="48"/>
      <c r="T396" s="86"/>
      <c r="AT396" s="24" t="s">
        <v>322</v>
      </c>
      <c r="AU396" s="24" t="s">
        <v>87</v>
      </c>
    </row>
    <row r="397" spans="2:65" s="1" customFormat="1" ht="16.5" customHeight="1">
      <c r="B397" s="201"/>
      <c r="C397" s="242" t="s">
        <v>691</v>
      </c>
      <c r="D397" s="242" t="s">
        <v>504</v>
      </c>
      <c r="E397" s="243" t="s">
        <v>692</v>
      </c>
      <c r="F397" s="244" t="s">
        <v>693</v>
      </c>
      <c r="G397" s="245" t="s">
        <v>316</v>
      </c>
      <c r="H397" s="246">
        <v>2</v>
      </c>
      <c r="I397" s="247"/>
      <c r="J397" s="248">
        <f>ROUND(I397*H397,2)</f>
        <v>0</v>
      </c>
      <c r="K397" s="244" t="s">
        <v>5</v>
      </c>
      <c r="L397" s="249"/>
      <c r="M397" s="250" t="s">
        <v>5</v>
      </c>
      <c r="N397" s="251" t="s">
        <v>48</v>
      </c>
      <c r="O397" s="48"/>
      <c r="P397" s="211">
        <f>O397*H397</f>
        <v>0</v>
      </c>
      <c r="Q397" s="211">
        <v>0.065</v>
      </c>
      <c r="R397" s="211">
        <f>Q397*H397</f>
        <v>0.13</v>
      </c>
      <c r="S397" s="211">
        <v>0</v>
      </c>
      <c r="T397" s="212">
        <f>S397*H397</f>
        <v>0</v>
      </c>
      <c r="AR397" s="24" t="s">
        <v>391</v>
      </c>
      <c r="AT397" s="24" t="s">
        <v>504</v>
      </c>
      <c r="AU397" s="24" t="s">
        <v>87</v>
      </c>
      <c r="AY397" s="24" t="s">
        <v>201</v>
      </c>
      <c r="BE397" s="213">
        <f>IF(N397="základní",J397,0)</f>
        <v>0</v>
      </c>
      <c r="BF397" s="213">
        <f>IF(N397="snížená",J397,0)</f>
        <v>0</v>
      </c>
      <c r="BG397" s="213">
        <f>IF(N397="zákl. přenesená",J397,0)</f>
        <v>0</v>
      </c>
      <c r="BH397" s="213">
        <f>IF(N397="sníž. přenesená",J397,0)</f>
        <v>0</v>
      </c>
      <c r="BI397" s="213">
        <f>IF(N397="nulová",J397,0)</f>
        <v>0</v>
      </c>
      <c r="BJ397" s="24" t="s">
        <v>85</v>
      </c>
      <c r="BK397" s="213">
        <f>ROUND(I397*H397,2)</f>
        <v>0</v>
      </c>
      <c r="BL397" s="24" t="s">
        <v>296</v>
      </c>
      <c r="BM397" s="24" t="s">
        <v>694</v>
      </c>
    </row>
    <row r="398" spans="2:47" s="1" customFormat="1" ht="13.5">
      <c r="B398" s="47"/>
      <c r="D398" s="214" t="s">
        <v>322</v>
      </c>
      <c r="F398" s="234" t="s">
        <v>372</v>
      </c>
      <c r="I398" s="216"/>
      <c r="L398" s="47"/>
      <c r="M398" s="217"/>
      <c r="N398" s="48"/>
      <c r="O398" s="48"/>
      <c r="P398" s="48"/>
      <c r="Q398" s="48"/>
      <c r="R398" s="48"/>
      <c r="S398" s="48"/>
      <c r="T398" s="86"/>
      <c r="AT398" s="24" t="s">
        <v>322</v>
      </c>
      <c r="AU398" s="24" t="s">
        <v>87</v>
      </c>
    </row>
    <row r="399" spans="2:65" s="1" customFormat="1" ht="25.5" customHeight="1">
      <c r="B399" s="201"/>
      <c r="C399" s="242" t="s">
        <v>695</v>
      </c>
      <c r="D399" s="242" t="s">
        <v>504</v>
      </c>
      <c r="E399" s="243" t="s">
        <v>696</v>
      </c>
      <c r="F399" s="244" t="s">
        <v>697</v>
      </c>
      <c r="G399" s="245" t="s">
        <v>316</v>
      </c>
      <c r="H399" s="246">
        <v>1</v>
      </c>
      <c r="I399" s="247"/>
      <c r="J399" s="248">
        <f>ROUND(I399*H399,2)</f>
        <v>0</v>
      </c>
      <c r="K399" s="244" t="s">
        <v>5</v>
      </c>
      <c r="L399" s="249"/>
      <c r="M399" s="250" t="s">
        <v>5</v>
      </c>
      <c r="N399" s="251" t="s">
        <v>48</v>
      </c>
      <c r="O399" s="48"/>
      <c r="P399" s="211">
        <f>O399*H399</f>
        <v>0</v>
      </c>
      <c r="Q399" s="211">
        <v>0.065</v>
      </c>
      <c r="R399" s="211">
        <f>Q399*H399</f>
        <v>0.065</v>
      </c>
      <c r="S399" s="211">
        <v>0</v>
      </c>
      <c r="T399" s="212">
        <f>S399*H399</f>
        <v>0</v>
      </c>
      <c r="AR399" s="24" t="s">
        <v>391</v>
      </c>
      <c r="AT399" s="24" t="s">
        <v>504</v>
      </c>
      <c r="AU399" s="24" t="s">
        <v>87</v>
      </c>
      <c r="AY399" s="24" t="s">
        <v>201</v>
      </c>
      <c r="BE399" s="213">
        <f>IF(N399="základní",J399,0)</f>
        <v>0</v>
      </c>
      <c r="BF399" s="213">
        <f>IF(N399="snížená",J399,0)</f>
        <v>0</v>
      </c>
      <c r="BG399" s="213">
        <f>IF(N399="zákl. přenesená",J399,0)</f>
        <v>0</v>
      </c>
      <c r="BH399" s="213">
        <f>IF(N399="sníž. přenesená",J399,0)</f>
        <v>0</v>
      </c>
      <c r="BI399" s="213">
        <f>IF(N399="nulová",J399,0)</f>
        <v>0</v>
      </c>
      <c r="BJ399" s="24" t="s">
        <v>85</v>
      </c>
      <c r="BK399" s="213">
        <f>ROUND(I399*H399,2)</f>
        <v>0</v>
      </c>
      <c r="BL399" s="24" t="s">
        <v>296</v>
      </c>
      <c r="BM399" s="24" t="s">
        <v>698</v>
      </c>
    </row>
    <row r="400" spans="2:47" s="1" customFormat="1" ht="13.5">
      <c r="B400" s="47"/>
      <c r="D400" s="214" t="s">
        <v>322</v>
      </c>
      <c r="F400" s="234" t="s">
        <v>372</v>
      </c>
      <c r="I400" s="216"/>
      <c r="L400" s="47"/>
      <c r="M400" s="217"/>
      <c r="N400" s="48"/>
      <c r="O400" s="48"/>
      <c r="P400" s="48"/>
      <c r="Q400" s="48"/>
      <c r="R400" s="48"/>
      <c r="S400" s="48"/>
      <c r="T400" s="86"/>
      <c r="AT400" s="24" t="s">
        <v>322</v>
      </c>
      <c r="AU400" s="24" t="s">
        <v>87</v>
      </c>
    </row>
    <row r="401" spans="2:65" s="1" customFormat="1" ht="16.5" customHeight="1">
      <c r="B401" s="201"/>
      <c r="C401" s="202" t="s">
        <v>699</v>
      </c>
      <c r="D401" s="202" t="s">
        <v>203</v>
      </c>
      <c r="E401" s="203" t="s">
        <v>700</v>
      </c>
      <c r="F401" s="204" t="s">
        <v>701</v>
      </c>
      <c r="G401" s="205" t="s">
        <v>316</v>
      </c>
      <c r="H401" s="206">
        <v>1</v>
      </c>
      <c r="I401" s="207"/>
      <c r="J401" s="208">
        <f>ROUND(I401*H401,2)</f>
        <v>0</v>
      </c>
      <c r="K401" s="204" t="s">
        <v>5</v>
      </c>
      <c r="L401" s="47"/>
      <c r="M401" s="209" t="s">
        <v>5</v>
      </c>
      <c r="N401" s="210" t="s">
        <v>48</v>
      </c>
      <c r="O401" s="48"/>
      <c r="P401" s="211">
        <f>O401*H401</f>
        <v>0</v>
      </c>
      <c r="Q401" s="211">
        <v>0</v>
      </c>
      <c r="R401" s="211">
        <f>Q401*H401</f>
        <v>0</v>
      </c>
      <c r="S401" s="211">
        <v>0</v>
      </c>
      <c r="T401" s="212">
        <f>S401*H401</f>
        <v>0</v>
      </c>
      <c r="AR401" s="24" t="s">
        <v>296</v>
      </c>
      <c r="AT401" s="24" t="s">
        <v>203</v>
      </c>
      <c r="AU401" s="24" t="s">
        <v>87</v>
      </c>
      <c r="AY401" s="24" t="s">
        <v>201</v>
      </c>
      <c r="BE401" s="213">
        <f>IF(N401="základní",J401,0)</f>
        <v>0</v>
      </c>
      <c r="BF401" s="213">
        <f>IF(N401="snížená",J401,0)</f>
        <v>0</v>
      </c>
      <c r="BG401" s="213">
        <f>IF(N401="zákl. přenesená",J401,0)</f>
        <v>0</v>
      </c>
      <c r="BH401" s="213">
        <f>IF(N401="sníž. přenesená",J401,0)</f>
        <v>0</v>
      </c>
      <c r="BI401" s="213">
        <f>IF(N401="nulová",J401,0)</f>
        <v>0</v>
      </c>
      <c r="BJ401" s="24" t="s">
        <v>85</v>
      </c>
      <c r="BK401" s="213">
        <f>ROUND(I401*H401,2)</f>
        <v>0</v>
      </c>
      <c r="BL401" s="24" t="s">
        <v>296</v>
      </c>
      <c r="BM401" s="24" t="s">
        <v>702</v>
      </c>
    </row>
    <row r="402" spans="2:47" s="1" customFormat="1" ht="13.5">
      <c r="B402" s="47"/>
      <c r="D402" s="214" t="s">
        <v>210</v>
      </c>
      <c r="F402" s="215" t="s">
        <v>703</v>
      </c>
      <c r="I402" s="216"/>
      <c r="L402" s="47"/>
      <c r="M402" s="217"/>
      <c r="N402" s="48"/>
      <c r="O402" s="48"/>
      <c r="P402" s="48"/>
      <c r="Q402" s="48"/>
      <c r="R402" s="48"/>
      <c r="S402" s="48"/>
      <c r="T402" s="86"/>
      <c r="AT402" s="24" t="s">
        <v>210</v>
      </c>
      <c r="AU402" s="24" t="s">
        <v>87</v>
      </c>
    </row>
    <row r="403" spans="2:65" s="1" customFormat="1" ht="16.5" customHeight="1">
      <c r="B403" s="201"/>
      <c r="C403" s="242" t="s">
        <v>704</v>
      </c>
      <c r="D403" s="242" t="s">
        <v>504</v>
      </c>
      <c r="E403" s="243" t="s">
        <v>705</v>
      </c>
      <c r="F403" s="244" t="s">
        <v>706</v>
      </c>
      <c r="G403" s="245" t="s">
        <v>316</v>
      </c>
      <c r="H403" s="246">
        <v>1</v>
      </c>
      <c r="I403" s="247"/>
      <c r="J403" s="248">
        <f>ROUND(I403*H403,2)</f>
        <v>0</v>
      </c>
      <c r="K403" s="244" t="s">
        <v>5</v>
      </c>
      <c r="L403" s="249"/>
      <c r="M403" s="250" t="s">
        <v>5</v>
      </c>
      <c r="N403" s="251" t="s">
        <v>48</v>
      </c>
      <c r="O403" s="48"/>
      <c r="P403" s="211">
        <f>O403*H403</f>
        <v>0</v>
      </c>
      <c r="Q403" s="211">
        <v>0.065</v>
      </c>
      <c r="R403" s="211">
        <f>Q403*H403</f>
        <v>0.065</v>
      </c>
      <c r="S403" s="211">
        <v>0</v>
      </c>
      <c r="T403" s="212">
        <f>S403*H403</f>
        <v>0</v>
      </c>
      <c r="AR403" s="24" t="s">
        <v>391</v>
      </c>
      <c r="AT403" s="24" t="s">
        <v>504</v>
      </c>
      <c r="AU403" s="24" t="s">
        <v>87</v>
      </c>
      <c r="AY403" s="24" t="s">
        <v>201</v>
      </c>
      <c r="BE403" s="213">
        <f>IF(N403="základní",J403,0)</f>
        <v>0</v>
      </c>
      <c r="BF403" s="213">
        <f>IF(N403="snížená",J403,0)</f>
        <v>0</v>
      </c>
      <c r="BG403" s="213">
        <f>IF(N403="zákl. přenesená",J403,0)</f>
        <v>0</v>
      </c>
      <c r="BH403" s="213">
        <f>IF(N403="sníž. přenesená",J403,0)</f>
        <v>0</v>
      </c>
      <c r="BI403" s="213">
        <f>IF(N403="nulová",J403,0)</f>
        <v>0</v>
      </c>
      <c r="BJ403" s="24" t="s">
        <v>85</v>
      </c>
      <c r="BK403" s="213">
        <f>ROUND(I403*H403,2)</f>
        <v>0</v>
      </c>
      <c r="BL403" s="24" t="s">
        <v>296</v>
      </c>
      <c r="BM403" s="24" t="s">
        <v>707</v>
      </c>
    </row>
    <row r="404" spans="2:47" s="1" customFormat="1" ht="13.5">
      <c r="B404" s="47"/>
      <c r="D404" s="214" t="s">
        <v>322</v>
      </c>
      <c r="F404" s="234" t="s">
        <v>372</v>
      </c>
      <c r="I404" s="216"/>
      <c r="L404" s="47"/>
      <c r="M404" s="217"/>
      <c r="N404" s="48"/>
      <c r="O404" s="48"/>
      <c r="P404" s="48"/>
      <c r="Q404" s="48"/>
      <c r="R404" s="48"/>
      <c r="S404" s="48"/>
      <c r="T404" s="86"/>
      <c r="AT404" s="24" t="s">
        <v>322</v>
      </c>
      <c r="AU404" s="24" t="s">
        <v>87</v>
      </c>
    </row>
    <row r="405" spans="2:65" s="1" customFormat="1" ht="16.5" customHeight="1">
      <c r="B405" s="201"/>
      <c r="C405" s="202" t="s">
        <v>708</v>
      </c>
      <c r="D405" s="202" t="s">
        <v>203</v>
      </c>
      <c r="E405" s="203" t="s">
        <v>709</v>
      </c>
      <c r="F405" s="204" t="s">
        <v>710</v>
      </c>
      <c r="G405" s="205" t="s">
        <v>316</v>
      </c>
      <c r="H405" s="206">
        <v>3</v>
      </c>
      <c r="I405" s="207"/>
      <c r="J405" s="208">
        <f>ROUND(I405*H405,2)</f>
        <v>0</v>
      </c>
      <c r="K405" s="204" t="s">
        <v>207</v>
      </c>
      <c r="L405" s="47"/>
      <c r="M405" s="209" t="s">
        <v>5</v>
      </c>
      <c r="N405" s="210" t="s">
        <v>48</v>
      </c>
      <c r="O405" s="48"/>
      <c r="P405" s="211">
        <f>O405*H405</f>
        <v>0</v>
      </c>
      <c r="Q405" s="211">
        <v>0</v>
      </c>
      <c r="R405" s="211">
        <f>Q405*H405</f>
        <v>0</v>
      </c>
      <c r="S405" s="211">
        <v>0</v>
      </c>
      <c r="T405" s="212">
        <f>S405*H405</f>
        <v>0</v>
      </c>
      <c r="AR405" s="24" t="s">
        <v>296</v>
      </c>
      <c r="AT405" s="24" t="s">
        <v>203</v>
      </c>
      <c r="AU405" s="24" t="s">
        <v>87</v>
      </c>
      <c r="AY405" s="24" t="s">
        <v>201</v>
      </c>
      <c r="BE405" s="213">
        <f>IF(N405="základní",J405,0)</f>
        <v>0</v>
      </c>
      <c r="BF405" s="213">
        <f>IF(N405="snížená",J405,0)</f>
        <v>0</v>
      </c>
      <c r="BG405" s="213">
        <f>IF(N405="zákl. přenesená",J405,0)</f>
        <v>0</v>
      </c>
      <c r="BH405" s="213">
        <f>IF(N405="sníž. přenesená",J405,0)</f>
        <v>0</v>
      </c>
      <c r="BI405" s="213">
        <f>IF(N405="nulová",J405,0)</f>
        <v>0</v>
      </c>
      <c r="BJ405" s="24" t="s">
        <v>85</v>
      </c>
      <c r="BK405" s="213">
        <f>ROUND(I405*H405,2)</f>
        <v>0</v>
      </c>
      <c r="BL405" s="24" t="s">
        <v>296</v>
      </c>
      <c r="BM405" s="24" t="s">
        <v>711</v>
      </c>
    </row>
    <row r="406" spans="2:47" s="1" customFormat="1" ht="13.5">
      <c r="B406" s="47"/>
      <c r="D406" s="214" t="s">
        <v>210</v>
      </c>
      <c r="F406" s="215" t="s">
        <v>712</v>
      </c>
      <c r="I406" s="216"/>
      <c r="L406" s="47"/>
      <c r="M406" s="217"/>
      <c r="N406" s="48"/>
      <c r="O406" s="48"/>
      <c r="P406" s="48"/>
      <c r="Q406" s="48"/>
      <c r="R406" s="48"/>
      <c r="S406" s="48"/>
      <c r="T406" s="86"/>
      <c r="AT406" s="24" t="s">
        <v>210</v>
      </c>
      <c r="AU406" s="24" t="s">
        <v>87</v>
      </c>
    </row>
    <row r="407" spans="2:65" s="1" customFormat="1" ht="16.5" customHeight="1">
      <c r="B407" s="201"/>
      <c r="C407" s="202" t="s">
        <v>713</v>
      </c>
      <c r="D407" s="202" t="s">
        <v>203</v>
      </c>
      <c r="E407" s="203" t="s">
        <v>714</v>
      </c>
      <c r="F407" s="204" t="s">
        <v>715</v>
      </c>
      <c r="G407" s="205" t="s">
        <v>316</v>
      </c>
      <c r="H407" s="206">
        <v>5</v>
      </c>
      <c r="I407" s="207"/>
      <c r="J407" s="208">
        <f>ROUND(I407*H407,2)</f>
        <v>0</v>
      </c>
      <c r="K407" s="204" t="s">
        <v>207</v>
      </c>
      <c r="L407" s="47"/>
      <c r="M407" s="209" t="s">
        <v>5</v>
      </c>
      <c r="N407" s="210" t="s">
        <v>48</v>
      </c>
      <c r="O407" s="48"/>
      <c r="P407" s="211">
        <f>O407*H407</f>
        <v>0</v>
      </c>
      <c r="Q407" s="211">
        <v>0</v>
      </c>
      <c r="R407" s="211">
        <f>Q407*H407</f>
        <v>0</v>
      </c>
      <c r="S407" s="211">
        <v>0</v>
      </c>
      <c r="T407" s="212">
        <f>S407*H407</f>
        <v>0</v>
      </c>
      <c r="AR407" s="24" t="s">
        <v>296</v>
      </c>
      <c r="AT407" s="24" t="s">
        <v>203</v>
      </c>
      <c r="AU407" s="24" t="s">
        <v>87</v>
      </c>
      <c r="AY407" s="24" t="s">
        <v>201</v>
      </c>
      <c r="BE407" s="213">
        <f>IF(N407="základní",J407,0)</f>
        <v>0</v>
      </c>
      <c r="BF407" s="213">
        <f>IF(N407="snížená",J407,0)</f>
        <v>0</v>
      </c>
      <c r="BG407" s="213">
        <f>IF(N407="zákl. přenesená",J407,0)</f>
        <v>0</v>
      </c>
      <c r="BH407" s="213">
        <f>IF(N407="sníž. přenesená",J407,0)</f>
        <v>0</v>
      </c>
      <c r="BI407" s="213">
        <f>IF(N407="nulová",J407,0)</f>
        <v>0</v>
      </c>
      <c r="BJ407" s="24" t="s">
        <v>85</v>
      </c>
      <c r="BK407" s="213">
        <f>ROUND(I407*H407,2)</f>
        <v>0</v>
      </c>
      <c r="BL407" s="24" t="s">
        <v>296</v>
      </c>
      <c r="BM407" s="24" t="s">
        <v>716</v>
      </c>
    </row>
    <row r="408" spans="2:47" s="1" customFormat="1" ht="13.5">
      <c r="B408" s="47"/>
      <c r="D408" s="214" t="s">
        <v>210</v>
      </c>
      <c r="F408" s="215" t="s">
        <v>717</v>
      </c>
      <c r="I408" s="216"/>
      <c r="L408" s="47"/>
      <c r="M408" s="217"/>
      <c r="N408" s="48"/>
      <c r="O408" s="48"/>
      <c r="P408" s="48"/>
      <c r="Q408" s="48"/>
      <c r="R408" s="48"/>
      <c r="S408" s="48"/>
      <c r="T408" s="86"/>
      <c r="AT408" s="24" t="s">
        <v>210</v>
      </c>
      <c r="AU408" s="24" t="s">
        <v>87</v>
      </c>
    </row>
    <row r="409" spans="2:51" s="11" customFormat="1" ht="13.5">
      <c r="B409" s="218"/>
      <c r="D409" s="214" t="s">
        <v>212</v>
      </c>
      <c r="E409" s="219" t="s">
        <v>5</v>
      </c>
      <c r="F409" s="220" t="s">
        <v>232</v>
      </c>
      <c r="H409" s="221">
        <v>5</v>
      </c>
      <c r="I409" s="222"/>
      <c r="L409" s="218"/>
      <c r="M409" s="223"/>
      <c r="N409" s="224"/>
      <c r="O409" s="224"/>
      <c r="P409" s="224"/>
      <c r="Q409" s="224"/>
      <c r="R409" s="224"/>
      <c r="S409" s="224"/>
      <c r="T409" s="225"/>
      <c r="AT409" s="219" t="s">
        <v>212</v>
      </c>
      <c r="AU409" s="219" t="s">
        <v>87</v>
      </c>
      <c r="AV409" s="11" t="s">
        <v>87</v>
      </c>
      <c r="AW409" s="11" t="s">
        <v>41</v>
      </c>
      <c r="AX409" s="11" t="s">
        <v>85</v>
      </c>
      <c r="AY409" s="219" t="s">
        <v>201</v>
      </c>
    </row>
    <row r="410" spans="2:65" s="1" customFormat="1" ht="16.5" customHeight="1">
      <c r="B410" s="201"/>
      <c r="C410" s="242" t="s">
        <v>718</v>
      </c>
      <c r="D410" s="242" t="s">
        <v>504</v>
      </c>
      <c r="E410" s="243" t="s">
        <v>719</v>
      </c>
      <c r="F410" s="244" t="s">
        <v>720</v>
      </c>
      <c r="G410" s="245" t="s">
        <v>316</v>
      </c>
      <c r="H410" s="246">
        <v>5</v>
      </c>
      <c r="I410" s="247"/>
      <c r="J410" s="248">
        <f>ROUND(I410*H410,2)</f>
        <v>0</v>
      </c>
      <c r="K410" s="244" t="s">
        <v>5</v>
      </c>
      <c r="L410" s="249"/>
      <c r="M410" s="250" t="s">
        <v>5</v>
      </c>
      <c r="N410" s="251" t="s">
        <v>48</v>
      </c>
      <c r="O410" s="48"/>
      <c r="P410" s="211">
        <f>O410*H410</f>
        <v>0</v>
      </c>
      <c r="Q410" s="211">
        <v>0.78</v>
      </c>
      <c r="R410" s="211">
        <f>Q410*H410</f>
        <v>3.9000000000000004</v>
      </c>
      <c r="S410" s="211">
        <v>0</v>
      </c>
      <c r="T410" s="212">
        <f>S410*H410</f>
        <v>0</v>
      </c>
      <c r="AR410" s="24" t="s">
        <v>391</v>
      </c>
      <c r="AT410" s="24" t="s">
        <v>504</v>
      </c>
      <c r="AU410" s="24" t="s">
        <v>87</v>
      </c>
      <c r="AY410" s="24" t="s">
        <v>201</v>
      </c>
      <c r="BE410" s="213">
        <f>IF(N410="základní",J410,0)</f>
        <v>0</v>
      </c>
      <c r="BF410" s="213">
        <f>IF(N410="snížená",J410,0)</f>
        <v>0</v>
      </c>
      <c r="BG410" s="213">
        <f>IF(N410="zákl. přenesená",J410,0)</f>
        <v>0</v>
      </c>
      <c r="BH410" s="213">
        <f>IF(N410="sníž. přenesená",J410,0)</f>
        <v>0</v>
      </c>
      <c r="BI410" s="213">
        <f>IF(N410="nulová",J410,0)</f>
        <v>0</v>
      </c>
      <c r="BJ410" s="24" t="s">
        <v>85</v>
      </c>
      <c r="BK410" s="213">
        <f>ROUND(I410*H410,2)</f>
        <v>0</v>
      </c>
      <c r="BL410" s="24" t="s">
        <v>296</v>
      </c>
      <c r="BM410" s="24" t="s">
        <v>721</v>
      </c>
    </row>
    <row r="411" spans="2:47" s="1" customFormat="1" ht="13.5">
      <c r="B411" s="47"/>
      <c r="D411" s="214" t="s">
        <v>210</v>
      </c>
      <c r="F411" s="215" t="s">
        <v>720</v>
      </c>
      <c r="I411" s="216"/>
      <c r="L411" s="47"/>
      <c r="M411" s="217"/>
      <c r="N411" s="48"/>
      <c r="O411" s="48"/>
      <c r="P411" s="48"/>
      <c r="Q411" s="48"/>
      <c r="R411" s="48"/>
      <c r="S411" s="48"/>
      <c r="T411" s="86"/>
      <c r="AT411" s="24" t="s">
        <v>210</v>
      </c>
      <c r="AU411" s="24" t="s">
        <v>87</v>
      </c>
    </row>
    <row r="412" spans="2:47" s="1" customFormat="1" ht="13.5">
      <c r="B412" s="47"/>
      <c r="D412" s="214" t="s">
        <v>322</v>
      </c>
      <c r="F412" s="234" t="s">
        <v>372</v>
      </c>
      <c r="I412" s="216"/>
      <c r="L412" s="47"/>
      <c r="M412" s="217"/>
      <c r="N412" s="48"/>
      <c r="O412" s="48"/>
      <c r="P412" s="48"/>
      <c r="Q412" s="48"/>
      <c r="R412" s="48"/>
      <c r="S412" s="48"/>
      <c r="T412" s="86"/>
      <c r="AT412" s="24" t="s">
        <v>322</v>
      </c>
      <c r="AU412" s="24" t="s">
        <v>87</v>
      </c>
    </row>
    <row r="413" spans="2:65" s="1" customFormat="1" ht="16.5" customHeight="1">
      <c r="B413" s="201"/>
      <c r="C413" s="242" t="s">
        <v>722</v>
      </c>
      <c r="D413" s="242" t="s">
        <v>504</v>
      </c>
      <c r="E413" s="243" t="s">
        <v>723</v>
      </c>
      <c r="F413" s="244" t="s">
        <v>724</v>
      </c>
      <c r="G413" s="245" t="s">
        <v>316</v>
      </c>
      <c r="H413" s="246">
        <v>2</v>
      </c>
      <c r="I413" s="247"/>
      <c r="J413" s="248">
        <f>ROUND(I413*H413,2)</f>
        <v>0</v>
      </c>
      <c r="K413" s="244" t="s">
        <v>5</v>
      </c>
      <c r="L413" s="249"/>
      <c r="M413" s="250" t="s">
        <v>5</v>
      </c>
      <c r="N413" s="251" t="s">
        <v>48</v>
      </c>
      <c r="O413" s="48"/>
      <c r="P413" s="211">
        <f>O413*H413</f>
        <v>0</v>
      </c>
      <c r="Q413" s="211">
        <v>0.78</v>
      </c>
      <c r="R413" s="211">
        <f>Q413*H413</f>
        <v>1.56</v>
      </c>
      <c r="S413" s="211">
        <v>0</v>
      </c>
      <c r="T413" s="212">
        <f>S413*H413</f>
        <v>0</v>
      </c>
      <c r="AR413" s="24" t="s">
        <v>391</v>
      </c>
      <c r="AT413" s="24" t="s">
        <v>504</v>
      </c>
      <c r="AU413" s="24" t="s">
        <v>87</v>
      </c>
      <c r="AY413" s="24" t="s">
        <v>201</v>
      </c>
      <c r="BE413" s="213">
        <f>IF(N413="základní",J413,0)</f>
        <v>0</v>
      </c>
      <c r="BF413" s="213">
        <f>IF(N413="snížená",J413,0)</f>
        <v>0</v>
      </c>
      <c r="BG413" s="213">
        <f>IF(N413="zákl. přenesená",J413,0)</f>
        <v>0</v>
      </c>
      <c r="BH413" s="213">
        <f>IF(N413="sníž. přenesená",J413,0)</f>
        <v>0</v>
      </c>
      <c r="BI413" s="213">
        <f>IF(N413="nulová",J413,0)</f>
        <v>0</v>
      </c>
      <c r="BJ413" s="24" t="s">
        <v>85</v>
      </c>
      <c r="BK413" s="213">
        <f>ROUND(I413*H413,2)</f>
        <v>0</v>
      </c>
      <c r="BL413" s="24" t="s">
        <v>296</v>
      </c>
      <c r="BM413" s="24" t="s">
        <v>725</v>
      </c>
    </row>
    <row r="414" spans="2:47" s="1" customFormat="1" ht="13.5">
      <c r="B414" s="47"/>
      <c r="D414" s="214" t="s">
        <v>322</v>
      </c>
      <c r="F414" s="234" t="s">
        <v>372</v>
      </c>
      <c r="I414" s="216"/>
      <c r="L414" s="47"/>
      <c r="M414" s="217"/>
      <c r="N414" s="48"/>
      <c r="O414" s="48"/>
      <c r="P414" s="48"/>
      <c r="Q414" s="48"/>
      <c r="R414" s="48"/>
      <c r="S414" s="48"/>
      <c r="T414" s="86"/>
      <c r="AT414" s="24" t="s">
        <v>322</v>
      </c>
      <c r="AU414" s="24" t="s">
        <v>87</v>
      </c>
    </row>
    <row r="415" spans="2:65" s="1" customFormat="1" ht="16.5" customHeight="1">
      <c r="B415" s="201"/>
      <c r="C415" s="242" t="s">
        <v>726</v>
      </c>
      <c r="D415" s="242" t="s">
        <v>504</v>
      </c>
      <c r="E415" s="243" t="s">
        <v>727</v>
      </c>
      <c r="F415" s="244" t="s">
        <v>728</v>
      </c>
      <c r="G415" s="245" t="s">
        <v>316</v>
      </c>
      <c r="H415" s="246">
        <v>1</v>
      </c>
      <c r="I415" s="247"/>
      <c r="J415" s="248">
        <f>ROUND(I415*H415,2)</f>
        <v>0</v>
      </c>
      <c r="K415" s="244" t="s">
        <v>5</v>
      </c>
      <c r="L415" s="249"/>
      <c r="M415" s="250" t="s">
        <v>5</v>
      </c>
      <c r="N415" s="251" t="s">
        <v>48</v>
      </c>
      <c r="O415" s="48"/>
      <c r="P415" s="211">
        <f>O415*H415</f>
        <v>0</v>
      </c>
      <c r="Q415" s="211">
        <v>0.78</v>
      </c>
      <c r="R415" s="211">
        <f>Q415*H415</f>
        <v>0.78</v>
      </c>
      <c r="S415" s="211">
        <v>0</v>
      </c>
      <c r="T415" s="212">
        <f>S415*H415</f>
        <v>0</v>
      </c>
      <c r="AR415" s="24" t="s">
        <v>391</v>
      </c>
      <c r="AT415" s="24" t="s">
        <v>504</v>
      </c>
      <c r="AU415" s="24" t="s">
        <v>87</v>
      </c>
      <c r="AY415" s="24" t="s">
        <v>201</v>
      </c>
      <c r="BE415" s="213">
        <f>IF(N415="základní",J415,0)</f>
        <v>0</v>
      </c>
      <c r="BF415" s="213">
        <f>IF(N415="snížená",J415,0)</f>
        <v>0</v>
      </c>
      <c r="BG415" s="213">
        <f>IF(N415="zákl. přenesená",J415,0)</f>
        <v>0</v>
      </c>
      <c r="BH415" s="213">
        <f>IF(N415="sníž. přenesená",J415,0)</f>
        <v>0</v>
      </c>
      <c r="BI415" s="213">
        <f>IF(N415="nulová",J415,0)</f>
        <v>0</v>
      </c>
      <c r="BJ415" s="24" t="s">
        <v>85</v>
      </c>
      <c r="BK415" s="213">
        <f>ROUND(I415*H415,2)</f>
        <v>0</v>
      </c>
      <c r="BL415" s="24" t="s">
        <v>296</v>
      </c>
      <c r="BM415" s="24" t="s">
        <v>729</v>
      </c>
    </row>
    <row r="416" spans="2:47" s="1" customFormat="1" ht="13.5">
      <c r="B416" s="47"/>
      <c r="D416" s="214" t="s">
        <v>322</v>
      </c>
      <c r="F416" s="234" t="s">
        <v>372</v>
      </c>
      <c r="I416" s="216"/>
      <c r="L416" s="47"/>
      <c r="M416" s="217"/>
      <c r="N416" s="48"/>
      <c r="O416" s="48"/>
      <c r="P416" s="48"/>
      <c r="Q416" s="48"/>
      <c r="R416" s="48"/>
      <c r="S416" s="48"/>
      <c r="T416" s="86"/>
      <c r="AT416" s="24" t="s">
        <v>322</v>
      </c>
      <c r="AU416" s="24" t="s">
        <v>87</v>
      </c>
    </row>
    <row r="417" spans="2:65" s="1" customFormat="1" ht="16.5" customHeight="1">
      <c r="B417" s="201"/>
      <c r="C417" s="202" t="s">
        <v>730</v>
      </c>
      <c r="D417" s="202" t="s">
        <v>203</v>
      </c>
      <c r="E417" s="203" t="s">
        <v>731</v>
      </c>
      <c r="F417" s="204" t="s">
        <v>732</v>
      </c>
      <c r="G417" s="205" t="s">
        <v>316</v>
      </c>
      <c r="H417" s="206">
        <v>2</v>
      </c>
      <c r="I417" s="207"/>
      <c r="J417" s="208">
        <f>ROUND(I417*H417,2)</f>
        <v>0</v>
      </c>
      <c r="K417" s="204" t="s">
        <v>5</v>
      </c>
      <c r="L417" s="47"/>
      <c r="M417" s="209" t="s">
        <v>5</v>
      </c>
      <c r="N417" s="210" t="s">
        <v>48</v>
      </c>
      <c r="O417" s="48"/>
      <c r="P417" s="211">
        <f>O417*H417</f>
        <v>0</v>
      </c>
      <c r="Q417" s="211">
        <v>1.95</v>
      </c>
      <c r="R417" s="211">
        <f>Q417*H417</f>
        <v>3.9</v>
      </c>
      <c r="S417" s="211">
        <v>0</v>
      </c>
      <c r="T417" s="212">
        <f>S417*H417</f>
        <v>0</v>
      </c>
      <c r="AR417" s="24" t="s">
        <v>296</v>
      </c>
      <c r="AT417" s="24" t="s">
        <v>203</v>
      </c>
      <c r="AU417" s="24" t="s">
        <v>87</v>
      </c>
      <c r="AY417" s="24" t="s">
        <v>201</v>
      </c>
      <c r="BE417" s="213">
        <f>IF(N417="základní",J417,0)</f>
        <v>0</v>
      </c>
      <c r="BF417" s="213">
        <f>IF(N417="snížená",J417,0)</f>
        <v>0</v>
      </c>
      <c r="BG417" s="213">
        <f>IF(N417="zákl. přenesená",J417,0)</f>
        <v>0</v>
      </c>
      <c r="BH417" s="213">
        <f>IF(N417="sníž. přenesená",J417,0)</f>
        <v>0</v>
      </c>
      <c r="BI417" s="213">
        <f>IF(N417="nulová",J417,0)</f>
        <v>0</v>
      </c>
      <c r="BJ417" s="24" t="s">
        <v>85</v>
      </c>
      <c r="BK417" s="213">
        <f>ROUND(I417*H417,2)</f>
        <v>0</v>
      </c>
      <c r="BL417" s="24" t="s">
        <v>296</v>
      </c>
      <c r="BM417" s="24" t="s">
        <v>733</v>
      </c>
    </row>
    <row r="418" spans="2:47" s="1" customFormat="1" ht="13.5">
      <c r="B418" s="47"/>
      <c r="D418" s="214" t="s">
        <v>322</v>
      </c>
      <c r="F418" s="234" t="s">
        <v>372</v>
      </c>
      <c r="I418" s="216"/>
      <c r="L418" s="47"/>
      <c r="M418" s="217"/>
      <c r="N418" s="48"/>
      <c r="O418" s="48"/>
      <c r="P418" s="48"/>
      <c r="Q418" s="48"/>
      <c r="R418" s="48"/>
      <c r="S418" s="48"/>
      <c r="T418" s="86"/>
      <c r="AT418" s="24" t="s">
        <v>322</v>
      </c>
      <c r="AU418" s="24" t="s">
        <v>87</v>
      </c>
    </row>
    <row r="419" spans="2:51" s="11" customFormat="1" ht="13.5">
      <c r="B419" s="218"/>
      <c r="D419" s="214" t="s">
        <v>212</v>
      </c>
      <c r="E419" s="219" t="s">
        <v>5</v>
      </c>
      <c r="F419" s="220" t="s">
        <v>87</v>
      </c>
      <c r="H419" s="221">
        <v>2</v>
      </c>
      <c r="I419" s="222"/>
      <c r="L419" s="218"/>
      <c r="M419" s="223"/>
      <c r="N419" s="224"/>
      <c r="O419" s="224"/>
      <c r="P419" s="224"/>
      <c r="Q419" s="224"/>
      <c r="R419" s="224"/>
      <c r="S419" s="224"/>
      <c r="T419" s="225"/>
      <c r="AT419" s="219" t="s">
        <v>212</v>
      </c>
      <c r="AU419" s="219" t="s">
        <v>87</v>
      </c>
      <c r="AV419" s="11" t="s">
        <v>87</v>
      </c>
      <c r="AW419" s="11" t="s">
        <v>41</v>
      </c>
      <c r="AX419" s="11" t="s">
        <v>85</v>
      </c>
      <c r="AY419" s="219" t="s">
        <v>201</v>
      </c>
    </row>
    <row r="420" spans="2:65" s="1" customFormat="1" ht="16.5" customHeight="1">
      <c r="B420" s="201"/>
      <c r="C420" s="202" t="s">
        <v>734</v>
      </c>
      <c r="D420" s="202" t="s">
        <v>203</v>
      </c>
      <c r="E420" s="203" t="s">
        <v>735</v>
      </c>
      <c r="F420" s="204" t="s">
        <v>736</v>
      </c>
      <c r="G420" s="205" t="s">
        <v>316</v>
      </c>
      <c r="H420" s="206">
        <v>2</v>
      </c>
      <c r="I420" s="207"/>
      <c r="J420" s="208">
        <f>ROUND(I420*H420,2)</f>
        <v>0</v>
      </c>
      <c r="K420" s="204" t="s">
        <v>5</v>
      </c>
      <c r="L420" s="47"/>
      <c r="M420" s="209" t="s">
        <v>5</v>
      </c>
      <c r="N420" s="210" t="s">
        <v>48</v>
      </c>
      <c r="O420" s="48"/>
      <c r="P420" s="211">
        <f>O420*H420</f>
        <v>0</v>
      </c>
      <c r="Q420" s="211">
        <v>1.95</v>
      </c>
      <c r="R420" s="211">
        <f>Q420*H420</f>
        <v>3.9</v>
      </c>
      <c r="S420" s="211">
        <v>0</v>
      </c>
      <c r="T420" s="212">
        <f>S420*H420</f>
        <v>0</v>
      </c>
      <c r="AR420" s="24" t="s">
        <v>296</v>
      </c>
      <c r="AT420" s="24" t="s">
        <v>203</v>
      </c>
      <c r="AU420" s="24" t="s">
        <v>87</v>
      </c>
      <c r="AY420" s="24" t="s">
        <v>201</v>
      </c>
      <c r="BE420" s="213">
        <f>IF(N420="základní",J420,0)</f>
        <v>0</v>
      </c>
      <c r="BF420" s="213">
        <f>IF(N420="snížená",J420,0)</f>
        <v>0</v>
      </c>
      <c r="BG420" s="213">
        <f>IF(N420="zákl. přenesená",J420,0)</f>
        <v>0</v>
      </c>
      <c r="BH420" s="213">
        <f>IF(N420="sníž. přenesená",J420,0)</f>
        <v>0</v>
      </c>
      <c r="BI420" s="213">
        <f>IF(N420="nulová",J420,0)</f>
        <v>0</v>
      </c>
      <c r="BJ420" s="24" t="s">
        <v>85</v>
      </c>
      <c r="BK420" s="213">
        <f>ROUND(I420*H420,2)</f>
        <v>0</v>
      </c>
      <c r="BL420" s="24" t="s">
        <v>296</v>
      </c>
      <c r="BM420" s="24" t="s">
        <v>737</v>
      </c>
    </row>
    <row r="421" spans="2:47" s="1" customFormat="1" ht="13.5">
      <c r="B421" s="47"/>
      <c r="D421" s="214" t="s">
        <v>322</v>
      </c>
      <c r="F421" s="234" t="s">
        <v>372</v>
      </c>
      <c r="I421" s="216"/>
      <c r="L421" s="47"/>
      <c r="M421" s="217"/>
      <c r="N421" s="48"/>
      <c r="O421" s="48"/>
      <c r="P421" s="48"/>
      <c r="Q421" s="48"/>
      <c r="R421" s="48"/>
      <c r="S421" s="48"/>
      <c r="T421" s="86"/>
      <c r="AT421" s="24" t="s">
        <v>322</v>
      </c>
      <c r="AU421" s="24" t="s">
        <v>87</v>
      </c>
    </row>
    <row r="422" spans="2:51" s="11" customFormat="1" ht="13.5">
      <c r="B422" s="218"/>
      <c r="D422" s="214" t="s">
        <v>212</v>
      </c>
      <c r="E422" s="219" t="s">
        <v>5</v>
      </c>
      <c r="F422" s="220" t="s">
        <v>87</v>
      </c>
      <c r="H422" s="221">
        <v>2</v>
      </c>
      <c r="I422" s="222"/>
      <c r="L422" s="218"/>
      <c r="M422" s="223"/>
      <c r="N422" s="224"/>
      <c r="O422" s="224"/>
      <c r="P422" s="224"/>
      <c r="Q422" s="224"/>
      <c r="R422" s="224"/>
      <c r="S422" s="224"/>
      <c r="T422" s="225"/>
      <c r="AT422" s="219" t="s">
        <v>212</v>
      </c>
      <c r="AU422" s="219" t="s">
        <v>87</v>
      </c>
      <c r="AV422" s="11" t="s">
        <v>87</v>
      </c>
      <c r="AW422" s="11" t="s">
        <v>41</v>
      </c>
      <c r="AX422" s="11" t="s">
        <v>85</v>
      </c>
      <c r="AY422" s="219" t="s">
        <v>201</v>
      </c>
    </row>
    <row r="423" spans="2:65" s="1" customFormat="1" ht="25.5" customHeight="1">
      <c r="B423" s="201"/>
      <c r="C423" s="202" t="s">
        <v>738</v>
      </c>
      <c r="D423" s="202" t="s">
        <v>203</v>
      </c>
      <c r="E423" s="203" t="s">
        <v>739</v>
      </c>
      <c r="F423" s="204" t="s">
        <v>740</v>
      </c>
      <c r="G423" s="205" t="s">
        <v>330</v>
      </c>
      <c r="H423" s="206">
        <v>183</v>
      </c>
      <c r="I423" s="207"/>
      <c r="J423" s="208">
        <f>ROUND(I423*H423,2)</f>
        <v>0</v>
      </c>
      <c r="K423" s="204" t="s">
        <v>5</v>
      </c>
      <c r="L423" s="47"/>
      <c r="M423" s="209" t="s">
        <v>5</v>
      </c>
      <c r="N423" s="210" t="s">
        <v>48</v>
      </c>
      <c r="O423" s="48"/>
      <c r="P423" s="211">
        <f>O423*H423</f>
        <v>0</v>
      </c>
      <c r="Q423" s="211">
        <v>0.045</v>
      </c>
      <c r="R423" s="211">
        <f>Q423*H423</f>
        <v>8.235</v>
      </c>
      <c r="S423" s="211">
        <v>0</v>
      </c>
      <c r="T423" s="212">
        <f>S423*H423</f>
        <v>0</v>
      </c>
      <c r="AR423" s="24" t="s">
        <v>296</v>
      </c>
      <c r="AT423" s="24" t="s">
        <v>203</v>
      </c>
      <c r="AU423" s="24" t="s">
        <v>87</v>
      </c>
      <c r="AY423" s="24" t="s">
        <v>201</v>
      </c>
      <c r="BE423" s="213">
        <f>IF(N423="základní",J423,0)</f>
        <v>0</v>
      </c>
      <c r="BF423" s="213">
        <f>IF(N423="snížená",J423,0)</f>
        <v>0</v>
      </c>
      <c r="BG423" s="213">
        <f>IF(N423="zákl. přenesená",J423,0)</f>
        <v>0</v>
      </c>
      <c r="BH423" s="213">
        <f>IF(N423="sníž. přenesená",J423,0)</f>
        <v>0</v>
      </c>
      <c r="BI423" s="213">
        <f>IF(N423="nulová",J423,0)</f>
        <v>0</v>
      </c>
      <c r="BJ423" s="24" t="s">
        <v>85</v>
      </c>
      <c r="BK423" s="213">
        <f>ROUND(I423*H423,2)</f>
        <v>0</v>
      </c>
      <c r="BL423" s="24" t="s">
        <v>296</v>
      </c>
      <c r="BM423" s="24" t="s">
        <v>741</v>
      </c>
    </row>
    <row r="424" spans="2:47" s="1" customFormat="1" ht="13.5">
      <c r="B424" s="47"/>
      <c r="D424" s="214" t="s">
        <v>322</v>
      </c>
      <c r="F424" s="234" t="s">
        <v>742</v>
      </c>
      <c r="I424" s="216"/>
      <c r="L424" s="47"/>
      <c r="M424" s="217"/>
      <c r="N424" s="48"/>
      <c r="O424" s="48"/>
      <c r="P424" s="48"/>
      <c r="Q424" s="48"/>
      <c r="R424" s="48"/>
      <c r="S424" s="48"/>
      <c r="T424" s="86"/>
      <c r="AT424" s="24" t="s">
        <v>322</v>
      </c>
      <c r="AU424" s="24" t="s">
        <v>87</v>
      </c>
    </row>
    <row r="425" spans="2:51" s="11" customFormat="1" ht="13.5">
      <c r="B425" s="218"/>
      <c r="D425" s="214" t="s">
        <v>212</v>
      </c>
      <c r="E425" s="219" t="s">
        <v>5</v>
      </c>
      <c r="F425" s="220" t="s">
        <v>743</v>
      </c>
      <c r="H425" s="221">
        <v>183</v>
      </c>
      <c r="I425" s="222"/>
      <c r="L425" s="218"/>
      <c r="M425" s="223"/>
      <c r="N425" s="224"/>
      <c r="O425" s="224"/>
      <c r="P425" s="224"/>
      <c r="Q425" s="224"/>
      <c r="R425" s="224"/>
      <c r="S425" s="224"/>
      <c r="T425" s="225"/>
      <c r="AT425" s="219" t="s">
        <v>212</v>
      </c>
      <c r="AU425" s="219" t="s">
        <v>87</v>
      </c>
      <c r="AV425" s="11" t="s">
        <v>87</v>
      </c>
      <c r="AW425" s="11" t="s">
        <v>41</v>
      </c>
      <c r="AX425" s="11" t="s">
        <v>85</v>
      </c>
      <c r="AY425" s="219" t="s">
        <v>201</v>
      </c>
    </row>
    <row r="426" spans="2:65" s="1" customFormat="1" ht="38.25" customHeight="1">
      <c r="B426" s="201"/>
      <c r="C426" s="202" t="s">
        <v>744</v>
      </c>
      <c r="D426" s="202" t="s">
        <v>203</v>
      </c>
      <c r="E426" s="203" t="s">
        <v>745</v>
      </c>
      <c r="F426" s="204" t="s">
        <v>746</v>
      </c>
      <c r="G426" s="205" t="s">
        <v>270</v>
      </c>
      <c r="H426" s="206">
        <v>274.8</v>
      </c>
      <c r="I426" s="207"/>
      <c r="J426" s="208">
        <f>ROUND(I426*H426,2)</f>
        <v>0</v>
      </c>
      <c r="K426" s="204" t="s">
        <v>5</v>
      </c>
      <c r="L426" s="47"/>
      <c r="M426" s="209" t="s">
        <v>5</v>
      </c>
      <c r="N426" s="210" t="s">
        <v>48</v>
      </c>
      <c r="O426" s="48"/>
      <c r="P426" s="211">
        <f>O426*H426</f>
        <v>0</v>
      </c>
      <c r="Q426" s="211">
        <v>0.065</v>
      </c>
      <c r="R426" s="211">
        <f>Q426*H426</f>
        <v>17.862000000000002</v>
      </c>
      <c r="S426" s="211">
        <v>0</v>
      </c>
      <c r="T426" s="212">
        <f>S426*H426</f>
        <v>0</v>
      </c>
      <c r="AR426" s="24" t="s">
        <v>296</v>
      </c>
      <c r="AT426" s="24" t="s">
        <v>203</v>
      </c>
      <c r="AU426" s="24" t="s">
        <v>87</v>
      </c>
      <c r="AY426" s="24" t="s">
        <v>201</v>
      </c>
      <c r="BE426" s="213">
        <f>IF(N426="základní",J426,0)</f>
        <v>0</v>
      </c>
      <c r="BF426" s="213">
        <f>IF(N426="snížená",J426,0)</f>
        <v>0</v>
      </c>
      <c r="BG426" s="213">
        <f>IF(N426="zákl. přenesená",J426,0)</f>
        <v>0</v>
      </c>
      <c r="BH426" s="213">
        <f>IF(N426="sníž. přenesená",J426,0)</f>
        <v>0</v>
      </c>
      <c r="BI426" s="213">
        <f>IF(N426="nulová",J426,0)</f>
        <v>0</v>
      </c>
      <c r="BJ426" s="24" t="s">
        <v>85</v>
      </c>
      <c r="BK426" s="213">
        <f>ROUND(I426*H426,2)</f>
        <v>0</v>
      </c>
      <c r="BL426" s="24" t="s">
        <v>296</v>
      </c>
      <c r="BM426" s="24" t="s">
        <v>747</v>
      </c>
    </row>
    <row r="427" spans="2:47" s="1" customFormat="1" ht="13.5">
      <c r="B427" s="47"/>
      <c r="D427" s="214" t="s">
        <v>322</v>
      </c>
      <c r="F427" s="234" t="s">
        <v>742</v>
      </c>
      <c r="I427" s="216"/>
      <c r="L427" s="47"/>
      <c r="M427" s="217"/>
      <c r="N427" s="48"/>
      <c r="O427" s="48"/>
      <c r="P427" s="48"/>
      <c r="Q427" s="48"/>
      <c r="R427" s="48"/>
      <c r="S427" s="48"/>
      <c r="T427" s="86"/>
      <c r="AT427" s="24" t="s">
        <v>322</v>
      </c>
      <c r="AU427" s="24" t="s">
        <v>87</v>
      </c>
    </row>
    <row r="428" spans="2:51" s="11" customFormat="1" ht="13.5">
      <c r="B428" s="218"/>
      <c r="D428" s="214" t="s">
        <v>212</v>
      </c>
      <c r="E428" s="219" t="s">
        <v>5</v>
      </c>
      <c r="F428" s="220" t="s">
        <v>748</v>
      </c>
      <c r="H428" s="221">
        <v>274.8</v>
      </c>
      <c r="I428" s="222"/>
      <c r="L428" s="218"/>
      <c r="M428" s="223"/>
      <c r="N428" s="224"/>
      <c r="O428" s="224"/>
      <c r="P428" s="224"/>
      <c r="Q428" s="224"/>
      <c r="R428" s="224"/>
      <c r="S428" s="224"/>
      <c r="T428" s="225"/>
      <c r="AT428" s="219" t="s">
        <v>212</v>
      </c>
      <c r="AU428" s="219" t="s">
        <v>87</v>
      </c>
      <c r="AV428" s="11" t="s">
        <v>87</v>
      </c>
      <c r="AW428" s="11" t="s">
        <v>41</v>
      </c>
      <c r="AX428" s="11" t="s">
        <v>85</v>
      </c>
      <c r="AY428" s="219" t="s">
        <v>201</v>
      </c>
    </row>
    <row r="429" spans="2:65" s="1" customFormat="1" ht="16.5" customHeight="1">
      <c r="B429" s="201"/>
      <c r="C429" s="202" t="s">
        <v>749</v>
      </c>
      <c r="D429" s="202" t="s">
        <v>203</v>
      </c>
      <c r="E429" s="203" t="s">
        <v>750</v>
      </c>
      <c r="F429" s="204" t="s">
        <v>751</v>
      </c>
      <c r="G429" s="205" t="s">
        <v>270</v>
      </c>
      <c r="H429" s="206">
        <v>1617.885</v>
      </c>
      <c r="I429" s="207"/>
      <c r="J429" s="208">
        <f>ROUND(I429*H429,2)</f>
        <v>0</v>
      </c>
      <c r="K429" s="204" t="s">
        <v>5</v>
      </c>
      <c r="L429" s="47"/>
      <c r="M429" s="209" t="s">
        <v>5</v>
      </c>
      <c r="N429" s="210" t="s">
        <v>48</v>
      </c>
      <c r="O429" s="48"/>
      <c r="P429" s="211">
        <f>O429*H429</f>
        <v>0</v>
      </c>
      <c r="Q429" s="211">
        <v>0.065</v>
      </c>
      <c r="R429" s="211">
        <f>Q429*H429</f>
        <v>105.162525</v>
      </c>
      <c r="S429" s="211">
        <v>0</v>
      </c>
      <c r="T429" s="212">
        <f>S429*H429</f>
        <v>0</v>
      </c>
      <c r="AR429" s="24" t="s">
        <v>296</v>
      </c>
      <c r="AT429" s="24" t="s">
        <v>203</v>
      </c>
      <c r="AU429" s="24" t="s">
        <v>87</v>
      </c>
      <c r="AY429" s="24" t="s">
        <v>201</v>
      </c>
      <c r="BE429" s="213">
        <f>IF(N429="základní",J429,0)</f>
        <v>0</v>
      </c>
      <c r="BF429" s="213">
        <f>IF(N429="snížená",J429,0)</f>
        <v>0</v>
      </c>
      <c r="BG429" s="213">
        <f>IF(N429="zákl. přenesená",J429,0)</f>
        <v>0</v>
      </c>
      <c r="BH429" s="213">
        <f>IF(N429="sníž. přenesená",J429,0)</f>
        <v>0</v>
      </c>
      <c r="BI429" s="213">
        <f>IF(N429="nulová",J429,0)</f>
        <v>0</v>
      </c>
      <c r="BJ429" s="24" t="s">
        <v>85</v>
      </c>
      <c r="BK429" s="213">
        <f>ROUND(I429*H429,2)</f>
        <v>0</v>
      </c>
      <c r="BL429" s="24" t="s">
        <v>296</v>
      </c>
      <c r="BM429" s="24" t="s">
        <v>752</v>
      </c>
    </row>
    <row r="430" spans="2:47" s="1" customFormat="1" ht="13.5">
      <c r="B430" s="47"/>
      <c r="D430" s="214" t="s">
        <v>322</v>
      </c>
      <c r="F430" s="234" t="s">
        <v>753</v>
      </c>
      <c r="I430" s="216"/>
      <c r="L430" s="47"/>
      <c r="M430" s="217"/>
      <c r="N430" s="48"/>
      <c r="O430" s="48"/>
      <c r="P430" s="48"/>
      <c r="Q430" s="48"/>
      <c r="R430" s="48"/>
      <c r="S430" s="48"/>
      <c r="T430" s="86"/>
      <c r="AT430" s="24" t="s">
        <v>322</v>
      </c>
      <c r="AU430" s="24" t="s">
        <v>87</v>
      </c>
    </row>
    <row r="431" spans="2:51" s="11" customFormat="1" ht="13.5">
      <c r="B431" s="218"/>
      <c r="D431" s="214" t="s">
        <v>212</v>
      </c>
      <c r="E431" s="219" t="s">
        <v>5</v>
      </c>
      <c r="F431" s="220" t="s">
        <v>754</v>
      </c>
      <c r="H431" s="221">
        <v>1617.885</v>
      </c>
      <c r="I431" s="222"/>
      <c r="L431" s="218"/>
      <c r="M431" s="223"/>
      <c r="N431" s="224"/>
      <c r="O431" s="224"/>
      <c r="P431" s="224"/>
      <c r="Q431" s="224"/>
      <c r="R431" s="224"/>
      <c r="S431" s="224"/>
      <c r="T431" s="225"/>
      <c r="AT431" s="219" t="s">
        <v>212</v>
      </c>
      <c r="AU431" s="219" t="s">
        <v>87</v>
      </c>
      <c r="AV431" s="11" t="s">
        <v>87</v>
      </c>
      <c r="AW431" s="11" t="s">
        <v>41</v>
      </c>
      <c r="AX431" s="11" t="s">
        <v>85</v>
      </c>
      <c r="AY431" s="219" t="s">
        <v>201</v>
      </c>
    </row>
    <row r="432" spans="2:65" s="1" customFormat="1" ht="16.5" customHeight="1">
      <c r="B432" s="201"/>
      <c r="C432" s="202" t="s">
        <v>755</v>
      </c>
      <c r="D432" s="202" t="s">
        <v>203</v>
      </c>
      <c r="E432" s="203" t="s">
        <v>756</v>
      </c>
      <c r="F432" s="204" t="s">
        <v>757</v>
      </c>
      <c r="G432" s="205" t="s">
        <v>330</v>
      </c>
      <c r="H432" s="206">
        <v>2.5</v>
      </c>
      <c r="I432" s="207"/>
      <c r="J432" s="208">
        <f>ROUND(I432*H432,2)</f>
        <v>0</v>
      </c>
      <c r="K432" s="204" t="s">
        <v>207</v>
      </c>
      <c r="L432" s="47"/>
      <c r="M432" s="209" t="s">
        <v>5</v>
      </c>
      <c r="N432" s="210" t="s">
        <v>48</v>
      </c>
      <c r="O432" s="48"/>
      <c r="P432" s="211">
        <f>O432*H432</f>
        <v>0</v>
      </c>
      <c r="Q432" s="211">
        <v>0</v>
      </c>
      <c r="R432" s="211">
        <f>Q432*H432</f>
        <v>0</v>
      </c>
      <c r="S432" s="211">
        <v>0</v>
      </c>
      <c r="T432" s="212">
        <f>S432*H432</f>
        <v>0</v>
      </c>
      <c r="AR432" s="24" t="s">
        <v>296</v>
      </c>
      <c r="AT432" s="24" t="s">
        <v>203</v>
      </c>
      <c r="AU432" s="24" t="s">
        <v>87</v>
      </c>
      <c r="AY432" s="24" t="s">
        <v>201</v>
      </c>
      <c r="BE432" s="213">
        <f>IF(N432="základní",J432,0)</f>
        <v>0</v>
      </c>
      <c r="BF432" s="213">
        <f>IF(N432="snížená",J432,0)</f>
        <v>0</v>
      </c>
      <c r="BG432" s="213">
        <f>IF(N432="zákl. přenesená",J432,0)</f>
        <v>0</v>
      </c>
      <c r="BH432" s="213">
        <f>IF(N432="sníž. přenesená",J432,0)</f>
        <v>0</v>
      </c>
      <c r="BI432" s="213">
        <f>IF(N432="nulová",J432,0)</f>
        <v>0</v>
      </c>
      <c r="BJ432" s="24" t="s">
        <v>85</v>
      </c>
      <c r="BK432" s="213">
        <f>ROUND(I432*H432,2)</f>
        <v>0</v>
      </c>
      <c r="BL432" s="24" t="s">
        <v>296</v>
      </c>
      <c r="BM432" s="24" t="s">
        <v>758</v>
      </c>
    </row>
    <row r="433" spans="2:47" s="1" customFormat="1" ht="13.5">
      <c r="B433" s="47"/>
      <c r="D433" s="214" t="s">
        <v>210</v>
      </c>
      <c r="F433" s="215" t="s">
        <v>757</v>
      </c>
      <c r="I433" s="216"/>
      <c r="L433" s="47"/>
      <c r="M433" s="217"/>
      <c r="N433" s="48"/>
      <c r="O433" s="48"/>
      <c r="P433" s="48"/>
      <c r="Q433" s="48"/>
      <c r="R433" s="48"/>
      <c r="S433" s="48"/>
      <c r="T433" s="86"/>
      <c r="AT433" s="24" t="s">
        <v>210</v>
      </c>
      <c r="AU433" s="24" t="s">
        <v>87</v>
      </c>
    </row>
    <row r="434" spans="2:65" s="1" customFormat="1" ht="16.5" customHeight="1">
      <c r="B434" s="201"/>
      <c r="C434" s="242" t="s">
        <v>759</v>
      </c>
      <c r="D434" s="242" t="s">
        <v>504</v>
      </c>
      <c r="E434" s="243" t="s">
        <v>760</v>
      </c>
      <c r="F434" s="244" t="s">
        <v>761</v>
      </c>
      <c r="G434" s="245" t="s">
        <v>330</v>
      </c>
      <c r="H434" s="246">
        <v>2.5</v>
      </c>
      <c r="I434" s="247"/>
      <c r="J434" s="248">
        <f>ROUND(I434*H434,2)</f>
        <v>0</v>
      </c>
      <c r="K434" s="244" t="s">
        <v>207</v>
      </c>
      <c r="L434" s="249"/>
      <c r="M434" s="250" t="s">
        <v>5</v>
      </c>
      <c r="N434" s="251" t="s">
        <v>48</v>
      </c>
      <c r="O434" s="48"/>
      <c r="P434" s="211">
        <f>O434*H434</f>
        <v>0</v>
      </c>
      <c r="Q434" s="211">
        <v>0.0029</v>
      </c>
      <c r="R434" s="211">
        <f>Q434*H434</f>
        <v>0.0072499999999999995</v>
      </c>
      <c r="S434" s="211">
        <v>0</v>
      </c>
      <c r="T434" s="212">
        <f>S434*H434</f>
        <v>0</v>
      </c>
      <c r="AR434" s="24" t="s">
        <v>391</v>
      </c>
      <c r="AT434" s="24" t="s">
        <v>504</v>
      </c>
      <c r="AU434" s="24" t="s">
        <v>87</v>
      </c>
      <c r="AY434" s="24" t="s">
        <v>201</v>
      </c>
      <c r="BE434" s="213">
        <f>IF(N434="základní",J434,0)</f>
        <v>0</v>
      </c>
      <c r="BF434" s="213">
        <f>IF(N434="snížená",J434,0)</f>
        <v>0</v>
      </c>
      <c r="BG434" s="213">
        <f>IF(N434="zákl. přenesená",J434,0)</f>
        <v>0</v>
      </c>
      <c r="BH434" s="213">
        <f>IF(N434="sníž. přenesená",J434,0)</f>
        <v>0</v>
      </c>
      <c r="BI434" s="213">
        <f>IF(N434="nulová",J434,0)</f>
        <v>0</v>
      </c>
      <c r="BJ434" s="24" t="s">
        <v>85</v>
      </c>
      <c r="BK434" s="213">
        <f>ROUND(I434*H434,2)</f>
        <v>0</v>
      </c>
      <c r="BL434" s="24" t="s">
        <v>296</v>
      </c>
      <c r="BM434" s="24" t="s">
        <v>762</v>
      </c>
    </row>
    <row r="435" spans="2:47" s="1" customFormat="1" ht="13.5">
      <c r="B435" s="47"/>
      <c r="D435" s="214" t="s">
        <v>210</v>
      </c>
      <c r="F435" s="215" t="s">
        <v>761</v>
      </c>
      <c r="I435" s="216"/>
      <c r="L435" s="47"/>
      <c r="M435" s="217"/>
      <c r="N435" s="48"/>
      <c r="O435" s="48"/>
      <c r="P435" s="48"/>
      <c r="Q435" s="48"/>
      <c r="R435" s="48"/>
      <c r="S435" s="48"/>
      <c r="T435" s="86"/>
      <c r="AT435" s="24" t="s">
        <v>210</v>
      </c>
      <c r="AU435" s="24" t="s">
        <v>87</v>
      </c>
    </row>
    <row r="436" spans="2:65" s="1" customFormat="1" ht="16.5" customHeight="1">
      <c r="B436" s="201"/>
      <c r="C436" s="202" t="s">
        <v>763</v>
      </c>
      <c r="D436" s="202" t="s">
        <v>203</v>
      </c>
      <c r="E436" s="203" t="s">
        <v>764</v>
      </c>
      <c r="F436" s="204" t="s">
        <v>765</v>
      </c>
      <c r="G436" s="205" t="s">
        <v>330</v>
      </c>
      <c r="H436" s="206">
        <v>13</v>
      </c>
      <c r="I436" s="207"/>
      <c r="J436" s="208">
        <f>ROUND(I436*H436,2)</f>
        <v>0</v>
      </c>
      <c r="K436" s="204" t="s">
        <v>207</v>
      </c>
      <c r="L436" s="47"/>
      <c r="M436" s="209" t="s">
        <v>5</v>
      </c>
      <c r="N436" s="210" t="s">
        <v>48</v>
      </c>
      <c r="O436" s="48"/>
      <c r="P436" s="211">
        <f>O436*H436</f>
        <v>0</v>
      </c>
      <c r="Q436" s="211">
        <v>0</v>
      </c>
      <c r="R436" s="211">
        <f>Q436*H436</f>
        <v>0</v>
      </c>
      <c r="S436" s="211">
        <v>0</v>
      </c>
      <c r="T436" s="212">
        <f>S436*H436</f>
        <v>0</v>
      </c>
      <c r="AR436" s="24" t="s">
        <v>296</v>
      </c>
      <c r="AT436" s="24" t="s">
        <v>203</v>
      </c>
      <c r="AU436" s="24" t="s">
        <v>87</v>
      </c>
      <c r="AY436" s="24" t="s">
        <v>201</v>
      </c>
      <c r="BE436" s="213">
        <f>IF(N436="základní",J436,0)</f>
        <v>0</v>
      </c>
      <c r="BF436" s="213">
        <f>IF(N436="snížená",J436,0)</f>
        <v>0</v>
      </c>
      <c r="BG436" s="213">
        <f>IF(N436="zákl. přenesená",J436,0)</f>
        <v>0</v>
      </c>
      <c r="BH436" s="213">
        <f>IF(N436="sníž. přenesená",J436,0)</f>
        <v>0</v>
      </c>
      <c r="BI436" s="213">
        <f>IF(N436="nulová",J436,0)</f>
        <v>0</v>
      </c>
      <c r="BJ436" s="24" t="s">
        <v>85</v>
      </c>
      <c r="BK436" s="213">
        <f>ROUND(I436*H436,2)</f>
        <v>0</v>
      </c>
      <c r="BL436" s="24" t="s">
        <v>296</v>
      </c>
      <c r="BM436" s="24" t="s">
        <v>766</v>
      </c>
    </row>
    <row r="437" spans="2:47" s="1" customFormat="1" ht="13.5">
      <c r="B437" s="47"/>
      <c r="D437" s="214" t="s">
        <v>210</v>
      </c>
      <c r="F437" s="215" t="s">
        <v>767</v>
      </c>
      <c r="I437" s="216"/>
      <c r="L437" s="47"/>
      <c r="M437" s="217"/>
      <c r="N437" s="48"/>
      <c r="O437" s="48"/>
      <c r="P437" s="48"/>
      <c r="Q437" s="48"/>
      <c r="R437" s="48"/>
      <c r="S437" s="48"/>
      <c r="T437" s="86"/>
      <c r="AT437" s="24" t="s">
        <v>210</v>
      </c>
      <c r="AU437" s="24" t="s">
        <v>87</v>
      </c>
    </row>
    <row r="438" spans="2:51" s="11" customFormat="1" ht="13.5">
      <c r="B438" s="218"/>
      <c r="D438" s="214" t="s">
        <v>212</v>
      </c>
      <c r="E438" s="219" t="s">
        <v>5</v>
      </c>
      <c r="F438" s="220" t="s">
        <v>768</v>
      </c>
      <c r="H438" s="221">
        <v>13</v>
      </c>
      <c r="I438" s="222"/>
      <c r="L438" s="218"/>
      <c r="M438" s="223"/>
      <c r="N438" s="224"/>
      <c r="O438" s="224"/>
      <c r="P438" s="224"/>
      <c r="Q438" s="224"/>
      <c r="R438" s="224"/>
      <c r="S438" s="224"/>
      <c r="T438" s="225"/>
      <c r="AT438" s="219" t="s">
        <v>212</v>
      </c>
      <c r="AU438" s="219" t="s">
        <v>87</v>
      </c>
      <c r="AV438" s="11" t="s">
        <v>87</v>
      </c>
      <c r="AW438" s="11" t="s">
        <v>41</v>
      </c>
      <c r="AX438" s="11" t="s">
        <v>85</v>
      </c>
      <c r="AY438" s="219" t="s">
        <v>201</v>
      </c>
    </row>
    <row r="439" spans="2:65" s="1" customFormat="1" ht="16.5" customHeight="1">
      <c r="B439" s="201"/>
      <c r="C439" s="242" t="s">
        <v>769</v>
      </c>
      <c r="D439" s="242" t="s">
        <v>504</v>
      </c>
      <c r="E439" s="243" t="s">
        <v>770</v>
      </c>
      <c r="F439" s="244" t="s">
        <v>771</v>
      </c>
      <c r="G439" s="245" t="s">
        <v>330</v>
      </c>
      <c r="H439" s="246">
        <v>13</v>
      </c>
      <c r="I439" s="247"/>
      <c r="J439" s="248">
        <f>ROUND(I439*H439,2)</f>
        <v>0</v>
      </c>
      <c r="K439" s="244" t="s">
        <v>207</v>
      </c>
      <c r="L439" s="249"/>
      <c r="M439" s="250" t="s">
        <v>5</v>
      </c>
      <c r="N439" s="251" t="s">
        <v>48</v>
      </c>
      <c r="O439" s="48"/>
      <c r="P439" s="211">
        <f>O439*H439</f>
        <v>0</v>
      </c>
      <c r="Q439" s="211">
        <v>0.0035</v>
      </c>
      <c r="R439" s="211">
        <f>Q439*H439</f>
        <v>0.0455</v>
      </c>
      <c r="S439" s="211">
        <v>0</v>
      </c>
      <c r="T439" s="212">
        <f>S439*H439</f>
        <v>0</v>
      </c>
      <c r="AR439" s="24" t="s">
        <v>391</v>
      </c>
      <c r="AT439" s="24" t="s">
        <v>504</v>
      </c>
      <c r="AU439" s="24" t="s">
        <v>87</v>
      </c>
      <c r="AY439" s="24" t="s">
        <v>201</v>
      </c>
      <c r="BE439" s="213">
        <f>IF(N439="základní",J439,0)</f>
        <v>0</v>
      </c>
      <c r="BF439" s="213">
        <f>IF(N439="snížená",J439,0)</f>
        <v>0</v>
      </c>
      <c r="BG439" s="213">
        <f>IF(N439="zákl. přenesená",J439,0)</f>
        <v>0</v>
      </c>
      <c r="BH439" s="213">
        <f>IF(N439="sníž. přenesená",J439,0)</f>
        <v>0</v>
      </c>
      <c r="BI439" s="213">
        <f>IF(N439="nulová",J439,0)</f>
        <v>0</v>
      </c>
      <c r="BJ439" s="24" t="s">
        <v>85</v>
      </c>
      <c r="BK439" s="213">
        <f>ROUND(I439*H439,2)</f>
        <v>0</v>
      </c>
      <c r="BL439" s="24" t="s">
        <v>296</v>
      </c>
      <c r="BM439" s="24" t="s">
        <v>772</v>
      </c>
    </row>
    <row r="440" spans="2:47" s="1" customFormat="1" ht="13.5">
      <c r="B440" s="47"/>
      <c r="D440" s="214" t="s">
        <v>210</v>
      </c>
      <c r="F440" s="215" t="s">
        <v>771</v>
      </c>
      <c r="I440" s="216"/>
      <c r="L440" s="47"/>
      <c r="M440" s="217"/>
      <c r="N440" s="48"/>
      <c r="O440" s="48"/>
      <c r="P440" s="48"/>
      <c r="Q440" s="48"/>
      <c r="R440" s="48"/>
      <c r="S440" s="48"/>
      <c r="T440" s="86"/>
      <c r="AT440" s="24" t="s">
        <v>210</v>
      </c>
      <c r="AU440" s="24" t="s">
        <v>87</v>
      </c>
    </row>
    <row r="441" spans="2:65" s="1" customFormat="1" ht="16.5" customHeight="1">
      <c r="B441" s="201"/>
      <c r="C441" s="202" t="s">
        <v>773</v>
      </c>
      <c r="D441" s="202" t="s">
        <v>203</v>
      </c>
      <c r="E441" s="203" t="s">
        <v>774</v>
      </c>
      <c r="F441" s="204" t="s">
        <v>775</v>
      </c>
      <c r="G441" s="205" t="s">
        <v>259</v>
      </c>
      <c r="H441" s="206">
        <v>146.132</v>
      </c>
      <c r="I441" s="207"/>
      <c r="J441" s="208">
        <f>ROUND(I441*H441,2)</f>
        <v>0</v>
      </c>
      <c r="K441" s="204" t="s">
        <v>207</v>
      </c>
      <c r="L441" s="47"/>
      <c r="M441" s="209" t="s">
        <v>5</v>
      </c>
      <c r="N441" s="210" t="s">
        <v>48</v>
      </c>
      <c r="O441" s="48"/>
      <c r="P441" s="211">
        <f>O441*H441</f>
        <v>0</v>
      </c>
      <c r="Q441" s="211">
        <v>0</v>
      </c>
      <c r="R441" s="211">
        <f>Q441*H441</f>
        <v>0</v>
      </c>
      <c r="S441" s="211">
        <v>0</v>
      </c>
      <c r="T441" s="212">
        <f>S441*H441</f>
        <v>0</v>
      </c>
      <c r="AR441" s="24" t="s">
        <v>296</v>
      </c>
      <c r="AT441" s="24" t="s">
        <v>203</v>
      </c>
      <c r="AU441" s="24" t="s">
        <v>87</v>
      </c>
      <c r="AY441" s="24" t="s">
        <v>201</v>
      </c>
      <c r="BE441" s="213">
        <f>IF(N441="základní",J441,0)</f>
        <v>0</v>
      </c>
      <c r="BF441" s="213">
        <f>IF(N441="snížená",J441,0)</f>
        <v>0</v>
      </c>
      <c r="BG441" s="213">
        <f>IF(N441="zákl. přenesená",J441,0)</f>
        <v>0</v>
      </c>
      <c r="BH441" s="213">
        <f>IF(N441="sníž. přenesená",J441,0)</f>
        <v>0</v>
      </c>
      <c r="BI441" s="213">
        <f>IF(N441="nulová",J441,0)</f>
        <v>0</v>
      </c>
      <c r="BJ441" s="24" t="s">
        <v>85</v>
      </c>
      <c r="BK441" s="213">
        <f>ROUND(I441*H441,2)</f>
        <v>0</v>
      </c>
      <c r="BL441" s="24" t="s">
        <v>296</v>
      </c>
      <c r="BM441" s="24" t="s">
        <v>776</v>
      </c>
    </row>
    <row r="442" spans="2:47" s="1" customFormat="1" ht="13.5">
      <c r="B442" s="47"/>
      <c r="D442" s="214" t="s">
        <v>210</v>
      </c>
      <c r="F442" s="215" t="s">
        <v>777</v>
      </c>
      <c r="I442" s="216"/>
      <c r="L442" s="47"/>
      <c r="M442" s="217"/>
      <c r="N442" s="48"/>
      <c r="O442" s="48"/>
      <c r="P442" s="48"/>
      <c r="Q442" s="48"/>
      <c r="R442" s="48"/>
      <c r="S442" s="48"/>
      <c r="T442" s="86"/>
      <c r="AT442" s="24" t="s">
        <v>210</v>
      </c>
      <c r="AU442" s="24" t="s">
        <v>87</v>
      </c>
    </row>
    <row r="443" spans="2:63" s="10" customFormat="1" ht="29.85" customHeight="1">
      <c r="B443" s="188"/>
      <c r="D443" s="189" t="s">
        <v>76</v>
      </c>
      <c r="E443" s="199" t="s">
        <v>778</v>
      </c>
      <c r="F443" s="199" t="s">
        <v>779</v>
      </c>
      <c r="I443" s="191"/>
      <c r="J443" s="200">
        <f>BK443</f>
        <v>0</v>
      </c>
      <c r="L443" s="188"/>
      <c r="M443" s="193"/>
      <c r="N443" s="194"/>
      <c r="O443" s="194"/>
      <c r="P443" s="195">
        <f>SUM(P444:P465)</f>
        <v>0</v>
      </c>
      <c r="Q443" s="194"/>
      <c r="R443" s="195">
        <f>SUM(R444:R465)</f>
        <v>0.5884202000000001</v>
      </c>
      <c r="S443" s="194"/>
      <c r="T443" s="196">
        <f>SUM(T444:T465)</f>
        <v>0</v>
      </c>
      <c r="AR443" s="189" t="s">
        <v>87</v>
      </c>
      <c r="AT443" s="197" t="s">
        <v>76</v>
      </c>
      <c r="AU443" s="197" t="s">
        <v>85</v>
      </c>
      <c r="AY443" s="189" t="s">
        <v>201</v>
      </c>
      <c r="BK443" s="198">
        <f>SUM(BK444:BK465)</f>
        <v>0</v>
      </c>
    </row>
    <row r="444" spans="2:65" s="1" customFormat="1" ht="16.5" customHeight="1">
      <c r="B444" s="201"/>
      <c r="C444" s="202" t="s">
        <v>780</v>
      </c>
      <c r="D444" s="202" t="s">
        <v>203</v>
      </c>
      <c r="E444" s="203" t="s">
        <v>781</v>
      </c>
      <c r="F444" s="204" t="s">
        <v>782</v>
      </c>
      <c r="G444" s="205" t="s">
        <v>330</v>
      </c>
      <c r="H444" s="206">
        <v>21.8</v>
      </c>
      <c r="I444" s="207"/>
      <c r="J444" s="208">
        <f>ROUND(I444*H444,2)</f>
        <v>0</v>
      </c>
      <c r="K444" s="204" t="s">
        <v>207</v>
      </c>
      <c r="L444" s="47"/>
      <c r="M444" s="209" t="s">
        <v>5</v>
      </c>
      <c r="N444" s="210" t="s">
        <v>48</v>
      </c>
      <c r="O444" s="48"/>
      <c r="P444" s="211">
        <f>O444*H444</f>
        <v>0</v>
      </c>
      <c r="Q444" s="211">
        <v>0.0002</v>
      </c>
      <c r="R444" s="211">
        <f>Q444*H444</f>
        <v>0.00436</v>
      </c>
      <c r="S444" s="211">
        <v>0</v>
      </c>
      <c r="T444" s="212">
        <f>S444*H444</f>
        <v>0</v>
      </c>
      <c r="AR444" s="24" t="s">
        <v>296</v>
      </c>
      <c r="AT444" s="24" t="s">
        <v>203</v>
      </c>
      <c r="AU444" s="24" t="s">
        <v>87</v>
      </c>
      <c r="AY444" s="24" t="s">
        <v>201</v>
      </c>
      <c r="BE444" s="213">
        <f>IF(N444="základní",J444,0)</f>
        <v>0</v>
      </c>
      <c r="BF444" s="213">
        <f>IF(N444="snížená",J444,0)</f>
        <v>0</v>
      </c>
      <c r="BG444" s="213">
        <f>IF(N444="zákl. přenesená",J444,0)</f>
        <v>0</v>
      </c>
      <c r="BH444" s="213">
        <f>IF(N444="sníž. přenesená",J444,0)</f>
        <v>0</v>
      </c>
      <c r="BI444" s="213">
        <f>IF(N444="nulová",J444,0)</f>
        <v>0</v>
      </c>
      <c r="BJ444" s="24" t="s">
        <v>85</v>
      </c>
      <c r="BK444" s="213">
        <f>ROUND(I444*H444,2)</f>
        <v>0</v>
      </c>
      <c r="BL444" s="24" t="s">
        <v>296</v>
      </c>
      <c r="BM444" s="24" t="s">
        <v>783</v>
      </c>
    </row>
    <row r="445" spans="2:47" s="1" customFormat="1" ht="13.5">
      <c r="B445" s="47"/>
      <c r="D445" s="214" t="s">
        <v>210</v>
      </c>
      <c r="F445" s="215" t="s">
        <v>784</v>
      </c>
      <c r="I445" s="216"/>
      <c r="L445" s="47"/>
      <c r="M445" s="217"/>
      <c r="N445" s="48"/>
      <c r="O445" s="48"/>
      <c r="P445" s="48"/>
      <c r="Q445" s="48"/>
      <c r="R445" s="48"/>
      <c r="S445" s="48"/>
      <c r="T445" s="86"/>
      <c r="AT445" s="24" t="s">
        <v>210</v>
      </c>
      <c r="AU445" s="24" t="s">
        <v>87</v>
      </c>
    </row>
    <row r="446" spans="2:51" s="11" customFormat="1" ht="13.5">
      <c r="B446" s="218"/>
      <c r="D446" s="214" t="s">
        <v>212</v>
      </c>
      <c r="E446" s="219" t="s">
        <v>5</v>
      </c>
      <c r="F446" s="220" t="s">
        <v>785</v>
      </c>
      <c r="H446" s="221">
        <v>7.8</v>
      </c>
      <c r="I446" s="222"/>
      <c r="L446" s="218"/>
      <c r="M446" s="223"/>
      <c r="N446" s="224"/>
      <c r="O446" s="224"/>
      <c r="P446" s="224"/>
      <c r="Q446" s="224"/>
      <c r="R446" s="224"/>
      <c r="S446" s="224"/>
      <c r="T446" s="225"/>
      <c r="AT446" s="219" t="s">
        <v>212</v>
      </c>
      <c r="AU446" s="219" t="s">
        <v>87</v>
      </c>
      <c r="AV446" s="11" t="s">
        <v>87</v>
      </c>
      <c r="AW446" s="11" t="s">
        <v>41</v>
      </c>
      <c r="AX446" s="11" t="s">
        <v>77</v>
      </c>
      <c r="AY446" s="219" t="s">
        <v>201</v>
      </c>
    </row>
    <row r="447" spans="2:51" s="11" customFormat="1" ht="13.5">
      <c r="B447" s="218"/>
      <c r="D447" s="214" t="s">
        <v>212</v>
      </c>
      <c r="E447" s="219" t="s">
        <v>5</v>
      </c>
      <c r="F447" s="220" t="s">
        <v>786</v>
      </c>
      <c r="H447" s="221">
        <v>14</v>
      </c>
      <c r="I447" s="222"/>
      <c r="L447" s="218"/>
      <c r="M447" s="223"/>
      <c r="N447" s="224"/>
      <c r="O447" s="224"/>
      <c r="P447" s="224"/>
      <c r="Q447" s="224"/>
      <c r="R447" s="224"/>
      <c r="S447" s="224"/>
      <c r="T447" s="225"/>
      <c r="AT447" s="219" t="s">
        <v>212</v>
      </c>
      <c r="AU447" s="219" t="s">
        <v>87</v>
      </c>
      <c r="AV447" s="11" t="s">
        <v>87</v>
      </c>
      <c r="AW447" s="11" t="s">
        <v>41</v>
      </c>
      <c r="AX447" s="11" t="s">
        <v>77</v>
      </c>
      <c r="AY447" s="219" t="s">
        <v>201</v>
      </c>
    </row>
    <row r="448" spans="2:51" s="12" customFormat="1" ht="13.5">
      <c r="B448" s="226"/>
      <c r="D448" s="214" t="s">
        <v>212</v>
      </c>
      <c r="E448" s="227" t="s">
        <v>5</v>
      </c>
      <c r="F448" s="228" t="s">
        <v>226</v>
      </c>
      <c r="H448" s="229">
        <v>21.8</v>
      </c>
      <c r="I448" s="230"/>
      <c r="L448" s="226"/>
      <c r="M448" s="231"/>
      <c r="N448" s="232"/>
      <c r="O448" s="232"/>
      <c r="P448" s="232"/>
      <c r="Q448" s="232"/>
      <c r="R448" s="232"/>
      <c r="S448" s="232"/>
      <c r="T448" s="233"/>
      <c r="AT448" s="227" t="s">
        <v>212</v>
      </c>
      <c r="AU448" s="227" t="s">
        <v>87</v>
      </c>
      <c r="AV448" s="12" t="s">
        <v>208</v>
      </c>
      <c r="AW448" s="12" t="s">
        <v>41</v>
      </c>
      <c r="AX448" s="12" t="s">
        <v>85</v>
      </c>
      <c r="AY448" s="227" t="s">
        <v>201</v>
      </c>
    </row>
    <row r="449" spans="2:65" s="1" customFormat="1" ht="16.5" customHeight="1">
      <c r="B449" s="201"/>
      <c r="C449" s="242" t="s">
        <v>787</v>
      </c>
      <c r="D449" s="242" t="s">
        <v>504</v>
      </c>
      <c r="E449" s="243" t="s">
        <v>788</v>
      </c>
      <c r="F449" s="244" t="s">
        <v>789</v>
      </c>
      <c r="G449" s="245" t="s">
        <v>330</v>
      </c>
      <c r="H449" s="246">
        <v>23.98</v>
      </c>
      <c r="I449" s="247"/>
      <c r="J449" s="248">
        <f>ROUND(I449*H449,2)</f>
        <v>0</v>
      </c>
      <c r="K449" s="244" t="s">
        <v>5</v>
      </c>
      <c r="L449" s="249"/>
      <c r="M449" s="250" t="s">
        <v>5</v>
      </c>
      <c r="N449" s="251" t="s">
        <v>48</v>
      </c>
      <c r="O449" s="48"/>
      <c r="P449" s="211">
        <f>O449*H449</f>
        <v>0</v>
      </c>
      <c r="Q449" s="211">
        <v>0.0126</v>
      </c>
      <c r="R449" s="211">
        <f>Q449*H449</f>
        <v>0.302148</v>
      </c>
      <c r="S449" s="211">
        <v>0</v>
      </c>
      <c r="T449" s="212">
        <f>S449*H449</f>
        <v>0</v>
      </c>
      <c r="AR449" s="24" t="s">
        <v>391</v>
      </c>
      <c r="AT449" s="24" t="s">
        <v>504</v>
      </c>
      <c r="AU449" s="24" t="s">
        <v>87</v>
      </c>
      <c r="AY449" s="24" t="s">
        <v>201</v>
      </c>
      <c r="BE449" s="213">
        <f>IF(N449="základní",J449,0)</f>
        <v>0</v>
      </c>
      <c r="BF449" s="213">
        <f>IF(N449="snížená",J449,0)</f>
        <v>0</v>
      </c>
      <c r="BG449" s="213">
        <f>IF(N449="zákl. přenesená",J449,0)</f>
        <v>0</v>
      </c>
      <c r="BH449" s="213">
        <f>IF(N449="sníž. přenesená",J449,0)</f>
        <v>0</v>
      </c>
      <c r="BI449" s="213">
        <f>IF(N449="nulová",J449,0)</f>
        <v>0</v>
      </c>
      <c r="BJ449" s="24" t="s">
        <v>85</v>
      </c>
      <c r="BK449" s="213">
        <f>ROUND(I449*H449,2)</f>
        <v>0</v>
      </c>
      <c r="BL449" s="24" t="s">
        <v>296</v>
      </c>
      <c r="BM449" s="24" t="s">
        <v>790</v>
      </c>
    </row>
    <row r="450" spans="2:47" s="1" customFormat="1" ht="13.5">
      <c r="B450" s="47"/>
      <c r="D450" s="214" t="s">
        <v>210</v>
      </c>
      <c r="F450" s="215" t="s">
        <v>789</v>
      </c>
      <c r="I450" s="216"/>
      <c r="L450" s="47"/>
      <c r="M450" s="217"/>
      <c r="N450" s="48"/>
      <c r="O450" s="48"/>
      <c r="P450" s="48"/>
      <c r="Q450" s="48"/>
      <c r="R450" s="48"/>
      <c r="S450" s="48"/>
      <c r="T450" s="86"/>
      <c r="AT450" s="24" t="s">
        <v>210</v>
      </c>
      <c r="AU450" s="24" t="s">
        <v>87</v>
      </c>
    </row>
    <row r="451" spans="2:51" s="11" customFormat="1" ht="13.5">
      <c r="B451" s="218"/>
      <c r="D451" s="214" t="s">
        <v>212</v>
      </c>
      <c r="E451" s="219" t="s">
        <v>5</v>
      </c>
      <c r="F451" s="220" t="s">
        <v>785</v>
      </c>
      <c r="H451" s="221">
        <v>7.8</v>
      </c>
      <c r="I451" s="222"/>
      <c r="L451" s="218"/>
      <c r="M451" s="223"/>
      <c r="N451" s="224"/>
      <c r="O451" s="224"/>
      <c r="P451" s="224"/>
      <c r="Q451" s="224"/>
      <c r="R451" s="224"/>
      <c r="S451" s="224"/>
      <c r="T451" s="225"/>
      <c r="AT451" s="219" t="s">
        <v>212</v>
      </c>
      <c r="AU451" s="219" t="s">
        <v>87</v>
      </c>
      <c r="AV451" s="11" t="s">
        <v>87</v>
      </c>
      <c r="AW451" s="11" t="s">
        <v>41</v>
      </c>
      <c r="AX451" s="11" t="s">
        <v>77</v>
      </c>
      <c r="AY451" s="219" t="s">
        <v>201</v>
      </c>
    </row>
    <row r="452" spans="2:51" s="11" customFormat="1" ht="13.5">
      <c r="B452" s="218"/>
      <c r="D452" s="214" t="s">
        <v>212</v>
      </c>
      <c r="E452" s="219" t="s">
        <v>5</v>
      </c>
      <c r="F452" s="220" t="s">
        <v>786</v>
      </c>
      <c r="H452" s="221">
        <v>14</v>
      </c>
      <c r="I452" s="222"/>
      <c r="L452" s="218"/>
      <c r="M452" s="223"/>
      <c r="N452" s="224"/>
      <c r="O452" s="224"/>
      <c r="P452" s="224"/>
      <c r="Q452" s="224"/>
      <c r="R452" s="224"/>
      <c r="S452" s="224"/>
      <c r="T452" s="225"/>
      <c r="AT452" s="219" t="s">
        <v>212</v>
      </c>
      <c r="AU452" s="219" t="s">
        <v>87</v>
      </c>
      <c r="AV452" s="11" t="s">
        <v>87</v>
      </c>
      <c r="AW452" s="11" t="s">
        <v>41</v>
      </c>
      <c r="AX452" s="11" t="s">
        <v>77</v>
      </c>
      <c r="AY452" s="219" t="s">
        <v>201</v>
      </c>
    </row>
    <row r="453" spans="2:51" s="12" customFormat="1" ht="13.5">
      <c r="B453" s="226"/>
      <c r="D453" s="214" t="s">
        <v>212</v>
      </c>
      <c r="E453" s="227" t="s">
        <v>5</v>
      </c>
      <c r="F453" s="228" t="s">
        <v>226</v>
      </c>
      <c r="H453" s="229">
        <v>21.8</v>
      </c>
      <c r="I453" s="230"/>
      <c r="L453" s="226"/>
      <c r="M453" s="231"/>
      <c r="N453" s="232"/>
      <c r="O453" s="232"/>
      <c r="P453" s="232"/>
      <c r="Q453" s="232"/>
      <c r="R453" s="232"/>
      <c r="S453" s="232"/>
      <c r="T453" s="233"/>
      <c r="AT453" s="227" t="s">
        <v>212</v>
      </c>
      <c r="AU453" s="227" t="s">
        <v>87</v>
      </c>
      <c r="AV453" s="12" t="s">
        <v>208</v>
      </c>
      <c r="AW453" s="12" t="s">
        <v>41</v>
      </c>
      <c r="AX453" s="12" t="s">
        <v>85</v>
      </c>
      <c r="AY453" s="227" t="s">
        <v>201</v>
      </c>
    </row>
    <row r="454" spans="2:51" s="11" customFormat="1" ht="13.5">
      <c r="B454" s="218"/>
      <c r="D454" s="214" t="s">
        <v>212</v>
      </c>
      <c r="F454" s="220" t="s">
        <v>791</v>
      </c>
      <c r="H454" s="221">
        <v>23.98</v>
      </c>
      <c r="I454" s="222"/>
      <c r="L454" s="218"/>
      <c r="M454" s="223"/>
      <c r="N454" s="224"/>
      <c r="O454" s="224"/>
      <c r="P454" s="224"/>
      <c r="Q454" s="224"/>
      <c r="R454" s="224"/>
      <c r="S454" s="224"/>
      <c r="T454" s="225"/>
      <c r="AT454" s="219" t="s">
        <v>212</v>
      </c>
      <c r="AU454" s="219" t="s">
        <v>87</v>
      </c>
      <c r="AV454" s="11" t="s">
        <v>87</v>
      </c>
      <c r="AW454" s="11" t="s">
        <v>6</v>
      </c>
      <c r="AX454" s="11" t="s">
        <v>85</v>
      </c>
      <c r="AY454" s="219" t="s">
        <v>201</v>
      </c>
    </row>
    <row r="455" spans="2:65" s="1" customFormat="1" ht="16.5" customHeight="1">
      <c r="B455" s="201"/>
      <c r="C455" s="202" t="s">
        <v>792</v>
      </c>
      <c r="D455" s="202" t="s">
        <v>203</v>
      </c>
      <c r="E455" s="203" t="s">
        <v>793</v>
      </c>
      <c r="F455" s="204" t="s">
        <v>794</v>
      </c>
      <c r="G455" s="205" t="s">
        <v>270</v>
      </c>
      <c r="H455" s="206">
        <v>23.77</v>
      </c>
      <c r="I455" s="207"/>
      <c r="J455" s="208">
        <f>ROUND(I455*H455,2)</f>
        <v>0</v>
      </c>
      <c r="K455" s="204" t="s">
        <v>207</v>
      </c>
      <c r="L455" s="47"/>
      <c r="M455" s="209" t="s">
        <v>5</v>
      </c>
      <c r="N455" s="210" t="s">
        <v>48</v>
      </c>
      <c r="O455" s="48"/>
      <c r="P455" s="211">
        <f>O455*H455</f>
        <v>0</v>
      </c>
      <c r="Q455" s="211">
        <v>0.00416</v>
      </c>
      <c r="R455" s="211">
        <f>Q455*H455</f>
        <v>0.09888319999999999</v>
      </c>
      <c r="S455" s="211">
        <v>0</v>
      </c>
      <c r="T455" s="212">
        <f>S455*H455</f>
        <v>0</v>
      </c>
      <c r="AR455" s="24" t="s">
        <v>296</v>
      </c>
      <c r="AT455" s="24" t="s">
        <v>203</v>
      </c>
      <c r="AU455" s="24" t="s">
        <v>87</v>
      </c>
      <c r="AY455" s="24" t="s">
        <v>201</v>
      </c>
      <c r="BE455" s="213">
        <f>IF(N455="základní",J455,0)</f>
        <v>0</v>
      </c>
      <c r="BF455" s="213">
        <f>IF(N455="snížená",J455,0)</f>
        <v>0</v>
      </c>
      <c r="BG455" s="213">
        <f>IF(N455="zákl. přenesená",J455,0)</f>
        <v>0</v>
      </c>
      <c r="BH455" s="213">
        <f>IF(N455="sníž. přenesená",J455,0)</f>
        <v>0</v>
      </c>
      <c r="BI455" s="213">
        <f>IF(N455="nulová",J455,0)</f>
        <v>0</v>
      </c>
      <c r="BJ455" s="24" t="s">
        <v>85</v>
      </c>
      <c r="BK455" s="213">
        <f>ROUND(I455*H455,2)</f>
        <v>0</v>
      </c>
      <c r="BL455" s="24" t="s">
        <v>296</v>
      </c>
      <c r="BM455" s="24" t="s">
        <v>795</v>
      </c>
    </row>
    <row r="456" spans="2:47" s="1" customFormat="1" ht="13.5">
      <c r="B456" s="47"/>
      <c r="D456" s="214" t="s">
        <v>210</v>
      </c>
      <c r="F456" s="215" t="s">
        <v>796</v>
      </c>
      <c r="I456" s="216"/>
      <c r="L456" s="47"/>
      <c r="M456" s="217"/>
      <c r="N456" s="48"/>
      <c r="O456" s="48"/>
      <c r="P456" s="48"/>
      <c r="Q456" s="48"/>
      <c r="R456" s="48"/>
      <c r="S456" s="48"/>
      <c r="T456" s="86"/>
      <c r="AT456" s="24" t="s">
        <v>210</v>
      </c>
      <c r="AU456" s="24" t="s">
        <v>87</v>
      </c>
    </row>
    <row r="457" spans="2:51" s="11" customFormat="1" ht="13.5">
      <c r="B457" s="218"/>
      <c r="D457" s="214" t="s">
        <v>212</v>
      </c>
      <c r="E457" s="219" t="s">
        <v>5</v>
      </c>
      <c r="F457" s="220" t="s">
        <v>797</v>
      </c>
      <c r="H457" s="221">
        <v>23.77</v>
      </c>
      <c r="I457" s="222"/>
      <c r="L457" s="218"/>
      <c r="M457" s="223"/>
      <c r="N457" s="224"/>
      <c r="O457" s="224"/>
      <c r="P457" s="224"/>
      <c r="Q457" s="224"/>
      <c r="R457" s="224"/>
      <c r="S457" s="224"/>
      <c r="T457" s="225"/>
      <c r="AT457" s="219" t="s">
        <v>212</v>
      </c>
      <c r="AU457" s="219" t="s">
        <v>87</v>
      </c>
      <c r="AV457" s="11" t="s">
        <v>87</v>
      </c>
      <c r="AW457" s="11" t="s">
        <v>41</v>
      </c>
      <c r="AX457" s="11" t="s">
        <v>85</v>
      </c>
      <c r="AY457" s="219" t="s">
        <v>201</v>
      </c>
    </row>
    <row r="458" spans="2:65" s="1" customFormat="1" ht="16.5" customHeight="1">
      <c r="B458" s="201"/>
      <c r="C458" s="242" t="s">
        <v>798</v>
      </c>
      <c r="D458" s="242" t="s">
        <v>504</v>
      </c>
      <c r="E458" s="243" t="s">
        <v>799</v>
      </c>
      <c r="F458" s="244" t="s">
        <v>800</v>
      </c>
      <c r="G458" s="245" t="s">
        <v>270</v>
      </c>
      <c r="H458" s="246">
        <v>26.147</v>
      </c>
      <c r="I458" s="247"/>
      <c r="J458" s="248">
        <f>ROUND(I458*H458,2)</f>
        <v>0</v>
      </c>
      <c r="K458" s="244" t="s">
        <v>5</v>
      </c>
      <c r="L458" s="249"/>
      <c r="M458" s="250" t="s">
        <v>5</v>
      </c>
      <c r="N458" s="251" t="s">
        <v>48</v>
      </c>
      <c r="O458" s="48"/>
      <c r="P458" s="211">
        <f>O458*H458</f>
        <v>0</v>
      </c>
      <c r="Q458" s="211">
        <v>0</v>
      </c>
      <c r="R458" s="211">
        <f>Q458*H458</f>
        <v>0</v>
      </c>
      <c r="S458" s="211">
        <v>0</v>
      </c>
      <c r="T458" s="212">
        <f>S458*H458</f>
        <v>0</v>
      </c>
      <c r="AR458" s="24" t="s">
        <v>391</v>
      </c>
      <c r="AT458" s="24" t="s">
        <v>504</v>
      </c>
      <c r="AU458" s="24" t="s">
        <v>87</v>
      </c>
      <c r="AY458" s="24" t="s">
        <v>201</v>
      </c>
      <c r="BE458" s="213">
        <f>IF(N458="základní",J458,0)</f>
        <v>0</v>
      </c>
      <c r="BF458" s="213">
        <f>IF(N458="snížená",J458,0)</f>
        <v>0</v>
      </c>
      <c r="BG458" s="213">
        <f>IF(N458="zákl. přenesená",J458,0)</f>
        <v>0</v>
      </c>
      <c r="BH458" s="213">
        <f>IF(N458="sníž. přenesená",J458,0)</f>
        <v>0</v>
      </c>
      <c r="BI458" s="213">
        <f>IF(N458="nulová",J458,0)</f>
        <v>0</v>
      </c>
      <c r="BJ458" s="24" t="s">
        <v>85</v>
      </c>
      <c r="BK458" s="213">
        <f>ROUND(I458*H458,2)</f>
        <v>0</v>
      </c>
      <c r="BL458" s="24" t="s">
        <v>296</v>
      </c>
      <c r="BM458" s="24" t="s">
        <v>801</v>
      </c>
    </row>
    <row r="459" spans="2:51" s="11" customFormat="1" ht="13.5">
      <c r="B459" s="218"/>
      <c r="D459" s="214" t="s">
        <v>212</v>
      </c>
      <c r="E459" s="219" t="s">
        <v>5</v>
      </c>
      <c r="F459" s="220" t="s">
        <v>797</v>
      </c>
      <c r="H459" s="221">
        <v>23.77</v>
      </c>
      <c r="I459" s="222"/>
      <c r="L459" s="218"/>
      <c r="M459" s="223"/>
      <c r="N459" s="224"/>
      <c r="O459" s="224"/>
      <c r="P459" s="224"/>
      <c r="Q459" s="224"/>
      <c r="R459" s="224"/>
      <c r="S459" s="224"/>
      <c r="T459" s="225"/>
      <c r="AT459" s="219" t="s">
        <v>212</v>
      </c>
      <c r="AU459" s="219" t="s">
        <v>87</v>
      </c>
      <c r="AV459" s="11" t="s">
        <v>87</v>
      </c>
      <c r="AW459" s="11" t="s">
        <v>41</v>
      </c>
      <c r="AX459" s="11" t="s">
        <v>85</v>
      </c>
      <c r="AY459" s="219" t="s">
        <v>201</v>
      </c>
    </row>
    <row r="460" spans="2:51" s="11" customFormat="1" ht="13.5">
      <c r="B460" s="218"/>
      <c r="D460" s="214" t="s">
        <v>212</v>
      </c>
      <c r="F460" s="220" t="s">
        <v>802</v>
      </c>
      <c r="H460" s="221">
        <v>26.147</v>
      </c>
      <c r="I460" s="222"/>
      <c r="L460" s="218"/>
      <c r="M460" s="223"/>
      <c r="N460" s="224"/>
      <c r="O460" s="224"/>
      <c r="P460" s="224"/>
      <c r="Q460" s="224"/>
      <c r="R460" s="224"/>
      <c r="S460" s="224"/>
      <c r="T460" s="225"/>
      <c r="AT460" s="219" t="s">
        <v>212</v>
      </c>
      <c r="AU460" s="219" t="s">
        <v>87</v>
      </c>
      <c r="AV460" s="11" t="s">
        <v>87</v>
      </c>
      <c r="AW460" s="11" t="s">
        <v>6</v>
      </c>
      <c r="AX460" s="11" t="s">
        <v>85</v>
      </c>
      <c r="AY460" s="219" t="s">
        <v>201</v>
      </c>
    </row>
    <row r="461" spans="2:65" s="1" customFormat="1" ht="16.5" customHeight="1">
      <c r="B461" s="201"/>
      <c r="C461" s="202" t="s">
        <v>803</v>
      </c>
      <c r="D461" s="202" t="s">
        <v>203</v>
      </c>
      <c r="E461" s="203" t="s">
        <v>804</v>
      </c>
      <c r="F461" s="204" t="s">
        <v>805</v>
      </c>
      <c r="G461" s="205" t="s">
        <v>270</v>
      </c>
      <c r="H461" s="206">
        <v>23.77</v>
      </c>
      <c r="I461" s="207"/>
      <c r="J461" s="208">
        <f>ROUND(I461*H461,2)</f>
        <v>0</v>
      </c>
      <c r="K461" s="204" t="s">
        <v>207</v>
      </c>
      <c r="L461" s="47"/>
      <c r="M461" s="209" t="s">
        <v>5</v>
      </c>
      <c r="N461" s="210" t="s">
        <v>48</v>
      </c>
      <c r="O461" s="48"/>
      <c r="P461" s="211">
        <f>O461*H461</f>
        <v>0</v>
      </c>
      <c r="Q461" s="211">
        <v>0.0077</v>
      </c>
      <c r="R461" s="211">
        <f>Q461*H461</f>
        <v>0.183029</v>
      </c>
      <c r="S461" s="211">
        <v>0</v>
      </c>
      <c r="T461" s="212">
        <f>S461*H461</f>
        <v>0</v>
      </c>
      <c r="AR461" s="24" t="s">
        <v>296</v>
      </c>
      <c r="AT461" s="24" t="s">
        <v>203</v>
      </c>
      <c r="AU461" s="24" t="s">
        <v>87</v>
      </c>
      <c r="AY461" s="24" t="s">
        <v>201</v>
      </c>
      <c r="BE461" s="213">
        <f>IF(N461="základní",J461,0)</f>
        <v>0</v>
      </c>
      <c r="BF461" s="213">
        <f>IF(N461="snížená",J461,0)</f>
        <v>0</v>
      </c>
      <c r="BG461" s="213">
        <f>IF(N461="zákl. přenesená",J461,0)</f>
        <v>0</v>
      </c>
      <c r="BH461" s="213">
        <f>IF(N461="sníž. přenesená",J461,0)</f>
        <v>0</v>
      </c>
      <c r="BI461" s="213">
        <f>IF(N461="nulová",J461,0)</f>
        <v>0</v>
      </c>
      <c r="BJ461" s="24" t="s">
        <v>85</v>
      </c>
      <c r="BK461" s="213">
        <f>ROUND(I461*H461,2)</f>
        <v>0</v>
      </c>
      <c r="BL461" s="24" t="s">
        <v>296</v>
      </c>
      <c r="BM461" s="24" t="s">
        <v>806</v>
      </c>
    </row>
    <row r="462" spans="2:47" s="1" customFormat="1" ht="13.5">
      <c r="B462" s="47"/>
      <c r="D462" s="214" t="s">
        <v>210</v>
      </c>
      <c r="F462" s="215" t="s">
        <v>807</v>
      </c>
      <c r="I462" s="216"/>
      <c r="L462" s="47"/>
      <c r="M462" s="217"/>
      <c r="N462" s="48"/>
      <c r="O462" s="48"/>
      <c r="P462" s="48"/>
      <c r="Q462" s="48"/>
      <c r="R462" s="48"/>
      <c r="S462" s="48"/>
      <c r="T462" s="86"/>
      <c r="AT462" s="24" t="s">
        <v>210</v>
      </c>
      <c r="AU462" s="24" t="s">
        <v>87</v>
      </c>
    </row>
    <row r="463" spans="2:51" s="11" customFormat="1" ht="13.5">
      <c r="B463" s="218"/>
      <c r="D463" s="214" t="s">
        <v>212</v>
      </c>
      <c r="E463" s="219" t="s">
        <v>5</v>
      </c>
      <c r="F463" s="220" t="s">
        <v>797</v>
      </c>
      <c r="H463" s="221">
        <v>23.77</v>
      </c>
      <c r="I463" s="222"/>
      <c r="L463" s="218"/>
      <c r="M463" s="223"/>
      <c r="N463" s="224"/>
      <c r="O463" s="224"/>
      <c r="P463" s="224"/>
      <c r="Q463" s="224"/>
      <c r="R463" s="224"/>
      <c r="S463" s="224"/>
      <c r="T463" s="225"/>
      <c r="AT463" s="219" t="s">
        <v>212</v>
      </c>
      <c r="AU463" s="219" t="s">
        <v>87</v>
      </c>
      <c r="AV463" s="11" t="s">
        <v>87</v>
      </c>
      <c r="AW463" s="11" t="s">
        <v>41</v>
      </c>
      <c r="AX463" s="11" t="s">
        <v>85</v>
      </c>
      <c r="AY463" s="219" t="s">
        <v>201</v>
      </c>
    </row>
    <row r="464" spans="2:65" s="1" customFormat="1" ht="16.5" customHeight="1">
      <c r="B464" s="201"/>
      <c r="C464" s="202" t="s">
        <v>808</v>
      </c>
      <c r="D464" s="202" t="s">
        <v>203</v>
      </c>
      <c r="E464" s="203" t="s">
        <v>809</v>
      </c>
      <c r="F464" s="204" t="s">
        <v>810</v>
      </c>
      <c r="G464" s="205" t="s">
        <v>259</v>
      </c>
      <c r="H464" s="206">
        <v>0.588</v>
      </c>
      <c r="I464" s="207"/>
      <c r="J464" s="208">
        <f>ROUND(I464*H464,2)</f>
        <v>0</v>
      </c>
      <c r="K464" s="204" t="s">
        <v>207</v>
      </c>
      <c r="L464" s="47"/>
      <c r="M464" s="209" t="s">
        <v>5</v>
      </c>
      <c r="N464" s="210" t="s">
        <v>48</v>
      </c>
      <c r="O464" s="48"/>
      <c r="P464" s="211">
        <f>O464*H464</f>
        <v>0</v>
      </c>
      <c r="Q464" s="211">
        <v>0</v>
      </c>
      <c r="R464" s="211">
        <f>Q464*H464</f>
        <v>0</v>
      </c>
      <c r="S464" s="211">
        <v>0</v>
      </c>
      <c r="T464" s="212">
        <f>S464*H464</f>
        <v>0</v>
      </c>
      <c r="AR464" s="24" t="s">
        <v>296</v>
      </c>
      <c r="AT464" s="24" t="s">
        <v>203</v>
      </c>
      <c r="AU464" s="24" t="s">
        <v>87</v>
      </c>
      <c r="AY464" s="24" t="s">
        <v>201</v>
      </c>
      <c r="BE464" s="213">
        <f>IF(N464="základní",J464,0)</f>
        <v>0</v>
      </c>
      <c r="BF464" s="213">
        <f>IF(N464="snížená",J464,0)</f>
        <v>0</v>
      </c>
      <c r="BG464" s="213">
        <f>IF(N464="zákl. přenesená",J464,0)</f>
        <v>0</v>
      </c>
      <c r="BH464" s="213">
        <f>IF(N464="sníž. přenesená",J464,0)</f>
        <v>0</v>
      </c>
      <c r="BI464" s="213">
        <f>IF(N464="nulová",J464,0)</f>
        <v>0</v>
      </c>
      <c r="BJ464" s="24" t="s">
        <v>85</v>
      </c>
      <c r="BK464" s="213">
        <f>ROUND(I464*H464,2)</f>
        <v>0</v>
      </c>
      <c r="BL464" s="24" t="s">
        <v>296</v>
      </c>
      <c r="BM464" s="24" t="s">
        <v>811</v>
      </c>
    </row>
    <row r="465" spans="2:47" s="1" customFormat="1" ht="13.5">
      <c r="B465" s="47"/>
      <c r="D465" s="214" t="s">
        <v>210</v>
      </c>
      <c r="F465" s="215" t="s">
        <v>812</v>
      </c>
      <c r="I465" s="216"/>
      <c r="L465" s="47"/>
      <c r="M465" s="217"/>
      <c r="N465" s="48"/>
      <c r="O465" s="48"/>
      <c r="P465" s="48"/>
      <c r="Q465" s="48"/>
      <c r="R465" s="48"/>
      <c r="S465" s="48"/>
      <c r="T465" s="86"/>
      <c r="AT465" s="24" t="s">
        <v>210</v>
      </c>
      <c r="AU465" s="24" t="s">
        <v>87</v>
      </c>
    </row>
    <row r="466" spans="2:63" s="10" customFormat="1" ht="29.85" customHeight="1">
      <c r="B466" s="188"/>
      <c r="D466" s="189" t="s">
        <v>76</v>
      </c>
      <c r="E466" s="199" t="s">
        <v>813</v>
      </c>
      <c r="F466" s="199" t="s">
        <v>814</v>
      </c>
      <c r="I466" s="191"/>
      <c r="J466" s="200">
        <f>BK466</f>
        <v>0</v>
      </c>
      <c r="L466" s="188"/>
      <c r="M466" s="193"/>
      <c r="N466" s="194"/>
      <c r="O466" s="194"/>
      <c r="P466" s="195">
        <f>SUM(P467:P482)</f>
        <v>0</v>
      </c>
      <c r="Q466" s="194"/>
      <c r="R466" s="195">
        <f>SUM(R467:R482)</f>
        <v>0.54216898</v>
      </c>
      <c r="S466" s="194"/>
      <c r="T466" s="196">
        <f>SUM(T467:T482)</f>
        <v>0</v>
      </c>
      <c r="AR466" s="189" t="s">
        <v>87</v>
      </c>
      <c r="AT466" s="197" t="s">
        <v>76</v>
      </c>
      <c r="AU466" s="197" t="s">
        <v>85</v>
      </c>
      <c r="AY466" s="189" t="s">
        <v>201</v>
      </c>
      <c r="BK466" s="198">
        <f>SUM(BK467:BK482)</f>
        <v>0</v>
      </c>
    </row>
    <row r="467" spans="2:65" s="1" customFormat="1" ht="25.5" customHeight="1">
      <c r="B467" s="201"/>
      <c r="C467" s="202" t="s">
        <v>815</v>
      </c>
      <c r="D467" s="202" t="s">
        <v>203</v>
      </c>
      <c r="E467" s="203" t="s">
        <v>816</v>
      </c>
      <c r="F467" s="204" t="s">
        <v>817</v>
      </c>
      <c r="G467" s="205" t="s">
        <v>270</v>
      </c>
      <c r="H467" s="206">
        <v>48.94</v>
      </c>
      <c r="I467" s="207"/>
      <c r="J467" s="208">
        <f>ROUND(I467*H467,2)</f>
        <v>0</v>
      </c>
      <c r="K467" s="204" t="s">
        <v>207</v>
      </c>
      <c r="L467" s="47"/>
      <c r="M467" s="209" t="s">
        <v>5</v>
      </c>
      <c r="N467" s="210" t="s">
        <v>48</v>
      </c>
      <c r="O467" s="48"/>
      <c r="P467" s="211">
        <f>O467*H467</f>
        <v>0</v>
      </c>
      <c r="Q467" s="211">
        <v>3E-05</v>
      </c>
      <c r="R467" s="211">
        <f>Q467*H467</f>
        <v>0.0014682</v>
      </c>
      <c r="S467" s="211">
        <v>0</v>
      </c>
      <c r="T467" s="212">
        <f>S467*H467</f>
        <v>0</v>
      </c>
      <c r="AR467" s="24" t="s">
        <v>296</v>
      </c>
      <c r="AT467" s="24" t="s">
        <v>203</v>
      </c>
      <c r="AU467" s="24" t="s">
        <v>87</v>
      </c>
      <c r="AY467" s="24" t="s">
        <v>201</v>
      </c>
      <c r="BE467" s="213">
        <f>IF(N467="základní",J467,0)</f>
        <v>0</v>
      </c>
      <c r="BF467" s="213">
        <f>IF(N467="snížená",J467,0)</f>
        <v>0</v>
      </c>
      <c r="BG467" s="213">
        <f>IF(N467="zákl. přenesená",J467,0)</f>
        <v>0</v>
      </c>
      <c r="BH467" s="213">
        <f>IF(N467="sníž. přenesená",J467,0)</f>
        <v>0</v>
      </c>
      <c r="BI467" s="213">
        <f>IF(N467="nulová",J467,0)</f>
        <v>0</v>
      </c>
      <c r="BJ467" s="24" t="s">
        <v>85</v>
      </c>
      <c r="BK467" s="213">
        <f>ROUND(I467*H467,2)</f>
        <v>0</v>
      </c>
      <c r="BL467" s="24" t="s">
        <v>296</v>
      </c>
      <c r="BM467" s="24" t="s">
        <v>818</v>
      </c>
    </row>
    <row r="468" spans="2:47" s="1" customFormat="1" ht="13.5">
      <c r="B468" s="47"/>
      <c r="D468" s="214" t="s">
        <v>210</v>
      </c>
      <c r="F468" s="215" t="s">
        <v>819</v>
      </c>
      <c r="I468" s="216"/>
      <c r="L468" s="47"/>
      <c r="M468" s="217"/>
      <c r="N468" s="48"/>
      <c r="O468" s="48"/>
      <c r="P468" s="48"/>
      <c r="Q468" s="48"/>
      <c r="R468" s="48"/>
      <c r="S468" s="48"/>
      <c r="T468" s="86"/>
      <c r="AT468" s="24" t="s">
        <v>210</v>
      </c>
      <c r="AU468" s="24" t="s">
        <v>87</v>
      </c>
    </row>
    <row r="469" spans="2:51" s="11" customFormat="1" ht="13.5">
      <c r="B469" s="218"/>
      <c r="D469" s="214" t="s">
        <v>212</v>
      </c>
      <c r="E469" s="219" t="s">
        <v>5</v>
      </c>
      <c r="F469" s="220" t="s">
        <v>820</v>
      </c>
      <c r="H469" s="221">
        <v>48.94</v>
      </c>
      <c r="I469" s="222"/>
      <c r="L469" s="218"/>
      <c r="M469" s="223"/>
      <c r="N469" s="224"/>
      <c r="O469" s="224"/>
      <c r="P469" s="224"/>
      <c r="Q469" s="224"/>
      <c r="R469" s="224"/>
      <c r="S469" s="224"/>
      <c r="T469" s="225"/>
      <c r="AT469" s="219" t="s">
        <v>212</v>
      </c>
      <c r="AU469" s="219" t="s">
        <v>87</v>
      </c>
      <c r="AV469" s="11" t="s">
        <v>87</v>
      </c>
      <c r="AW469" s="11" t="s">
        <v>41</v>
      </c>
      <c r="AX469" s="11" t="s">
        <v>85</v>
      </c>
      <c r="AY469" s="219" t="s">
        <v>201</v>
      </c>
    </row>
    <row r="470" spans="2:65" s="1" customFormat="1" ht="16.5" customHeight="1">
      <c r="B470" s="201"/>
      <c r="C470" s="202" t="s">
        <v>821</v>
      </c>
      <c r="D470" s="202" t="s">
        <v>203</v>
      </c>
      <c r="E470" s="203" t="s">
        <v>822</v>
      </c>
      <c r="F470" s="204" t="s">
        <v>823</v>
      </c>
      <c r="G470" s="205" t="s">
        <v>270</v>
      </c>
      <c r="H470" s="206">
        <v>48.94</v>
      </c>
      <c r="I470" s="207"/>
      <c r="J470" s="208">
        <f>ROUND(I470*H470,2)</f>
        <v>0</v>
      </c>
      <c r="K470" s="204" t="s">
        <v>207</v>
      </c>
      <c r="L470" s="47"/>
      <c r="M470" s="209" t="s">
        <v>5</v>
      </c>
      <c r="N470" s="210" t="s">
        <v>48</v>
      </c>
      <c r="O470" s="48"/>
      <c r="P470" s="211">
        <f>O470*H470</f>
        <v>0</v>
      </c>
      <c r="Q470" s="211">
        <v>0.00758</v>
      </c>
      <c r="R470" s="211">
        <f>Q470*H470</f>
        <v>0.3709652</v>
      </c>
      <c r="S470" s="211">
        <v>0</v>
      </c>
      <c r="T470" s="212">
        <f>S470*H470</f>
        <v>0</v>
      </c>
      <c r="AR470" s="24" t="s">
        <v>296</v>
      </c>
      <c r="AT470" s="24" t="s">
        <v>203</v>
      </c>
      <c r="AU470" s="24" t="s">
        <v>87</v>
      </c>
      <c r="AY470" s="24" t="s">
        <v>201</v>
      </c>
      <c r="BE470" s="213">
        <f>IF(N470="základní",J470,0)</f>
        <v>0</v>
      </c>
      <c r="BF470" s="213">
        <f>IF(N470="snížená",J470,0)</f>
        <v>0</v>
      </c>
      <c r="BG470" s="213">
        <f>IF(N470="zákl. přenesená",J470,0)</f>
        <v>0</v>
      </c>
      <c r="BH470" s="213">
        <f>IF(N470="sníž. přenesená",J470,0)</f>
        <v>0</v>
      </c>
      <c r="BI470" s="213">
        <f>IF(N470="nulová",J470,0)</f>
        <v>0</v>
      </c>
      <c r="BJ470" s="24" t="s">
        <v>85</v>
      </c>
      <c r="BK470" s="213">
        <f>ROUND(I470*H470,2)</f>
        <v>0</v>
      </c>
      <c r="BL470" s="24" t="s">
        <v>296</v>
      </c>
      <c r="BM470" s="24" t="s">
        <v>824</v>
      </c>
    </row>
    <row r="471" spans="2:47" s="1" customFormat="1" ht="13.5">
      <c r="B471" s="47"/>
      <c r="D471" s="214" t="s">
        <v>210</v>
      </c>
      <c r="F471" s="215" t="s">
        <v>825</v>
      </c>
      <c r="I471" s="216"/>
      <c r="L471" s="47"/>
      <c r="M471" s="217"/>
      <c r="N471" s="48"/>
      <c r="O471" s="48"/>
      <c r="P471" s="48"/>
      <c r="Q471" s="48"/>
      <c r="R471" s="48"/>
      <c r="S471" s="48"/>
      <c r="T471" s="86"/>
      <c r="AT471" s="24" t="s">
        <v>210</v>
      </c>
      <c r="AU471" s="24" t="s">
        <v>87</v>
      </c>
    </row>
    <row r="472" spans="2:51" s="11" customFormat="1" ht="13.5">
      <c r="B472" s="218"/>
      <c r="D472" s="214" t="s">
        <v>212</v>
      </c>
      <c r="E472" s="219" t="s">
        <v>5</v>
      </c>
      <c r="F472" s="220" t="s">
        <v>820</v>
      </c>
      <c r="H472" s="221">
        <v>48.94</v>
      </c>
      <c r="I472" s="222"/>
      <c r="L472" s="218"/>
      <c r="M472" s="223"/>
      <c r="N472" s="224"/>
      <c r="O472" s="224"/>
      <c r="P472" s="224"/>
      <c r="Q472" s="224"/>
      <c r="R472" s="224"/>
      <c r="S472" s="224"/>
      <c r="T472" s="225"/>
      <c r="AT472" s="219" t="s">
        <v>212</v>
      </c>
      <c r="AU472" s="219" t="s">
        <v>87</v>
      </c>
      <c r="AV472" s="11" t="s">
        <v>87</v>
      </c>
      <c r="AW472" s="11" t="s">
        <v>41</v>
      </c>
      <c r="AX472" s="11" t="s">
        <v>85</v>
      </c>
      <c r="AY472" s="219" t="s">
        <v>201</v>
      </c>
    </row>
    <row r="473" spans="2:65" s="1" customFormat="1" ht="16.5" customHeight="1">
      <c r="B473" s="201"/>
      <c r="C473" s="202" t="s">
        <v>826</v>
      </c>
      <c r="D473" s="202" t="s">
        <v>203</v>
      </c>
      <c r="E473" s="203" t="s">
        <v>827</v>
      </c>
      <c r="F473" s="204" t="s">
        <v>828</v>
      </c>
      <c r="G473" s="205" t="s">
        <v>270</v>
      </c>
      <c r="H473" s="206">
        <v>48.94</v>
      </c>
      <c r="I473" s="207"/>
      <c r="J473" s="208">
        <f>ROUND(I473*H473,2)</f>
        <v>0</v>
      </c>
      <c r="K473" s="204" t="s">
        <v>207</v>
      </c>
      <c r="L473" s="47"/>
      <c r="M473" s="209" t="s">
        <v>5</v>
      </c>
      <c r="N473" s="210" t="s">
        <v>48</v>
      </c>
      <c r="O473" s="48"/>
      <c r="P473" s="211">
        <f>O473*H473</f>
        <v>0</v>
      </c>
      <c r="Q473" s="211">
        <v>0.0003</v>
      </c>
      <c r="R473" s="211">
        <f>Q473*H473</f>
        <v>0.014681999999999999</v>
      </c>
      <c r="S473" s="211">
        <v>0</v>
      </c>
      <c r="T473" s="212">
        <f>S473*H473</f>
        <v>0</v>
      </c>
      <c r="AR473" s="24" t="s">
        <v>296</v>
      </c>
      <c r="AT473" s="24" t="s">
        <v>203</v>
      </c>
      <c r="AU473" s="24" t="s">
        <v>87</v>
      </c>
      <c r="AY473" s="24" t="s">
        <v>201</v>
      </c>
      <c r="BE473" s="213">
        <f>IF(N473="základní",J473,0)</f>
        <v>0</v>
      </c>
      <c r="BF473" s="213">
        <f>IF(N473="snížená",J473,0)</f>
        <v>0</v>
      </c>
      <c r="BG473" s="213">
        <f>IF(N473="zákl. přenesená",J473,0)</f>
        <v>0</v>
      </c>
      <c r="BH473" s="213">
        <f>IF(N473="sníž. přenesená",J473,0)</f>
        <v>0</v>
      </c>
      <c r="BI473" s="213">
        <f>IF(N473="nulová",J473,0)</f>
        <v>0</v>
      </c>
      <c r="BJ473" s="24" t="s">
        <v>85</v>
      </c>
      <c r="BK473" s="213">
        <f>ROUND(I473*H473,2)</f>
        <v>0</v>
      </c>
      <c r="BL473" s="24" t="s">
        <v>296</v>
      </c>
      <c r="BM473" s="24" t="s">
        <v>829</v>
      </c>
    </row>
    <row r="474" spans="2:47" s="1" customFormat="1" ht="13.5">
      <c r="B474" s="47"/>
      <c r="D474" s="214" t="s">
        <v>210</v>
      </c>
      <c r="F474" s="215" t="s">
        <v>830</v>
      </c>
      <c r="I474" s="216"/>
      <c r="L474" s="47"/>
      <c r="M474" s="217"/>
      <c r="N474" s="48"/>
      <c r="O474" s="48"/>
      <c r="P474" s="48"/>
      <c r="Q474" s="48"/>
      <c r="R474" s="48"/>
      <c r="S474" s="48"/>
      <c r="T474" s="86"/>
      <c r="AT474" s="24" t="s">
        <v>210</v>
      </c>
      <c r="AU474" s="24" t="s">
        <v>87</v>
      </c>
    </row>
    <row r="475" spans="2:51" s="11" customFormat="1" ht="13.5">
      <c r="B475" s="218"/>
      <c r="D475" s="214" t="s">
        <v>212</v>
      </c>
      <c r="E475" s="219" t="s">
        <v>5</v>
      </c>
      <c r="F475" s="220" t="s">
        <v>820</v>
      </c>
      <c r="H475" s="221">
        <v>48.94</v>
      </c>
      <c r="I475" s="222"/>
      <c r="L475" s="218"/>
      <c r="M475" s="223"/>
      <c r="N475" s="224"/>
      <c r="O475" s="224"/>
      <c r="P475" s="224"/>
      <c r="Q475" s="224"/>
      <c r="R475" s="224"/>
      <c r="S475" s="224"/>
      <c r="T475" s="225"/>
      <c r="AT475" s="219" t="s">
        <v>212</v>
      </c>
      <c r="AU475" s="219" t="s">
        <v>87</v>
      </c>
      <c r="AV475" s="11" t="s">
        <v>87</v>
      </c>
      <c r="AW475" s="11" t="s">
        <v>41</v>
      </c>
      <c r="AX475" s="11" t="s">
        <v>85</v>
      </c>
      <c r="AY475" s="219" t="s">
        <v>201</v>
      </c>
    </row>
    <row r="476" spans="2:65" s="1" customFormat="1" ht="16.5" customHeight="1">
      <c r="B476" s="201"/>
      <c r="C476" s="242" t="s">
        <v>831</v>
      </c>
      <c r="D476" s="242" t="s">
        <v>504</v>
      </c>
      <c r="E476" s="243" t="s">
        <v>832</v>
      </c>
      <c r="F476" s="244" t="s">
        <v>833</v>
      </c>
      <c r="G476" s="245" t="s">
        <v>270</v>
      </c>
      <c r="H476" s="246">
        <v>53.834</v>
      </c>
      <c r="I476" s="247"/>
      <c r="J476" s="248">
        <f>ROUND(I476*H476,2)</f>
        <v>0</v>
      </c>
      <c r="K476" s="244" t="s">
        <v>5</v>
      </c>
      <c r="L476" s="249"/>
      <c r="M476" s="250" t="s">
        <v>5</v>
      </c>
      <c r="N476" s="251" t="s">
        <v>48</v>
      </c>
      <c r="O476" s="48"/>
      <c r="P476" s="211">
        <f>O476*H476</f>
        <v>0</v>
      </c>
      <c r="Q476" s="211">
        <v>0.00287</v>
      </c>
      <c r="R476" s="211">
        <f>Q476*H476</f>
        <v>0.15450358000000003</v>
      </c>
      <c r="S476" s="211">
        <v>0</v>
      </c>
      <c r="T476" s="212">
        <f>S476*H476</f>
        <v>0</v>
      </c>
      <c r="AR476" s="24" t="s">
        <v>391</v>
      </c>
      <c r="AT476" s="24" t="s">
        <v>504</v>
      </c>
      <c r="AU476" s="24" t="s">
        <v>87</v>
      </c>
      <c r="AY476" s="24" t="s">
        <v>201</v>
      </c>
      <c r="BE476" s="213">
        <f>IF(N476="základní",J476,0)</f>
        <v>0</v>
      </c>
      <c r="BF476" s="213">
        <f>IF(N476="snížená",J476,0)</f>
        <v>0</v>
      </c>
      <c r="BG476" s="213">
        <f>IF(N476="zákl. přenesená",J476,0)</f>
        <v>0</v>
      </c>
      <c r="BH476" s="213">
        <f>IF(N476="sníž. přenesená",J476,0)</f>
        <v>0</v>
      </c>
      <c r="BI476" s="213">
        <f>IF(N476="nulová",J476,0)</f>
        <v>0</v>
      </c>
      <c r="BJ476" s="24" t="s">
        <v>85</v>
      </c>
      <c r="BK476" s="213">
        <f>ROUND(I476*H476,2)</f>
        <v>0</v>
      </c>
      <c r="BL476" s="24" t="s">
        <v>296</v>
      </c>
      <c r="BM476" s="24" t="s">
        <v>834</v>
      </c>
    </row>
    <row r="477" spans="2:47" s="1" customFormat="1" ht="13.5">
      <c r="B477" s="47"/>
      <c r="D477" s="214" t="s">
        <v>210</v>
      </c>
      <c r="F477" s="215" t="s">
        <v>833</v>
      </c>
      <c r="I477" s="216"/>
      <c r="L477" s="47"/>
      <c r="M477" s="217"/>
      <c r="N477" s="48"/>
      <c r="O477" s="48"/>
      <c r="P477" s="48"/>
      <c r="Q477" s="48"/>
      <c r="R477" s="48"/>
      <c r="S477" s="48"/>
      <c r="T477" s="86"/>
      <c r="AT477" s="24" t="s">
        <v>210</v>
      </c>
      <c r="AU477" s="24" t="s">
        <v>87</v>
      </c>
    </row>
    <row r="478" spans="2:51" s="11" customFormat="1" ht="13.5">
      <c r="B478" s="218"/>
      <c r="D478" s="214" t="s">
        <v>212</v>
      </c>
      <c r="F478" s="220" t="s">
        <v>835</v>
      </c>
      <c r="H478" s="221">
        <v>53.834</v>
      </c>
      <c r="I478" s="222"/>
      <c r="L478" s="218"/>
      <c r="M478" s="223"/>
      <c r="N478" s="224"/>
      <c r="O478" s="224"/>
      <c r="P478" s="224"/>
      <c r="Q478" s="224"/>
      <c r="R478" s="224"/>
      <c r="S478" s="224"/>
      <c r="T478" s="225"/>
      <c r="AT478" s="219" t="s">
        <v>212</v>
      </c>
      <c r="AU478" s="219" t="s">
        <v>87</v>
      </c>
      <c r="AV478" s="11" t="s">
        <v>87</v>
      </c>
      <c r="AW478" s="11" t="s">
        <v>6</v>
      </c>
      <c r="AX478" s="11" t="s">
        <v>85</v>
      </c>
      <c r="AY478" s="219" t="s">
        <v>201</v>
      </c>
    </row>
    <row r="479" spans="2:65" s="1" customFormat="1" ht="16.5" customHeight="1">
      <c r="B479" s="201"/>
      <c r="C479" s="202" t="s">
        <v>836</v>
      </c>
      <c r="D479" s="202" t="s">
        <v>203</v>
      </c>
      <c r="E479" s="203" t="s">
        <v>837</v>
      </c>
      <c r="F479" s="204" t="s">
        <v>838</v>
      </c>
      <c r="G479" s="205" t="s">
        <v>330</v>
      </c>
      <c r="H479" s="206">
        <v>55</v>
      </c>
      <c r="I479" s="207"/>
      <c r="J479" s="208">
        <f>ROUND(I479*H479,2)</f>
        <v>0</v>
      </c>
      <c r="K479" s="204" t="s">
        <v>5</v>
      </c>
      <c r="L479" s="47"/>
      <c r="M479" s="209" t="s">
        <v>5</v>
      </c>
      <c r="N479" s="210" t="s">
        <v>48</v>
      </c>
      <c r="O479" s="48"/>
      <c r="P479" s="211">
        <f>O479*H479</f>
        <v>0</v>
      </c>
      <c r="Q479" s="211">
        <v>1E-05</v>
      </c>
      <c r="R479" s="211">
        <f>Q479*H479</f>
        <v>0.00055</v>
      </c>
      <c r="S479" s="211">
        <v>0</v>
      </c>
      <c r="T479" s="212">
        <f>S479*H479</f>
        <v>0</v>
      </c>
      <c r="AR479" s="24" t="s">
        <v>296</v>
      </c>
      <c r="AT479" s="24" t="s">
        <v>203</v>
      </c>
      <c r="AU479" s="24" t="s">
        <v>87</v>
      </c>
      <c r="AY479" s="24" t="s">
        <v>201</v>
      </c>
      <c r="BE479" s="213">
        <f>IF(N479="základní",J479,0)</f>
        <v>0</v>
      </c>
      <c r="BF479" s="213">
        <f>IF(N479="snížená",J479,0)</f>
        <v>0</v>
      </c>
      <c r="BG479" s="213">
        <f>IF(N479="zákl. přenesená",J479,0)</f>
        <v>0</v>
      </c>
      <c r="BH479" s="213">
        <f>IF(N479="sníž. přenesená",J479,0)</f>
        <v>0</v>
      </c>
      <c r="BI479" s="213">
        <f>IF(N479="nulová",J479,0)</f>
        <v>0</v>
      </c>
      <c r="BJ479" s="24" t="s">
        <v>85</v>
      </c>
      <c r="BK479" s="213">
        <f>ROUND(I479*H479,2)</f>
        <v>0</v>
      </c>
      <c r="BL479" s="24" t="s">
        <v>296</v>
      </c>
      <c r="BM479" s="24" t="s">
        <v>839</v>
      </c>
    </row>
    <row r="480" spans="2:51" s="11" customFormat="1" ht="13.5">
      <c r="B480" s="218"/>
      <c r="D480" s="214" t="s">
        <v>212</v>
      </c>
      <c r="E480" s="219" t="s">
        <v>5</v>
      </c>
      <c r="F480" s="220" t="s">
        <v>536</v>
      </c>
      <c r="H480" s="221">
        <v>55</v>
      </c>
      <c r="I480" s="222"/>
      <c r="L480" s="218"/>
      <c r="M480" s="223"/>
      <c r="N480" s="224"/>
      <c r="O480" s="224"/>
      <c r="P480" s="224"/>
      <c r="Q480" s="224"/>
      <c r="R480" s="224"/>
      <c r="S480" s="224"/>
      <c r="T480" s="225"/>
      <c r="AT480" s="219" t="s">
        <v>212</v>
      </c>
      <c r="AU480" s="219" t="s">
        <v>87</v>
      </c>
      <c r="AV480" s="11" t="s">
        <v>87</v>
      </c>
      <c r="AW480" s="11" t="s">
        <v>41</v>
      </c>
      <c r="AX480" s="11" t="s">
        <v>85</v>
      </c>
      <c r="AY480" s="219" t="s">
        <v>201</v>
      </c>
    </row>
    <row r="481" spans="2:65" s="1" customFormat="1" ht="16.5" customHeight="1">
      <c r="B481" s="201"/>
      <c r="C481" s="202" t="s">
        <v>840</v>
      </c>
      <c r="D481" s="202" t="s">
        <v>203</v>
      </c>
      <c r="E481" s="203" t="s">
        <v>841</v>
      </c>
      <c r="F481" s="204" t="s">
        <v>842</v>
      </c>
      <c r="G481" s="205" t="s">
        <v>259</v>
      </c>
      <c r="H481" s="206">
        <v>0.542</v>
      </c>
      <c r="I481" s="207"/>
      <c r="J481" s="208">
        <f>ROUND(I481*H481,2)</f>
        <v>0</v>
      </c>
      <c r="K481" s="204" t="s">
        <v>207</v>
      </c>
      <c r="L481" s="47"/>
      <c r="M481" s="209" t="s">
        <v>5</v>
      </c>
      <c r="N481" s="210" t="s">
        <v>48</v>
      </c>
      <c r="O481" s="48"/>
      <c r="P481" s="211">
        <f>O481*H481</f>
        <v>0</v>
      </c>
      <c r="Q481" s="211">
        <v>0</v>
      </c>
      <c r="R481" s="211">
        <f>Q481*H481</f>
        <v>0</v>
      </c>
      <c r="S481" s="211">
        <v>0</v>
      </c>
      <c r="T481" s="212">
        <f>S481*H481</f>
        <v>0</v>
      </c>
      <c r="AR481" s="24" t="s">
        <v>296</v>
      </c>
      <c r="AT481" s="24" t="s">
        <v>203</v>
      </c>
      <c r="AU481" s="24" t="s">
        <v>87</v>
      </c>
      <c r="AY481" s="24" t="s">
        <v>201</v>
      </c>
      <c r="BE481" s="213">
        <f>IF(N481="základní",J481,0)</f>
        <v>0</v>
      </c>
      <c r="BF481" s="213">
        <f>IF(N481="snížená",J481,0)</f>
        <v>0</v>
      </c>
      <c r="BG481" s="213">
        <f>IF(N481="zákl. přenesená",J481,0)</f>
        <v>0</v>
      </c>
      <c r="BH481" s="213">
        <f>IF(N481="sníž. přenesená",J481,0)</f>
        <v>0</v>
      </c>
      <c r="BI481" s="213">
        <f>IF(N481="nulová",J481,0)</f>
        <v>0</v>
      </c>
      <c r="BJ481" s="24" t="s">
        <v>85</v>
      </c>
      <c r="BK481" s="213">
        <f>ROUND(I481*H481,2)</f>
        <v>0</v>
      </c>
      <c r="BL481" s="24" t="s">
        <v>296</v>
      </c>
      <c r="BM481" s="24" t="s">
        <v>843</v>
      </c>
    </row>
    <row r="482" spans="2:47" s="1" customFormat="1" ht="13.5">
      <c r="B482" s="47"/>
      <c r="D482" s="214" t="s">
        <v>210</v>
      </c>
      <c r="F482" s="215" t="s">
        <v>844</v>
      </c>
      <c r="I482" s="216"/>
      <c r="L482" s="47"/>
      <c r="M482" s="217"/>
      <c r="N482" s="48"/>
      <c r="O482" s="48"/>
      <c r="P482" s="48"/>
      <c r="Q482" s="48"/>
      <c r="R482" s="48"/>
      <c r="S482" s="48"/>
      <c r="T482" s="86"/>
      <c r="AT482" s="24" t="s">
        <v>210</v>
      </c>
      <c r="AU482" s="24" t="s">
        <v>87</v>
      </c>
    </row>
    <row r="483" spans="2:63" s="10" customFormat="1" ht="29.85" customHeight="1">
      <c r="B483" s="188"/>
      <c r="D483" s="189" t="s">
        <v>76</v>
      </c>
      <c r="E483" s="199" t="s">
        <v>845</v>
      </c>
      <c r="F483" s="199" t="s">
        <v>846</v>
      </c>
      <c r="I483" s="191"/>
      <c r="J483" s="200">
        <f>BK483</f>
        <v>0</v>
      </c>
      <c r="L483" s="188"/>
      <c r="M483" s="193"/>
      <c r="N483" s="194"/>
      <c r="O483" s="194"/>
      <c r="P483" s="195">
        <f>SUM(P484:P496)</f>
        <v>0</v>
      </c>
      <c r="Q483" s="194"/>
      <c r="R483" s="195">
        <f>SUM(R484:R496)</f>
        <v>0.795792</v>
      </c>
      <c r="S483" s="194"/>
      <c r="T483" s="196">
        <f>SUM(T484:T496)</f>
        <v>0</v>
      </c>
      <c r="AR483" s="189" t="s">
        <v>87</v>
      </c>
      <c r="AT483" s="197" t="s">
        <v>76</v>
      </c>
      <c r="AU483" s="197" t="s">
        <v>85</v>
      </c>
      <c r="AY483" s="189" t="s">
        <v>201</v>
      </c>
      <c r="BK483" s="198">
        <f>SUM(BK484:BK496)</f>
        <v>0</v>
      </c>
    </row>
    <row r="484" spans="2:65" s="1" customFormat="1" ht="25.5" customHeight="1">
      <c r="B484" s="201"/>
      <c r="C484" s="202" t="s">
        <v>847</v>
      </c>
      <c r="D484" s="202" t="s">
        <v>203</v>
      </c>
      <c r="E484" s="203" t="s">
        <v>848</v>
      </c>
      <c r="F484" s="204" t="s">
        <v>849</v>
      </c>
      <c r="G484" s="205" t="s">
        <v>270</v>
      </c>
      <c r="H484" s="206">
        <v>47.2</v>
      </c>
      <c r="I484" s="207"/>
      <c r="J484" s="208">
        <f>ROUND(I484*H484,2)</f>
        <v>0</v>
      </c>
      <c r="K484" s="204" t="s">
        <v>207</v>
      </c>
      <c r="L484" s="47"/>
      <c r="M484" s="209" t="s">
        <v>5</v>
      </c>
      <c r="N484" s="210" t="s">
        <v>48</v>
      </c>
      <c r="O484" s="48"/>
      <c r="P484" s="211">
        <f>O484*H484</f>
        <v>0</v>
      </c>
      <c r="Q484" s="211">
        <v>0.003</v>
      </c>
      <c r="R484" s="211">
        <f>Q484*H484</f>
        <v>0.1416</v>
      </c>
      <c r="S484" s="211">
        <v>0</v>
      </c>
      <c r="T484" s="212">
        <f>S484*H484</f>
        <v>0</v>
      </c>
      <c r="AR484" s="24" t="s">
        <v>296</v>
      </c>
      <c r="AT484" s="24" t="s">
        <v>203</v>
      </c>
      <c r="AU484" s="24" t="s">
        <v>87</v>
      </c>
      <c r="AY484" s="24" t="s">
        <v>201</v>
      </c>
      <c r="BE484" s="213">
        <f>IF(N484="základní",J484,0)</f>
        <v>0</v>
      </c>
      <c r="BF484" s="213">
        <f>IF(N484="snížená",J484,0)</f>
        <v>0</v>
      </c>
      <c r="BG484" s="213">
        <f>IF(N484="zákl. přenesená",J484,0)</f>
        <v>0</v>
      </c>
      <c r="BH484" s="213">
        <f>IF(N484="sníž. přenesená",J484,0)</f>
        <v>0</v>
      </c>
      <c r="BI484" s="213">
        <f>IF(N484="nulová",J484,0)</f>
        <v>0</v>
      </c>
      <c r="BJ484" s="24" t="s">
        <v>85</v>
      </c>
      <c r="BK484" s="213">
        <f>ROUND(I484*H484,2)</f>
        <v>0</v>
      </c>
      <c r="BL484" s="24" t="s">
        <v>296</v>
      </c>
      <c r="BM484" s="24" t="s">
        <v>850</v>
      </c>
    </row>
    <row r="485" spans="2:47" s="1" customFormat="1" ht="13.5">
      <c r="B485" s="47"/>
      <c r="D485" s="214" t="s">
        <v>210</v>
      </c>
      <c r="F485" s="215" t="s">
        <v>851</v>
      </c>
      <c r="I485" s="216"/>
      <c r="L485" s="47"/>
      <c r="M485" s="217"/>
      <c r="N485" s="48"/>
      <c r="O485" s="48"/>
      <c r="P485" s="48"/>
      <c r="Q485" s="48"/>
      <c r="R485" s="48"/>
      <c r="S485" s="48"/>
      <c r="T485" s="86"/>
      <c r="AT485" s="24" t="s">
        <v>210</v>
      </c>
      <c r="AU485" s="24" t="s">
        <v>87</v>
      </c>
    </row>
    <row r="486" spans="2:51" s="11" customFormat="1" ht="13.5">
      <c r="B486" s="218"/>
      <c r="D486" s="214" t="s">
        <v>212</v>
      </c>
      <c r="E486" s="219" t="s">
        <v>5</v>
      </c>
      <c r="F486" s="220" t="s">
        <v>852</v>
      </c>
      <c r="H486" s="221">
        <v>33</v>
      </c>
      <c r="I486" s="222"/>
      <c r="L486" s="218"/>
      <c r="M486" s="223"/>
      <c r="N486" s="224"/>
      <c r="O486" s="224"/>
      <c r="P486" s="224"/>
      <c r="Q486" s="224"/>
      <c r="R486" s="224"/>
      <c r="S486" s="224"/>
      <c r="T486" s="225"/>
      <c r="AT486" s="219" t="s">
        <v>212</v>
      </c>
      <c r="AU486" s="219" t="s">
        <v>87</v>
      </c>
      <c r="AV486" s="11" t="s">
        <v>87</v>
      </c>
      <c r="AW486" s="11" t="s">
        <v>41</v>
      </c>
      <c r="AX486" s="11" t="s">
        <v>77</v>
      </c>
      <c r="AY486" s="219" t="s">
        <v>201</v>
      </c>
    </row>
    <row r="487" spans="2:51" s="11" customFormat="1" ht="13.5">
      <c r="B487" s="218"/>
      <c r="D487" s="214" t="s">
        <v>212</v>
      </c>
      <c r="E487" s="219" t="s">
        <v>5</v>
      </c>
      <c r="F487" s="220" t="s">
        <v>853</v>
      </c>
      <c r="H487" s="221">
        <v>14.2</v>
      </c>
      <c r="I487" s="222"/>
      <c r="L487" s="218"/>
      <c r="M487" s="223"/>
      <c r="N487" s="224"/>
      <c r="O487" s="224"/>
      <c r="P487" s="224"/>
      <c r="Q487" s="224"/>
      <c r="R487" s="224"/>
      <c r="S487" s="224"/>
      <c r="T487" s="225"/>
      <c r="AT487" s="219" t="s">
        <v>212</v>
      </c>
      <c r="AU487" s="219" t="s">
        <v>87</v>
      </c>
      <c r="AV487" s="11" t="s">
        <v>87</v>
      </c>
      <c r="AW487" s="11" t="s">
        <v>41</v>
      </c>
      <c r="AX487" s="11" t="s">
        <v>77</v>
      </c>
      <c r="AY487" s="219" t="s">
        <v>201</v>
      </c>
    </row>
    <row r="488" spans="2:51" s="12" customFormat="1" ht="13.5">
      <c r="B488" s="226"/>
      <c r="D488" s="214" t="s">
        <v>212</v>
      </c>
      <c r="E488" s="227" t="s">
        <v>5</v>
      </c>
      <c r="F488" s="228" t="s">
        <v>226</v>
      </c>
      <c r="H488" s="229">
        <v>47.2</v>
      </c>
      <c r="I488" s="230"/>
      <c r="L488" s="226"/>
      <c r="M488" s="231"/>
      <c r="N488" s="232"/>
      <c r="O488" s="232"/>
      <c r="P488" s="232"/>
      <c r="Q488" s="232"/>
      <c r="R488" s="232"/>
      <c r="S488" s="232"/>
      <c r="T488" s="233"/>
      <c r="AT488" s="227" t="s">
        <v>212</v>
      </c>
      <c r="AU488" s="227" t="s">
        <v>87</v>
      </c>
      <c r="AV488" s="12" t="s">
        <v>208</v>
      </c>
      <c r="AW488" s="12" t="s">
        <v>41</v>
      </c>
      <c r="AX488" s="12" t="s">
        <v>85</v>
      </c>
      <c r="AY488" s="227" t="s">
        <v>201</v>
      </c>
    </row>
    <row r="489" spans="2:65" s="1" customFormat="1" ht="16.5" customHeight="1">
      <c r="B489" s="201"/>
      <c r="C489" s="242" t="s">
        <v>854</v>
      </c>
      <c r="D489" s="242" t="s">
        <v>504</v>
      </c>
      <c r="E489" s="243" t="s">
        <v>855</v>
      </c>
      <c r="F489" s="244" t="s">
        <v>856</v>
      </c>
      <c r="G489" s="245" t="s">
        <v>270</v>
      </c>
      <c r="H489" s="246">
        <v>51.92</v>
      </c>
      <c r="I489" s="247"/>
      <c r="J489" s="248">
        <f>ROUND(I489*H489,2)</f>
        <v>0</v>
      </c>
      <c r="K489" s="244" t="s">
        <v>5</v>
      </c>
      <c r="L489" s="249"/>
      <c r="M489" s="250" t="s">
        <v>5</v>
      </c>
      <c r="N489" s="251" t="s">
        <v>48</v>
      </c>
      <c r="O489" s="48"/>
      <c r="P489" s="211">
        <f>O489*H489</f>
        <v>0</v>
      </c>
      <c r="Q489" s="211">
        <v>0.0126</v>
      </c>
      <c r="R489" s="211">
        <f>Q489*H489</f>
        <v>0.654192</v>
      </c>
      <c r="S489" s="211">
        <v>0</v>
      </c>
      <c r="T489" s="212">
        <f>S489*H489</f>
        <v>0</v>
      </c>
      <c r="AR489" s="24" t="s">
        <v>391</v>
      </c>
      <c r="AT489" s="24" t="s">
        <v>504</v>
      </c>
      <c r="AU489" s="24" t="s">
        <v>87</v>
      </c>
      <c r="AY489" s="24" t="s">
        <v>201</v>
      </c>
      <c r="BE489" s="213">
        <f>IF(N489="základní",J489,0)</f>
        <v>0</v>
      </c>
      <c r="BF489" s="213">
        <f>IF(N489="snížená",J489,0)</f>
        <v>0</v>
      </c>
      <c r="BG489" s="213">
        <f>IF(N489="zákl. přenesená",J489,0)</f>
        <v>0</v>
      </c>
      <c r="BH489" s="213">
        <f>IF(N489="sníž. přenesená",J489,0)</f>
        <v>0</v>
      </c>
      <c r="BI489" s="213">
        <f>IF(N489="nulová",J489,0)</f>
        <v>0</v>
      </c>
      <c r="BJ489" s="24" t="s">
        <v>85</v>
      </c>
      <c r="BK489" s="213">
        <f>ROUND(I489*H489,2)</f>
        <v>0</v>
      </c>
      <c r="BL489" s="24" t="s">
        <v>296</v>
      </c>
      <c r="BM489" s="24" t="s">
        <v>857</v>
      </c>
    </row>
    <row r="490" spans="2:47" s="1" customFormat="1" ht="13.5">
      <c r="B490" s="47"/>
      <c r="D490" s="214" t="s">
        <v>210</v>
      </c>
      <c r="F490" s="215" t="s">
        <v>856</v>
      </c>
      <c r="I490" s="216"/>
      <c r="L490" s="47"/>
      <c r="M490" s="217"/>
      <c r="N490" s="48"/>
      <c r="O490" s="48"/>
      <c r="P490" s="48"/>
      <c r="Q490" s="48"/>
      <c r="R490" s="48"/>
      <c r="S490" s="48"/>
      <c r="T490" s="86"/>
      <c r="AT490" s="24" t="s">
        <v>210</v>
      </c>
      <c r="AU490" s="24" t="s">
        <v>87</v>
      </c>
    </row>
    <row r="491" spans="2:51" s="11" customFormat="1" ht="13.5">
      <c r="B491" s="218"/>
      <c r="D491" s="214" t="s">
        <v>212</v>
      </c>
      <c r="E491" s="219" t="s">
        <v>5</v>
      </c>
      <c r="F491" s="220" t="s">
        <v>852</v>
      </c>
      <c r="H491" s="221">
        <v>33</v>
      </c>
      <c r="I491" s="222"/>
      <c r="L491" s="218"/>
      <c r="M491" s="223"/>
      <c r="N491" s="224"/>
      <c r="O491" s="224"/>
      <c r="P491" s="224"/>
      <c r="Q491" s="224"/>
      <c r="R491" s="224"/>
      <c r="S491" s="224"/>
      <c r="T491" s="225"/>
      <c r="AT491" s="219" t="s">
        <v>212</v>
      </c>
      <c r="AU491" s="219" t="s">
        <v>87</v>
      </c>
      <c r="AV491" s="11" t="s">
        <v>87</v>
      </c>
      <c r="AW491" s="11" t="s">
        <v>41</v>
      </c>
      <c r="AX491" s="11" t="s">
        <v>77</v>
      </c>
      <c r="AY491" s="219" t="s">
        <v>201</v>
      </c>
    </row>
    <row r="492" spans="2:51" s="11" customFormat="1" ht="13.5">
      <c r="B492" s="218"/>
      <c r="D492" s="214" t="s">
        <v>212</v>
      </c>
      <c r="E492" s="219" t="s">
        <v>5</v>
      </c>
      <c r="F492" s="220" t="s">
        <v>853</v>
      </c>
      <c r="H492" s="221">
        <v>14.2</v>
      </c>
      <c r="I492" s="222"/>
      <c r="L492" s="218"/>
      <c r="M492" s="223"/>
      <c r="N492" s="224"/>
      <c r="O492" s="224"/>
      <c r="P492" s="224"/>
      <c r="Q492" s="224"/>
      <c r="R492" s="224"/>
      <c r="S492" s="224"/>
      <c r="T492" s="225"/>
      <c r="AT492" s="219" t="s">
        <v>212</v>
      </c>
      <c r="AU492" s="219" t="s">
        <v>87</v>
      </c>
      <c r="AV492" s="11" t="s">
        <v>87</v>
      </c>
      <c r="AW492" s="11" t="s">
        <v>41</v>
      </c>
      <c r="AX492" s="11" t="s">
        <v>77</v>
      </c>
      <c r="AY492" s="219" t="s">
        <v>201</v>
      </c>
    </row>
    <row r="493" spans="2:51" s="12" customFormat="1" ht="13.5">
      <c r="B493" s="226"/>
      <c r="D493" s="214" t="s">
        <v>212</v>
      </c>
      <c r="E493" s="227" t="s">
        <v>5</v>
      </c>
      <c r="F493" s="228" t="s">
        <v>226</v>
      </c>
      <c r="H493" s="229">
        <v>47.2</v>
      </c>
      <c r="I493" s="230"/>
      <c r="L493" s="226"/>
      <c r="M493" s="231"/>
      <c r="N493" s="232"/>
      <c r="O493" s="232"/>
      <c r="P493" s="232"/>
      <c r="Q493" s="232"/>
      <c r="R493" s="232"/>
      <c r="S493" s="232"/>
      <c r="T493" s="233"/>
      <c r="AT493" s="227" t="s">
        <v>212</v>
      </c>
      <c r="AU493" s="227" t="s">
        <v>87</v>
      </c>
      <c r="AV493" s="12" t="s">
        <v>208</v>
      </c>
      <c r="AW493" s="12" t="s">
        <v>41</v>
      </c>
      <c r="AX493" s="12" t="s">
        <v>85</v>
      </c>
      <c r="AY493" s="227" t="s">
        <v>201</v>
      </c>
    </row>
    <row r="494" spans="2:51" s="11" customFormat="1" ht="13.5">
      <c r="B494" s="218"/>
      <c r="D494" s="214" t="s">
        <v>212</v>
      </c>
      <c r="F494" s="220" t="s">
        <v>858</v>
      </c>
      <c r="H494" s="221">
        <v>51.92</v>
      </c>
      <c r="I494" s="222"/>
      <c r="L494" s="218"/>
      <c r="M494" s="223"/>
      <c r="N494" s="224"/>
      <c r="O494" s="224"/>
      <c r="P494" s="224"/>
      <c r="Q494" s="224"/>
      <c r="R494" s="224"/>
      <c r="S494" s="224"/>
      <c r="T494" s="225"/>
      <c r="AT494" s="219" t="s">
        <v>212</v>
      </c>
      <c r="AU494" s="219" t="s">
        <v>87</v>
      </c>
      <c r="AV494" s="11" t="s">
        <v>87</v>
      </c>
      <c r="AW494" s="11" t="s">
        <v>6</v>
      </c>
      <c r="AX494" s="11" t="s">
        <v>85</v>
      </c>
      <c r="AY494" s="219" t="s">
        <v>201</v>
      </c>
    </row>
    <row r="495" spans="2:65" s="1" customFormat="1" ht="16.5" customHeight="1">
      <c r="B495" s="201"/>
      <c r="C495" s="202" t="s">
        <v>859</v>
      </c>
      <c r="D495" s="202" t="s">
        <v>203</v>
      </c>
      <c r="E495" s="203" t="s">
        <v>860</v>
      </c>
      <c r="F495" s="204" t="s">
        <v>861</v>
      </c>
      <c r="G495" s="205" t="s">
        <v>259</v>
      </c>
      <c r="H495" s="206">
        <v>0.796</v>
      </c>
      <c r="I495" s="207"/>
      <c r="J495" s="208">
        <f>ROUND(I495*H495,2)</f>
        <v>0</v>
      </c>
      <c r="K495" s="204" t="s">
        <v>207</v>
      </c>
      <c r="L495" s="47"/>
      <c r="M495" s="209" t="s">
        <v>5</v>
      </c>
      <c r="N495" s="210" t="s">
        <v>48</v>
      </c>
      <c r="O495" s="48"/>
      <c r="P495" s="211">
        <f>O495*H495</f>
        <v>0</v>
      </c>
      <c r="Q495" s="211">
        <v>0</v>
      </c>
      <c r="R495" s="211">
        <f>Q495*H495</f>
        <v>0</v>
      </c>
      <c r="S495" s="211">
        <v>0</v>
      </c>
      <c r="T495" s="212">
        <f>S495*H495</f>
        <v>0</v>
      </c>
      <c r="AR495" s="24" t="s">
        <v>296</v>
      </c>
      <c r="AT495" s="24" t="s">
        <v>203</v>
      </c>
      <c r="AU495" s="24" t="s">
        <v>87</v>
      </c>
      <c r="AY495" s="24" t="s">
        <v>201</v>
      </c>
      <c r="BE495" s="213">
        <f>IF(N495="základní",J495,0)</f>
        <v>0</v>
      </c>
      <c r="BF495" s="213">
        <f>IF(N495="snížená",J495,0)</f>
        <v>0</v>
      </c>
      <c r="BG495" s="213">
        <f>IF(N495="zákl. přenesená",J495,0)</f>
        <v>0</v>
      </c>
      <c r="BH495" s="213">
        <f>IF(N495="sníž. přenesená",J495,0)</f>
        <v>0</v>
      </c>
      <c r="BI495" s="213">
        <f>IF(N495="nulová",J495,0)</f>
        <v>0</v>
      </c>
      <c r="BJ495" s="24" t="s">
        <v>85</v>
      </c>
      <c r="BK495" s="213">
        <f>ROUND(I495*H495,2)</f>
        <v>0</v>
      </c>
      <c r="BL495" s="24" t="s">
        <v>296</v>
      </c>
      <c r="BM495" s="24" t="s">
        <v>862</v>
      </c>
    </row>
    <row r="496" spans="2:47" s="1" customFormat="1" ht="13.5">
      <c r="B496" s="47"/>
      <c r="D496" s="214" t="s">
        <v>210</v>
      </c>
      <c r="F496" s="215" t="s">
        <v>863</v>
      </c>
      <c r="I496" s="216"/>
      <c r="L496" s="47"/>
      <c r="M496" s="217"/>
      <c r="N496" s="48"/>
      <c r="O496" s="48"/>
      <c r="P496" s="48"/>
      <c r="Q496" s="48"/>
      <c r="R496" s="48"/>
      <c r="S496" s="48"/>
      <c r="T496" s="86"/>
      <c r="AT496" s="24" t="s">
        <v>210</v>
      </c>
      <c r="AU496" s="24" t="s">
        <v>87</v>
      </c>
    </row>
    <row r="497" spans="2:63" s="10" customFormat="1" ht="29.85" customHeight="1">
      <c r="B497" s="188"/>
      <c r="D497" s="189" t="s">
        <v>76</v>
      </c>
      <c r="E497" s="199" t="s">
        <v>864</v>
      </c>
      <c r="F497" s="199" t="s">
        <v>865</v>
      </c>
      <c r="I497" s="191"/>
      <c r="J497" s="200">
        <f>BK497</f>
        <v>0</v>
      </c>
      <c r="L497" s="188"/>
      <c r="M497" s="193"/>
      <c r="N497" s="194"/>
      <c r="O497" s="194"/>
      <c r="P497" s="195">
        <f>SUM(P498:P508)</f>
        <v>0</v>
      </c>
      <c r="Q497" s="194"/>
      <c r="R497" s="195">
        <f>SUM(R498:R508)</f>
        <v>0.1244596</v>
      </c>
      <c r="S497" s="194"/>
      <c r="T497" s="196">
        <f>SUM(T498:T508)</f>
        <v>0</v>
      </c>
      <c r="AR497" s="189" t="s">
        <v>87</v>
      </c>
      <c r="AT497" s="197" t="s">
        <v>76</v>
      </c>
      <c r="AU497" s="197" t="s">
        <v>85</v>
      </c>
      <c r="AY497" s="189" t="s">
        <v>201</v>
      </c>
      <c r="BK497" s="198">
        <f>SUM(BK498:BK508)</f>
        <v>0</v>
      </c>
    </row>
    <row r="498" spans="2:65" s="1" customFormat="1" ht="16.5" customHeight="1">
      <c r="B498" s="201"/>
      <c r="C498" s="202" t="s">
        <v>866</v>
      </c>
      <c r="D498" s="202" t="s">
        <v>203</v>
      </c>
      <c r="E498" s="203" t="s">
        <v>867</v>
      </c>
      <c r="F498" s="204" t="s">
        <v>868</v>
      </c>
      <c r="G498" s="205" t="s">
        <v>270</v>
      </c>
      <c r="H498" s="206">
        <v>303.56</v>
      </c>
      <c r="I498" s="207"/>
      <c r="J498" s="208">
        <f>ROUND(I498*H498,2)</f>
        <v>0</v>
      </c>
      <c r="K498" s="204" t="s">
        <v>5</v>
      </c>
      <c r="L498" s="47"/>
      <c r="M498" s="209" t="s">
        <v>5</v>
      </c>
      <c r="N498" s="210" t="s">
        <v>48</v>
      </c>
      <c r="O498" s="48"/>
      <c r="P498" s="211">
        <f>O498*H498</f>
        <v>0</v>
      </c>
      <c r="Q498" s="211">
        <v>0.00041</v>
      </c>
      <c r="R498" s="211">
        <f>Q498*H498</f>
        <v>0.1244596</v>
      </c>
      <c r="S498" s="211">
        <v>0</v>
      </c>
      <c r="T498" s="212">
        <f>S498*H498</f>
        <v>0</v>
      </c>
      <c r="AR498" s="24" t="s">
        <v>296</v>
      </c>
      <c r="AT498" s="24" t="s">
        <v>203</v>
      </c>
      <c r="AU498" s="24" t="s">
        <v>87</v>
      </c>
      <c r="AY498" s="24" t="s">
        <v>201</v>
      </c>
      <c r="BE498" s="213">
        <f>IF(N498="základní",J498,0)</f>
        <v>0</v>
      </c>
      <c r="BF498" s="213">
        <f>IF(N498="snížená",J498,0)</f>
        <v>0</v>
      </c>
      <c r="BG498" s="213">
        <f>IF(N498="zákl. přenesená",J498,0)</f>
        <v>0</v>
      </c>
      <c r="BH498" s="213">
        <f>IF(N498="sníž. přenesená",J498,0)</f>
        <v>0</v>
      </c>
      <c r="BI498" s="213">
        <f>IF(N498="nulová",J498,0)</f>
        <v>0</v>
      </c>
      <c r="BJ498" s="24" t="s">
        <v>85</v>
      </c>
      <c r="BK498" s="213">
        <f>ROUND(I498*H498,2)</f>
        <v>0</v>
      </c>
      <c r="BL498" s="24" t="s">
        <v>296</v>
      </c>
      <c r="BM498" s="24" t="s">
        <v>869</v>
      </c>
    </row>
    <row r="499" spans="2:47" s="1" customFormat="1" ht="13.5">
      <c r="B499" s="47"/>
      <c r="D499" s="214" t="s">
        <v>210</v>
      </c>
      <c r="F499" s="215" t="s">
        <v>870</v>
      </c>
      <c r="I499" s="216"/>
      <c r="L499" s="47"/>
      <c r="M499" s="217"/>
      <c r="N499" s="48"/>
      <c r="O499" s="48"/>
      <c r="P499" s="48"/>
      <c r="Q499" s="48"/>
      <c r="R499" s="48"/>
      <c r="S499" s="48"/>
      <c r="T499" s="86"/>
      <c r="AT499" s="24" t="s">
        <v>210</v>
      </c>
      <c r="AU499" s="24" t="s">
        <v>87</v>
      </c>
    </row>
    <row r="500" spans="2:51" s="11" customFormat="1" ht="13.5">
      <c r="B500" s="218"/>
      <c r="D500" s="214" t="s">
        <v>212</v>
      </c>
      <c r="E500" s="219" t="s">
        <v>5</v>
      </c>
      <c r="F500" s="220" t="s">
        <v>871</v>
      </c>
      <c r="H500" s="221">
        <v>14</v>
      </c>
      <c r="I500" s="222"/>
      <c r="L500" s="218"/>
      <c r="M500" s="223"/>
      <c r="N500" s="224"/>
      <c r="O500" s="224"/>
      <c r="P500" s="224"/>
      <c r="Q500" s="224"/>
      <c r="R500" s="224"/>
      <c r="S500" s="224"/>
      <c r="T500" s="225"/>
      <c r="AT500" s="219" t="s">
        <v>212</v>
      </c>
      <c r="AU500" s="219" t="s">
        <v>87</v>
      </c>
      <c r="AV500" s="11" t="s">
        <v>87</v>
      </c>
      <c r="AW500" s="11" t="s">
        <v>41</v>
      </c>
      <c r="AX500" s="11" t="s">
        <v>77</v>
      </c>
      <c r="AY500" s="219" t="s">
        <v>201</v>
      </c>
    </row>
    <row r="501" spans="2:51" s="11" customFormat="1" ht="13.5">
      <c r="B501" s="218"/>
      <c r="D501" s="214" t="s">
        <v>212</v>
      </c>
      <c r="E501" s="219" t="s">
        <v>5</v>
      </c>
      <c r="F501" s="220" t="s">
        <v>872</v>
      </c>
      <c r="H501" s="221">
        <v>36.8</v>
      </c>
      <c r="I501" s="222"/>
      <c r="L501" s="218"/>
      <c r="M501" s="223"/>
      <c r="N501" s="224"/>
      <c r="O501" s="224"/>
      <c r="P501" s="224"/>
      <c r="Q501" s="224"/>
      <c r="R501" s="224"/>
      <c r="S501" s="224"/>
      <c r="T501" s="225"/>
      <c r="AT501" s="219" t="s">
        <v>212</v>
      </c>
      <c r="AU501" s="219" t="s">
        <v>87</v>
      </c>
      <c r="AV501" s="11" t="s">
        <v>87</v>
      </c>
      <c r="AW501" s="11" t="s">
        <v>41</v>
      </c>
      <c r="AX501" s="11" t="s">
        <v>77</v>
      </c>
      <c r="AY501" s="219" t="s">
        <v>201</v>
      </c>
    </row>
    <row r="502" spans="2:51" s="11" customFormat="1" ht="13.5">
      <c r="B502" s="218"/>
      <c r="D502" s="214" t="s">
        <v>212</v>
      </c>
      <c r="E502" s="219" t="s">
        <v>5</v>
      </c>
      <c r="F502" s="220" t="s">
        <v>873</v>
      </c>
      <c r="H502" s="221">
        <v>32</v>
      </c>
      <c r="I502" s="222"/>
      <c r="L502" s="218"/>
      <c r="M502" s="223"/>
      <c r="N502" s="224"/>
      <c r="O502" s="224"/>
      <c r="P502" s="224"/>
      <c r="Q502" s="224"/>
      <c r="R502" s="224"/>
      <c r="S502" s="224"/>
      <c r="T502" s="225"/>
      <c r="AT502" s="219" t="s">
        <v>212</v>
      </c>
      <c r="AU502" s="219" t="s">
        <v>87</v>
      </c>
      <c r="AV502" s="11" t="s">
        <v>87</v>
      </c>
      <c r="AW502" s="11" t="s">
        <v>41</v>
      </c>
      <c r="AX502" s="11" t="s">
        <v>77</v>
      </c>
      <c r="AY502" s="219" t="s">
        <v>201</v>
      </c>
    </row>
    <row r="503" spans="2:51" s="11" customFormat="1" ht="13.5">
      <c r="B503" s="218"/>
      <c r="D503" s="214" t="s">
        <v>212</v>
      </c>
      <c r="E503" s="219" t="s">
        <v>5</v>
      </c>
      <c r="F503" s="220" t="s">
        <v>874</v>
      </c>
      <c r="H503" s="221">
        <v>40.28</v>
      </c>
      <c r="I503" s="222"/>
      <c r="L503" s="218"/>
      <c r="M503" s="223"/>
      <c r="N503" s="224"/>
      <c r="O503" s="224"/>
      <c r="P503" s="224"/>
      <c r="Q503" s="224"/>
      <c r="R503" s="224"/>
      <c r="S503" s="224"/>
      <c r="T503" s="225"/>
      <c r="AT503" s="219" t="s">
        <v>212</v>
      </c>
      <c r="AU503" s="219" t="s">
        <v>87</v>
      </c>
      <c r="AV503" s="11" t="s">
        <v>87</v>
      </c>
      <c r="AW503" s="11" t="s">
        <v>41</v>
      </c>
      <c r="AX503" s="11" t="s">
        <v>77</v>
      </c>
      <c r="AY503" s="219" t="s">
        <v>201</v>
      </c>
    </row>
    <row r="504" spans="2:51" s="11" customFormat="1" ht="13.5">
      <c r="B504" s="218"/>
      <c r="D504" s="214" t="s">
        <v>212</v>
      </c>
      <c r="E504" s="219" t="s">
        <v>5</v>
      </c>
      <c r="F504" s="220" t="s">
        <v>875</v>
      </c>
      <c r="H504" s="221">
        <v>28</v>
      </c>
      <c r="I504" s="222"/>
      <c r="L504" s="218"/>
      <c r="M504" s="223"/>
      <c r="N504" s="224"/>
      <c r="O504" s="224"/>
      <c r="P504" s="224"/>
      <c r="Q504" s="224"/>
      <c r="R504" s="224"/>
      <c r="S504" s="224"/>
      <c r="T504" s="225"/>
      <c r="AT504" s="219" t="s">
        <v>212</v>
      </c>
      <c r="AU504" s="219" t="s">
        <v>87</v>
      </c>
      <c r="AV504" s="11" t="s">
        <v>87</v>
      </c>
      <c r="AW504" s="11" t="s">
        <v>41</v>
      </c>
      <c r="AX504" s="11" t="s">
        <v>77</v>
      </c>
      <c r="AY504" s="219" t="s">
        <v>201</v>
      </c>
    </row>
    <row r="505" spans="2:51" s="11" customFormat="1" ht="13.5">
      <c r="B505" s="218"/>
      <c r="D505" s="214" t="s">
        <v>212</v>
      </c>
      <c r="E505" s="219" t="s">
        <v>5</v>
      </c>
      <c r="F505" s="220" t="s">
        <v>876</v>
      </c>
      <c r="H505" s="221">
        <v>31.28</v>
      </c>
      <c r="I505" s="222"/>
      <c r="L505" s="218"/>
      <c r="M505" s="223"/>
      <c r="N505" s="224"/>
      <c r="O505" s="224"/>
      <c r="P505" s="224"/>
      <c r="Q505" s="224"/>
      <c r="R505" s="224"/>
      <c r="S505" s="224"/>
      <c r="T505" s="225"/>
      <c r="AT505" s="219" t="s">
        <v>212</v>
      </c>
      <c r="AU505" s="219" t="s">
        <v>87</v>
      </c>
      <c r="AV505" s="11" t="s">
        <v>87</v>
      </c>
      <c r="AW505" s="11" t="s">
        <v>41</v>
      </c>
      <c r="AX505" s="11" t="s">
        <v>77</v>
      </c>
      <c r="AY505" s="219" t="s">
        <v>201</v>
      </c>
    </row>
    <row r="506" spans="2:51" s="11" customFormat="1" ht="13.5">
      <c r="B506" s="218"/>
      <c r="D506" s="214" t="s">
        <v>212</v>
      </c>
      <c r="E506" s="219" t="s">
        <v>5</v>
      </c>
      <c r="F506" s="220" t="s">
        <v>877</v>
      </c>
      <c r="H506" s="221">
        <v>32.48</v>
      </c>
      <c r="I506" s="222"/>
      <c r="L506" s="218"/>
      <c r="M506" s="223"/>
      <c r="N506" s="224"/>
      <c r="O506" s="224"/>
      <c r="P506" s="224"/>
      <c r="Q506" s="224"/>
      <c r="R506" s="224"/>
      <c r="S506" s="224"/>
      <c r="T506" s="225"/>
      <c r="AT506" s="219" t="s">
        <v>212</v>
      </c>
      <c r="AU506" s="219" t="s">
        <v>87</v>
      </c>
      <c r="AV506" s="11" t="s">
        <v>87</v>
      </c>
      <c r="AW506" s="11" t="s">
        <v>41</v>
      </c>
      <c r="AX506" s="11" t="s">
        <v>77</v>
      </c>
      <c r="AY506" s="219" t="s">
        <v>201</v>
      </c>
    </row>
    <row r="507" spans="2:51" s="11" customFormat="1" ht="13.5">
      <c r="B507" s="218"/>
      <c r="D507" s="214" t="s">
        <v>212</v>
      </c>
      <c r="E507" s="219" t="s">
        <v>5</v>
      </c>
      <c r="F507" s="220" t="s">
        <v>878</v>
      </c>
      <c r="H507" s="221">
        <v>88.72</v>
      </c>
      <c r="I507" s="222"/>
      <c r="L507" s="218"/>
      <c r="M507" s="223"/>
      <c r="N507" s="224"/>
      <c r="O507" s="224"/>
      <c r="P507" s="224"/>
      <c r="Q507" s="224"/>
      <c r="R507" s="224"/>
      <c r="S507" s="224"/>
      <c r="T507" s="225"/>
      <c r="AT507" s="219" t="s">
        <v>212</v>
      </c>
      <c r="AU507" s="219" t="s">
        <v>87</v>
      </c>
      <c r="AV507" s="11" t="s">
        <v>87</v>
      </c>
      <c r="AW507" s="11" t="s">
        <v>41</v>
      </c>
      <c r="AX507" s="11" t="s">
        <v>77</v>
      </c>
      <c r="AY507" s="219" t="s">
        <v>201</v>
      </c>
    </row>
    <row r="508" spans="2:51" s="12" customFormat="1" ht="13.5">
      <c r="B508" s="226"/>
      <c r="D508" s="214" t="s">
        <v>212</v>
      </c>
      <c r="E508" s="227" t="s">
        <v>5</v>
      </c>
      <c r="F508" s="228" t="s">
        <v>226</v>
      </c>
      <c r="H508" s="229">
        <v>303.56</v>
      </c>
      <c r="I508" s="230"/>
      <c r="L508" s="226"/>
      <c r="M508" s="231"/>
      <c r="N508" s="232"/>
      <c r="O508" s="232"/>
      <c r="P508" s="232"/>
      <c r="Q508" s="232"/>
      <c r="R508" s="232"/>
      <c r="S508" s="232"/>
      <c r="T508" s="233"/>
      <c r="AT508" s="227" t="s">
        <v>212</v>
      </c>
      <c r="AU508" s="227" t="s">
        <v>87</v>
      </c>
      <c r="AV508" s="12" t="s">
        <v>208</v>
      </c>
      <c r="AW508" s="12" t="s">
        <v>41</v>
      </c>
      <c r="AX508" s="12" t="s">
        <v>85</v>
      </c>
      <c r="AY508" s="227" t="s">
        <v>201</v>
      </c>
    </row>
    <row r="509" spans="2:63" s="10" customFormat="1" ht="29.85" customHeight="1">
      <c r="B509" s="188"/>
      <c r="D509" s="189" t="s">
        <v>76</v>
      </c>
      <c r="E509" s="199" t="s">
        <v>879</v>
      </c>
      <c r="F509" s="199" t="s">
        <v>880</v>
      </c>
      <c r="I509" s="191"/>
      <c r="J509" s="200">
        <f>BK509</f>
        <v>0</v>
      </c>
      <c r="L509" s="188"/>
      <c r="M509" s="193"/>
      <c r="N509" s="194"/>
      <c r="O509" s="194"/>
      <c r="P509" s="195">
        <f>SUM(P510:P537)</f>
        <v>0</v>
      </c>
      <c r="Q509" s="194"/>
      <c r="R509" s="195">
        <f>SUM(R510:R537)</f>
        <v>0.14056385</v>
      </c>
      <c r="S509" s="194"/>
      <c r="T509" s="196">
        <f>SUM(T510:T537)</f>
        <v>0</v>
      </c>
      <c r="AR509" s="189" t="s">
        <v>87</v>
      </c>
      <c r="AT509" s="197" t="s">
        <v>76</v>
      </c>
      <c r="AU509" s="197" t="s">
        <v>85</v>
      </c>
      <c r="AY509" s="189" t="s">
        <v>201</v>
      </c>
      <c r="BK509" s="198">
        <f>SUM(BK510:BK537)</f>
        <v>0</v>
      </c>
    </row>
    <row r="510" spans="2:65" s="1" customFormat="1" ht="25.5" customHeight="1">
      <c r="B510" s="201"/>
      <c r="C510" s="202" t="s">
        <v>881</v>
      </c>
      <c r="D510" s="202" t="s">
        <v>203</v>
      </c>
      <c r="E510" s="203" t="s">
        <v>882</v>
      </c>
      <c r="F510" s="204" t="s">
        <v>883</v>
      </c>
      <c r="G510" s="205" t="s">
        <v>270</v>
      </c>
      <c r="H510" s="206">
        <v>286.865</v>
      </c>
      <c r="I510" s="207"/>
      <c r="J510" s="208">
        <f>ROUND(I510*H510,2)</f>
        <v>0</v>
      </c>
      <c r="K510" s="204" t="s">
        <v>207</v>
      </c>
      <c r="L510" s="47"/>
      <c r="M510" s="209" t="s">
        <v>5</v>
      </c>
      <c r="N510" s="210" t="s">
        <v>48</v>
      </c>
      <c r="O510" s="48"/>
      <c r="P510" s="211">
        <f>O510*H510</f>
        <v>0</v>
      </c>
      <c r="Q510" s="211">
        <v>0.0002</v>
      </c>
      <c r="R510" s="211">
        <f>Q510*H510</f>
        <v>0.05737300000000001</v>
      </c>
      <c r="S510" s="211">
        <v>0</v>
      </c>
      <c r="T510" s="212">
        <f>S510*H510</f>
        <v>0</v>
      </c>
      <c r="AR510" s="24" t="s">
        <v>296</v>
      </c>
      <c r="AT510" s="24" t="s">
        <v>203</v>
      </c>
      <c r="AU510" s="24" t="s">
        <v>87</v>
      </c>
      <c r="AY510" s="24" t="s">
        <v>201</v>
      </c>
      <c r="BE510" s="213">
        <f>IF(N510="základní",J510,0)</f>
        <v>0</v>
      </c>
      <c r="BF510" s="213">
        <f>IF(N510="snížená",J510,0)</f>
        <v>0</v>
      </c>
      <c r="BG510" s="213">
        <f>IF(N510="zákl. přenesená",J510,0)</f>
        <v>0</v>
      </c>
      <c r="BH510" s="213">
        <f>IF(N510="sníž. přenesená",J510,0)</f>
        <v>0</v>
      </c>
      <c r="BI510" s="213">
        <f>IF(N510="nulová",J510,0)</f>
        <v>0</v>
      </c>
      <c r="BJ510" s="24" t="s">
        <v>85</v>
      </c>
      <c r="BK510" s="213">
        <f>ROUND(I510*H510,2)</f>
        <v>0</v>
      </c>
      <c r="BL510" s="24" t="s">
        <v>296</v>
      </c>
      <c r="BM510" s="24" t="s">
        <v>884</v>
      </c>
    </row>
    <row r="511" spans="2:47" s="1" customFormat="1" ht="13.5">
      <c r="B511" s="47"/>
      <c r="D511" s="214" t="s">
        <v>210</v>
      </c>
      <c r="F511" s="215" t="s">
        <v>885</v>
      </c>
      <c r="I511" s="216"/>
      <c r="L511" s="47"/>
      <c r="M511" s="217"/>
      <c r="N511" s="48"/>
      <c r="O511" s="48"/>
      <c r="P511" s="48"/>
      <c r="Q511" s="48"/>
      <c r="R511" s="48"/>
      <c r="S511" s="48"/>
      <c r="T511" s="86"/>
      <c r="AT511" s="24" t="s">
        <v>210</v>
      </c>
      <c r="AU511" s="24" t="s">
        <v>87</v>
      </c>
    </row>
    <row r="512" spans="2:51" s="11" customFormat="1" ht="13.5">
      <c r="B512" s="218"/>
      <c r="D512" s="214" t="s">
        <v>212</v>
      </c>
      <c r="E512" s="219" t="s">
        <v>5</v>
      </c>
      <c r="F512" s="220" t="s">
        <v>441</v>
      </c>
      <c r="H512" s="221">
        <v>91.305</v>
      </c>
      <c r="I512" s="222"/>
      <c r="L512" s="218"/>
      <c r="M512" s="223"/>
      <c r="N512" s="224"/>
      <c r="O512" s="224"/>
      <c r="P512" s="224"/>
      <c r="Q512" s="224"/>
      <c r="R512" s="224"/>
      <c r="S512" s="224"/>
      <c r="T512" s="225"/>
      <c r="AT512" s="219" t="s">
        <v>212</v>
      </c>
      <c r="AU512" s="219" t="s">
        <v>87</v>
      </c>
      <c r="AV512" s="11" t="s">
        <v>87</v>
      </c>
      <c r="AW512" s="11" t="s">
        <v>41</v>
      </c>
      <c r="AX512" s="11" t="s">
        <v>77</v>
      </c>
      <c r="AY512" s="219" t="s">
        <v>201</v>
      </c>
    </row>
    <row r="513" spans="2:51" s="11" customFormat="1" ht="13.5">
      <c r="B513" s="218"/>
      <c r="D513" s="214" t="s">
        <v>212</v>
      </c>
      <c r="E513" s="219" t="s">
        <v>5</v>
      </c>
      <c r="F513" s="220" t="s">
        <v>442</v>
      </c>
      <c r="H513" s="221">
        <v>138.375</v>
      </c>
      <c r="I513" s="222"/>
      <c r="L513" s="218"/>
      <c r="M513" s="223"/>
      <c r="N513" s="224"/>
      <c r="O513" s="224"/>
      <c r="P513" s="224"/>
      <c r="Q513" s="224"/>
      <c r="R513" s="224"/>
      <c r="S513" s="224"/>
      <c r="T513" s="225"/>
      <c r="AT513" s="219" t="s">
        <v>212</v>
      </c>
      <c r="AU513" s="219" t="s">
        <v>87</v>
      </c>
      <c r="AV513" s="11" t="s">
        <v>87</v>
      </c>
      <c r="AW513" s="11" t="s">
        <v>41</v>
      </c>
      <c r="AX513" s="11" t="s">
        <v>77</v>
      </c>
      <c r="AY513" s="219" t="s">
        <v>201</v>
      </c>
    </row>
    <row r="514" spans="2:51" s="11" customFormat="1" ht="13.5">
      <c r="B514" s="218"/>
      <c r="D514" s="214" t="s">
        <v>212</v>
      </c>
      <c r="E514" s="219" t="s">
        <v>5</v>
      </c>
      <c r="F514" s="220" t="s">
        <v>443</v>
      </c>
      <c r="H514" s="221">
        <v>241.15</v>
      </c>
      <c r="I514" s="222"/>
      <c r="L514" s="218"/>
      <c r="M514" s="223"/>
      <c r="N514" s="224"/>
      <c r="O514" s="224"/>
      <c r="P514" s="224"/>
      <c r="Q514" s="224"/>
      <c r="R514" s="224"/>
      <c r="S514" s="224"/>
      <c r="T514" s="225"/>
      <c r="AT514" s="219" t="s">
        <v>212</v>
      </c>
      <c r="AU514" s="219" t="s">
        <v>87</v>
      </c>
      <c r="AV514" s="11" t="s">
        <v>87</v>
      </c>
      <c r="AW514" s="11" t="s">
        <v>41</v>
      </c>
      <c r="AX514" s="11" t="s">
        <v>77</v>
      </c>
      <c r="AY514" s="219" t="s">
        <v>201</v>
      </c>
    </row>
    <row r="515" spans="2:51" s="11" customFormat="1" ht="13.5">
      <c r="B515" s="218"/>
      <c r="D515" s="214" t="s">
        <v>212</v>
      </c>
      <c r="E515" s="219" t="s">
        <v>5</v>
      </c>
      <c r="F515" s="220" t="s">
        <v>444</v>
      </c>
      <c r="H515" s="221">
        <v>106.875</v>
      </c>
      <c r="I515" s="222"/>
      <c r="L515" s="218"/>
      <c r="M515" s="223"/>
      <c r="N515" s="224"/>
      <c r="O515" s="224"/>
      <c r="P515" s="224"/>
      <c r="Q515" s="224"/>
      <c r="R515" s="224"/>
      <c r="S515" s="224"/>
      <c r="T515" s="225"/>
      <c r="AT515" s="219" t="s">
        <v>212</v>
      </c>
      <c r="AU515" s="219" t="s">
        <v>87</v>
      </c>
      <c r="AV515" s="11" t="s">
        <v>87</v>
      </c>
      <c r="AW515" s="11" t="s">
        <v>41</v>
      </c>
      <c r="AX515" s="11" t="s">
        <v>77</v>
      </c>
      <c r="AY515" s="219" t="s">
        <v>201</v>
      </c>
    </row>
    <row r="516" spans="2:51" s="11" customFormat="1" ht="13.5">
      <c r="B516" s="218"/>
      <c r="D516" s="214" t="s">
        <v>212</v>
      </c>
      <c r="E516" s="219" t="s">
        <v>5</v>
      </c>
      <c r="F516" s="220" t="s">
        <v>445</v>
      </c>
      <c r="H516" s="221">
        <v>18.15</v>
      </c>
      <c r="I516" s="222"/>
      <c r="L516" s="218"/>
      <c r="M516" s="223"/>
      <c r="N516" s="224"/>
      <c r="O516" s="224"/>
      <c r="P516" s="224"/>
      <c r="Q516" s="224"/>
      <c r="R516" s="224"/>
      <c r="S516" s="224"/>
      <c r="T516" s="225"/>
      <c r="AT516" s="219" t="s">
        <v>212</v>
      </c>
      <c r="AU516" s="219" t="s">
        <v>87</v>
      </c>
      <c r="AV516" s="11" t="s">
        <v>87</v>
      </c>
      <c r="AW516" s="11" t="s">
        <v>41</v>
      </c>
      <c r="AX516" s="11" t="s">
        <v>77</v>
      </c>
      <c r="AY516" s="219" t="s">
        <v>201</v>
      </c>
    </row>
    <row r="517" spans="2:51" s="11" customFormat="1" ht="13.5">
      <c r="B517" s="218"/>
      <c r="D517" s="214" t="s">
        <v>212</v>
      </c>
      <c r="E517" s="219" t="s">
        <v>5</v>
      </c>
      <c r="F517" s="220" t="s">
        <v>5</v>
      </c>
      <c r="H517" s="221">
        <v>0</v>
      </c>
      <c r="I517" s="222"/>
      <c r="L517" s="218"/>
      <c r="M517" s="223"/>
      <c r="N517" s="224"/>
      <c r="O517" s="224"/>
      <c r="P517" s="224"/>
      <c r="Q517" s="224"/>
      <c r="R517" s="224"/>
      <c r="S517" s="224"/>
      <c r="T517" s="225"/>
      <c r="AT517" s="219" t="s">
        <v>212</v>
      </c>
      <c r="AU517" s="219" t="s">
        <v>87</v>
      </c>
      <c r="AV517" s="11" t="s">
        <v>87</v>
      </c>
      <c r="AW517" s="11" t="s">
        <v>41</v>
      </c>
      <c r="AX517" s="11" t="s">
        <v>77</v>
      </c>
      <c r="AY517" s="219" t="s">
        <v>201</v>
      </c>
    </row>
    <row r="518" spans="2:51" s="11" customFormat="1" ht="13.5">
      <c r="B518" s="218"/>
      <c r="D518" s="214" t="s">
        <v>212</v>
      </c>
      <c r="E518" s="219" t="s">
        <v>5</v>
      </c>
      <c r="F518" s="220" t="s">
        <v>583</v>
      </c>
      <c r="H518" s="221">
        <v>13.24</v>
      </c>
      <c r="I518" s="222"/>
      <c r="L518" s="218"/>
      <c r="M518" s="223"/>
      <c r="N518" s="224"/>
      <c r="O518" s="224"/>
      <c r="P518" s="224"/>
      <c r="Q518" s="224"/>
      <c r="R518" s="224"/>
      <c r="S518" s="224"/>
      <c r="T518" s="225"/>
      <c r="AT518" s="219" t="s">
        <v>212</v>
      </c>
      <c r="AU518" s="219" t="s">
        <v>87</v>
      </c>
      <c r="AV518" s="11" t="s">
        <v>87</v>
      </c>
      <c r="AW518" s="11" t="s">
        <v>41</v>
      </c>
      <c r="AX518" s="11" t="s">
        <v>77</v>
      </c>
      <c r="AY518" s="219" t="s">
        <v>201</v>
      </c>
    </row>
    <row r="519" spans="2:51" s="11" customFormat="1" ht="13.5">
      <c r="B519" s="218"/>
      <c r="D519" s="214" t="s">
        <v>212</v>
      </c>
      <c r="E519" s="219" t="s">
        <v>5</v>
      </c>
      <c r="F519" s="220" t="s">
        <v>588</v>
      </c>
      <c r="H519" s="221">
        <v>10.53</v>
      </c>
      <c r="I519" s="222"/>
      <c r="L519" s="218"/>
      <c r="M519" s="223"/>
      <c r="N519" s="224"/>
      <c r="O519" s="224"/>
      <c r="P519" s="224"/>
      <c r="Q519" s="224"/>
      <c r="R519" s="224"/>
      <c r="S519" s="224"/>
      <c r="T519" s="225"/>
      <c r="AT519" s="219" t="s">
        <v>212</v>
      </c>
      <c r="AU519" s="219" t="s">
        <v>87</v>
      </c>
      <c r="AV519" s="11" t="s">
        <v>87</v>
      </c>
      <c r="AW519" s="11" t="s">
        <v>41</v>
      </c>
      <c r="AX519" s="11" t="s">
        <v>77</v>
      </c>
      <c r="AY519" s="219" t="s">
        <v>201</v>
      </c>
    </row>
    <row r="520" spans="2:51" s="11" customFormat="1" ht="13.5">
      <c r="B520" s="218"/>
      <c r="D520" s="214" t="s">
        <v>212</v>
      </c>
      <c r="E520" s="219" t="s">
        <v>5</v>
      </c>
      <c r="F520" s="220" t="s">
        <v>886</v>
      </c>
      <c r="H520" s="221">
        <v>-29.2</v>
      </c>
      <c r="I520" s="222"/>
      <c r="L520" s="218"/>
      <c r="M520" s="223"/>
      <c r="N520" s="224"/>
      <c r="O520" s="224"/>
      <c r="P520" s="224"/>
      <c r="Q520" s="224"/>
      <c r="R520" s="224"/>
      <c r="S520" s="224"/>
      <c r="T520" s="225"/>
      <c r="AT520" s="219" t="s">
        <v>212</v>
      </c>
      <c r="AU520" s="219" t="s">
        <v>87</v>
      </c>
      <c r="AV520" s="11" t="s">
        <v>87</v>
      </c>
      <c r="AW520" s="11" t="s">
        <v>41</v>
      </c>
      <c r="AX520" s="11" t="s">
        <v>77</v>
      </c>
      <c r="AY520" s="219" t="s">
        <v>201</v>
      </c>
    </row>
    <row r="521" spans="2:51" s="11" customFormat="1" ht="13.5">
      <c r="B521" s="218"/>
      <c r="D521" s="214" t="s">
        <v>212</v>
      </c>
      <c r="E521" s="219" t="s">
        <v>5</v>
      </c>
      <c r="F521" s="220" t="s">
        <v>887</v>
      </c>
      <c r="H521" s="221">
        <v>-303.56</v>
      </c>
      <c r="I521" s="222"/>
      <c r="L521" s="218"/>
      <c r="M521" s="223"/>
      <c r="N521" s="224"/>
      <c r="O521" s="224"/>
      <c r="P521" s="224"/>
      <c r="Q521" s="224"/>
      <c r="R521" s="224"/>
      <c r="S521" s="224"/>
      <c r="T521" s="225"/>
      <c r="AT521" s="219" t="s">
        <v>212</v>
      </c>
      <c r="AU521" s="219" t="s">
        <v>87</v>
      </c>
      <c r="AV521" s="11" t="s">
        <v>87</v>
      </c>
      <c r="AW521" s="11" t="s">
        <v>41</v>
      </c>
      <c r="AX521" s="11" t="s">
        <v>77</v>
      </c>
      <c r="AY521" s="219" t="s">
        <v>201</v>
      </c>
    </row>
    <row r="522" spans="2:51" s="11" customFormat="1" ht="13.5">
      <c r="B522" s="218"/>
      <c r="D522" s="214" t="s">
        <v>212</v>
      </c>
      <c r="E522" s="219" t="s">
        <v>5</v>
      </c>
      <c r="F522" s="220" t="s">
        <v>5</v>
      </c>
      <c r="H522" s="221">
        <v>0</v>
      </c>
      <c r="I522" s="222"/>
      <c r="L522" s="218"/>
      <c r="M522" s="223"/>
      <c r="N522" s="224"/>
      <c r="O522" s="224"/>
      <c r="P522" s="224"/>
      <c r="Q522" s="224"/>
      <c r="R522" s="224"/>
      <c r="S522" s="224"/>
      <c r="T522" s="225"/>
      <c r="AT522" s="219" t="s">
        <v>212</v>
      </c>
      <c r="AU522" s="219" t="s">
        <v>87</v>
      </c>
      <c r="AV522" s="11" t="s">
        <v>87</v>
      </c>
      <c r="AW522" s="11" t="s">
        <v>41</v>
      </c>
      <c r="AX522" s="11" t="s">
        <v>77</v>
      </c>
      <c r="AY522" s="219" t="s">
        <v>201</v>
      </c>
    </row>
    <row r="523" spans="2:51" s="12" customFormat="1" ht="13.5">
      <c r="B523" s="226"/>
      <c r="D523" s="214" t="s">
        <v>212</v>
      </c>
      <c r="E523" s="227" t="s">
        <v>5</v>
      </c>
      <c r="F523" s="228" t="s">
        <v>226</v>
      </c>
      <c r="H523" s="229">
        <v>286.865</v>
      </c>
      <c r="I523" s="230"/>
      <c r="L523" s="226"/>
      <c r="M523" s="231"/>
      <c r="N523" s="232"/>
      <c r="O523" s="232"/>
      <c r="P523" s="232"/>
      <c r="Q523" s="232"/>
      <c r="R523" s="232"/>
      <c r="S523" s="232"/>
      <c r="T523" s="233"/>
      <c r="AT523" s="227" t="s">
        <v>212</v>
      </c>
      <c r="AU523" s="227" t="s">
        <v>87</v>
      </c>
      <c r="AV523" s="12" t="s">
        <v>208</v>
      </c>
      <c r="AW523" s="12" t="s">
        <v>41</v>
      </c>
      <c r="AX523" s="12" t="s">
        <v>85</v>
      </c>
      <c r="AY523" s="227" t="s">
        <v>201</v>
      </c>
    </row>
    <row r="524" spans="2:65" s="1" customFormat="1" ht="25.5" customHeight="1">
      <c r="B524" s="201"/>
      <c r="C524" s="202" t="s">
        <v>888</v>
      </c>
      <c r="D524" s="202" t="s">
        <v>203</v>
      </c>
      <c r="E524" s="203" t="s">
        <v>889</v>
      </c>
      <c r="F524" s="204" t="s">
        <v>890</v>
      </c>
      <c r="G524" s="205" t="s">
        <v>270</v>
      </c>
      <c r="H524" s="206">
        <v>286.865</v>
      </c>
      <c r="I524" s="207"/>
      <c r="J524" s="208">
        <f>ROUND(I524*H524,2)</f>
        <v>0</v>
      </c>
      <c r="K524" s="204" t="s">
        <v>207</v>
      </c>
      <c r="L524" s="47"/>
      <c r="M524" s="209" t="s">
        <v>5</v>
      </c>
      <c r="N524" s="210" t="s">
        <v>48</v>
      </c>
      <c r="O524" s="48"/>
      <c r="P524" s="211">
        <f>O524*H524</f>
        <v>0</v>
      </c>
      <c r="Q524" s="211">
        <v>0.00029</v>
      </c>
      <c r="R524" s="211">
        <f>Q524*H524</f>
        <v>0.08319085</v>
      </c>
      <c r="S524" s="211">
        <v>0</v>
      </c>
      <c r="T524" s="212">
        <f>S524*H524</f>
        <v>0</v>
      </c>
      <c r="AR524" s="24" t="s">
        <v>296</v>
      </c>
      <c r="AT524" s="24" t="s">
        <v>203</v>
      </c>
      <c r="AU524" s="24" t="s">
        <v>87</v>
      </c>
      <c r="AY524" s="24" t="s">
        <v>201</v>
      </c>
      <c r="BE524" s="213">
        <f>IF(N524="základní",J524,0)</f>
        <v>0</v>
      </c>
      <c r="BF524" s="213">
        <f>IF(N524="snížená",J524,0)</f>
        <v>0</v>
      </c>
      <c r="BG524" s="213">
        <f>IF(N524="zákl. přenesená",J524,0)</f>
        <v>0</v>
      </c>
      <c r="BH524" s="213">
        <f>IF(N524="sníž. přenesená",J524,0)</f>
        <v>0</v>
      </c>
      <c r="BI524" s="213">
        <f>IF(N524="nulová",J524,0)</f>
        <v>0</v>
      </c>
      <c r="BJ524" s="24" t="s">
        <v>85</v>
      </c>
      <c r="BK524" s="213">
        <f>ROUND(I524*H524,2)</f>
        <v>0</v>
      </c>
      <c r="BL524" s="24" t="s">
        <v>296</v>
      </c>
      <c r="BM524" s="24" t="s">
        <v>891</v>
      </c>
    </row>
    <row r="525" spans="2:47" s="1" customFormat="1" ht="13.5">
      <c r="B525" s="47"/>
      <c r="D525" s="214" t="s">
        <v>210</v>
      </c>
      <c r="F525" s="215" t="s">
        <v>892</v>
      </c>
      <c r="I525" s="216"/>
      <c r="L525" s="47"/>
      <c r="M525" s="217"/>
      <c r="N525" s="48"/>
      <c r="O525" s="48"/>
      <c r="P525" s="48"/>
      <c r="Q525" s="48"/>
      <c r="R525" s="48"/>
      <c r="S525" s="48"/>
      <c r="T525" s="86"/>
      <c r="AT525" s="24" t="s">
        <v>210</v>
      </c>
      <c r="AU525" s="24" t="s">
        <v>87</v>
      </c>
    </row>
    <row r="526" spans="2:51" s="11" customFormat="1" ht="13.5">
      <c r="B526" s="218"/>
      <c r="D526" s="214" t="s">
        <v>212</v>
      </c>
      <c r="E526" s="219" t="s">
        <v>5</v>
      </c>
      <c r="F526" s="220" t="s">
        <v>441</v>
      </c>
      <c r="H526" s="221">
        <v>91.305</v>
      </c>
      <c r="I526" s="222"/>
      <c r="L526" s="218"/>
      <c r="M526" s="223"/>
      <c r="N526" s="224"/>
      <c r="O526" s="224"/>
      <c r="P526" s="224"/>
      <c r="Q526" s="224"/>
      <c r="R526" s="224"/>
      <c r="S526" s="224"/>
      <c r="T526" s="225"/>
      <c r="AT526" s="219" t="s">
        <v>212</v>
      </c>
      <c r="AU526" s="219" t="s">
        <v>87</v>
      </c>
      <c r="AV526" s="11" t="s">
        <v>87</v>
      </c>
      <c r="AW526" s="11" t="s">
        <v>41</v>
      </c>
      <c r="AX526" s="11" t="s">
        <v>77</v>
      </c>
      <c r="AY526" s="219" t="s">
        <v>201</v>
      </c>
    </row>
    <row r="527" spans="2:51" s="11" customFormat="1" ht="13.5">
      <c r="B527" s="218"/>
      <c r="D527" s="214" t="s">
        <v>212</v>
      </c>
      <c r="E527" s="219" t="s">
        <v>5</v>
      </c>
      <c r="F527" s="220" t="s">
        <v>442</v>
      </c>
      <c r="H527" s="221">
        <v>138.375</v>
      </c>
      <c r="I527" s="222"/>
      <c r="L527" s="218"/>
      <c r="M527" s="223"/>
      <c r="N527" s="224"/>
      <c r="O527" s="224"/>
      <c r="P527" s="224"/>
      <c r="Q527" s="224"/>
      <c r="R527" s="224"/>
      <c r="S527" s="224"/>
      <c r="T527" s="225"/>
      <c r="AT527" s="219" t="s">
        <v>212</v>
      </c>
      <c r="AU527" s="219" t="s">
        <v>87</v>
      </c>
      <c r="AV527" s="11" t="s">
        <v>87</v>
      </c>
      <c r="AW527" s="11" t="s">
        <v>41</v>
      </c>
      <c r="AX527" s="11" t="s">
        <v>77</v>
      </c>
      <c r="AY527" s="219" t="s">
        <v>201</v>
      </c>
    </row>
    <row r="528" spans="2:51" s="11" customFormat="1" ht="13.5">
      <c r="B528" s="218"/>
      <c r="D528" s="214" t="s">
        <v>212</v>
      </c>
      <c r="E528" s="219" t="s">
        <v>5</v>
      </c>
      <c r="F528" s="220" t="s">
        <v>443</v>
      </c>
      <c r="H528" s="221">
        <v>241.15</v>
      </c>
      <c r="I528" s="222"/>
      <c r="L528" s="218"/>
      <c r="M528" s="223"/>
      <c r="N528" s="224"/>
      <c r="O528" s="224"/>
      <c r="P528" s="224"/>
      <c r="Q528" s="224"/>
      <c r="R528" s="224"/>
      <c r="S528" s="224"/>
      <c r="T528" s="225"/>
      <c r="AT528" s="219" t="s">
        <v>212</v>
      </c>
      <c r="AU528" s="219" t="s">
        <v>87</v>
      </c>
      <c r="AV528" s="11" t="s">
        <v>87</v>
      </c>
      <c r="AW528" s="11" t="s">
        <v>41</v>
      </c>
      <c r="AX528" s="11" t="s">
        <v>77</v>
      </c>
      <c r="AY528" s="219" t="s">
        <v>201</v>
      </c>
    </row>
    <row r="529" spans="2:51" s="11" customFormat="1" ht="13.5">
      <c r="B529" s="218"/>
      <c r="D529" s="214" t="s">
        <v>212</v>
      </c>
      <c r="E529" s="219" t="s">
        <v>5</v>
      </c>
      <c r="F529" s="220" t="s">
        <v>444</v>
      </c>
      <c r="H529" s="221">
        <v>106.875</v>
      </c>
      <c r="I529" s="222"/>
      <c r="L529" s="218"/>
      <c r="M529" s="223"/>
      <c r="N529" s="224"/>
      <c r="O529" s="224"/>
      <c r="P529" s="224"/>
      <c r="Q529" s="224"/>
      <c r="R529" s="224"/>
      <c r="S529" s="224"/>
      <c r="T529" s="225"/>
      <c r="AT529" s="219" t="s">
        <v>212</v>
      </c>
      <c r="AU529" s="219" t="s">
        <v>87</v>
      </c>
      <c r="AV529" s="11" t="s">
        <v>87</v>
      </c>
      <c r="AW529" s="11" t="s">
        <v>41</v>
      </c>
      <c r="AX529" s="11" t="s">
        <v>77</v>
      </c>
      <c r="AY529" s="219" t="s">
        <v>201</v>
      </c>
    </row>
    <row r="530" spans="2:51" s="11" customFormat="1" ht="13.5">
      <c r="B530" s="218"/>
      <c r="D530" s="214" t="s">
        <v>212</v>
      </c>
      <c r="E530" s="219" t="s">
        <v>5</v>
      </c>
      <c r="F530" s="220" t="s">
        <v>445</v>
      </c>
      <c r="H530" s="221">
        <v>18.15</v>
      </c>
      <c r="I530" s="222"/>
      <c r="L530" s="218"/>
      <c r="M530" s="223"/>
      <c r="N530" s="224"/>
      <c r="O530" s="224"/>
      <c r="P530" s="224"/>
      <c r="Q530" s="224"/>
      <c r="R530" s="224"/>
      <c r="S530" s="224"/>
      <c r="T530" s="225"/>
      <c r="AT530" s="219" t="s">
        <v>212</v>
      </c>
      <c r="AU530" s="219" t="s">
        <v>87</v>
      </c>
      <c r="AV530" s="11" t="s">
        <v>87</v>
      </c>
      <c r="AW530" s="11" t="s">
        <v>41</v>
      </c>
      <c r="AX530" s="11" t="s">
        <v>77</v>
      </c>
      <c r="AY530" s="219" t="s">
        <v>201</v>
      </c>
    </row>
    <row r="531" spans="2:51" s="11" customFormat="1" ht="13.5">
      <c r="B531" s="218"/>
      <c r="D531" s="214" t="s">
        <v>212</v>
      </c>
      <c r="E531" s="219" t="s">
        <v>5</v>
      </c>
      <c r="F531" s="220" t="s">
        <v>5</v>
      </c>
      <c r="H531" s="221">
        <v>0</v>
      </c>
      <c r="I531" s="222"/>
      <c r="L531" s="218"/>
      <c r="M531" s="223"/>
      <c r="N531" s="224"/>
      <c r="O531" s="224"/>
      <c r="P531" s="224"/>
      <c r="Q531" s="224"/>
      <c r="R531" s="224"/>
      <c r="S531" s="224"/>
      <c r="T531" s="225"/>
      <c r="AT531" s="219" t="s">
        <v>212</v>
      </c>
      <c r="AU531" s="219" t="s">
        <v>87</v>
      </c>
      <c r="AV531" s="11" t="s">
        <v>87</v>
      </c>
      <c r="AW531" s="11" t="s">
        <v>41</v>
      </c>
      <c r="AX531" s="11" t="s">
        <v>77</v>
      </c>
      <c r="AY531" s="219" t="s">
        <v>201</v>
      </c>
    </row>
    <row r="532" spans="2:51" s="11" customFormat="1" ht="13.5">
      <c r="B532" s="218"/>
      <c r="D532" s="214" t="s">
        <v>212</v>
      </c>
      <c r="E532" s="219" t="s">
        <v>5</v>
      </c>
      <c r="F532" s="220" t="s">
        <v>583</v>
      </c>
      <c r="H532" s="221">
        <v>13.24</v>
      </c>
      <c r="I532" s="222"/>
      <c r="L532" s="218"/>
      <c r="M532" s="223"/>
      <c r="N532" s="224"/>
      <c r="O532" s="224"/>
      <c r="P532" s="224"/>
      <c r="Q532" s="224"/>
      <c r="R532" s="224"/>
      <c r="S532" s="224"/>
      <c r="T532" s="225"/>
      <c r="AT532" s="219" t="s">
        <v>212</v>
      </c>
      <c r="AU532" s="219" t="s">
        <v>87</v>
      </c>
      <c r="AV532" s="11" t="s">
        <v>87</v>
      </c>
      <c r="AW532" s="11" t="s">
        <v>41</v>
      </c>
      <c r="AX532" s="11" t="s">
        <v>77</v>
      </c>
      <c r="AY532" s="219" t="s">
        <v>201</v>
      </c>
    </row>
    <row r="533" spans="2:51" s="11" customFormat="1" ht="13.5">
      <c r="B533" s="218"/>
      <c r="D533" s="214" t="s">
        <v>212</v>
      </c>
      <c r="E533" s="219" t="s">
        <v>5</v>
      </c>
      <c r="F533" s="220" t="s">
        <v>588</v>
      </c>
      <c r="H533" s="221">
        <v>10.53</v>
      </c>
      <c r="I533" s="222"/>
      <c r="L533" s="218"/>
      <c r="M533" s="223"/>
      <c r="N533" s="224"/>
      <c r="O533" s="224"/>
      <c r="P533" s="224"/>
      <c r="Q533" s="224"/>
      <c r="R533" s="224"/>
      <c r="S533" s="224"/>
      <c r="T533" s="225"/>
      <c r="AT533" s="219" t="s">
        <v>212</v>
      </c>
      <c r="AU533" s="219" t="s">
        <v>87</v>
      </c>
      <c r="AV533" s="11" t="s">
        <v>87</v>
      </c>
      <c r="AW533" s="11" t="s">
        <v>41</v>
      </c>
      <c r="AX533" s="11" t="s">
        <v>77</v>
      </c>
      <c r="AY533" s="219" t="s">
        <v>201</v>
      </c>
    </row>
    <row r="534" spans="2:51" s="11" customFormat="1" ht="13.5">
      <c r="B534" s="218"/>
      <c r="D534" s="214" t="s">
        <v>212</v>
      </c>
      <c r="E534" s="219" t="s">
        <v>5</v>
      </c>
      <c r="F534" s="220" t="s">
        <v>886</v>
      </c>
      <c r="H534" s="221">
        <v>-29.2</v>
      </c>
      <c r="I534" s="222"/>
      <c r="L534" s="218"/>
      <c r="M534" s="223"/>
      <c r="N534" s="224"/>
      <c r="O534" s="224"/>
      <c r="P534" s="224"/>
      <c r="Q534" s="224"/>
      <c r="R534" s="224"/>
      <c r="S534" s="224"/>
      <c r="T534" s="225"/>
      <c r="AT534" s="219" t="s">
        <v>212</v>
      </c>
      <c r="AU534" s="219" t="s">
        <v>87</v>
      </c>
      <c r="AV534" s="11" t="s">
        <v>87</v>
      </c>
      <c r="AW534" s="11" t="s">
        <v>41</v>
      </c>
      <c r="AX534" s="11" t="s">
        <v>77</v>
      </c>
      <c r="AY534" s="219" t="s">
        <v>201</v>
      </c>
    </row>
    <row r="535" spans="2:51" s="11" customFormat="1" ht="13.5">
      <c r="B535" s="218"/>
      <c r="D535" s="214" t="s">
        <v>212</v>
      </c>
      <c r="E535" s="219" t="s">
        <v>5</v>
      </c>
      <c r="F535" s="220" t="s">
        <v>887</v>
      </c>
      <c r="H535" s="221">
        <v>-303.56</v>
      </c>
      <c r="I535" s="222"/>
      <c r="L535" s="218"/>
      <c r="M535" s="223"/>
      <c r="N535" s="224"/>
      <c r="O535" s="224"/>
      <c r="P535" s="224"/>
      <c r="Q535" s="224"/>
      <c r="R535" s="224"/>
      <c r="S535" s="224"/>
      <c r="T535" s="225"/>
      <c r="AT535" s="219" t="s">
        <v>212</v>
      </c>
      <c r="AU535" s="219" t="s">
        <v>87</v>
      </c>
      <c r="AV535" s="11" t="s">
        <v>87</v>
      </c>
      <c r="AW535" s="11" t="s">
        <v>41</v>
      </c>
      <c r="AX535" s="11" t="s">
        <v>77</v>
      </c>
      <c r="AY535" s="219" t="s">
        <v>201</v>
      </c>
    </row>
    <row r="536" spans="2:51" s="11" customFormat="1" ht="13.5">
      <c r="B536" s="218"/>
      <c r="D536" s="214" t="s">
        <v>212</v>
      </c>
      <c r="E536" s="219" t="s">
        <v>5</v>
      </c>
      <c r="F536" s="220" t="s">
        <v>5</v>
      </c>
      <c r="H536" s="221">
        <v>0</v>
      </c>
      <c r="I536" s="222"/>
      <c r="L536" s="218"/>
      <c r="M536" s="223"/>
      <c r="N536" s="224"/>
      <c r="O536" s="224"/>
      <c r="P536" s="224"/>
      <c r="Q536" s="224"/>
      <c r="R536" s="224"/>
      <c r="S536" s="224"/>
      <c r="T536" s="225"/>
      <c r="AT536" s="219" t="s">
        <v>212</v>
      </c>
      <c r="AU536" s="219" t="s">
        <v>87</v>
      </c>
      <c r="AV536" s="11" t="s">
        <v>87</v>
      </c>
      <c r="AW536" s="11" t="s">
        <v>41</v>
      </c>
      <c r="AX536" s="11" t="s">
        <v>77</v>
      </c>
      <c r="AY536" s="219" t="s">
        <v>201</v>
      </c>
    </row>
    <row r="537" spans="2:51" s="12" customFormat="1" ht="13.5">
      <c r="B537" s="226"/>
      <c r="D537" s="214" t="s">
        <v>212</v>
      </c>
      <c r="E537" s="227" t="s">
        <v>5</v>
      </c>
      <c r="F537" s="228" t="s">
        <v>226</v>
      </c>
      <c r="H537" s="229">
        <v>286.865</v>
      </c>
      <c r="I537" s="230"/>
      <c r="L537" s="226"/>
      <c r="M537" s="252"/>
      <c r="N537" s="253"/>
      <c r="O537" s="253"/>
      <c r="P537" s="253"/>
      <c r="Q537" s="253"/>
      <c r="R537" s="253"/>
      <c r="S537" s="253"/>
      <c r="T537" s="254"/>
      <c r="AT537" s="227" t="s">
        <v>212</v>
      </c>
      <c r="AU537" s="227" t="s">
        <v>87</v>
      </c>
      <c r="AV537" s="12" t="s">
        <v>208</v>
      </c>
      <c r="AW537" s="12" t="s">
        <v>41</v>
      </c>
      <c r="AX537" s="12" t="s">
        <v>85</v>
      </c>
      <c r="AY537" s="227" t="s">
        <v>201</v>
      </c>
    </row>
    <row r="538" spans="2:12" s="1" customFormat="1" ht="6.95" customHeight="1">
      <c r="B538" s="68"/>
      <c r="C538" s="69"/>
      <c r="D538" s="69"/>
      <c r="E538" s="69"/>
      <c r="F538" s="69"/>
      <c r="G538" s="69"/>
      <c r="H538" s="69"/>
      <c r="I538" s="153"/>
      <c r="J538" s="69"/>
      <c r="K538" s="69"/>
      <c r="L538" s="47"/>
    </row>
  </sheetData>
  <autoFilter ref="C95:K537"/>
  <mergeCells count="10">
    <mergeCell ref="E7:H7"/>
    <mergeCell ref="E9:H9"/>
    <mergeCell ref="E24:H24"/>
    <mergeCell ref="E45:H45"/>
    <mergeCell ref="E47:H47"/>
    <mergeCell ref="J51:J52"/>
    <mergeCell ref="E86:H86"/>
    <mergeCell ref="E88:H88"/>
    <mergeCell ref="G1:H1"/>
    <mergeCell ref="L2:V2"/>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42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141</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3575</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ROUND(J94,2)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ROUND(SUM(BE94:BE420),2)</f>
        <v>0</v>
      </c>
      <c r="G30" s="48"/>
      <c r="H30" s="48"/>
      <c r="I30" s="145">
        <v>0.21</v>
      </c>
      <c r="J30" s="144">
        <f>ROUND(ROUND((SUM(BE94:BE420)),2)*I30,2)</f>
        <v>0</v>
      </c>
      <c r="K30" s="52"/>
    </row>
    <row r="31" spans="2:11" s="1" customFormat="1" ht="14.4" customHeight="1">
      <c r="B31" s="47"/>
      <c r="C31" s="48"/>
      <c r="D31" s="48"/>
      <c r="E31" s="56" t="s">
        <v>49</v>
      </c>
      <c r="F31" s="144">
        <f>ROUND(SUM(BF94:BF420),2)</f>
        <v>0</v>
      </c>
      <c r="G31" s="48"/>
      <c r="H31" s="48"/>
      <c r="I31" s="145">
        <v>0.15</v>
      </c>
      <c r="J31" s="144">
        <f>ROUND(ROUND((SUM(BF94:BF420)),2)*I31,2)</f>
        <v>0</v>
      </c>
      <c r="K31" s="52"/>
    </row>
    <row r="32" spans="2:11" s="1" customFormat="1" ht="14.4" customHeight="1" hidden="1">
      <c r="B32" s="47"/>
      <c r="C32" s="48"/>
      <c r="D32" s="48"/>
      <c r="E32" s="56" t="s">
        <v>50</v>
      </c>
      <c r="F32" s="144">
        <f>ROUND(SUM(BG94:BG420),2)</f>
        <v>0</v>
      </c>
      <c r="G32" s="48"/>
      <c r="H32" s="48"/>
      <c r="I32" s="145">
        <v>0.21</v>
      </c>
      <c r="J32" s="144">
        <v>0</v>
      </c>
      <c r="K32" s="52"/>
    </row>
    <row r="33" spans="2:11" s="1" customFormat="1" ht="14.4" customHeight="1" hidden="1">
      <c r="B33" s="47"/>
      <c r="C33" s="48"/>
      <c r="D33" s="48"/>
      <c r="E33" s="56" t="s">
        <v>51</v>
      </c>
      <c r="F33" s="144">
        <f>ROUND(SUM(BH94:BH420),2)</f>
        <v>0</v>
      </c>
      <c r="G33" s="48"/>
      <c r="H33" s="48"/>
      <c r="I33" s="145">
        <v>0.15</v>
      </c>
      <c r="J33" s="144">
        <v>0</v>
      </c>
      <c r="K33" s="52"/>
    </row>
    <row r="34" spans="2:11" s="1" customFormat="1" ht="14.4" customHeight="1" hidden="1">
      <c r="B34" s="47"/>
      <c r="C34" s="48"/>
      <c r="D34" s="48"/>
      <c r="E34" s="56" t="s">
        <v>52</v>
      </c>
      <c r="F34" s="144">
        <f>ROUND(SUM(BI94:BI420),2)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14 - SO 14 - Areálový plynovod</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J94</f>
        <v>0</v>
      </c>
      <c r="K56" s="52"/>
      <c r="AU56" s="24" t="s">
        <v>164</v>
      </c>
    </row>
    <row r="57" spans="2:11" s="7" customFormat="1" ht="24.95" customHeight="1">
      <c r="B57" s="162"/>
      <c r="C57" s="163"/>
      <c r="D57" s="164" t="s">
        <v>3576</v>
      </c>
      <c r="E57" s="165"/>
      <c r="F57" s="165"/>
      <c r="G57" s="165"/>
      <c r="H57" s="165"/>
      <c r="I57" s="166"/>
      <c r="J57" s="167">
        <f>J95</f>
        <v>0</v>
      </c>
      <c r="K57" s="168"/>
    </row>
    <row r="58" spans="2:11" s="7" customFormat="1" ht="24.95" customHeight="1">
      <c r="B58" s="162"/>
      <c r="C58" s="163"/>
      <c r="D58" s="164" t="s">
        <v>165</v>
      </c>
      <c r="E58" s="165"/>
      <c r="F58" s="165"/>
      <c r="G58" s="165"/>
      <c r="H58" s="165"/>
      <c r="I58" s="166"/>
      <c r="J58" s="167">
        <f>J102</f>
        <v>0</v>
      </c>
      <c r="K58" s="168"/>
    </row>
    <row r="59" spans="2:11" s="8" customFormat="1" ht="19.9" customHeight="1">
      <c r="B59" s="169"/>
      <c r="C59" s="170"/>
      <c r="D59" s="171" t="s">
        <v>166</v>
      </c>
      <c r="E59" s="172"/>
      <c r="F59" s="172"/>
      <c r="G59" s="172"/>
      <c r="H59" s="172"/>
      <c r="I59" s="173"/>
      <c r="J59" s="174">
        <f>J103</f>
        <v>0</v>
      </c>
      <c r="K59" s="175"/>
    </row>
    <row r="60" spans="2:11" s="8" customFormat="1" ht="19.9" customHeight="1">
      <c r="B60" s="169"/>
      <c r="C60" s="170"/>
      <c r="D60" s="171" t="s">
        <v>168</v>
      </c>
      <c r="E60" s="172"/>
      <c r="F60" s="172"/>
      <c r="G60" s="172"/>
      <c r="H60" s="172"/>
      <c r="I60" s="173"/>
      <c r="J60" s="174">
        <f>J166</f>
        <v>0</v>
      </c>
      <c r="K60" s="175"/>
    </row>
    <row r="61" spans="2:11" s="8" customFormat="1" ht="19.9" customHeight="1">
      <c r="B61" s="169"/>
      <c r="C61" s="170"/>
      <c r="D61" s="171" t="s">
        <v>1991</v>
      </c>
      <c r="E61" s="172"/>
      <c r="F61" s="172"/>
      <c r="G61" s="172"/>
      <c r="H61" s="172"/>
      <c r="I61" s="173"/>
      <c r="J61" s="174">
        <f>J169</f>
        <v>0</v>
      </c>
      <c r="K61" s="175"/>
    </row>
    <row r="62" spans="2:11" s="8" customFormat="1" ht="19.9" customHeight="1">
      <c r="B62" s="169"/>
      <c r="C62" s="170"/>
      <c r="D62" s="171" t="s">
        <v>2872</v>
      </c>
      <c r="E62" s="172"/>
      <c r="F62" s="172"/>
      <c r="G62" s="172"/>
      <c r="H62" s="172"/>
      <c r="I62" s="173"/>
      <c r="J62" s="174">
        <f>J188</f>
        <v>0</v>
      </c>
      <c r="K62" s="175"/>
    </row>
    <row r="63" spans="2:11" s="8" customFormat="1" ht="19.9" customHeight="1">
      <c r="B63" s="169"/>
      <c r="C63" s="170"/>
      <c r="D63" s="171" t="s">
        <v>3577</v>
      </c>
      <c r="E63" s="172"/>
      <c r="F63" s="172"/>
      <c r="G63" s="172"/>
      <c r="H63" s="172"/>
      <c r="I63" s="173"/>
      <c r="J63" s="174">
        <f>J195</f>
        <v>0</v>
      </c>
      <c r="K63" s="175"/>
    </row>
    <row r="64" spans="2:11" s="8" customFormat="1" ht="19.9" customHeight="1">
      <c r="B64" s="169"/>
      <c r="C64" s="170"/>
      <c r="D64" s="171" t="s">
        <v>3578</v>
      </c>
      <c r="E64" s="172"/>
      <c r="F64" s="172"/>
      <c r="G64" s="172"/>
      <c r="H64" s="172"/>
      <c r="I64" s="173"/>
      <c r="J64" s="174">
        <f>J212</f>
        <v>0</v>
      </c>
      <c r="K64" s="175"/>
    </row>
    <row r="65" spans="2:11" s="7" customFormat="1" ht="24.95" customHeight="1">
      <c r="B65" s="162"/>
      <c r="C65" s="163"/>
      <c r="D65" s="164" t="s">
        <v>173</v>
      </c>
      <c r="E65" s="165"/>
      <c r="F65" s="165"/>
      <c r="G65" s="165"/>
      <c r="H65" s="165"/>
      <c r="I65" s="166"/>
      <c r="J65" s="167">
        <f>J221</f>
        <v>0</v>
      </c>
      <c r="K65" s="168"/>
    </row>
    <row r="66" spans="2:11" s="8" customFormat="1" ht="19.9" customHeight="1">
      <c r="B66" s="169"/>
      <c r="C66" s="170"/>
      <c r="D66" s="171" t="s">
        <v>3579</v>
      </c>
      <c r="E66" s="172"/>
      <c r="F66" s="172"/>
      <c r="G66" s="172"/>
      <c r="H66" s="172"/>
      <c r="I66" s="173"/>
      <c r="J66" s="174">
        <f>J222</f>
        <v>0</v>
      </c>
      <c r="K66" s="175"/>
    </row>
    <row r="67" spans="2:11" s="7" customFormat="1" ht="24.95" customHeight="1">
      <c r="B67" s="162"/>
      <c r="C67" s="163"/>
      <c r="D67" s="164" t="s">
        <v>3580</v>
      </c>
      <c r="E67" s="165"/>
      <c r="F67" s="165"/>
      <c r="G67" s="165"/>
      <c r="H67" s="165"/>
      <c r="I67" s="166"/>
      <c r="J67" s="167">
        <f>J273</f>
        <v>0</v>
      </c>
      <c r="K67" s="168"/>
    </row>
    <row r="68" spans="2:11" s="8" customFormat="1" ht="19.9" customHeight="1">
      <c r="B68" s="169"/>
      <c r="C68" s="170"/>
      <c r="D68" s="171" t="s">
        <v>3581</v>
      </c>
      <c r="E68" s="172"/>
      <c r="F68" s="172"/>
      <c r="G68" s="172"/>
      <c r="H68" s="172"/>
      <c r="I68" s="173"/>
      <c r="J68" s="174">
        <f>J274</f>
        <v>0</v>
      </c>
      <c r="K68" s="175"/>
    </row>
    <row r="69" spans="2:11" s="8" customFormat="1" ht="14.85" customHeight="1">
      <c r="B69" s="169"/>
      <c r="C69" s="170"/>
      <c r="D69" s="171" t="s">
        <v>3582</v>
      </c>
      <c r="E69" s="172"/>
      <c r="F69" s="172"/>
      <c r="G69" s="172"/>
      <c r="H69" s="172"/>
      <c r="I69" s="173"/>
      <c r="J69" s="174">
        <f>J401</f>
        <v>0</v>
      </c>
      <c r="K69" s="175"/>
    </row>
    <row r="70" spans="2:11" s="8" customFormat="1" ht="14.85" customHeight="1">
      <c r="B70" s="169"/>
      <c r="C70" s="170"/>
      <c r="D70" s="171" t="s">
        <v>3583</v>
      </c>
      <c r="E70" s="172"/>
      <c r="F70" s="172"/>
      <c r="G70" s="172"/>
      <c r="H70" s="172"/>
      <c r="I70" s="173"/>
      <c r="J70" s="174">
        <f>J404</f>
        <v>0</v>
      </c>
      <c r="K70" s="175"/>
    </row>
    <row r="71" spans="2:11" s="7" customFormat="1" ht="24.95" customHeight="1">
      <c r="B71" s="162"/>
      <c r="C71" s="163"/>
      <c r="D71" s="164" t="s">
        <v>3584</v>
      </c>
      <c r="E71" s="165"/>
      <c r="F71" s="165"/>
      <c r="G71" s="165"/>
      <c r="H71" s="165"/>
      <c r="I71" s="166"/>
      <c r="J71" s="167">
        <f>J409</f>
        <v>0</v>
      </c>
      <c r="K71" s="168"/>
    </row>
    <row r="72" spans="2:11" s="8" customFormat="1" ht="19.9" customHeight="1">
      <c r="B72" s="169"/>
      <c r="C72" s="170"/>
      <c r="D72" s="171" t="s">
        <v>3585</v>
      </c>
      <c r="E72" s="172"/>
      <c r="F72" s="172"/>
      <c r="G72" s="172"/>
      <c r="H72" s="172"/>
      <c r="I72" s="173"/>
      <c r="J72" s="174">
        <f>J410</f>
        <v>0</v>
      </c>
      <c r="K72" s="175"/>
    </row>
    <row r="73" spans="2:11" s="8" customFormat="1" ht="19.9" customHeight="1">
      <c r="B73" s="169"/>
      <c r="C73" s="170"/>
      <c r="D73" s="171" t="s">
        <v>3586</v>
      </c>
      <c r="E73" s="172"/>
      <c r="F73" s="172"/>
      <c r="G73" s="172"/>
      <c r="H73" s="172"/>
      <c r="I73" s="173"/>
      <c r="J73" s="174">
        <f>J413</f>
        <v>0</v>
      </c>
      <c r="K73" s="175"/>
    </row>
    <row r="74" spans="2:11" s="8" customFormat="1" ht="19.9" customHeight="1">
      <c r="B74" s="169"/>
      <c r="C74" s="170"/>
      <c r="D74" s="171" t="s">
        <v>3587</v>
      </c>
      <c r="E74" s="172"/>
      <c r="F74" s="172"/>
      <c r="G74" s="172"/>
      <c r="H74" s="172"/>
      <c r="I74" s="173"/>
      <c r="J74" s="174">
        <f>J418</f>
        <v>0</v>
      </c>
      <c r="K74" s="175"/>
    </row>
    <row r="75" spans="2:11" s="1" customFormat="1" ht="21.8" customHeight="1">
      <c r="B75" s="47"/>
      <c r="C75" s="48"/>
      <c r="D75" s="48"/>
      <c r="E75" s="48"/>
      <c r="F75" s="48"/>
      <c r="G75" s="48"/>
      <c r="H75" s="48"/>
      <c r="I75" s="131"/>
      <c r="J75" s="48"/>
      <c r="K75" s="52"/>
    </row>
    <row r="76" spans="2:11" s="1" customFormat="1" ht="6.95" customHeight="1">
      <c r="B76" s="68"/>
      <c r="C76" s="69"/>
      <c r="D76" s="69"/>
      <c r="E76" s="69"/>
      <c r="F76" s="69"/>
      <c r="G76" s="69"/>
      <c r="H76" s="69"/>
      <c r="I76" s="153"/>
      <c r="J76" s="69"/>
      <c r="K76" s="70"/>
    </row>
    <row r="80" spans="2:12" s="1" customFormat="1" ht="6.95" customHeight="1">
      <c r="B80" s="71"/>
      <c r="C80" s="72"/>
      <c r="D80" s="72"/>
      <c r="E80" s="72"/>
      <c r="F80" s="72"/>
      <c r="G80" s="72"/>
      <c r="H80" s="72"/>
      <c r="I80" s="154"/>
      <c r="J80" s="72"/>
      <c r="K80" s="72"/>
      <c r="L80" s="47"/>
    </row>
    <row r="81" spans="2:12" s="1" customFormat="1" ht="36.95" customHeight="1">
      <c r="B81" s="47"/>
      <c r="C81" s="73" t="s">
        <v>185</v>
      </c>
      <c r="L81" s="47"/>
    </row>
    <row r="82" spans="2:12" s="1" customFormat="1" ht="6.95" customHeight="1">
      <c r="B82" s="47"/>
      <c r="L82" s="47"/>
    </row>
    <row r="83" spans="2:12" s="1" customFormat="1" ht="14.4" customHeight="1">
      <c r="B83" s="47"/>
      <c r="C83" s="75" t="s">
        <v>19</v>
      </c>
      <c r="L83" s="47"/>
    </row>
    <row r="84" spans="2:12" s="1" customFormat="1" ht="16.5" customHeight="1">
      <c r="B84" s="47"/>
      <c r="E84" s="176" t="str">
        <f>E7</f>
        <v>Výrobní areál fi.Hauser CZ s.r.o., Heřmanova Huť aktualizace 11.12.2018</v>
      </c>
      <c r="F84" s="75"/>
      <c r="G84" s="75"/>
      <c r="H84" s="75"/>
      <c r="L84" s="47"/>
    </row>
    <row r="85" spans="2:12" s="1" customFormat="1" ht="14.4" customHeight="1">
      <c r="B85" s="47"/>
      <c r="C85" s="75" t="s">
        <v>158</v>
      </c>
      <c r="L85" s="47"/>
    </row>
    <row r="86" spans="2:12" s="1" customFormat="1" ht="17.25" customHeight="1">
      <c r="B86" s="47"/>
      <c r="E86" s="78" t="str">
        <f>E9</f>
        <v>14 - SO 14 - Areálový plynovod</v>
      </c>
      <c r="F86" s="1"/>
      <c r="G86" s="1"/>
      <c r="H86" s="1"/>
      <c r="L86" s="47"/>
    </row>
    <row r="87" spans="2:12" s="1" customFormat="1" ht="6.95" customHeight="1">
      <c r="B87" s="47"/>
      <c r="L87" s="47"/>
    </row>
    <row r="88" spans="2:12" s="1" customFormat="1" ht="18" customHeight="1">
      <c r="B88" s="47"/>
      <c r="C88" s="75" t="s">
        <v>24</v>
      </c>
      <c r="F88" s="177" t="str">
        <f>F12</f>
        <v xml:space="preserve"> </v>
      </c>
      <c r="I88" s="178" t="s">
        <v>26</v>
      </c>
      <c r="J88" s="80" t="str">
        <f>IF(J12="","",J12)</f>
        <v>17. 7. 2018</v>
      </c>
      <c r="L88" s="47"/>
    </row>
    <row r="89" spans="2:12" s="1" customFormat="1" ht="6.95" customHeight="1">
      <c r="B89" s="47"/>
      <c r="L89" s="47"/>
    </row>
    <row r="90" spans="2:12" s="1" customFormat="1" ht="13.5">
      <c r="B90" s="47"/>
      <c r="C90" s="75" t="s">
        <v>32</v>
      </c>
      <c r="F90" s="177" t="str">
        <f>E15</f>
        <v>Hauser CZ s.r.o., Tlučenská 8, 33027 Vejprnice</v>
      </c>
      <c r="I90" s="178" t="s">
        <v>38</v>
      </c>
      <c r="J90" s="177" t="str">
        <f>E21</f>
        <v>Rene Hartman, Trnová 350, 33015 Trnová</v>
      </c>
      <c r="L90" s="47"/>
    </row>
    <row r="91" spans="2:12" s="1" customFormat="1" ht="14.4" customHeight="1">
      <c r="B91" s="47"/>
      <c r="C91" s="75" t="s">
        <v>36</v>
      </c>
      <c r="F91" s="177" t="str">
        <f>IF(E18="","",E18)</f>
        <v/>
      </c>
      <c r="L91" s="47"/>
    </row>
    <row r="92" spans="2:12" s="1" customFormat="1" ht="10.3" customHeight="1">
      <c r="B92" s="47"/>
      <c r="L92" s="47"/>
    </row>
    <row r="93" spans="2:20" s="9" customFormat="1" ht="29.25" customHeight="1">
      <c r="B93" s="179"/>
      <c r="C93" s="180" t="s">
        <v>186</v>
      </c>
      <c r="D93" s="181" t="s">
        <v>62</v>
      </c>
      <c r="E93" s="181" t="s">
        <v>58</v>
      </c>
      <c r="F93" s="181" t="s">
        <v>187</v>
      </c>
      <c r="G93" s="181" t="s">
        <v>188</v>
      </c>
      <c r="H93" s="181" t="s">
        <v>189</v>
      </c>
      <c r="I93" s="182" t="s">
        <v>190</v>
      </c>
      <c r="J93" s="181" t="s">
        <v>162</v>
      </c>
      <c r="K93" s="183" t="s">
        <v>191</v>
      </c>
      <c r="L93" s="179"/>
      <c r="M93" s="93" t="s">
        <v>192</v>
      </c>
      <c r="N93" s="94" t="s">
        <v>47</v>
      </c>
      <c r="O93" s="94" t="s">
        <v>193</v>
      </c>
      <c r="P93" s="94" t="s">
        <v>194</v>
      </c>
      <c r="Q93" s="94" t="s">
        <v>195</v>
      </c>
      <c r="R93" s="94" t="s">
        <v>196</v>
      </c>
      <c r="S93" s="94" t="s">
        <v>197</v>
      </c>
      <c r="T93" s="95" t="s">
        <v>198</v>
      </c>
    </row>
    <row r="94" spans="2:63" s="1" customFormat="1" ht="29.25" customHeight="1">
      <c r="B94" s="47"/>
      <c r="C94" s="97" t="s">
        <v>163</v>
      </c>
      <c r="J94" s="184">
        <f>BK94</f>
        <v>0</v>
      </c>
      <c r="L94" s="47"/>
      <c r="M94" s="96"/>
      <c r="N94" s="83"/>
      <c r="O94" s="83"/>
      <c r="P94" s="185">
        <f>P95+P102+P221+P273+P409</f>
        <v>0</v>
      </c>
      <c r="Q94" s="83"/>
      <c r="R94" s="185">
        <f>R95+R102+R221+R273+R409</f>
        <v>0</v>
      </c>
      <c r="S94" s="83"/>
      <c r="T94" s="186">
        <f>T95+T102+T221+T273+T409</f>
        <v>0</v>
      </c>
      <c r="AT94" s="24" t="s">
        <v>76</v>
      </c>
      <c r="AU94" s="24" t="s">
        <v>164</v>
      </c>
      <c r="BK94" s="187">
        <f>BK95+BK102+BK221+BK273+BK409</f>
        <v>0</v>
      </c>
    </row>
    <row r="95" spans="2:63" s="10" customFormat="1" ht="37.4" customHeight="1">
      <c r="B95" s="188"/>
      <c r="D95" s="189" t="s">
        <v>76</v>
      </c>
      <c r="E95" s="190" t="s">
        <v>3588</v>
      </c>
      <c r="F95" s="190" t="s">
        <v>3589</v>
      </c>
      <c r="I95" s="191"/>
      <c r="J95" s="192">
        <f>BK95</f>
        <v>0</v>
      </c>
      <c r="L95" s="188"/>
      <c r="M95" s="193"/>
      <c r="N95" s="194"/>
      <c r="O95" s="194"/>
      <c r="P95" s="195">
        <f>SUM(P96:P101)</f>
        <v>0</v>
      </c>
      <c r="Q95" s="194"/>
      <c r="R95" s="195">
        <f>SUM(R96:R101)</f>
        <v>0</v>
      </c>
      <c r="S95" s="194"/>
      <c r="T95" s="196">
        <f>SUM(T96:T101)</f>
        <v>0</v>
      </c>
      <c r="AR95" s="189" t="s">
        <v>85</v>
      </c>
      <c r="AT95" s="197" t="s">
        <v>76</v>
      </c>
      <c r="AU95" s="197" t="s">
        <v>77</v>
      </c>
      <c r="AY95" s="189" t="s">
        <v>201</v>
      </c>
      <c r="BK95" s="198">
        <f>SUM(BK96:BK101)</f>
        <v>0</v>
      </c>
    </row>
    <row r="96" spans="2:65" s="1" customFormat="1" ht="25.5" customHeight="1">
      <c r="B96" s="201"/>
      <c r="C96" s="202" t="s">
        <v>691</v>
      </c>
      <c r="D96" s="202" t="s">
        <v>203</v>
      </c>
      <c r="E96" s="203" t="s">
        <v>3590</v>
      </c>
      <c r="F96" s="204" t="s">
        <v>3591</v>
      </c>
      <c r="G96" s="205" t="s">
        <v>270</v>
      </c>
      <c r="H96" s="206">
        <v>1.017</v>
      </c>
      <c r="I96" s="207"/>
      <c r="J96" s="208">
        <f>ROUND(I96*H96,2)</f>
        <v>0</v>
      </c>
      <c r="K96" s="204" t="s">
        <v>5</v>
      </c>
      <c r="L96" s="47"/>
      <c r="M96" s="209" t="s">
        <v>5</v>
      </c>
      <c r="N96" s="210" t="s">
        <v>48</v>
      </c>
      <c r="O96" s="48"/>
      <c r="P96" s="211">
        <f>O96*H96</f>
        <v>0</v>
      </c>
      <c r="Q96" s="211">
        <v>0</v>
      </c>
      <c r="R96" s="211">
        <f>Q96*H96</f>
        <v>0</v>
      </c>
      <c r="S96" s="211">
        <v>0</v>
      </c>
      <c r="T96" s="212">
        <f>S96*H96</f>
        <v>0</v>
      </c>
      <c r="AR96" s="24" t="s">
        <v>208</v>
      </c>
      <c r="AT96" s="24" t="s">
        <v>203</v>
      </c>
      <c r="AU96" s="24" t="s">
        <v>85</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3592</v>
      </c>
    </row>
    <row r="97" spans="2:47" s="1" customFormat="1" ht="13.5">
      <c r="B97" s="47"/>
      <c r="D97" s="214" t="s">
        <v>210</v>
      </c>
      <c r="F97" s="215" t="s">
        <v>3591</v>
      </c>
      <c r="I97" s="216"/>
      <c r="L97" s="47"/>
      <c r="M97" s="217"/>
      <c r="N97" s="48"/>
      <c r="O97" s="48"/>
      <c r="P97" s="48"/>
      <c r="Q97" s="48"/>
      <c r="R97" s="48"/>
      <c r="S97" s="48"/>
      <c r="T97" s="86"/>
      <c r="AT97" s="24" t="s">
        <v>210</v>
      </c>
      <c r="AU97" s="24" t="s">
        <v>85</v>
      </c>
    </row>
    <row r="98" spans="2:51" s="11" customFormat="1" ht="13.5">
      <c r="B98" s="218"/>
      <c r="D98" s="214" t="s">
        <v>212</v>
      </c>
      <c r="E98" s="219" t="s">
        <v>5</v>
      </c>
      <c r="F98" s="220" t="s">
        <v>3593</v>
      </c>
      <c r="H98" s="221">
        <v>1.017</v>
      </c>
      <c r="I98" s="222"/>
      <c r="L98" s="218"/>
      <c r="M98" s="223"/>
      <c r="N98" s="224"/>
      <c r="O98" s="224"/>
      <c r="P98" s="224"/>
      <c r="Q98" s="224"/>
      <c r="R98" s="224"/>
      <c r="S98" s="224"/>
      <c r="T98" s="225"/>
      <c r="AT98" s="219" t="s">
        <v>212</v>
      </c>
      <c r="AU98" s="219" t="s">
        <v>85</v>
      </c>
      <c r="AV98" s="11" t="s">
        <v>87</v>
      </c>
      <c r="AW98" s="11" t="s">
        <v>41</v>
      </c>
      <c r="AX98" s="11" t="s">
        <v>77</v>
      </c>
      <c r="AY98" s="219" t="s">
        <v>201</v>
      </c>
    </row>
    <row r="99" spans="2:51" s="12" customFormat="1" ht="13.5">
      <c r="B99" s="226"/>
      <c r="D99" s="214" t="s">
        <v>212</v>
      </c>
      <c r="E99" s="227" t="s">
        <v>5</v>
      </c>
      <c r="F99" s="228" t="s">
        <v>226</v>
      </c>
      <c r="H99" s="229">
        <v>1.017</v>
      </c>
      <c r="I99" s="230"/>
      <c r="L99" s="226"/>
      <c r="M99" s="231"/>
      <c r="N99" s="232"/>
      <c r="O99" s="232"/>
      <c r="P99" s="232"/>
      <c r="Q99" s="232"/>
      <c r="R99" s="232"/>
      <c r="S99" s="232"/>
      <c r="T99" s="233"/>
      <c r="AT99" s="227" t="s">
        <v>212</v>
      </c>
      <c r="AU99" s="227" t="s">
        <v>85</v>
      </c>
      <c r="AV99" s="12" t="s">
        <v>208</v>
      </c>
      <c r="AW99" s="12" t="s">
        <v>41</v>
      </c>
      <c r="AX99" s="12" t="s">
        <v>85</v>
      </c>
      <c r="AY99" s="227" t="s">
        <v>201</v>
      </c>
    </row>
    <row r="100" spans="2:65" s="1" customFormat="1" ht="16.5" customHeight="1">
      <c r="B100" s="201"/>
      <c r="C100" s="242" t="s">
        <v>695</v>
      </c>
      <c r="D100" s="242" t="s">
        <v>504</v>
      </c>
      <c r="E100" s="243" t="s">
        <v>3594</v>
      </c>
      <c r="F100" s="244" t="s">
        <v>3595</v>
      </c>
      <c r="G100" s="245" t="s">
        <v>259</v>
      </c>
      <c r="H100" s="246">
        <v>0.024</v>
      </c>
      <c r="I100" s="247"/>
      <c r="J100" s="248">
        <f>ROUND(I100*H100,2)</f>
        <v>0</v>
      </c>
      <c r="K100" s="244" t="s">
        <v>5</v>
      </c>
      <c r="L100" s="249"/>
      <c r="M100" s="250" t="s">
        <v>5</v>
      </c>
      <c r="N100" s="251" t="s">
        <v>48</v>
      </c>
      <c r="O100" s="48"/>
      <c r="P100" s="211">
        <f>O100*H100</f>
        <v>0</v>
      </c>
      <c r="Q100" s="211">
        <v>0</v>
      </c>
      <c r="R100" s="211">
        <f>Q100*H100</f>
        <v>0</v>
      </c>
      <c r="S100" s="211">
        <v>0</v>
      </c>
      <c r="T100" s="212">
        <f>S100*H100</f>
        <v>0</v>
      </c>
      <c r="AR100" s="24" t="s">
        <v>250</v>
      </c>
      <c r="AT100" s="24" t="s">
        <v>504</v>
      </c>
      <c r="AU100" s="24" t="s">
        <v>85</v>
      </c>
      <c r="AY100" s="24" t="s">
        <v>201</v>
      </c>
      <c r="BE100" s="213">
        <f>IF(N100="základní",J100,0)</f>
        <v>0</v>
      </c>
      <c r="BF100" s="213">
        <f>IF(N100="snížená",J100,0)</f>
        <v>0</v>
      </c>
      <c r="BG100" s="213">
        <f>IF(N100="zákl. přenesená",J100,0)</f>
        <v>0</v>
      </c>
      <c r="BH100" s="213">
        <f>IF(N100="sníž. přenesená",J100,0)</f>
        <v>0</v>
      </c>
      <c r="BI100" s="213">
        <f>IF(N100="nulová",J100,0)</f>
        <v>0</v>
      </c>
      <c r="BJ100" s="24" t="s">
        <v>85</v>
      </c>
      <c r="BK100" s="213">
        <f>ROUND(I100*H100,2)</f>
        <v>0</v>
      </c>
      <c r="BL100" s="24" t="s">
        <v>208</v>
      </c>
      <c r="BM100" s="24" t="s">
        <v>3596</v>
      </c>
    </row>
    <row r="101" spans="2:47" s="1" customFormat="1" ht="13.5">
      <c r="B101" s="47"/>
      <c r="D101" s="214" t="s">
        <v>210</v>
      </c>
      <c r="F101" s="215" t="s">
        <v>3595</v>
      </c>
      <c r="I101" s="216"/>
      <c r="L101" s="47"/>
      <c r="M101" s="217"/>
      <c r="N101" s="48"/>
      <c r="O101" s="48"/>
      <c r="P101" s="48"/>
      <c r="Q101" s="48"/>
      <c r="R101" s="48"/>
      <c r="S101" s="48"/>
      <c r="T101" s="86"/>
      <c r="AT101" s="24" t="s">
        <v>210</v>
      </c>
      <c r="AU101" s="24" t="s">
        <v>85</v>
      </c>
    </row>
    <row r="102" spans="2:63" s="10" customFormat="1" ht="37.4" customHeight="1">
      <c r="B102" s="188"/>
      <c r="D102" s="189" t="s">
        <v>76</v>
      </c>
      <c r="E102" s="190" t="s">
        <v>199</v>
      </c>
      <c r="F102" s="190" t="s">
        <v>200</v>
      </c>
      <c r="I102" s="191"/>
      <c r="J102" s="192">
        <f>BK102</f>
        <v>0</v>
      </c>
      <c r="L102" s="188"/>
      <c r="M102" s="193"/>
      <c r="N102" s="194"/>
      <c r="O102" s="194"/>
      <c r="P102" s="195">
        <f>P103+P166+P169+P188+P195+P212</f>
        <v>0</v>
      </c>
      <c r="Q102" s="194"/>
      <c r="R102" s="195">
        <f>R103+R166+R169+R188+R195+R212</f>
        <v>0</v>
      </c>
      <c r="S102" s="194"/>
      <c r="T102" s="196">
        <f>T103+T166+T169+T188+T195+T212</f>
        <v>0</v>
      </c>
      <c r="AR102" s="189" t="s">
        <v>85</v>
      </c>
      <c r="AT102" s="197" t="s">
        <v>76</v>
      </c>
      <c r="AU102" s="197" t="s">
        <v>77</v>
      </c>
      <c r="AY102" s="189" t="s">
        <v>201</v>
      </c>
      <c r="BK102" s="198">
        <f>BK103+BK166+BK169+BK188+BK195+BK212</f>
        <v>0</v>
      </c>
    </row>
    <row r="103" spans="2:63" s="10" customFormat="1" ht="19.9" customHeight="1">
      <c r="B103" s="188"/>
      <c r="D103" s="189" t="s">
        <v>76</v>
      </c>
      <c r="E103" s="199" t="s">
        <v>85</v>
      </c>
      <c r="F103" s="199" t="s">
        <v>202</v>
      </c>
      <c r="I103" s="191"/>
      <c r="J103" s="200">
        <f>BK103</f>
        <v>0</v>
      </c>
      <c r="L103" s="188"/>
      <c r="M103" s="193"/>
      <c r="N103" s="194"/>
      <c r="O103" s="194"/>
      <c r="P103" s="195">
        <f>SUM(P104:P165)</f>
        <v>0</v>
      </c>
      <c r="Q103" s="194"/>
      <c r="R103" s="195">
        <f>SUM(R104:R165)</f>
        <v>0</v>
      </c>
      <c r="S103" s="194"/>
      <c r="T103" s="196">
        <f>SUM(T104:T165)</f>
        <v>0</v>
      </c>
      <c r="AR103" s="189" t="s">
        <v>85</v>
      </c>
      <c r="AT103" s="197" t="s">
        <v>76</v>
      </c>
      <c r="AU103" s="197" t="s">
        <v>85</v>
      </c>
      <c r="AY103" s="189" t="s">
        <v>201</v>
      </c>
      <c r="BK103" s="198">
        <f>SUM(BK104:BK165)</f>
        <v>0</v>
      </c>
    </row>
    <row r="104" spans="2:65" s="1" customFormat="1" ht="16.5" customHeight="1">
      <c r="B104" s="201"/>
      <c r="C104" s="202" t="s">
        <v>528</v>
      </c>
      <c r="D104" s="202" t="s">
        <v>203</v>
      </c>
      <c r="E104" s="203" t="s">
        <v>3597</v>
      </c>
      <c r="F104" s="204" t="s">
        <v>3598</v>
      </c>
      <c r="G104" s="205" t="s">
        <v>270</v>
      </c>
      <c r="H104" s="206">
        <v>18.4</v>
      </c>
      <c r="I104" s="207"/>
      <c r="J104" s="208">
        <f>ROUND(I104*H104,2)</f>
        <v>0</v>
      </c>
      <c r="K104" s="204" t="s">
        <v>5</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3599</v>
      </c>
    </row>
    <row r="105" spans="2:47" s="1" customFormat="1" ht="13.5">
      <c r="B105" s="47"/>
      <c r="D105" s="214" t="s">
        <v>210</v>
      </c>
      <c r="F105" s="215" t="s">
        <v>3598</v>
      </c>
      <c r="I105" s="216"/>
      <c r="L105" s="47"/>
      <c r="M105" s="217"/>
      <c r="N105" s="48"/>
      <c r="O105" s="48"/>
      <c r="P105" s="48"/>
      <c r="Q105" s="48"/>
      <c r="R105" s="48"/>
      <c r="S105" s="48"/>
      <c r="T105" s="86"/>
      <c r="AT105" s="24" t="s">
        <v>210</v>
      </c>
      <c r="AU105" s="24" t="s">
        <v>87</v>
      </c>
    </row>
    <row r="106" spans="2:51" s="11" customFormat="1" ht="13.5">
      <c r="B106" s="218"/>
      <c r="D106" s="214" t="s">
        <v>212</v>
      </c>
      <c r="E106" s="219" t="s">
        <v>5</v>
      </c>
      <c r="F106" s="220" t="s">
        <v>3600</v>
      </c>
      <c r="H106" s="221">
        <v>6.4</v>
      </c>
      <c r="I106" s="222"/>
      <c r="L106" s="218"/>
      <c r="M106" s="223"/>
      <c r="N106" s="224"/>
      <c r="O106" s="224"/>
      <c r="P106" s="224"/>
      <c r="Q106" s="224"/>
      <c r="R106" s="224"/>
      <c r="S106" s="224"/>
      <c r="T106" s="225"/>
      <c r="AT106" s="219" t="s">
        <v>212</v>
      </c>
      <c r="AU106" s="219" t="s">
        <v>87</v>
      </c>
      <c r="AV106" s="11" t="s">
        <v>87</v>
      </c>
      <c r="AW106" s="11" t="s">
        <v>41</v>
      </c>
      <c r="AX106" s="11" t="s">
        <v>77</v>
      </c>
      <c r="AY106" s="219" t="s">
        <v>201</v>
      </c>
    </row>
    <row r="107" spans="2:51" s="11" customFormat="1" ht="13.5">
      <c r="B107" s="218"/>
      <c r="D107" s="214" t="s">
        <v>212</v>
      </c>
      <c r="E107" s="219" t="s">
        <v>5</v>
      </c>
      <c r="F107" s="220" t="s">
        <v>3601</v>
      </c>
      <c r="H107" s="221">
        <v>12</v>
      </c>
      <c r="I107" s="222"/>
      <c r="L107" s="218"/>
      <c r="M107" s="223"/>
      <c r="N107" s="224"/>
      <c r="O107" s="224"/>
      <c r="P107" s="224"/>
      <c r="Q107" s="224"/>
      <c r="R107" s="224"/>
      <c r="S107" s="224"/>
      <c r="T107" s="225"/>
      <c r="AT107" s="219" t="s">
        <v>212</v>
      </c>
      <c r="AU107" s="219" t="s">
        <v>87</v>
      </c>
      <c r="AV107" s="11" t="s">
        <v>87</v>
      </c>
      <c r="AW107" s="11" t="s">
        <v>41</v>
      </c>
      <c r="AX107" s="11" t="s">
        <v>77</v>
      </c>
      <c r="AY107" s="219" t="s">
        <v>201</v>
      </c>
    </row>
    <row r="108" spans="2:51" s="12" customFormat="1" ht="13.5">
      <c r="B108" s="226"/>
      <c r="D108" s="214" t="s">
        <v>212</v>
      </c>
      <c r="E108" s="227" t="s">
        <v>5</v>
      </c>
      <c r="F108" s="228" t="s">
        <v>226</v>
      </c>
      <c r="H108" s="229">
        <v>18.4</v>
      </c>
      <c r="I108" s="230"/>
      <c r="L108" s="226"/>
      <c r="M108" s="231"/>
      <c r="N108" s="232"/>
      <c r="O108" s="232"/>
      <c r="P108" s="232"/>
      <c r="Q108" s="232"/>
      <c r="R108" s="232"/>
      <c r="S108" s="232"/>
      <c r="T108" s="233"/>
      <c r="AT108" s="227" t="s">
        <v>212</v>
      </c>
      <c r="AU108" s="227" t="s">
        <v>87</v>
      </c>
      <c r="AV108" s="12" t="s">
        <v>208</v>
      </c>
      <c r="AW108" s="12" t="s">
        <v>41</v>
      </c>
      <c r="AX108" s="12" t="s">
        <v>85</v>
      </c>
      <c r="AY108" s="227" t="s">
        <v>201</v>
      </c>
    </row>
    <row r="109" spans="2:65" s="1" customFormat="1" ht="16.5" customHeight="1">
      <c r="B109" s="201"/>
      <c r="C109" s="202" t="s">
        <v>536</v>
      </c>
      <c r="D109" s="202" t="s">
        <v>203</v>
      </c>
      <c r="E109" s="203" t="s">
        <v>3602</v>
      </c>
      <c r="F109" s="204" t="s">
        <v>3603</v>
      </c>
      <c r="G109" s="205" t="s">
        <v>270</v>
      </c>
      <c r="H109" s="206">
        <v>18.4</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3604</v>
      </c>
    </row>
    <row r="110" spans="2:47" s="1" customFormat="1" ht="13.5">
      <c r="B110" s="47"/>
      <c r="D110" s="214" t="s">
        <v>210</v>
      </c>
      <c r="F110" s="215" t="s">
        <v>3603</v>
      </c>
      <c r="I110" s="216"/>
      <c r="L110" s="47"/>
      <c r="M110" s="217"/>
      <c r="N110" s="48"/>
      <c r="O110" s="48"/>
      <c r="P110" s="48"/>
      <c r="Q110" s="48"/>
      <c r="R110" s="48"/>
      <c r="S110" s="48"/>
      <c r="T110" s="86"/>
      <c r="AT110" s="24" t="s">
        <v>210</v>
      </c>
      <c r="AU110" s="24" t="s">
        <v>87</v>
      </c>
    </row>
    <row r="111" spans="2:51" s="11" customFormat="1" ht="13.5">
      <c r="B111" s="218"/>
      <c r="D111" s="214" t="s">
        <v>212</v>
      </c>
      <c r="E111" s="219" t="s">
        <v>5</v>
      </c>
      <c r="F111" s="220" t="s">
        <v>3605</v>
      </c>
      <c r="H111" s="221">
        <v>12</v>
      </c>
      <c r="I111" s="222"/>
      <c r="L111" s="218"/>
      <c r="M111" s="223"/>
      <c r="N111" s="224"/>
      <c r="O111" s="224"/>
      <c r="P111" s="224"/>
      <c r="Q111" s="224"/>
      <c r="R111" s="224"/>
      <c r="S111" s="224"/>
      <c r="T111" s="225"/>
      <c r="AT111" s="219" t="s">
        <v>212</v>
      </c>
      <c r="AU111" s="219" t="s">
        <v>87</v>
      </c>
      <c r="AV111" s="11" t="s">
        <v>87</v>
      </c>
      <c r="AW111" s="11" t="s">
        <v>41</v>
      </c>
      <c r="AX111" s="11" t="s">
        <v>77</v>
      </c>
      <c r="AY111" s="219" t="s">
        <v>201</v>
      </c>
    </row>
    <row r="112" spans="2:51" s="11" customFormat="1" ht="13.5">
      <c r="B112" s="218"/>
      <c r="D112" s="214" t="s">
        <v>212</v>
      </c>
      <c r="E112" s="219" t="s">
        <v>5</v>
      </c>
      <c r="F112" s="220" t="s">
        <v>3606</v>
      </c>
      <c r="H112" s="221">
        <v>6.4</v>
      </c>
      <c r="I112" s="222"/>
      <c r="L112" s="218"/>
      <c r="M112" s="223"/>
      <c r="N112" s="224"/>
      <c r="O112" s="224"/>
      <c r="P112" s="224"/>
      <c r="Q112" s="224"/>
      <c r="R112" s="224"/>
      <c r="S112" s="224"/>
      <c r="T112" s="225"/>
      <c r="AT112" s="219" t="s">
        <v>212</v>
      </c>
      <c r="AU112" s="219" t="s">
        <v>87</v>
      </c>
      <c r="AV112" s="11" t="s">
        <v>87</v>
      </c>
      <c r="AW112" s="11" t="s">
        <v>41</v>
      </c>
      <c r="AX112" s="11" t="s">
        <v>77</v>
      </c>
      <c r="AY112" s="219" t="s">
        <v>201</v>
      </c>
    </row>
    <row r="113" spans="2:51" s="12" customFormat="1" ht="13.5">
      <c r="B113" s="226"/>
      <c r="D113" s="214" t="s">
        <v>212</v>
      </c>
      <c r="E113" s="227" t="s">
        <v>5</v>
      </c>
      <c r="F113" s="228" t="s">
        <v>226</v>
      </c>
      <c r="H113" s="229">
        <v>18.4</v>
      </c>
      <c r="I113" s="230"/>
      <c r="L113" s="226"/>
      <c r="M113" s="231"/>
      <c r="N113" s="232"/>
      <c r="O113" s="232"/>
      <c r="P113" s="232"/>
      <c r="Q113" s="232"/>
      <c r="R113" s="232"/>
      <c r="S113" s="232"/>
      <c r="T113" s="233"/>
      <c r="AT113" s="227" t="s">
        <v>212</v>
      </c>
      <c r="AU113" s="227" t="s">
        <v>87</v>
      </c>
      <c r="AV113" s="12" t="s">
        <v>208</v>
      </c>
      <c r="AW113" s="12" t="s">
        <v>41</v>
      </c>
      <c r="AX113" s="12" t="s">
        <v>85</v>
      </c>
      <c r="AY113" s="227" t="s">
        <v>201</v>
      </c>
    </row>
    <row r="114" spans="2:65" s="1" customFormat="1" ht="16.5" customHeight="1">
      <c r="B114" s="201"/>
      <c r="C114" s="202" t="s">
        <v>541</v>
      </c>
      <c r="D114" s="202" t="s">
        <v>203</v>
      </c>
      <c r="E114" s="203" t="s">
        <v>3607</v>
      </c>
      <c r="F114" s="204" t="s">
        <v>3608</v>
      </c>
      <c r="G114" s="205" t="s">
        <v>206</v>
      </c>
      <c r="H114" s="206">
        <v>23.84</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3609</v>
      </c>
    </row>
    <row r="115" spans="2:47" s="1" customFormat="1" ht="13.5">
      <c r="B115" s="47"/>
      <c r="D115" s="214" t="s">
        <v>210</v>
      </c>
      <c r="F115" s="215" t="s">
        <v>3608</v>
      </c>
      <c r="I115" s="216"/>
      <c r="L115" s="47"/>
      <c r="M115" s="217"/>
      <c r="N115" s="48"/>
      <c r="O115" s="48"/>
      <c r="P115" s="48"/>
      <c r="Q115" s="48"/>
      <c r="R115" s="48"/>
      <c r="S115" s="48"/>
      <c r="T115" s="86"/>
      <c r="AT115" s="24" t="s">
        <v>210</v>
      </c>
      <c r="AU115" s="24" t="s">
        <v>87</v>
      </c>
    </row>
    <row r="116" spans="2:51" s="11" customFormat="1" ht="13.5">
      <c r="B116" s="218"/>
      <c r="D116" s="214" t="s">
        <v>212</v>
      </c>
      <c r="E116" s="219" t="s">
        <v>5</v>
      </c>
      <c r="F116" s="220" t="s">
        <v>3610</v>
      </c>
      <c r="H116" s="221">
        <v>23.84</v>
      </c>
      <c r="I116" s="222"/>
      <c r="L116" s="218"/>
      <c r="M116" s="223"/>
      <c r="N116" s="224"/>
      <c r="O116" s="224"/>
      <c r="P116" s="224"/>
      <c r="Q116" s="224"/>
      <c r="R116" s="224"/>
      <c r="S116" s="224"/>
      <c r="T116" s="225"/>
      <c r="AT116" s="219" t="s">
        <v>212</v>
      </c>
      <c r="AU116" s="219" t="s">
        <v>87</v>
      </c>
      <c r="AV116" s="11" t="s">
        <v>87</v>
      </c>
      <c r="AW116" s="11" t="s">
        <v>41</v>
      </c>
      <c r="AX116" s="11" t="s">
        <v>77</v>
      </c>
      <c r="AY116" s="219" t="s">
        <v>201</v>
      </c>
    </row>
    <row r="117" spans="2:51" s="12" customFormat="1" ht="13.5">
      <c r="B117" s="226"/>
      <c r="D117" s="214" t="s">
        <v>212</v>
      </c>
      <c r="E117" s="227" t="s">
        <v>5</v>
      </c>
      <c r="F117" s="228" t="s">
        <v>226</v>
      </c>
      <c r="H117" s="229">
        <v>23.84</v>
      </c>
      <c r="I117" s="230"/>
      <c r="L117" s="226"/>
      <c r="M117" s="231"/>
      <c r="N117" s="232"/>
      <c r="O117" s="232"/>
      <c r="P117" s="232"/>
      <c r="Q117" s="232"/>
      <c r="R117" s="232"/>
      <c r="S117" s="232"/>
      <c r="T117" s="233"/>
      <c r="AT117" s="227" t="s">
        <v>212</v>
      </c>
      <c r="AU117" s="227" t="s">
        <v>87</v>
      </c>
      <c r="AV117" s="12" t="s">
        <v>208</v>
      </c>
      <c r="AW117" s="12" t="s">
        <v>41</v>
      </c>
      <c r="AX117" s="12" t="s">
        <v>85</v>
      </c>
      <c r="AY117" s="227" t="s">
        <v>201</v>
      </c>
    </row>
    <row r="118" spans="2:65" s="1" customFormat="1" ht="16.5" customHeight="1">
      <c r="B118" s="201"/>
      <c r="C118" s="202" t="s">
        <v>402</v>
      </c>
      <c r="D118" s="202" t="s">
        <v>203</v>
      </c>
      <c r="E118" s="203" t="s">
        <v>3611</v>
      </c>
      <c r="F118" s="204" t="s">
        <v>3612</v>
      </c>
      <c r="G118" s="205" t="s">
        <v>206</v>
      </c>
      <c r="H118" s="206">
        <v>9</v>
      </c>
      <c r="I118" s="207"/>
      <c r="J118" s="208">
        <f>ROUND(I118*H118,2)</f>
        <v>0</v>
      </c>
      <c r="K118" s="204" t="s">
        <v>5</v>
      </c>
      <c r="L118" s="47"/>
      <c r="M118" s="209" t="s">
        <v>5</v>
      </c>
      <c r="N118" s="210" t="s">
        <v>48</v>
      </c>
      <c r="O118" s="48"/>
      <c r="P118" s="211">
        <f>O118*H118</f>
        <v>0</v>
      </c>
      <c r="Q118" s="211">
        <v>0</v>
      </c>
      <c r="R118" s="211">
        <f>Q118*H118</f>
        <v>0</v>
      </c>
      <c r="S118" s="211">
        <v>0</v>
      </c>
      <c r="T118" s="212">
        <f>S118*H118</f>
        <v>0</v>
      </c>
      <c r="AR118" s="24" t="s">
        <v>208</v>
      </c>
      <c r="AT118" s="24" t="s">
        <v>203</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3613</v>
      </c>
    </row>
    <row r="119" spans="2:47" s="1" customFormat="1" ht="13.5">
      <c r="B119" s="47"/>
      <c r="D119" s="214" t="s">
        <v>210</v>
      </c>
      <c r="F119" s="215" t="s">
        <v>3612</v>
      </c>
      <c r="I119" s="216"/>
      <c r="L119" s="47"/>
      <c r="M119" s="217"/>
      <c r="N119" s="48"/>
      <c r="O119" s="48"/>
      <c r="P119" s="48"/>
      <c r="Q119" s="48"/>
      <c r="R119" s="48"/>
      <c r="S119" s="48"/>
      <c r="T119" s="86"/>
      <c r="AT119" s="24" t="s">
        <v>210</v>
      </c>
      <c r="AU119" s="24" t="s">
        <v>87</v>
      </c>
    </row>
    <row r="120" spans="2:51" s="11" customFormat="1" ht="13.5">
      <c r="B120" s="218"/>
      <c r="D120" s="214" t="s">
        <v>212</v>
      </c>
      <c r="E120" s="219" t="s">
        <v>5</v>
      </c>
      <c r="F120" s="220" t="s">
        <v>3614</v>
      </c>
      <c r="H120" s="221">
        <v>9</v>
      </c>
      <c r="I120" s="222"/>
      <c r="L120" s="218"/>
      <c r="M120" s="223"/>
      <c r="N120" s="224"/>
      <c r="O120" s="224"/>
      <c r="P120" s="224"/>
      <c r="Q120" s="224"/>
      <c r="R120" s="224"/>
      <c r="S120" s="224"/>
      <c r="T120" s="225"/>
      <c r="AT120" s="219" t="s">
        <v>212</v>
      </c>
      <c r="AU120" s="219" t="s">
        <v>87</v>
      </c>
      <c r="AV120" s="11" t="s">
        <v>87</v>
      </c>
      <c r="AW120" s="11" t="s">
        <v>41</v>
      </c>
      <c r="AX120" s="11" t="s">
        <v>77</v>
      </c>
      <c r="AY120" s="219" t="s">
        <v>201</v>
      </c>
    </row>
    <row r="121" spans="2:51" s="12" customFormat="1" ht="13.5">
      <c r="B121" s="226"/>
      <c r="D121" s="214" t="s">
        <v>212</v>
      </c>
      <c r="E121" s="227" t="s">
        <v>5</v>
      </c>
      <c r="F121" s="228" t="s">
        <v>226</v>
      </c>
      <c r="H121" s="229">
        <v>9</v>
      </c>
      <c r="I121" s="230"/>
      <c r="L121" s="226"/>
      <c r="M121" s="231"/>
      <c r="N121" s="232"/>
      <c r="O121" s="232"/>
      <c r="P121" s="232"/>
      <c r="Q121" s="232"/>
      <c r="R121" s="232"/>
      <c r="S121" s="232"/>
      <c r="T121" s="233"/>
      <c r="AT121" s="227" t="s">
        <v>212</v>
      </c>
      <c r="AU121" s="227" t="s">
        <v>87</v>
      </c>
      <c r="AV121" s="12" t="s">
        <v>208</v>
      </c>
      <c r="AW121" s="12" t="s">
        <v>41</v>
      </c>
      <c r="AX121" s="12" t="s">
        <v>85</v>
      </c>
      <c r="AY121" s="227" t="s">
        <v>201</v>
      </c>
    </row>
    <row r="122" spans="2:65" s="1" customFormat="1" ht="16.5" customHeight="1">
      <c r="B122" s="201"/>
      <c r="C122" s="202" t="s">
        <v>550</v>
      </c>
      <c r="D122" s="202" t="s">
        <v>203</v>
      </c>
      <c r="E122" s="203" t="s">
        <v>233</v>
      </c>
      <c r="F122" s="204" t="s">
        <v>234</v>
      </c>
      <c r="G122" s="205" t="s">
        <v>206</v>
      </c>
      <c r="H122" s="206">
        <v>135.648</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3615</v>
      </c>
    </row>
    <row r="123" spans="2:47" s="1" customFormat="1" ht="13.5">
      <c r="B123" s="47"/>
      <c r="D123" s="214" t="s">
        <v>210</v>
      </c>
      <c r="F123" s="215" t="s">
        <v>234</v>
      </c>
      <c r="I123" s="216"/>
      <c r="L123" s="47"/>
      <c r="M123" s="217"/>
      <c r="N123" s="48"/>
      <c r="O123" s="48"/>
      <c r="P123" s="48"/>
      <c r="Q123" s="48"/>
      <c r="R123" s="48"/>
      <c r="S123" s="48"/>
      <c r="T123" s="86"/>
      <c r="AT123" s="24" t="s">
        <v>210</v>
      </c>
      <c r="AU123" s="24" t="s">
        <v>87</v>
      </c>
    </row>
    <row r="124" spans="2:65" s="1" customFormat="1" ht="25.5" customHeight="1">
      <c r="B124" s="201"/>
      <c r="C124" s="202" t="s">
        <v>557</v>
      </c>
      <c r="D124" s="202" t="s">
        <v>203</v>
      </c>
      <c r="E124" s="203" t="s">
        <v>3616</v>
      </c>
      <c r="F124" s="204" t="s">
        <v>3617</v>
      </c>
      <c r="G124" s="205" t="s">
        <v>206</v>
      </c>
      <c r="H124" s="206">
        <v>15.072</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3618</v>
      </c>
    </row>
    <row r="125" spans="2:47" s="1" customFormat="1" ht="13.5">
      <c r="B125" s="47"/>
      <c r="D125" s="214" t="s">
        <v>210</v>
      </c>
      <c r="F125" s="215" t="s">
        <v>3617</v>
      </c>
      <c r="I125" s="216"/>
      <c r="L125" s="47"/>
      <c r="M125" s="217"/>
      <c r="N125" s="48"/>
      <c r="O125" s="48"/>
      <c r="P125" s="48"/>
      <c r="Q125" s="48"/>
      <c r="R125" s="48"/>
      <c r="S125" s="48"/>
      <c r="T125" s="86"/>
      <c r="AT125" s="24" t="s">
        <v>210</v>
      </c>
      <c r="AU125" s="24" t="s">
        <v>87</v>
      </c>
    </row>
    <row r="126" spans="2:65" s="1" customFormat="1" ht="16.5" customHeight="1">
      <c r="B126" s="201"/>
      <c r="C126" s="202" t="s">
        <v>562</v>
      </c>
      <c r="D126" s="202" t="s">
        <v>203</v>
      </c>
      <c r="E126" s="203" t="s">
        <v>3619</v>
      </c>
      <c r="F126" s="204" t="s">
        <v>3620</v>
      </c>
      <c r="G126" s="205" t="s">
        <v>270</v>
      </c>
      <c r="H126" s="206">
        <v>20</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3621</v>
      </c>
    </row>
    <row r="127" spans="2:47" s="1" customFormat="1" ht="13.5">
      <c r="B127" s="47"/>
      <c r="D127" s="214" t="s">
        <v>210</v>
      </c>
      <c r="F127" s="215" t="s">
        <v>3620</v>
      </c>
      <c r="I127" s="216"/>
      <c r="L127" s="47"/>
      <c r="M127" s="217"/>
      <c r="N127" s="48"/>
      <c r="O127" s="48"/>
      <c r="P127" s="48"/>
      <c r="Q127" s="48"/>
      <c r="R127" s="48"/>
      <c r="S127" s="48"/>
      <c r="T127" s="86"/>
      <c r="AT127" s="24" t="s">
        <v>210</v>
      </c>
      <c r="AU127" s="24" t="s">
        <v>87</v>
      </c>
    </row>
    <row r="128" spans="2:51" s="11" customFormat="1" ht="13.5">
      <c r="B128" s="218"/>
      <c r="D128" s="214" t="s">
        <v>212</v>
      </c>
      <c r="E128" s="219" t="s">
        <v>5</v>
      </c>
      <c r="F128" s="220" t="s">
        <v>3622</v>
      </c>
      <c r="H128" s="221">
        <v>20</v>
      </c>
      <c r="I128" s="222"/>
      <c r="L128" s="218"/>
      <c r="M128" s="223"/>
      <c r="N128" s="224"/>
      <c r="O128" s="224"/>
      <c r="P128" s="224"/>
      <c r="Q128" s="224"/>
      <c r="R128" s="224"/>
      <c r="S128" s="224"/>
      <c r="T128" s="225"/>
      <c r="AT128" s="219" t="s">
        <v>212</v>
      </c>
      <c r="AU128" s="219" t="s">
        <v>87</v>
      </c>
      <c r="AV128" s="11" t="s">
        <v>87</v>
      </c>
      <c r="AW128" s="11" t="s">
        <v>41</v>
      </c>
      <c r="AX128" s="11" t="s">
        <v>77</v>
      </c>
      <c r="AY128" s="219" t="s">
        <v>201</v>
      </c>
    </row>
    <row r="129" spans="2:51" s="12" customFormat="1" ht="13.5">
      <c r="B129" s="226"/>
      <c r="D129" s="214" t="s">
        <v>212</v>
      </c>
      <c r="E129" s="227" t="s">
        <v>5</v>
      </c>
      <c r="F129" s="228" t="s">
        <v>226</v>
      </c>
      <c r="H129" s="229">
        <v>20</v>
      </c>
      <c r="I129" s="230"/>
      <c r="L129" s="226"/>
      <c r="M129" s="231"/>
      <c r="N129" s="232"/>
      <c r="O129" s="232"/>
      <c r="P129" s="232"/>
      <c r="Q129" s="232"/>
      <c r="R129" s="232"/>
      <c r="S129" s="232"/>
      <c r="T129" s="233"/>
      <c r="AT129" s="227" t="s">
        <v>212</v>
      </c>
      <c r="AU129" s="227" t="s">
        <v>87</v>
      </c>
      <c r="AV129" s="12" t="s">
        <v>208</v>
      </c>
      <c r="AW129" s="12" t="s">
        <v>41</v>
      </c>
      <c r="AX129" s="12" t="s">
        <v>85</v>
      </c>
      <c r="AY129" s="227" t="s">
        <v>201</v>
      </c>
    </row>
    <row r="130" spans="2:65" s="1" customFormat="1" ht="16.5" customHeight="1">
      <c r="B130" s="201"/>
      <c r="C130" s="202" t="s">
        <v>567</v>
      </c>
      <c r="D130" s="202" t="s">
        <v>203</v>
      </c>
      <c r="E130" s="203" t="s">
        <v>3623</v>
      </c>
      <c r="F130" s="204" t="s">
        <v>3624</v>
      </c>
      <c r="G130" s="205" t="s">
        <v>270</v>
      </c>
      <c r="H130" s="206">
        <v>20</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3625</v>
      </c>
    </row>
    <row r="131" spans="2:47" s="1" customFormat="1" ht="13.5">
      <c r="B131" s="47"/>
      <c r="D131" s="214" t="s">
        <v>210</v>
      </c>
      <c r="F131" s="215" t="s">
        <v>3624</v>
      </c>
      <c r="I131" s="216"/>
      <c r="L131" s="47"/>
      <c r="M131" s="217"/>
      <c r="N131" s="48"/>
      <c r="O131" s="48"/>
      <c r="P131" s="48"/>
      <c r="Q131" s="48"/>
      <c r="R131" s="48"/>
      <c r="S131" s="48"/>
      <c r="T131" s="86"/>
      <c r="AT131" s="24" t="s">
        <v>210</v>
      </c>
      <c r="AU131" s="24" t="s">
        <v>87</v>
      </c>
    </row>
    <row r="132" spans="2:65" s="1" customFormat="1" ht="16.5" customHeight="1">
      <c r="B132" s="201"/>
      <c r="C132" s="202" t="s">
        <v>574</v>
      </c>
      <c r="D132" s="202" t="s">
        <v>203</v>
      </c>
      <c r="E132" s="203" t="s">
        <v>3626</v>
      </c>
      <c r="F132" s="204" t="s">
        <v>3627</v>
      </c>
      <c r="G132" s="205" t="s">
        <v>206</v>
      </c>
      <c r="H132" s="206">
        <v>75.36</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3628</v>
      </c>
    </row>
    <row r="133" spans="2:47" s="1" customFormat="1" ht="13.5">
      <c r="B133" s="47"/>
      <c r="D133" s="214" t="s">
        <v>210</v>
      </c>
      <c r="F133" s="215" t="s">
        <v>3627</v>
      </c>
      <c r="I133" s="216"/>
      <c r="L133" s="47"/>
      <c r="M133" s="217"/>
      <c r="N133" s="48"/>
      <c r="O133" s="48"/>
      <c r="P133" s="48"/>
      <c r="Q133" s="48"/>
      <c r="R133" s="48"/>
      <c r="S133" s="48"/>
      <c r="T133" s="86"/>
      <c r="AT133" s="24" t="s">
        <v>210</v>
      </c>
      <c r="AU133" s="24" t="s">
        <v>87</v>
      </c>
    </row>
    <row r="134" spans="2:65" s="1" customFormat="1" ht="16.5" customHeight="1">
      <c r="B134" s="201"/>
      <c r="C134" s="202" t="s">
        <v>1166</v>
      </c>
      <c r="D134" s="202" t="s">
        <v>203</v>
      </c>
      <c r="E134" s="203" t="s">
        <v>245</v>
      </c>
      <c r="F134" s="204" t="s">
        <v>246</v>
      </c>
      <c r="G134" s="205" t="s">
        <v>206</v>
      </c>
      <c r="H134" s="206">
        <v>30.96</v>
      </c>
      <c r="I134" s="207"/>
      <c r="J134" s="208">
        <f>ROUND(I134*H134,2)</f>
        <v>0</v>
      </c>
      <c r="K134" s="204" t="s">
        <v>207</v>
      </c>
      <c r="L134" s="47"/>
      <c r="M134" s="209" t="s">
        <v>5</v>
      </c>
      <c r="N134" s="210" t="s">
        <v>48</v>
      </c>
      <c r="O134" s="48"/>
      <c r="P134" s="211">
        <f>O134*H134</f>
        <v>0</v>
      </c>
      <c r="Q134" s="211">
        <v>0</v>
      </c>
      <c r="R134" s="211">
        <f>Q134*H134</f>
        <v>0</v>
      </c>
      <c r="S134" s="211">
        <v>0</v>
      </c>
      <c r="T134" s="212">
        <f>S134*H134</f>
        <v>0</v>
      </c>
      <c r="AR134" s="24" t="s">
        <v>208</v>
      </c>
      <c r="AT134" s="24" t="s">
        <v>203</v>
      </c>
      <c r="AU134" s="24" t="s">
        <v>87</v>
      </c>
      <c r="AY134" s="24" t="s">
        <v>201</v>
      </c>
      <c r="BE134" s="213">
        <f>IF(N134="základní",J134,0)</f>
        <v>0</v>
      </c>
      <c r="BF134" s="213">
        <f>IF(N134="snížená",J134,0)</f>
        <v>0</v>
      </c>
      <c r="BG134" s="213">
        <f>IF(N134="zákl. přenesená",J134,0)</f>
        <v>0</v>
      </c>
      <c r="BH134" s="213">
        <f>IF(N134="sníž. přenesená",J134,0)</f>
        <v>0</v>
      </c>
      <c r="BI134" s="213">
        <f>IF(N134="nulová",J134,0)</f>
        <v>0</v>
      </c>
      <c r="BJ134" s="24" t="s">
        <v>85</v>
      </c>
      <c r="BK134" s="213">
        <f>ROUND(I134*H134,2)</f>
        <v>0</v>
      </c>
      <c r="BL134" s="24" t="s">
        <v>208</v>
      </c>
      <c r="BM134" s="24" t="s">
        <v>3629</v>
      </c>
    </row>
    <row r="135" spans="2:47" s="1" customFormat="1" ht="13.5">
      <c r="B135" s="47"/>
      <c r="D135" s="214" t="s">
        <v>210</v>
      </c>
      <c r="F135" s="215" t="s">
        <v>248</v>
      </c>
      <c r="I135" s="216"/>
      <c r="L135" s="47"/>
      <c r="M135" s="217"/>
      <c r="N135" s="48"/>
      <c r="O135" s="48"/>
      <c r="P135" s="48"/>
      <c r="Q135" s="48"/>
      <c r="R135" s="48"/>
      <c r="S135" s="48"/>
      <c r="T135" s="86"/>
      <c r="AT135" s="24" t="s">
        <v>210</v>
      </c>
      <c r="AU135" s="24" t="s">
        <v>87</v>
      </c>
    </row>
    <row r="136" spans="2:51" s="11" customFormat="1" ht="13.5">
      <c r="B136" s="218"/>
      <c r="D136" s="214" t="s">
        <v>212</v>
      </c>
      <c r="E136" s="219" t="s">
        <v>5</v>
      </c>
      <c r="F136" s="220" t="s">
        <v>3630</v>
      </c>
      <c r="H136" s="221">
        <v>30.96</v>
      </c>
      <c r="I136" s="222"/>
      <c r="L136" s="218"/>
      <c r="M136" s="223"/>
      <c r="N136" s="224"/>
      <c r="O136" s="224"/>
      <c r="P136" s="224"/>
      <c r="Q136" s="224"/>
      <c r="R136" s="224"/>
      <c r="S136" s="224"/>
      <c r="T136" s="225"/>
      <c r="AT136" s="219" t="s">
        <v>212</v>
      </c>
      <c r="AU136" s="219" t="s">
        <v>87</v>
      </c>
      <c r="AV136" s="11" t="s">
        <v>87</v>
      </c>
      <c r="AW136" s="11" t="s">
        <v>41</v>
      </c>
      <c r="AX136" s="11" t="s">
        <v>77</v>
      </c>
      <c r="AY136" s="219" t="s">
        <v>201</v>
      </c>
    </row>
    <row r="137" spans="2:51" s="12" customFormat="1" ht="13.5">
      <c r="B137" s="226"/>
      <c r="D137" s="214" t="s">
        <v>212</v>
      </c>
      <c r="E137" s="227" t="s">
        <v>5</v>
      </c>
      <c r="F137" s="228" t="s">
        <v>226</v>
      </c>
      <c r="H137" s="229">
        <v>30.96</v>
      </c>
      <c r="I137" s="230"/>
      <c r="L137" s="226"/>
      <c r="M137" s="231"/>
      <c r="N137" s="232"/>
      <c r="O137" s="232"/>
      <c r="P137" s="232"/>
      <c r="Q137" s="232"/>
      <c r="R137" s="232"/>
      <c r="S137" s="232"/>
      <c r="T137" s="233"/>
      <c r="AT137" s="227" t="s">
        <v>212</v>
      </c>
      <c r="AU137" s="227" t="s">
        <v>87</v>
      </c>
      <c r="AV137" s="12" t="s">
        <v>208</v>
      </c>
      <c r="AW137" s="12" t="s">
        <v>41</v>
      </c>
      <c r="AX137" s="12" t="s">
        <v>85</v>
      </c>
      <c r="AY137" s="227" t="s">
        <v>201</v>
      </c>
    </row>
    <row r="138" spans="2:65" s="1" customFormat="1" ht="25.5" customHeight="1">
      <c r="B138" s="201"/>
      <c r="C138" s="202" t="s">
        <v>1651</v>
      </c>
      <c r="D138" s="202" t="s">
        <v>203</v>
      </c>
      <c r="E138" s="203" t="s">
        <v>251</v>
      </c>
      <c r="F138" s="204" t="s">
        <v>252</v>
      </c>
      <c r="G138" s="205" t="s">
        <v>206</v>
      </c>
      <c r="H138" s="206">
        <v>154.8</v>
      </c>
      <c r="I138" s="207"/>
      <c r="J138" s="208">
        <f>ROUND(I138*H138,2)</f>
        <v>0</v>
      </c>
      <c r="K138" s="204" t="s">
        <v>207</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3631</v>
      </c>
    </row>
    <row r="139" spans="2:47" s="1" customFormat="1" ht="13.5">
      <c r="B139" s="47"/>
      <c r="D139" s="214" t="s">
        <v>210</v>
      </c>
      <c r="F139" s="215" t="s">
        <v>254</v>
      </c>
      <c r="I139" s="216"/>
      <c r="L139" s="47"/>
      <c r="M139" s="217"/>
      <c r="N139" s="48"/>
      <c r="O139" s="48"/>
      <c r="P139" s="48"/>
      <c r="Q139" s="48"/>
      <c r="R139" s="48"/>
      <c r="S139" s="48"/>
      <c r="T139" s="86"/>
      <c r="AT139" s="24" t="s">
        <v>210</v>
      </c>
      <c r="AU139" s="24" t="s">
        <v>87</v>
      </c>
    </row>
    <row r="140" spans="2:51" s="11" customFormat="1" ht="13.5">
      <c r="B140" s="218"/>
      <c r="D140" s="214" t="s">
        <v>212</v>
      </c>
      <c r="F140" s="220" t="s">
        <v>3632</v>
      </c>
      <c r="H140" s="221">
        <v>154.8</v>
      </c>
      <c r="I140" s="222"/>
      <c r="L140" s="218"/>
      <c r="M140" s="223"/>
      <c r="N140" s="224"/>
      <c r="O140" s="224"/>
      <c r="P140" s="224"/>
      <c r="Q140" s="224"/>
      <c r="R140" s="224"/>
      <c r="S140" s="224"/>
      <c r="T140" s="225"/>
      <c r="AT140" s="219" t="s">
        <v>212</v>
      </c>
      <c r="AU140" s="219" t="s">
        <v>87</v>
      </c>
      <c r="AV140" s="11" t="s">
        <v>87</v>
      </c>
      <c r="AW140" s="11" t="s">
        <v>6</v>
      </c>
      <c r="AX140" s="11" t="s">
        <v>85</v>
      </c>
      <c r="AY140" s="219" t="s">
        <v>201</v>
      </c>
    </row>
    <row r="141" spans="2:65" s="1" customFormat="1" ht="16.5" customHeight="1">
      <c r="B141" s="201"/>
      <c r="C141" s="202" t="s">
        <v>1169</v>
      </c>
      <c r="D141" s="202" t="s">
        <v>203</v>
      </c>
      <c r="E141" s="203" t="s">
        <v>257</v>
      </c>
      <c r="F141" s="204" t="s">
        <v>258</v>
      </c>
      <c r="G141" s="205" t="s">
        <v>259</v>
      </c>
      <c r="H141" s="206">
        <v>61.92</v>
      </c>
      <c r="I141" s="207"/>
      <c r="J141" s="208">
        <f>ROUND(I141*H141,2)</f>
        <v>0</v>
      </c>
      <c r="K141" s="204" t="s">
        <v>207</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3633</v>
      </c>
    </row>
    <row r="142" spans="2:47" s="1" customFormat="1" ht="13.5">
      <c r="B142" s="47"/>
      <c r="D142" s="214" t="s">
        <v>210</v>
      </c>
      <c r="F142" s="215" t="s">
        <v>261</v>
      </c>
      <c r="I142" s="216"/>
      <c r="L142" s="47"/>
      <c r="M142" s="217"/>
      <c r="N142" s="48"/>
      <c r="O142" s="48"/>
      <c r="P142" s="48"/>
      <c r="Q142" s="48"/>
      <c r="R142" s="48"/>
      <c r="S142" s="48"/>
      <c r="T142" s="86"/>
      <c r="AT142" s="24" t="s">
        <v>210</v>
      </c>
      <c r="AU142" s="24" t="s">
        <v>87</v>
      </c>
    </row>
    <row r="143" spans="2:51" s="11" customFormat="1" ht="13.5">
      <c r="B143" s="218"/>
      <c r="D143" s="214" t="s">
        <v>212</v>
      </c>
      <c r="E143" s="219" t="s">
        <v>5</v>
      </c>
      <c r="F143" s="220" t="s">
        <v>3630</v>
      </c>
      <c r="H143" s="221">
        <v>30.96</v>
      </c>
      <c r="I143" s="222"/>
      <c r="L143" s="218"/>
      <c r="M143" s="223"/>
      <c r="N143" s="224"/>
      <c r="O143" s="224"/>
      <c r="P143" s="224"/>
      <c r="Q143" s="224"/>
      <c r="R143" s="224"/>
      <c r="S143" s="224"/>
      <c r="T143" s="225"/>
      <c r="AT143" s="219" t="s">
        <v>212</v>
      </c>
      <c r="AU143" s="219" t="s">
        <v>87</v>
      </c>
      <c r="AV143" s="11" t="s">
        <v>87</v>
      </c>
      <c r="AW143" s="11" t="s">
        <v>41</v>
      </c>
      <c r="AX143" s="11" t="s">
        <v>77</v>
      </c>
      <c r="AY143" s="219" t="s">
        <v>201</v>
      </c>
    </row>
    <row r="144" spans="2:51" s="12" customFormat="1" ht="13.5">
      <c r="B144" s="226"/>
      <c r="D144" s="214" t="s">
        <v>212</v>
      </c>
      <c r="E144" s="227" t="s">
        <v>5</v>
      </c>
      <c r="F144" s="228" t="s">
        <v>226</v>
      </c>
      <c r="H144" s="229">
        <v>30.96</v>
      </c>
      <c r="I144" s="230"/>
      <c r="L144" s="226"/>
      <c r="M144" s="231"/>
      <c r="N144" s="232"/>
      <c r="O144" s="232"/>
      <c r="P144" s="232"/>
      <c r="Q144" s="232"/>
      <c r="R144" s="232"/>
      <c r="S144" s="232"/>
      <c r="T144" s="233"/>
      <c r="AT144" s="227" t="s">
        <v>212</v>
      </c>
      <c r="AU144" s="227" t="s">
        <v>87</v>
      </c>
      <c r="AV144" s="12" t="s">
        <v>208</v>
      </c>
      <c r="AW144" s="12" t="s">
        <v>41</v>
      </c>
      <c r="AX144" s="12" t="s">
        <v>85</v>
      </c>
      <c r="AY144" s="227" t="s">
        <v>201</v>
      </c>
    </row>
    <row r="145" spans="2:51" s="11" customFormat="1" ht="13.5">
      <c r="B145" s="218"/>
      <c r="D145" s="214" t="s">
        <v>212</v>
      </c>
      <c r="F145" s="220" t="s">
        <v>3634</v>
      </c>
      <c r="H145" s="221">
        <v>61.92</v>
      </c>
      <c r="I145" s="222"/>
      <c r="L145" s="218"/>
      <c r="M145" s="223"/>
      <c r="N145" s="224"/>
      <c r="O145" s="224"/>
      <c r="P145" s="224"/>
      <c r="Q145" s="224"/>
      <c r="R145" s="224"/>
      <c r="S145" s="224"/>
      <c r="T145" s="225"/>
      <c r="AT145" s="219" t="s">
        <v>212</v>
      </c>
      <c r="AU145" s="219" t="s">
        <v>87</v>
      </c>
      <c r="AV145" s="11" t="s">
        <v>87</v>
      </c>
      <c r="AW145" s="11" t="s">
        <v>6</v>
      </c>
      <c r="AX145" s="11" t="s">
        <v>85</v>
      </c>
      <c r="AY145" s="219" t="s">
        <v>201</v>
      </c>
    </row>
    <row r="146" spans="2:65" s="1" customFormat="1" ht="16.5" customHeight="1">
      <c r="B146" s="201"/>
      <c r="C146" s="202" t="s">
        <v>579</v>
      </c>
      <c r="D146" s="202" t="s">
        <v>203</v>
      </c>
      <c r="E146" s="203" t="s">
        <v>263</v>
      </c>
      <c r="F146" s="204" t="s">
        <v>264</v>
      </c>
      <c r="G146" s="205" t="s">
        <v>206</v>
      </c>
      <c r="H146" s="206">
        <v>128.76</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3635</v>
      </c>
    </row>
    <row r="147" spans="2:47" s="1" customFormat="1" ht="13.5">
      <c r="B147" s="47"/>
      <c r="D147" s="214" t="s">
        <v>210</v>
      </c>
      <c r="F147" s="215" t="s">
        <v>264</v>
      </c>
      <c r="I147" s="216"/>
      <c r="L147" s="47"/>
      <c r="M147" s="217"/>
      <c r="N147" s="48"/>
      <c r="O147" s="48"/>
      <c r="P147" s="48"/>
      <c r="Q147" s="48"/>
      <c r="R147" s="48"/>
      <c r="S147" s="48"/>
      <c r="T147" s="86"/>
      <c r="AT147" s="24" t="s">
        <v>210</v>
      </c>
      <c r="AU147" s="24" t="s">
        <v>87</v>
      </c>
    </row>
    <row r="148" spans="2:65" s="1" customFormat="1" ht="16.5" customHeight="1">
      <c r="B148" s="201"/>
      <c r="C148" s="242" t="s">
        <v>584</v>
      </c>
      <c r="D148" s="242" t="s">
        <v>504</v>
      </c>
      <c r="E148" s="243" t="s">
        <v>3636</v>
      </c>
      <c r="F148" s="244" t="s">
        <v>3637</v>
      </c>
      <c r="G148" s="245" t="s">
        <v>259</v>
      </c>
      <c r="H148" s="246">
        <v>5.265</v>
      </c>
      <c r="I148" s="247"/>
      <c r="J148" s="248">
        <f>ROUND(I148*H148,2)</f>
        <v>0</v>
      </c>
      <c r="K148" s="244" t="s">
        <v>5</v>
      </c>
      <c r="L148" s="249"/>
      <c r="M148" s="250" t="s">
        <v>5</v>
      </c>
      <c r="N148" s="251" t="s">
        <v>48</v>
      </c>
      <c r="O148" s="48"/>
      <c r="P148" s="211">
        <f>O148*H148</f>
        <v>0</v>
      </c>
      <c r="Q148" s="211">
        <v>0</v>
      </c>
      <c r="R148" s="211">
        <f>Q148*H148</f>
        <v>0</v>
      </c>
      <c r="S148" s="211">
        <v>0</v>
      </c>
      <c r="T148" s="212">
        <f>S148*H148</f>
        <v>0</v>
      </c>
      <c r="AR148" s="24" t="s">
        <v>250</v>
      </c>
      <c r="AT148" s="24" t="s">
        <v>504</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3638</v>
      </c>
    </row>
    <row r="149" spans="2:47" s="1" customFormat="1" ht="13.5">
      <c r="B149" s="47"/>
      <c r="D149" s="214" t="s">
        <v>210</v>
      </c>
      <c r="F149" s="215" t="s">
        <v>3637</v>
      </c>
      <c r="I149" s="216"/>
      <c r="L149" s="47"/>
      <c r="M149" s="217"/>
      <c r="N149" s="48"/>
      <c r="O149" s="48"/>
      <c r="P149" s="48"/>
      <c r="Q149" s="48"/>
      <c r="R149" s="48"/>
      <c r="S149" s="48"/>
      <c r="T149" s="86"/>
      <c r="AT149" s="24" t="s">
        <v>210</v>
      </c>
      <c r="AU149" s="24" t="s">
        <v>87</v>
      </c>
    </row>
    <row r="150" spans="2:51" s="11" customFormat="1" ht="13.5">
      <c r="B150" s="218"/>
      <c r="D150" s="214" t="s">
        <v>212</v>
      </c>
      <c r="E150" s="219" t="s">
        <v>5</v>
      </c>
      <c r="F150" s="220" t="s">
        <v>3639</v>
      </c>
      <c r="H150" s="221">
        <v>5.265</v>
      </c>
      <c r="I150" s="222"/>
      <c r="L150" s="218"/>
      <c r="M150" s="223"/>
      <c r="N150" s="224"/>
      <c r="O150" s="224"/>
      <c r="P150" s="224"/>
      <c r="Q150" s="224"/>
      <c r="R150" s="224"/>
      <c r="S150" s="224"/>
      <c r="T150" s="225"/>
      <c r="AT150" s="219" t="s">
        <v>212</v>
      </c>
      <c r="AU150" s="219" t="s">
        <v>87</v>
      </c>
      <c r="AV150" s="11" t="s">
        <v>87</v>
      </c>
      <c r="AW150" s="11" t="s">
        <v>41</v>
      </c>
      <c r="AX150" s="11" t="s">
        <v>77</v>
      </c>
      <c r="AY150" s="219" t="s">
        <v>201</v>
      </c>
    </row>
    <row r="151" spans="2:51" s="12" customFormat="1" ht="13.5">
      <c r="B151" s="226"/>
      <c r="D151" s="214" t="s">
        <v>212</v>
      </c>
      <c r="E151" s="227" t="s">
        <v>5</v>
      </c>
      <c r="F151" s="228" t="s">
        <v>226</v>
      </c>
      <c r="H151" s="229">
        <v>5.265</v>
      </c>
      <c r="I151" s="230"/>
      <c r="L151" s="226"/>
      <c r="M151" s="231"/>
      <c r="N151" s="232"/>
      <c r="O151" s="232"/>
      <c r="P151" s="232"/>
      <c r="Q151" s="232"/>
      <c r="R151" s="232"/>
      <c r="S151" s="232"/>
      <c r="T151" s="233"/>
      <c r="AT151" s="227" t="s">
        <v>212</v>
      </c>
      <c r="AU151" s="227" t="s">
        <v>87</v>
      </c>
      <c r="AV151" s="12" t="s">
        <v>208</v>
      </c>
      <c r="AW151" s="12" t="s">
        <v>41</v>
      </c>
      <c r="AX151" s="12" t="s">
        <v>85</v>
      </c>
      <c r="AY151" s="227" t="s">
        <v>201</v>
      </c>
    </row>
    <row r="152" spans="2:65" s="1" customFormat="1" ht="16.5" customHeight="1">
      <c r="B152" s="201"/>
      <c r="C152" s="202" t="s">
        <v>589</v>
      </c>
      <c r="D152" s="202" t="s">
        <v>203</v>
      </c>
      <c r="E152" s="203" t="s">
        <v>3294</v>
      </c>
      <c r="F152" s="204" t="s">
        <v>3295</v>
      </c>
      <c r="G152" s="205" t="s">
        <v>206</v>
      </c>
      <c r="H152" s="206">
        <v>30.96</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3640</v>
      </c>
    </row>
    <row r="153" spans="2:47" s="1" customFormat="1" ht="13.5">
      <c r="B153" s="47"/>
      <c r="D153" s="214" t="s">
        <v>210</v>
      </c>
      <c r="F153" s="215" t="s">
        <v>3295</v>
      </c>
      <c r="I153" s="216"/>
      <c r="L153" s="47"/>
      <c r="M153" s="217"/>
      <c r="N153" s="48"/>
      <c r="O153" s="48"/>
      <c r="P153" s="48"/>
      <c r="Q153" s="48"/>
      <c r="R153" s="48"/>
      <c r="S153" s="48"/>
      <c r="T153" s="86"/>
      <c r="AT153" s="24" t="s">
        <v>210</v>
      </c>
      <c r="AU153" s="24" t="s">
        <v>87</v>
      </c>
    </row>
    <row r="154" spans="2:51" s="11" customFormat="1" ht="13.5">
      <c r="B154" s="218"/>
      <c r="D154" s="214" t="s">
        <v>212</v>
      </c>
      <c r="E154" s="219" t="s">
        <v>5</v>
      </c>
      <c r="F154" s="220" t="s">
        <v>3641</v>
      </c>
      <c r="H154" s="221">
        <v>30.96</v>
      </c>
      <c r="I154" s="222"/>
      <c r="L154" s="218"/>
      <c r="M154" s="223"/>
      <c r="N154" s="224"/>
      <c r="O154" s="224"/>
      <c r="P154" s="224"/>
      <c r="Q154" s="224"/>
      <c r="R154" s="224"/>
      <c r="S154" s="224"/>
      <c r="T154" s="225"/>
      <c r="AT154" s="219" t="s">
        <v>212</v>
      </c>
      <c r="AU154" s="219" t="s">
        <v>87</v>
      </c>
      <c r="AV154" s="11" t="s">
        <v>87</v>
      </c>
      <c r="AW154" s="11" t="s">
        <v>41</v>
      </c>
      <c r="AX154" s="11" t="s">
        <v>77</v>
      </c>
      <c r="AY154" s="219" t="s">
        <v>201</v>
      </c>
    </row>
    <row r="155" spans="2:51" s="12" customFormat="1" ht="13.5">
      <c r="B155" s="226"/>
      <c r="D155" s="214" t="s">
        <v>212</v>
      </c>
      <c r="E155" s="227" t="s">
        <v>5</v>
      </c>
      <c r="F155" s="228" t="s">
        <v>226</v>
      </c>
      <c r="H155" s="229">
        <v>30.96</v>
      </c>
      <c r="I155" s="230"/>
      <c r="L155" s="226"/>
      <c r="M155" s="231"/>
      <c r="N155" s="232"/>
      <c r="O155" s="232"/>
      <c r="P155" s="232"/>
      <c r="Q155" s="232"/>
      <c r="R155" s="232"/>
      <c r="S155" s="232"/>
      <c r="T155" s="233"/>
      <c r="AT155" s="227" t="s">
        <v>212</v>
      </c>
      <c r="AU155" s="227" t="s">
        <v>87</v>
      </c>
      <c r="AV155" s="12" t="s">
        <v>208</v>
      </c>
      <c r="AW155" s="12" t="s">
        <v>41</v>
      </c>
      <c r="AX155" s="12" t="s">
        <v>85</v>
      </c>
      <c r="AY155" s="227" t="s">
        <v>201</v>
      </c>
    </row>
    <row r="156" spans="2:65" s="1" customFormat="1" ht="16.5" customHeight="1">
      <c r="B156" s="201"/>
      <c r="C156" s="242" t="s">
        <v>596</v>
      </c>
      <c r="D156" s="242" t="s">
        <v>504</v>
      </c>
      <c r="E156" s="243" t="s">
        <v>3642</v>
      </c>
      <c r="F156" s="244" t="s">
        <v>3643</v>
      </c>
      <c r="G156" s="245" t="s">
        <v>259</v>
      </c>
      <c r="H156" s="246">
        <v>55.728</v>
      </c>
      <c r="I156" s="247"/>
      <c r="J156" s="248">
        <f>ROUND(I156*H156,2)</f>
        <v>0</v>
      </c>
      <c r="K156" s="244" t="s">
        <v>5</v>
      </c>
      <c r="L156" s="249"/>
      <c r="M156" s="250" t="s">
        <v>5</v>
      </c>
      <c r="N156" s="251" t="s">
        <v>48</v>
      </c>
      <c r="O156" s="48"/>
      <c r="P156" s="211">
        <f>O156*H156</f>
        <v>0</v>
      </c>
      <c r="Q156" s="211">
        <v>0</v>
      </c>
      <c r="R156" s="211">
        <f>Q156*H156</f>
        <v>0</v>
      </c>
      <c r="S156" s="211">
        <v>0</v>
      </c>
      <c r="T156" s="212">
        <f>S156*H156</f>
        <v>0</v>
      </c>
      <c r="AR156" s="24" t="s">
        <v>250</v>
      </c>
      <c r="AT156" s="24" t="s">
        <v>504</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3644</v>
      </c>
    </row>
    <row r="157" spans="2:47" s="1" customFormat="1" ht="13.5">
      <c r="B157" s="47"/>
      <c r="D157" s="214" t="s">
        <v>210</v>
      </c>
      <c r="F157" s="215" t="s">
        <v>3643</v>
      </c>
      <c r="I157" s="216"/>
      <c r="L157" s="47"/>
      <c r="M157" s="217"/>
      <c r="N157" s="48"/>
      <c r="O157" s="48"/>
      <c r="P157" s="48"/>
      <c r="Q157" s="48"/>
      <c r="R157" s="48"/>
      <c r="S157" s="48"/>
      <c r="T157" s="86"/>
      <c r="AT157" s="24" t="s">
        <v>210</v>
      </c>
      <c r="AU157" s="24" t="s">
        <v>87</v>
      </c>
    </row>
    <row r="158" spans="2:51" s="11" customFormat="1" ht="13.5">
      <c r="B158" s="218"/>
      <c r="D158" s="214" t="s">
        <v>212</v>
      </c>
      <c r="E158" s="219" t="s">
        <v>5</v>
      </c>
      <c r="F158" s="220" t="s">
        <v>3645</v>
      </c>
      <c r="H158" s="221">
        <v>55.728</v>
      </c>
      <c r="I158" s="222"/>
      <c r="L158" s="218"/>
      <c r="M158" s="223"/>
      <c r="N158" s="224"/>
      <c r="O158" s="224"/>
      <c r="P158" s="224"/>
      <c r="Q158" s="224"/>
      <c r="R158" s="224"/>
      <c r="S158" s="224"/>
      <c r="T158" s="225"/>
      <c r="AT158" s="219" t="s">
        <v>212</v>
      </c>
      <c r="AU158" s="219" t="s">
        <v>87</v>
      </c>
      <c r="AV158" s="11" t="s">
        <v>87</v>
      </c>
      <c r="AW158" s="11" t="s">
        <v>41</v>
      </c>
      <c r="AX158" s="11" t="s">
        <v>77</v>
      </c>
      <c r="AY158" s="219" t="s">
        <v>201</v>
      </c>
    </row>
    <row r="159" spans="2:51" s="12" customFormat="1" ht="13.5">
      <c r="B159" s="226"/>
      <c r="D159" s="214" t="s">
        <v>212</v>
      </c>
      <c r="E159" s="227" t="s">
        <v>5</v>
      </c>
      <c r="F159" s="228" t="s">
        <v>226</v>
      </c>
      <c r="H159" s="229">
        <v>55.728</v>
      </c>
      <c r="I159" s="230"/>
      <c r="L159" s="226"/>
      <c r="M159" s="231"/>
      <c r="N159" s="232"/>
      <c r="O159" s="232"/>
      <c r="P159" s="232"/>
      <c r="Q159" s="232"/>
      <c r="R159" s="232"/>
      <c r="S159" s="232"/>
      <c r="T159" s="233"/>
      <c r="AT159" s="227" t="s">
        <v>212</v>
      </c>
      <c r="AU159" s="227" t="s">
        <v>87</v>
      </c>
      <c r="AV159" s="12" t="s">
        <v>208</v>
      </c>
      <c r="AW159" s="12" t="s">
        <v>41</v>
      </c>
      <c r="AX159" s="12" t="s">
        <v>85</v>
      </c>
      <c r="AY159" s="227" t="s">
        <v>201</v>
      </c>
    </row>
    <row r="160" spans="2:65" s="1" customFormat="1" ht="25.5" customHeight="1">
      <c r="B160" s="201"/>
      <c r="C160" s="202" t="s">
        <v>603</v>
      </c>
      <c r="D160" s="202" t="s">
        <v>203</v>
      </c>
      <c r="E160" s="203" t="s">
        <v>3646</v>
      </c>
      <c r="F160" s="204" t="s">
        <v>3647</v>
      </c>
      <c r="G160" s="205" t="s">
        <v>270</v>
      </c>
      <c r="H160" s="206">
        <v>119.2</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87</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3648</v>
      </c>
    </row>
    <row r="161" spans="2:47" s="1" customFormat="1" ht="13.5">
      <c r="B161" s="47"/>
      <c r="D161" s="214" t="s">
        <v>210</v>
      </c>
      <c r="F161" s="215" t="s">
        <v>3647</v>
      </c>
      <c r="I161" s="216"/>
      <c r="L161" s="47"/>
      <c r="M161" s="217"/>
      <c r="N161" s="48"/>
      <c r="O161" s="48"/>
      <c r="P161" s="48"/>
      <c r="Q161" s="48"/>
      <c r="R161" s="48"/>
      <c r="S161" s="48"/>
      <c r="T161" s="86"/>
      <c r="AT161" s="24" t="s">
        <v>210</v>
      </c>
      <c r="AU161" s="24" t="s">
        <v>87</v>
      </c>
    </row>
    <row r="162" spans="2:51" s="11" customFormat="1" ht="13.5">
      <c r="B162" s="218"/>
      <c r="D162" s="214" t="s">
        <v>212</v>
      </c>
      <c r="E162" s="219" t="s">
        <v>5</v>
      </c>
      <c r="F162" s="220" t="s">
        <v>3649</v>
      </c>
      <c r="H162" s="221">
        <v>119.2</v>
      </c>
      <c r="I162" s="222"/>
      <c r="L162" s="218"/>
      <c r="M162" s="223"/>
      <c r="N162" s="224"/>
      <c r="O162" s="224"/>
      <c r="P162" s="224"/>
      <c r="Q162" s="224"/>
      <c r="R162" s="224"/>
      <c r="S162" s="224"/>
      <c r="T162" s="225"/>
      <c r="AT162" s="219" t="s">
        <v>212</v>
      </c>
      <c r="AU162" s="219" t="s">
        <v>87</v>
      </c>
      <c r="AV162" s="11" t="s">
        <v>87</v>
      </c>
      <c r="AW162" s="11" t="s">
        <v>41</v>
      </c>
      <c r="AX162" s="11" t="s">
        <v>77</v>
      </c>
      <c r="AY162" s="219" t="s">
        <v>201</v>
      </c>
    </row>
    <row r="163" spans="2:51" s="12" customFormat="1" ht="13.5">
      <c r="B163" s="226"/>
      <c r="D163" s="214" t="s">
        <v>212</v>
      </c>
      <c r="E163" s="227" t="s">
        <v>5</v>
      </c>
      <c r="F163" s="228" t="s">
        <v>226</v>
      </c>
      <c r="H163" s="229">
        <v>119.2</v>
      </c>
      <c r="I163" s="230"/>
      <c r="L163" s="226"/>
      <c r="M163" s="231"/>
      <c r="N163" s="232"/>
      <c r="O163" s="232"/>
      <c r="P163" s="232"/>
      <c r="Q163" s="232"/>
      <c r="R163" s="232"/>
      <c r="S163" s="232"/>
      <c r="T163" s="233"/>
      <c r="AT163" s="227" t="s">
        <v>212</v>
      </c>
      <c r="AU163" s="227" t="s">
        <v>87</v>
      </c>
      <c r="AV163" s="12" t="s">
        <v>208</v>
      </c>
      <c r="AW163" s="12" t="s">
        <v>41</v>
      </c>
      <c r="AX163" s="12" t="s">
        <v>85</v>
      </c>
      <c r="AY163" s="227" t="s">
        <v>201</v>
      </c>
    </row>
    <row r="164" spans="2:65" s="1" customFormat="1" ht="16.5" customHeight="1">
      <c r="B164" s="201"/>
      <c r="C164" s="202" t="s">
        <v>609</v>
      </c>
      <c r="D164" s="202" t="s">
        <v>203</v>
      </c>
      <c r="E164" s="203" t="s">
        <v>3650</v>
      </c>
      <c r="F164" s="204" t="s">
        <v>3651</v>
      </c>
      <c r="G164" s="205" t="s">
        <v>270</v>
      </c>
      <c r="H164" s="206">
        <v>111.75</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87</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3652</v>
      </c>
    </row>
    <row r="165" spans="2:47" s="1" customFormat="1" ht="13.5">
      <c r="B165" s="47"/>
      <c r="D165" s="214" t="s">
        <v>210</v>
      </c>
      <c r="F165" s="215" t="s">
        <v>3651</v>
      </c>
      <c r="I165" s="216"/>
      <c r="L165" s="47"/>
      <c r="M165" s="217"/>
      <c r="N165" s="48"/>
      <c r="O165" s="48"/>
      <c r="P165" s="48"/>
      <c r="Q165" s="48"/>
      <c r="R165" s="48"/>
      <c r="S165" s="48"/>
      <c r="T165" s="86"/>
      <c r="AT165" s="24" t="s">
        <v>210</v>
      </c>
      <c r="AU165" s="24" t="s">
        <v>87</v>
      </c>
    </row>
    <row r="166" spans="2:63" s="10" customFormat="1" ht="29.85" customHeight="1">
      <c r="B166" s="188"/>
      <c r="D166" s="189" t="s">
        <v>76</v>
      </c>
      <c r="E166" s="199" t="s">
        <v>219</v>
      </c>
      <c r="F166" s="199" t="s">
        <v>333</v>
      </c>
      <c r="I166" s="191"/>
      <c r="J166" s="200">
        <f>BK166</f>
        <v>0</v>
      </c>
      <c r="L166" s="188"/>
      <c r="M166" s="193"/>
      <c r="N166" s="194"/>
      <c r="O166" s="194"/>
      <c r="P166" s="195">
        <f>SUM(P167:P168)</f>
        <v>0</v>
      </c>
      <c r="Q166" s="194"/>
      <c r="R166" s="195">
        <f>SUM(R167:R168)</f>
        <v>0</v>
      </c>
      <c r="S166" s="194"/>
      <c r="T166" s="196">
        <f>SUM(T167:T168)</f>
        <v>0</v>
      </c>
      <c r="AR166" s="189" t="s">
        <v>85</v>
      </c>
      <c r="AT166" s="197" t="s">
        <v>76</v>
      </c>
      <c r="AU166" s="197" t="s">
        <v>85</v>
      </c>
      <c r="AY166" s="189" t="s">
        <v>201</v>
      </c>
      <c r="BK166" s="198">
        <f>SUM(BK167:BK168)</f>
        <v>0</v>
      </c>
    </row>
    <row r="167" spans="2:65" s="1" customFormat="1" ht="16.5" customHeight="1">
      <c r="B167" s="201"/>
      <c r="C167" s="202" t="s">
        <v>642</v>
      </c>
      <c r="D167" s="202" t="s">
        <v>203</v>
      </c>
      <c r="E167" s="203" t="s">
        <v>3653</v>
      </c>
      <c r="F167" s="204" t="s">
        <v>3654</v>
      </c>
      <c r="G167" s="205" t="s">
        <v>1192</v>
      </c>
      <c r="H167" s="206">
        <v>1</v>
      </c>
      <c r="I167" s="207"/>
      <c r="J167" s="208">
        <f>ROUND(I167*H167,2)</f>
        <v>0</v>
      </c>
      <c r="K167" s="204" t="s">
        <v>5</v>
      </c>
      <c r="L167" s="47"/>
      <c r="M167" s="209" t="s">
        <v>5</v>
      </c>
      <c r="N167" s="210" t="s">
        <v>48</v>
      </c>
      <c r="O167" s="48"/>
      <c r="P167" s="211">
        <f>O167*H167</f>
        <v>0</v>
      </c>
      <c r="Q167" s="211">
        <v>0</v>
      </c>
      <c r="R167" s="211">
        <f>Q167*H167</f>
        <v>0</v>
      </c>
      <c r="S167" s="211">
        <v>0</v>
      </c>
      <c r="T167" s="212">
        <f>S167*H167</f>
        <v>0</v>
      </c>
      <c r="AR167" s="24" t="s">
        <v>208</v>
      </c>
      <c r="AT167" s="24" t="s">
        <v>203</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3655</v>
      </c>
    </row>
    <row r="168" spans="2:47" s="1" customFormat="1" ht="13.5">
      <c r="B168" s="47"/>
      <c r="D168" s="214" t="s">
        <v>210</v>
      </c>
      <c r="F168" s="215" t="s">
        <v>3654</v>
      </c>
      <c r="I168" s="216"/>
      <c r="L168" s="47"/>
      <c r="M168" s="217"/>
      <c r="N168" s="48"/>
      <c r="O168" s="48"/>
      <c r="P168" s="48"/>
      <c r="Q168" s="48"/>
      <c r="R168" s="48"/>
      <c r="S168" s="48"/>
      <c r="T168" s="86"/>
      <c r="AT168" s="24" t="s">
        <v>210</v>
      </c>
      <c r="AU168" s="24" t="s">
        <v>87</v>
      </c>
    </row>
    <row r="169" spans="2:63" s="10" customFormat="1" ht="29.85" customHeight="1">
      <c r="B169" s="188"/>
      <c r="D169" s="189" t="s">
        <v>76</v>
      </c>
      <c r="E169" s="199" t="s">
        <v>232</v>
      </c>
      <c r="F169" s="199" t="s">
        <v>2140</v>
      </c>
      <c r="I169" s="191"/>
      <c r="J169" s="200">
        <f>BK169</f>
        <v>0</v>
      </c>
      <c r="L169" s="188"/>
      <c r="M169" s="193"/>
      <c r="N169" s="194"/>
      <c r="O169" s="194"/>
      <c r="P169" s="195">
        <f>SUM(P170:P187)</f>
        <v>0</v>
      </c>
      <c r="Q169" s="194"/>
      <c r="R169" s="195">
        <f>SUM(R170:R187)</f>
        <v>0</v>
      </c>
      <c r="S169" s="194"/>
      <c r="T169" s="196">
        <f>SUM(T170:T187)</f>
        <v>0</v>
      </c>
      <c r="AR169" s="189" t="s">
        <v>85</v>
      </c>
      <c r="AT169" s="197" t="s">
        <v>76</v>
      </c>
      <c r="AU169" s="197" t="s">
        <v>85</v>
      </c>
      <c r="AY169" s="189" t="s">
        <v>201</v>
      </c>
      <c r="BK169" s="198">
        <f>SUM(BK170:BK187)</f>
        <v>0</v>
      </c>
    </row>
    <row r="170" spans="2:65" s="1" customFormat="1" ht="16.5" customHeight="1">
      <c r="B170" s="201"/>
      <c r="C170" s="202" t="s">
        <v>615</v>
      </c>
      <c r="D170" s="202" t="s">
        <v>203</v>
      </c>
      <c r="E170" s="203" t="s">
        <v>3656</v>
      </c>
      <c r="F170" s="204" t="s">
        <v>3657</v>
      </c>
      <c r="G170" s="205" t="s">
        <v>270</v>
      </c>
      <c r="H170" s="206">
        <v>18.4</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87</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3658</v>
      </c>
    </row>
    <row r="171" spans="2:47" s="1" customFormat="1" ht="13.5">
      <c r="B171" s="47"/>
      <c r="D171" s="214" t="s">
        <v>210</v>
      </c>
      <c r="F171" s="215" t="s">
        <v>3657</v>
      </c>
      <c r="I171" s="216"/>
      <c r="L171" s="47"/>
      <c r="M171" s="217"/>
      <c r="N171" s="48"/>
      <c r="O171" s="48"/>
      <c r="P171" s="48"/>
      <c r="Q171" s="48"/>
      <c r="R171" s="48"/>
      <c r="S171" s="48"/>
      <c r="T171" s="86"/>
      <c r="AT171" s="24" t="s">
        <v>210</v>
      </c>
      <c r="AU171" s="24" t="s">
        <v>87</v>
      </c>
    </row>
    <row r="172" spans="2:51" s="11" customFormat="1" ht="13.5">
      <c r="B172" s="218"/>
      <c r="D172" s="214" t="s">
        <v>212</v>
      </c>
      <c r="E172" s="219" t="s">
        <v>5</v>
      </c>
      <c r="F172" s="220" t="s">
        <v>3659</v>
      </c>
      <c r="H172" s="221">
        <v>18.4</v>
      </c>
      <c r="I172" s="222"/>
      <c r="L172" s="218"/>
      <c r="M172" s="223"/>
      <c r="N172" s="224"/>
      <c r="O172" s="224"/>
      <c r="P172" s="224"/>
      <c r="Q172" s="224"/>
      <c r="R172" s="224"/>
      <c r="S172" s="224"/>
      <c r="T172" s="225"/>
      <c r="AT172" s="219" t="s">
        <v>212</v>
      </c>
      <c r="AU172" s="219" t="s">
        <v>87</v>
      </c>
      <c r="AV172" s="11" t="s">
        <v>87</v>
      </c>
      <c r="AW172" s="11" t="s">
        <v>41</v>
      </c>
      <c r="AX172" s="11" t="s">
        <v>77</v>
      </c>
      <c r="AY172" s="219" t="s">
        <v>201</v>
      </c>
    </row>
    <row r="173" spans="2:51" s="12" customFormat="1" ht="13.5">
      <c r="B173" s="226"/>
      <c r="D173" s="214" t="s">
        <v>212</v>
      </c>
      <c r="E173" s="227" t="s">
        <v>5</v>
      </c>
      <c r="F173" s="228" t="s">
        <v>226</v>
      </c>
      <c r="H173" s="229">
        <v>18.4</v>
      </c>
      <c r="I173" s="230"/>
      <c r="L173" s="226"/>
      <c r="M173" s="231"/>
      <c r="N173" s="232"/>
      <c r="O173" s="232"/>
      <c r="P173" s="232"/>
      <c r="Q173" s="232"/>
      <c r="R173" s="232"/>
      <c r="S173" s="232"/>
      <c r="T173" s="233"/>
      <c r="AT173" s="227" t="s">
        <v>212</v>
      </c>
      <c r="AU173" s="227" t="s">
        <v>87</v>
      </c>
      <c r="AV173" s="12" t="s">
        <v>208</v>
      </c>
      <c r="AW173" s="12" t="s">
        <v>41</v>
      </c>
      <c r="AX173" s="12" t="s">
        <v>85</v>
      </c>
      <c r="AY173" s="227" t="s">
        <v>201</v>
      </c>
    </row>
    <row r="174" spans="2:65" s="1" customFormat="1" ht="25.5" customHeight="1">
      <c r="B174" s="201"/>
      <c r="C174" s="202" t="s">
        <v>622</v>
      </c>
      <c r="D174" s="202" t="s">
        <v>203</v>
      </c>
      <c r="E174" s="203" t="s">
        <v>3660</v>
      </c>
      <c r="F174" s="204" t="s">
        <v>3661</v>
      </c>
      <c r="G174" s="205" t="s">
        <v>270</v>
      </c>
      <c r="H174" s="206">
        <v>6.4</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3662</v>
      </c>
    </row>
    <row r="175" spans="2:47" s="1" customFormat="1" ht="13.5">
      <c r="B175" s="47"/>
      <c r="D175" s="214" t="s">
        <v>210</v>
      </c>
      <c r="F175" s="215" t="s">
        <v>3661</v>
      </c>
      <c r="I175" s="216"/>
      <c r="L175" s="47"/>
      <c r="M175" s="217"/>
      <c r="N175" s="48"/>
      <c r="O175" s="48"/>
      <c r="P175" s="48"/>
      <c r="Q175" s="48"/>
      <c r="R175" s="48"/>
      <c r="S175" s="48"/>
      <c r="T175" s="86"/>
      <c r="AT175" s="24" t="s">
        <v>210</v>
      </c>
      <c r="AU175" s="24" t="s">
        <v>87</v>
      </c>
    </row>
    <row r="176" spans="2:51" s="11" customFormat="1" ht="13.5">
      <c r="B176" s="218"/>
      <c r="D176" s="214" t="s">
        <v>212</v>
      </c>
      <c r="E176" s="219" t="s">
        <v>5</v>
      </c>
      <c r="F176" s="220" t="s">
        <v>3606</v>
      </c>
      <c r="H176" s="221">
        <v>6.4</v>
      </c>
      <c r="I176" s="222"/>
      <c r="L176" s="218"/>
      <c r="M176" s="223"/>
      <c r="N176" s="224"/>
      <c r="O176" s="224"/>
      <c r="P176" s="224"/>
      <c r="Q176" s="224"/>
      <c r="R176" s="224"/>
      <c r="S176" s="224"/>
      <c r="T176" s="225"/>
      <c r="AT176" s="219" t="s">
        <v>212</v>
      </c>
      <c r="AU176" s="219" t="s">
        <v>87</v>
      </c>
      <c r="AV176" s="11" t="s">
        <v>87</v>
      </c>
      <c r="AW176" s="11" t="s">
        <v>41</v>
      </c>
      <c r="AX176" s="11" t="s">
        <v>77</v>
      </c>
      <c r="AY176" s="219" t="s">
        <v>201</v>
      </c>
    </row>
    <row r="177" spans="2:51" s="12" customFormat="1" ht="13.5">
      <c r="B177" s="226"/>
      <c r="D177" s="214" t="s">
        <v>212</v>
      </c>
      <c r="E177" s="227" t="s">
        <v>5</v>
      </c>
      <c r="F177" s="228" t="s">
        <v>226</v>
      </c>
      <c r="H177" s="229">
        <v>6.4</v>
      </c>
      <c r="I177" s="230"/>
      <c r="L177" s="226"/>
      <c r="M177" s="231"/>
      <c r="N177" s="232"/>
      <c r="O177" s="232"/>
      <c r="P177" s="232"/>
      <c r="Q177" s="232"/>
      <c r="R177" s="232"/>
      <c r="S177" s="232"/>
      <c r="T177" s="233"/>
      <c r="AT177" s="227" t="s">
        <v>212</v>
      </c>
      <c r="AU177" s="227" t="s">
        <v>87</v>
      </c>
      <c r="AV177" s="12" t="s">
        <v>208</v>
      </c>
      <c r="AW177" s="12" t="s">
        <v>41</v>
      </c>
      <c r="AX177" s="12" t="s">
        <v>85</v>
      </c>
      <c r="AY177" s="227" t="s">
        <v>201</v>
      </c>
    </row>
    <row r="178" spans="2:65" s="1" customFormat="1" ht="16.5" customHeight="1">
      <c r="B178" s="201"/>
      <c r="C178" s="202" t="s">
        <v>626</v>
      </c>
      <c r="D178" s="202" t="s">
        <v>203</v>
      </c>
      <c r="E178" s="203" t="s">
        <v>3663</v>
      </c>
      <c r="F178" s="204" t="s">
        <v>3664</v>
      </c>
      <c r="G178" s="205" t="s">
        <v>270</v>
      </c>
      <c r="H178" s="206">
        <v>14.4</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87</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3665</v>
      </c>
    </row>
    <row r="179" spans="2:47" s="1" customFormat="1" ht="13.5">
      <c r="B179" s="47"/>
      <c r="D179" s="214" t="s">
        <v>210</v>
      </c>
      <c r="F179" s="215" t="s">
        <v>3664</v>
      </c>
      <c r="I179" s="216"/>
      <c r="L179" s="47"/>
      <c r="M179" s="217"/>
      <c r="N179" s="48"/>
      <c r="O179" s="48"/>
      <c r="P179" s="48"/>
      <c r="Q179" s="48"/>
      <c r="R179" s="48"/>
      <c r="S179" s="48"/>
      <c r="T179" s="86"/>
      <c r="AT179" s="24" t="s">
        <v>210</v>
      </c>
      <c r="AU179" s="24" t="s">
        <v>87</v>
      </c>
    </row>
    <row r="180" spans="2:65" s="1" customFormat="1" ht="16.5" customHeight="1">
      <c r="B180" s="201"/>
      <c r="C180" s="202" t="s">
        <v>638</v>
      </c>
      <c r="D180" s="202" t="s">
        <v>203</v>
      </c>
      <c r="E180" s="203" t="s">
        <v>3666</v>
      </c>
      <c r="F180" s="204" t="s">
        <v>3667</v>
      </c>
      <c r="G180" s="205" t="s">
        <v>270</v>
      </c>
      <c r="H180" s="206">
        <v>1</v>
      </c>
      <c r="I180" s="207"/>
      <c r="J180" s="208">
        <f>ROUND(I180*H180,2)</f>
        <v>0</v>
      </c>
      <c r="K180" s="204" t="s">
        <v>5</v>
      </c>
      <c r="L180" s="47"/>
      <c r="M180" s="209" t="s">
        <v>5</v>
      </c>
      <c r="N180" s="210" t="s">
        <v>48</v>
      </c>
      <c r="O180" s="48"/>
      <c r="P180" s="211">
        <f>O180*H180</f>
        <v>0</v>
      </c>
      <c r="Q180" s="211">
        <v>0</v>
      </c>
      <c r="R180" s="211">
        <f>Q180*H180</f>
        <v>0</v>
      </c>
      <c r="S180" s="211">
        <v>0</v>
      </c>
      <c r="T180" s="212">
        <f>S180*H180</f>
        <v>0</v>
      </c>
      <c r="AR180" s="24" t="s">
        <v>208</v>
      </c>
      <c r="AT180" s="24" t="s">
        <v>203</v>
      </c>
      <c r="AU180" s="24" t="s">
        <v>87</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3668</v>
      </c>
    </row>
    <row r="181" spans="2:47" s="1" customFormat="1" ht="13.5">
      <c r="B181" s="47"/>
      <c r="D181" s="214" t="s">
        <v>210</v>
      </c>
      <c r="F181" s="215" t="s">
        <v>3667</v>
      </c>
      <c r="I181" s="216"/>
      <c r="L181" s="47"/>
      <c r="M181" s="217"/>
      <c r="N181" s="48"/>
      <c r="O181" s="48"/>
      <c r="P181" s="48"/>
      <c r="Q181" s="48"/>
      <c r="R181" s="48"/>
      <c r="S181" s="48"/>
      <c r="T181" s="86"/>
      <c r="AT181" s="24" t="s">
        <v>210</v>
      </c>
      <c r="AU181" s="24" t="s">
        <v>87</v>
      </c>
    </row>
    <row r="182" spans="2:65" s="1" customFormat="1" ht="25.5" customHeight="1">
      <c r="B182" s="201"/>
      <c r="C182" s="202" t="s">
        <v>630</v>
      </c>
      <c r="D182" s="202" t="s">
        <v>203</v>
      </c>
      <c r="E182" s="203" t="s">
        <v>3669</v>
      </c>
      <c r="F182" s="204" t="s">
        <v>3670</v>
      </c>
      <c r="G182" s="205" t="s">
        <v>270</v>
      </c>
      <c r="H182" s="206">
        <v>14.4</v>
      </c>
      <c r="I182" s="207"/>
      <c r="J182" s="208">
        <f>ROUND(I182*H182,2)</f>
        <v>0</v>
      </c>
      <c r="K182" s="204" t="s">
        <v>5</v>
      </c>
      <c r="L182" s="47"/>
      <c r="M182" s="209" t="s">
        <v>5</v>
      </c>
      <c r="N182" s="210" t="s">
        <v>48</v>
      </c>
      <c r="O182" s="48"/>
      <c r="P182" s="211">
        <f>O182*H182</f>
        <v>0</v>
      </c>
      <c r="Q182" s="211">
        <v>0</v>
      </c>
      <c r="R182" s="211">
        <f>Q182*H182</f>
        <v>0</v>
      </c>
      <c r="S182" s="211">
        <v>0</v>
      </c>
      <c r="T182" s="212">
        <f>S182*H182</f>
        <v>0</v>
      </c>
      <c r="AR182" s="24" t="s">
        <v>208</v>
      </c>
      <c r="AT182" s="24" t="s">
        <v>203</v>
      </c>
      <c r="AU182" s="24" t="s">
        <v>87</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3671</v>
      </c>
    </row>
    <row r="183" spans="2:47" s="1" customFormat="1" ht="13.5">
      <c r="B183" s="47"/>
      <c r="D183" s="214" t="s">
        <v>210</v>
      </c>
      <c r="F183" s="215" t="s">
        <v>3670</v>
      </c>
      <c r="I183" s="216"/>
      <c r="L183" s="47"/>
      <c r="M183" s="217"/>
      <c r="N183" s="48"/>
      <c r="O183" s="48"/>
      <c r="P183" s="48"/>
      <c r="Q183" s="48"/>
      <c r="R183" s="48"/>
      <c r="S183" s="48"/>
      <c r="T183" s="86"/>
      <c r="AT183" s="24" t="s">
        <v>210</v>
      </c>
      <c r="AU183" s="24" t="s">
        <v>87</v>
      </c>
    </row>
    <row r="184" spans="2:51" s="11" customFormat="1" ht="13.5">
      <c r="B184" s="218"/>
      <c r="D184" s="214" t="s">
        <v>212</v>
      </c>
      <c r="E184" s="219" t="s">
        <v>5</v>
      </c>
      <c r="F184" s="220" t="s">
        <v>3672</v>
      </c>
      <c r="H184" s="221">
        <v>14.4</v>
      </c>
      <c r="I184" s="222"/>
      <c r="L184" s="218"/>
      <c r="M184" s="223"/>
      <c r="N184" s="224"/>
      <c r="O184" s="224"/>
      <c r="P184" s="224"/>
      <c r="Q184" s="224"/>
      <c r="R184" s="224"/>
      <c r="S184" s="224"/>
      <c r="T184" s="225"/>
      <c r="AT184" s="219" t="s">
        <v>212</v>
      </c>
      <c r="AU184" s="219" t="s">
        <v>87</v>
      </c>
      <c r="AV184" s="11" t="s">
        <v>87</v>
      </c>
      <c r="AW184" s="11" t="s">
        <v>41</v>
      </c>
      <c r="AX184" s="11" t="s">
        <v>77</v>
      </c>
      <c r="AY184" s="219" t="s">
        <v>201</v>
      </c>
    </row>
    <row r="185" spans="2:51" s="12" customFormat="1" ht="13.5">
      <c r="B185" s="226"/>
      <c r="D185" s="214" t="s">
        <v>212</v>
      </c>
      <c r="E185" s="227" t="s">
        <v>5</v>
      </c>
      <c r="F185" s="228" t="s">
        <v>226</v>
      </c>
      <c r="H185" s="229">
        <v>14.4</v>
      </c>
      <c r="I185" s="230"/>
      <c r="L185" s="226"/>
      <c r="M185" s="231"/>
      <c r="N185" s="232"/>
      <c r="O185" s="232"/>
      <c r="P185" s="232"/>
      <c r="Q185" s="232"/>
      <c r="R185" s="232"/>
      <c r="S185" s="232"/>
      <c r="T185" s="233"/>
      <c r="AT185" s="227" t="s">
        <v>212</v>
      </c>
      <c r="AU185" s="227" t="s">
        <v>87</v>
      </c>
      <c r="AV185" s="12" t="s">
        <v>208</v>
      </c>
      <c r="AW185" s="12" t="s">
        <v>41</v>
      </c>
      <c r="AX185" s="12" t="s">
        <v>85</v>
      </c>
      <c r="AY185" s="227" t="s">
        <v>201</v>
      </c>
    </row>
    <row r="186" spans="2:65" s="1" customFormat="1" ht="25.5" customHeight="1">
      <c r="B186" s="201"/>
      <c r="C186" s="202" t="s">
        <v>634</v>
      </c>
      <c r="D186" s="202" t="s">
        <v>203</v>
      </c>
      <c r="E186" s="203" t="s">
        <v>3673</v>
      </c>
      <c r="F186" s="204" t="s">
        <v>3674</v>
      </c>
      <c r="G186" s="205" t="s">
        <v>270</v>
      </c>
      <c r="H186" s="206">
        <v>14.4</v>
      </c>
      <c r="I186" s="207"/>
      <c r="J186" s="208">
        <f>ROUND(I186*H186,2)</f>
        <v>0</v>
      </c>
      <c r="K186" s="204" t="s">
        <v>5</v>
      </c>
      <c r="L186" s="47"/>
      <c r="M186" s="209" t="s">
        <v>5</v>
      </c>
      <c r="N186" s="210" t="s">
        <v>48</v>
      </c>
      <c r="O186" s="48"/>
      <c r="P186" s="211">
        <f>O186*H186</f>
        <v>0</v>
      </c>
      <c r="Q186" s="211">
        <v>0</v>
      </c>
      <c r="R186" s="211">
        <f>Q186*H186</f>
        <v>0</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3675</v>
      </c>
    </row>
    <row r="187" spans="2:47" s="1" customFormat="1" ht="13.5">
      <c r="B187" s="47"/>
      <c r="D187" s="214" t="s">
        <v>210</v>
      </c>
      <c r="F187" s="215" t="s">
        <v>3674</v>
      </c>
      <c r="I187" s="216"/>
      <c r="L187" s="47"/>
      <c r="M187" s="217"/>
      <c r="N187" s="48"/>
      <c r="O187" s="48"/>
      <c r="P187" s="48"/>
      <c r="Q187" s="48"/>
      <c r="R187" s="48"/>
      <c r="S187" s="48"/>
      <c r="T187" s="86"/>
      <c r="AT187" s="24" t="s">
        <v>210</v>
      </c>
      <c r="AU187" s="24" t="s">
        <v>87</v>
      </c>
    </row>
    <row r="188" spans="2:63" s="10" customFormat="1" ht="29.85" customHeight="1">
      <c r="B188" s="188"/>
      <c r="D188" s="189" t="s">
        <v>76</v>
      </c>
      <c r="E188" s="199" t="s">
        <v>250</v>
      </c>
      <c r="F188" s="199" t="s">
        <v>2972</v>
      </c>
      <c r="I188" s="191"/>
      <c r="J188" s="200">
        <f>BK188</f>
        <v>0</v>
      </c>
      <c r="L188" s="188"/>
      <c r="M188" s="193"/>
      <c r="N188" s="194"/>
      <c r="O188" s="194"/>
      <c r="P188" s="195">
        <f>SUM(P189:P194)</f>
        <v>0</v>
      </c>
      <c r="Q188" s="194"/>
      <c r="R188" s="195">
        <f>SUM(R189:R194)</f>
        <v>0</v>
      </c>
      <c r="S188" s="194"/>
      <c r="T188" s="196">
        <f>SUM(T189:T194)</f>
        <v>0</v>
      </c>
      <c r="AR188" s="189" t="s">
        <v>85</v>
      </c>
      <c r="AT188" s="197" t="s">
        <v>76</v>
      </c>
      <c r="AU188" s="197" t="s">
        <v>85</v>
      </c>
      <c r="AY188" s="189" t="s">
        <v>201</v>
      </c>
      <c r="BK188" s="198">
        <f>SUM(BK189:BK194)</f>
        <v>0</v>
      </c>
    </row>
    <row r="189" spans="2:65" s="1" customFormat="1" ht="16.5" customHeight="1">
      <c r="B189" s="201"/>
      <c r="C189" s="202" t="s">
        <v>646</v>
      </c>
      <c r="D189" s="202" t="s">
        <v>203</v>
      </c>
      <c r="E189" s="203" t="s">
        <v>3676</v>
      </c>
      <c r="F189" s="204" t="s">
        <v>3677</v>
      </c>
      <c r="G189" s="205" t="s">
        <v>330</v>
      </c>
      <c r="H189" s="206">
        <v>175</v>
      </c>
      <c r="I189" s="207"/>
      <c r="J189" s="208">
        <f>ROUND(I189*H189,2)</f>
        <v>0</v>
      </c>
      <c r="K189" s="204" t="s">
        <v>5</v>
      </c>
      <c r="L189" s="47"/>
      <c r="M189" s="209" t="s">
        <v>5</v>
      </c>
      <c r="N189" s="210" t="s">
        <v>48</v>
      </c>
      <c r="O189" s="48"/>
      <c r="P189" s="211">
        <f>O189*H189</f>
        <v>0</v>
      </c>
      <c r="Q189" s="211">
        <v>0</v>
      </c>
      <c r="R189" s="211">
        <f>Q189*H189</f>
        <v>0</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3678</v>
      </c>
    </row>
    <row r="190" spans="2:47" s="1" customFormat="1" ht="13.5">
      <c r="B190" s="47"/>
      <c r="D190" s="214" t="s">
        <v>210</v>
      </c>
      <c r="F190" s="215" t="s">
        <v>3677</v>
      </c>
      <c r="I190" s="216"/>
      <c r="L190" s="47"/>
      <c r="M190" s="217"/>
      <c r="N190" s="48"/>
      <c r="O190" s="48"/>
      <c r="P190" s="48"/>
      <c r="Q190" s="48"/>
      <c r="R190" s="48"/>
      <c r="S190" s="48"/>
      <c r="T190" s="86"/>
      <c r="AT190" s="24" t="s">
        <v>210</v>
      </c>
      <c r="AU190" s="24" t="s">
        <v>87</v>
      </c>
    </row>
    <row r="191" spans="2:65" s="1" customFormat="1" ht="16.5" customHeight="1">
      <c r="B191" s="201"/>
      <c r="C191" s="202" t="s">
        <v>654</v>
      </c>
      <c r="D191" s="202" t="s">
        <v>203</v>
      </c>
      <c r="E191" s="203" t="s">
        <v>3679</v>
      </c>
      <c r="F191" s="204" t="s">
        <v>3680</v>
      </c>
      <c r="G191" s="205" t="s">
        <v>330</v>
      </c>
      <c r="H191" s="206">
        <v>172</v>
      </c>
      <c r="I191" s="207"/>
      <c r="J191" s="208">
        <f>ROUND(I191*H191,2)</f>
        <v>0</v>
      </c>
      <c r="K191" s="204" t="s">
        <v>5</v>
      </c>
      <c r="L191" s="47"/>
      <c r="M191" s="209" t="s">
        <v>5</v>
      </c>
      <c r="N191" s="210" t="s">
        <v>48</v>
      </c>
      <c r="O191" s="48"/>
      <c r="P191" s="211">
        <f>O191*H191</f>
        <v>0</v>
      </c>
      <c r="Q191" s="211">
        <v>0</v>
      </c>
      <c r="R191" s="211">
        <f>Q191*H191</f>
        <v>0</v>
      </c>
      <c r="S191" s="211">
        <v>0</v>
      </c>
      <c r="T191" s="212">
        <f>S191*H191</f>
        <v>0</v>
      </c>
      <c r="AR191" s="24" t="s">
        <v>208</v>
      </c>
      <c r="AT191" s="24" t="s">
        <v>203</v>
      </c>
      <c r="AU191" s="24" t="s">
        <v>87</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3681</v>
      </c>
    </row>
    <row r="192" spans="2:47" s="1" customFormat="1" ht="13.5">
      <c r="B192" s="47"/>
      <c r="D192" s="214" t="s">
        <v>210</v>
      </c>
      <c r="F192" s="215" t="s">
        <v>3680</v>
      </c>
      <c r="I192" s="216"/>
      <c r="L192" s="47"/>
      <c r="M192" s="217"/>
      <c r="N192" s="48"/>
      <c r="O192" s="48"/>
      <c r="P192" s="48"/>
      <c r="Q192" s="48"/>
      <c r="R192" s="48"/>
      <c r="S192" s="48"/>
      <c r="T192" s="86"/>
      <c r="AT192" s="24" t="s">
        <v>210</v>
      </c>
      <c r="AU192" s="24" t="s">
        <v>87</v>
      </c>
    </row>
    <row r="193" spans="2:65" s="1" customFormat="1" ht="16.5" customHeight="1">
      <c r="B193" s="201"/>
      <c r="C193" s="202" t="s">
        <v>650</v>
      </c>
      <c r="D193" s="202" t="s">
        <v>203</v>
      </c>
      <c r="E193" s="203" t="s">
        <v>3682</v>
      </c>
      <c r="F193" s="204" t="s">
        <v>3683</v>
      </c>
      <c r="G193" s="205" t="s">
        <v>1192</v>
      </c>
      <c r="H193" s="206">
        <v>1</v>
      </c>
      <c r="I193" s="207"/>
      <c r="J193" s="208">
        <f>ROUND(I193*H193,2)</f>
        <v>0</v>
      </c>
      <c r="K193" s="204" t="s">
        <v>5</v>
      </c>
      <c r="L193" s="47"/>
      <c r="M193" s="209" t="s">
        <v>5</v>
      </c>
      <c r="N193" s="210" t="s">
        <v>48</v>
      </c>
      <c r="O193" s="48"/>
      <c r="P193" s="211">
        <f>O193*H193</f>
        <v>0</v>
      </c>
      <c r="Q193" s="211">
        <v>0</v>
      </c>
      <c r="R193" s="211">
        <f>Q193*H193</f>
        <v>0</v>
      </c>
      <c r="S193" s="211">
        <v>0</v>
      </c>
      <c r="T193" s="212">
        <f>S193*H193</f>
        <v>0</v>
      </c>
      <c r="AR193" s="24" t="s">
        <v>208</v>
      </c>
      <c r="AT193" s="24" t="s">
        <v>203</v>
      </c>
      <c r="AU193" s="24" t="s">
        <v>87</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3684</v>
      </c>
    </row>
    <row r="194" spans="2:47" s="1" customFormat="1" ht="13.5">
      <c r="B194" s="47"/>
      <c r="D194" s="214" t="s">
        <v>210</v>
      </c>
      <c r="F194" s="215" t="s">
        <v>3683</v>
      </c>
      <c r="I194" s="216"/>
      <c r="L194" s="47"/>
      <c r="M194" s="217"/>
      <c r="N194" s="48"/>
      <c r="O194" s="48"/>
      <c r="P194" s="48"/>
      <c r="Q194" s="48"/>
      <c r="R194" s="48"/>
      <c r="S194" s="48"/>
      <c r="T194" s="86"/>
      <c r="AT194" s="24" t="s">
        <v>210</v>
      </c>
      <c r="AU194" s="24" t="s">
        <v>87</v>
      </c>
    </row>
    <row r="195" spans="2:63" s="10" customFormat="1" ht="29.85" customHeight="1">
      <c r="B195" s="188"/>
      <c r="D195" s="189" t="s">
        <v>76</v>
      </c>
      <c r="E195" s="199" t="s">
        <v>256</v>
      </c>
      <c r="F195" s="199" t="s">
        <v>3685</v>
      </c>
      <c r="I195" s="191"/>
      <c r="J195" s="200">
        <f>BK195</f>
        <v>0</v>
      </c>
      <c r="L195" s="188"/>
      <c r="M195" s="193"/>
      <c r="N195" s="194"/>
      <c r="O195" s="194"/>
      <c r="P195" s="195">
        <f>SUM(P196:P211)</f>
        <v>0</v>
      </c>
      <c r="Q195" s="194"/>
      <c r="R195" s="195">
        <f>SUM(R196:R211)</f>
        <v>0</v>
      </c>
      <c r="S195" s="194"/>
      <c r="T195" s="196">
        <f>SUM(T196:T211)</f>
        <v>0</v>
      </c>
      <c r="AR195" s="189" t="s">
        <v>85</v>
      </c>
      <c r="AT195" s="197" t="s">
        <v>76</v>
      </c>
      <c r="AU195" s="197" t="s">
        <v>85</v>
      </c>
      <c r="AY195" s="189" t="s">
        <v>201</v>
      </c>
      <c r="BK195" s="198">
        <f>SUM(BK196:BK211)</f>
        <v>0</v>
      </c>
    </row>
    <row r="196" spans="2:65" s="1" customFormat="1" ht="25.5" customHeight="1">
      <c r="B196" s="201"/>
      <c r="C196" s="202" t="s">
        <v>658</v>
      </c>
      <c r="D196" s="202" t="s">
        <v>203</v>
      </c>
      <c r="E196" s="203" t="s">
        <v>3686</v>
      </c>
      <c r="F196" s="204" t="s">
        <v>3687</v>
      </c>
      <c r="G196" s="205" t="s">
        <v>330</v>
      </c>
      <c r="H196" s="206">
        <v>16</v>
      </c>
      <c r="I196" s="207"/>
      <c r="J196" s="208">
        <f>ROUND(I196*H196,2)</f>
        <v>0</v>
      </c>
      <c r="K196" s="204" t="s">
        <v>5</v>
      </c>
      <c r="L196" s="47"/>
      <c r="M196" s="209" t="s">
        <v>5</v>
      </c>
      <c r="N196" s="210" t="s">
        <v>48</v>
      </c>
      <c r="O196" s="48"/>
      <c r="P196" s="211">
        <f>O196*H196</f>
        <v>0</v>
      </c>
      <c r="Q196" s="211">
        <v>0</v>
      </c>
      <c r="R196" s="211">
        <f>Q196*H196</f>
        <v>0</v>
      </c>
      <c r="S196" s="211">
        <v>0</v>
      </c>
      <c r="T196" s="212">
        <f>S196*H196</f>
        <v>0</v>
      </c>
      <c r="AR196" s="24" t="s">
        <v>208</v>
      </c>
      <c r="AT196" s="24" t="s">
        <v>203</v>
      </c>
      <c r="AU196" s="24" t="s">
        <v>87</v>
      </c>
      <c r="AY196" s="24" t="s">
        <v>201</v>
      </c>
      <c r="BE196" s="213">
        <f>IF(N196="základní",J196,0)</f>
        <v>0</v>
      </c>
      <c r="BF196" s="213">
        <f>IF(N196="snížená",J196,0)</f>
        <v>0</v>
      </c>
      <c r="BG196" s="213">
        <f>IF(N196="zákl. přenesená",J196,0)</f>
        <v>0</v>
      </c>
      <c r="BH196" s="213">
        <f>IF(N196="sníž. přenesená",J196,0)</f>
        <v>0</v>
      </c>
      <c r="BI196" s="213">
        <f>IF(N196="nulová",J196,0)</f>
        <v>0</v>
      </c>
      <c r="BJ196" s="24" t="s">
        <v>85</v>
      </c>
      <c r="BK196" s="213">
        <f>ROUND(I196*H196,2)</f>
        <v>0</v>
      </c>
      <c r="BL196" s="24" t="s">
        <v>208</v>
      </c>
      <c r="BM196" s="24" t="s">
        <v>3688</v>
      </c>
    </row>
    <row r="197" spans="2:47" s="1" customFormat="1" ht="13.5">
      <c r="B197" s="47"/>
      <c r="D197" s="214" t="s">
        <v>210</v>
      </c>
      <c r="F197" s="215" t="s">
        <v>3687</v>
      </c>
      <c r="I197" s="216"/>
      <c r="L197" s="47"/>
      <c r="M197" s="217"/>
      <c r="N197" s="48"/>
      <c r="O197" s="48"/>
      <c r="P197" s="48"/>
      <c r="Q197" s="48"/>
      <c r="R197" s="48"/>
      <c r="S197" s="48"/>
      <c r="T197" s="86"/>
      <c r="AT197" s="24" t="s">
        <v>210</v>
      </c>
      <c r="AU197" s="24" t="s">
        <v>87</v>
      </c>
    </row>
    <row r="198" spans="2:51" s="11" customFormat="1" ht="13.5">
      <c r="B198" s="218"/>
      <c r="D198" s="214" t="s">
        <v>212</v>
      </c>
      <c r="E198" s="219" t="s">
        <v>5</v>
      </c>
      <c r="F198" s="220" t="s">
        <v>3689</v>
      </c>
      <c r="H198" s="221">
        <v>16</v>
      </c>
      <c r="I198" s="222"/>
      <c r="L198" s="218"/>
      <c r="M198" s="223"/>
      <c r="N198" s="224"/>
      <c r="O198" s="224"/>
      <c r="P198" s="224"/>
      <c r="Q198" s="224"/>
      <c r="R198" s="224"/>
      <c r="S198" s="224"/>
      <c r="T198" s="225"/>
      <c r="AT198" s="219" t="s">
        <v>212</v>
      </c>
      <c r="AU198" s="219" t="s">
        <v>87</v>
      </c>
      <c r="AV198" s="11" t="s">
        <v>87</v>
      </c>
      <c r="AW198" s="11" t="s">
        <v>41</v>
      </c>
      <c r="AX198" s="11" t="s">
        <v>77</v>
      </c>
      <c r="AY198" s="219" t="s">
        <v>201</v>
      </c>
    </row>
    <row r="199" spans="2:51" s="12" customFormat="1" ht="13.5">
      <c r="B199" s="226"/>
      <c r="D199" s="214" t="s">
        <v>212</v>
      </c>
      <c r="E199" s="227" t="s">
        <v>5</v>
      </c>
      <c r="F199" s="228" t="s">
        <v>226</v>
      </c>
      <c r="H199" s="229">
        <v>16</v>
      </c>
      <c r="I199" s="230"/>
      <c r="L199" s="226"/>
      <c r="M199" s="231"/>
      <c r="N199" s="232"/>
      <c r="O199" s="232"/>
      <c r="P199" s="232"/>
      <c r="Q199" s="232"/>
      <c r="R199" s="232"/>
      <c r="S199" s="232"/>
      <c r="T199" s="233"/>
      <c r="AT199" s="227" t="s">
        <v>212</v>
      </c>
      <c r="AU199" s="227" t="s">
        <v>87</v>
      </c>
      <c r="AV199" s="12" t="s">
        <v>208</v>
      </c>
      <c r="AW199" s="12" t="s">
        <v>41</v>
      </c>
      <c r="AX199" s="12" t="s">
        <v>85</v>
      </c>
      <c r="AY199" s="227" t="s">
        <v>201</v>
      </c>
    </row>
    <row r="200" spans="2:65" s="1" customFormat="1" ht="16.5" customHeight="1">
      <c r="B200" s="201"/>
      <c r="C200" s="202" t="s">
        <v>662</v>
      </c>
      <c r="D200" s="202" t="s">
        <v>203</v>
      </c>
      <c r="E200" s="203" t="s">
        <v>3690</v>
      </c>
      <c r="F200" s="204" t="s">
        <v>3691</v>
      </c>
      <c r="G200" s="205" t="s">
        <v>330</v>
      </c>
      <c r="H200" s="206">
        <v>16</v>
      </c>
      <c r="I200" s="207"/>
      <c r="J200" s="208">
        <f>ROUND(I200*H200,2)</f>
        <v>0</v>
      </c>
      <c r="K200" s="204" t="s">
        <v>5</v>
      </c>
      <c r="L200" s="47"/>
      <c r="M200" s="209" t="s">
        <v>5</v>
      </c>
      <c r="N200" s="210" t="s">
        <v>48</v>
      </c>
      <c r="O200" s="48"/>
      <c r="P200" s="211">
        <f>O200*H200</f>
        <v>0</v>
      </c>
      <c r="Q200" s="211">
        <v>0</v>
      </c>
      <c r="R200" s="211">
        <f>Q200*H200</f>
        <v>0</v>
      </c>
      <c r="S200" s="211">
        <v>0</v>
      </c>
      <c r="T200" s="212">
        <f>S200*H200</f>
        <v>0</v>
      </c>
      <c r="AR200" s="24" t="s">
        <v>208</v>
      </c>
      <c r="AT200" s="24" t="s">
        <v>203</v>
      </c>
      <c r="AU200" s="24" t="s">
        <v>87</v>
      </c>
      <c r="AY200" s="24" t="s">
        <v>201</v>
      </c>
      <c r="BE200" s="213">
        <f>IF(N200="základní",J200,0)</f>
        <v>0</v>
      </c>
      <c r="BF200" s="213">
        <f>IF(N200="snížená",J200,0)</f>
        <v>0</v>
      </c>
      <c r="BG200" s="213">
        <f>IF(N200="zákl. přenesená",J200,0)</f>
        <v>0</v>
      </c>
      <c r="BH200" s="213">
        <f>IF(N200="sníž. přenesená",J200,0)</f>
        <v>0</v>
      </c>
      <c r="BI200" s="213">
        <f>IF(N200="nulová",J200,0)</f>
        <v>0</v>
      </c>
      <c r="BJ200" s="24" t="s">
        <v>85</v>
      </c>
      <c r="BK200" s="213">
        <f>ROUND(I200*H200,2)</f>
        <v>0</v>
      </c>
      <c r="BL200" s="24" t="s">
        <v>208</v>
      </c>
      <c r="BM200" s="24" t="s">
        <v>3692</v>
      </c>
    </row>
    <row r="201" spans="2:47" s="1" customFormat="1" ht="13.5">
      <c r="B201" s="47"/>
      <c r="D201" s="214" t="s">
        <v>210</v>
      </c>
      <c r="F201" s="215" t="s">
        <v>3691</v>
      </c>
      <c r="I201" s="216"/>
      <c r="L201" s="47"/>
      <c r="M201" s="217"/>
      <c r="N201" s="48"/>
      <c r="O201" s="48"/>
      <c r="P201" s="48"/>
      <c r="Q201" s="48"/>
      <c r="R201" s="48"/>
      <c r="S201" s="48"/>
      <c r="T201" s="86"/>
      <c r="AT201" s="24" t="s">
        <v>210</v>
      </c>
      <c r="AU201" s="24" t="s">
        <v>87</v>
      </c>
    </row>
    <row r="202" spans="2:51" s="11" customFormat="1" ht="13.5">
      <c r="B202" s="218"/>
      <c r="D202" s="214" t="s">
        <v>212</v>
      </c>
      <c r="E202" s="219" t="s">
        <v>5</v>
      </c>
      <c r="F202" s="220" t="s">
        <v>3689</v>
      </c>
      <c r="H202" s="221">
        <v>16</v>
      </c>
      <c r="I202" s="222"/>
      <c r="L202" s="218"/>
      <c r="M202" s="223"/>
      <c r="N202" s="224"/>
      <c r="O202" s="224"/>
      <c r="P202" s="224"/>
      <c r="Q202" s="224"/>
      <c r="R202" s="224"/>
      <c r="S202" s="224"/>
      <c r="T202" s="225"/>
      <c r="AT202" s="219" t="s">
        <v>212</v>
      </c>
      <c r="AU202" s="219" t="s">
        <v>87</v>
      </c>
      <c r="AV202" s="11" t="s">
        <v>87</v>
      </c>
      <c r="AW202" s="11" t="s">
        <v>41</v>
      </c>
      <c r="AX202" s="11" t="s">
        <v>77</v>
      </c>
      <c r="AY202" s="219" t="s">
        <v>201</v>
      </c>
    </row>
    <row r="203" spans="2:51" s="12" customFormat="1" ht="13.5">
      <c r="B203" s="226"/>
      <c r="D203" s="214" t="s">
        <v>212</v>
      </c>
      <c r="E203" s="227" t="s">
        <v>5</v>
      </c>
      <c r="F203" s="228" t="s">
        <v>226</v>
      </c>
      <c r="H203" s="229">
        <v>16</v>
      </c>
      <c r="I203" s="230"/>
      <c r="L203" s="226"/>
      <c r="M203" s="231"/>
      <c r="N203" s="232"/>
      <c r="O203" s="232"/>
      <c r="P203" s="232"/>
      <c r="Q203" s="232"/>
      <c r="R203" s="232"/>
      <c r="S203" s="232"/>
      <c r="T203" s="233"/>
      <c r="AT203" s="227" t="s">
        <v>212</v>
      </c>
      <c r="AU203" s="227" t="s">
        <v>87</v>
      </c>
      <c r="AV203" s="12" t="s">
        <v>208</v>
      </c>
      <c r="AW203" s="12" t="s">
        <v>41</v>
      </c>
      <c r="AX203" s="12" t="s">
        <v>85</v>
      </c>
      <c r="AY203" s="227" t="s">
        <v>201</v>
      </c>
    </row>
    <row r="204" spans="2:65" s="1" customFormat="1" ht="16.5" customHeight="1">
      <c r="B204" s="201"/>
      <c r="C204" s="202" t="s">
        <v>85</v>
      </c>
      <c r="D204" s="202" t="s">
        <v>203</v>
      </c>
      <c r="E204" s="203" t="s">
        <v>3693</v>
      </c>
      <c r="F204" s="204" t="s">
        <v>3694</v>
      </c>
      <c r="G204" s="205" t="s">
        <v>330</v>
      </c>
      <c r="H204" s="206">
        <v>2.3</v>
      </c>
      <c r="I204" s="207"/>
      <c r="J204" s="208">
        <f>ROUND(I204*H204,2)</f>
        <v>0</v>
      </c>
      <c r="K204" s="204" t="s">
        <v>5</v>
      </c>
      <c r="L204" s="47"/>
      <c r="M204" s="209" t="s">
        <v>5</v>
      </c>
      <c r="N204" s="210" t="s">
        <v>48</v>
      </c>
      <c r="O204" s="48"/>
      <c r="P204" s="211">
        <f>O204*H204</f>
        <v>0</v>
      </c>
      <c r="Q204" s="211">
        <v>0</v>
      </c>
      <c r="R204" s="211">
        <f>Q204*H204</f>
        <v>0</v>
      </c>
      <c r="S204" s="211">
        <v>0</v>
      </c>
      <c r="T204" s="212">
        <f>S204*H204</f>
        <v>0</v>
      </c>
      <c r="AR204" s="24" t="s">
        <v>208</v>
      </c>
      <c r="AT204" s="24" t="s">
        <v>203</v>
      </c>
      <c r="AU204" s="24" t="s">
        <v>87</v>
      </c>
      <c r="AY204" s="24" t="s">
        <v>201</v>
      </c>
      <c r="BE204" s="213">
        <f>IF(N204="základní",J204,0)</f>
        <v>0</v>
      </c>
      <c r="BF204" s="213">
        <f>IF(N204="snížená",J204,0)</f>
        <v>0</v>
      </c>
      <c r="BG204" s="213">
        <f>IF(N204="zákl. přenesená",J204,0)</f>
        <v>0</v>
      </c>
      <c r="BH204" s="213">
        <f>IF(N204="sníž. přenesená",J204,0)</f>
        <v>0</v>
      </c>
      <c r="BI204" s="213">
        <f>IF(N204="nulová",J204,0)</f>
        <v>0</v>
      </c>
      <c r="BJ204" s="24" t="s">
        <v>85</v>
      </c>
      <c r="BK204" s="213">
        <f>ROUND(I204*H204,2)</f>
        <v>0</v>
      </c>
      <c r="BL204" s="24" t="s">
        <v>208</v>
      </c>
      <c r="BM204" s="24" t="s">
        <v>87</v>
      </c>
    </row>
    <row r="205" spans="2:47" s="1" customFormat="1" ht="13.5">
      <c r="B205" s="47"/>
      <c r="D205" s="214" t="s">
        <v>210</v>
      </c>
      <c r="F205" s="215" t="s">
        <v>3694</v>
      </c>
      <c r="I205" s="216"/>
      <c r="L205" s="47"/>
      <c r="M205" s="217"/>
      <c r="N205" s="48"/>
      <c r="O205" s="48"/>
      <c r="P205" s="48"/>
      <c r="Q205" s="48"/>
      <c r="R205" s="48"/>
      <c r="S205" s="48"/>
      <c r="T205" s="86"/>
      <c r="AT205" s="24" t="s">
        <v>210</v>
      </c>
      <c r="AU205" s="24" t="s">
        <v>87</v>
      </c>
    </row>
    <row r="206" spans="2:51" s="11" customFormat="1" ht="13.5">
      <c r="B206" s="218"/>
      <c r="D206" s="214" t="s">
        <v>212</v>
      </c>
      <c r="E206" s="219" t="s">
        <v>5</v>
      </c>
      <c r="F206" s="220" t="s">
        <v>3695</v>
      </c>
      <c r="H206" s="221">
        <v>2.3</v>
      </c>
      <c r="I206" s="222"/>
      <c r="L206" s="218"/>
      <c r="M206" s="223"/>
      <c r="N206" s="224"/>
      <c r="O206" s="224"/>
      <c r="P206" s="224"/>
      <c r="Q206" s="224"/>
      <c r="R206" s="224"/>
      <c r="S206" s="224"/>
      <c r="T206" s="225"/>
      <c r="AT206" s="219" t="s">
        <v>212</v>
      </c>
      <c r="AU206" s="219" t="s">
        <v>87</v>
      </c>
      <c r="AV206" s="11" t="s">
        <v>87</v>
      </c>
      <c r="AW206" s="11" t="s">
        <v>41</v>
      </c>
      <c r="AX206" s="11" t="s">
        <v>77</v>
      </c>
      <c r="AY206" s="219" t="s">
        <v>201</v>
      </c>
    </row>
    <row r="207" spans="2:51" s="12" customFormat="1" ht="13.5">
      <c r="B207" s="226"/>
      <c r="D207" s="214" t="s">
        <v>212</v>
      </c>
      <c r="E207" s="227" t="s">
        <v>5</v>
      </c>
      <c r="F207" s="228" t="s">
        <v>226</v>
      </c>
      <c r="H207" s="229">
        <v>2.3</v>
      </c>
      <c r="I207" s="230"/>
      <c r="L207" s="226"/>
      <c r="M207" s="231"/>
      <c r="N207" s="232"/>
      <c r="O207" s="232"/>
      <c r="P207" s="232"/>
      <c r="Q207" s="232"/>
      <c r="R207" s="232"/>
      <c r="S207" s="232"/>
      <c r="T207" s="233"/>
      <c r="AT207" s="227" t="s">
        <v>212</v>
      </c>
      <c r="AU207" s="227" t="s">
        <v>87</v>
      </c>
      <c r="AV207" s="12" t="s">
        <v>208</v>
      </c>
      <c r="AW207" s="12" t="s">
        <v>41</v>
      </c>
      <c r="AX207" s="12" t="s">
        <v>85</v>
      </c>
      <c r="AY207" s="227" t="s">
        <v>201</v>
      </c>
    </row>
    <row r="208" spans="2:65" s="1" customFormat="1" ht="16.5" customHeight="1">
      <c r="B208" s="201"/>
      <c r="C208" s="202" t="s">
        <v>87</v>
      </c>
      <c r="D208" s="202" t="s">
        <v>203</v>
      </c>
      <c r="E208" s="203" t="s">
        <v>3696</v>
      </c>
      <c r="F208" s="204" t="s">
        <v>3697</v>
      </c>
      <c r="G208" s="205" t="s">
        <v>1022</v>
      </c>
      <c r="H208" s="206">
        <v>50</v>
      </c>
      <c r="I208" s="207"/>
      <c r="J208" s="208">
        <f>ROUND(I208*H208,2)</f>
        <v>0</v>
      </c>
      <c r="K208" s="204" t="s">
        <v>5</v>
      </c>
      <c r="L208" s="47"/>
      <c r="M208" s="209" t="s">
        <v>5</v>
      </c>
      <c r="N208" s="210" t="s">
        <v>48</v>
      </c>
      <c r="O208" s="48"/>
      <c r="P208" s="211">
        <f>O208*H208</f>
        <v>0</v>
      </c>
      <c r="Q208" s="211">
        <v>0</v>
      </c>
      <c r="R208" s="211">
        <f>Q208*H208</f>
        <v>0</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208</v>
      </c>
    </row>
    <row r="209" spans="2:47" s="1" customFormat="1" ht="13.5">
      <c r="B209" s="47"/>
      <c r="D209" s="214" t="s">
        <v>210</v>
      </c>
      <c r="F209" s="215" t="s">
        <v>3697</v>
      </c>
      <c r="I209" s="216"/>
      <c r="L209" s="47"/>
      <c r="M209" s="217"/>
      <c r="N209" s="48"/>
      <c r="O209" s="48"/>
      <c r="P209" s="48"/>
      <c r="Q209" s="48"/>
      <c r="R209" s="48"/>
      <c r="S209" s="48"/>
      <c r="T209" s="86"/>
      <c r="AT209" s="24" t="s">
        <v>210</v>
      </c>
      <c r="AU209" s="24" t="s">
        <v>87</v>
      </c>
    </row>
    <row r="210" spans="2:65" s="1" customFormat="1" ht="16.5" customHeight="1">
      <c r="B210" s="201"/>
      <c r="C210" s="242" t="s">
        <v>219</v>
      </c>
      <c r="D210" s="242" t="s">
        <v>504</v>
      </c>
      <c r="E210" s="243" t="s">
        <v>3698</v>
      </c>
      <c r="F210" s="244" t="s">
        <v>3699</v>
      </c>
      <c r="G210" s="245" t="s">
        <v>1022</v>
      </c>
      <c r="H210" s="246">
        <v>50</v>
      </c>
      <c r="I210" s="247"/>
      <c r="J210" s="248">
        <f>ROUND(I210*H210,2)</f>
        <v>0</v>
      </c>
      <c r="K210" s="244" t="s">
        <v>5</v>
      </c>
      <c r="L210" s="249"/>
      <c r="M210" s="250" t="s">
        <v>5</v>
      </c>
      <c r="N210" s="251" t="s">
        <v>48</v>
      </c>
      <c r="O210" s="48"/>
      <c r="P210" s="211">
        <f>O210*H210</f>
        <v>0</v>
      </c>
      <c r="Q210" s="211">
        <v>0</v>
      </c>
      <c r="R210" s="211">
        <f>Q210*H210</f>
        <v>0</v>
      </c>
      <c r="S210" s="211">
        <v>0</v>
      </c>
      <c r="T210" s="212">
        <f>S210*H210</f>
        <v>0</v>
      </c>
      <c r="AR210" s="24" t="s">
        <v>250</v>
      </c>
      <c r="AT210" s="24" t="s">
        <v>504</v>
      </c>
      <c r="AU210" s="24" t="s">
        <v>87</v>
      </c>
      <c r="AY210" s="24" t="s">
        <v>201</v>
      </c>
      <c r="BE210" s="213">
        <f>IF(N210="základní",J210,0)</f>
        <v>0</v>
      </c>
      <c r="BF210" s="213">
        <f>IF(N210="snížená",J210,0)</f>
        <v>0</v>
      </c>
      <c r="BG210" s="213">
        <f>IF(N210="zákl. přenesená",J210,0)</f>
        <v>0</v>
      </c>
      <c r="BH210" s="213">
        <f>IF(N210="sníž. přenesená",J210,0)</f>
        <v>0</v>
      </c>
      <c r="BI210" s="213">
        <f>IF(N210="nulová",J210,0)</f>
        <v>0</v>
      </c>
      <c r="BJ210" s="24" t="s">
        <v>85</v>
      </c>
      <c r="BK210" s="213">
        <f>ROUND(I210*H210,2)</f>
        <v>0</v>
      </c>
      <c r="BL210" s="24" t="s">
        <v>208</v>
      </c>
      <c r="BM210" s="24" t="s">
        <v>238</v>
      </c>
    </row>
    <row r="211" spans="2:47" s="1" customFormat="1" ht="13.5">
      <c r="B211" s="47"/>
      <c r="D211" s="214" t="s">
        <v>210</v>
      </c>
      <c r="F211" s="215" t="s">
        <v>3699</v>
      </c>
      <c r="I211" s="216"/>
      <c r="L211" s="47"/>
      <c r="M211" s="217"/>
      <c r="N211" s="48"/>
      <c r="O211" s="48"/>
      <c r="P211" s="48"/>
      <c r="Q211" s="48"/>
      <c r="R211" s="48"/>
      <c r="S211" s="48"/>
      <c r="T211" s="86"/>
      <c r="AT211" s="24" t="s">
        <v>210</v>
      </c>
      <c r="AU211" s="24" t="s">
        <v>87</v>
      </c>
    </row>
    <row r="212" spans="2:63" s="10" customFormat="1" ht="29.85" customHeight="1">
      <c r="B212" s="188"/>
      <c r="D212" s="189" t="s">
        <v>76</v>
      </c>
      <c r="E212" s="199" t="s">
        <v>3700</v>
      </c>
      <c r="F212" s="199" t="s">
        <v>3701</v>
      </c>
      <c r="I212" s="191"/>
      <c r="J212" s="200">
        <f>BK212</f>
        <v>0</v>
      </c>
      <c r="L212" s="188"/>
      <c r="M212" s="193"/>
      <c r="N212" s="194"/>
      <c r="O212" s="194"/>
      <c r="P212" s="195">
        <f>SUM(P213:P220)</f>
        <v>0</v>
      </c>
      <c r="Q212" s="194"/>
      <c r="R212" s="195">
        <f>SUM(R213:R220)</f>
        <v>0</v>
      </c>
      <c r="S212" s="194"/>
      <c r="T212" s="196">
        <f>SUM(T213:T220)</f>
        <v>0</v>
      </c>
      <c r="AR212" s="189" t="s">
        <v>85</v>
      </c>
      <c r="AT212" s="197" t="s">
        <v>76</v>
      </c>
      <c r="AU212" s="197" t="s">
        <v>85</v>
      </c>
      <c r="AY212" s="189" t="s">
        <v>201</v>
      </c>
      <c r="BK212" s="198">
        <f>SUM(BK213:BK220)</f>
        <v>0</v>
      </c>
    </row>
    <row r="213" spans="2:65" s="1" customFormat="1" ht="16.5" customHeight="1">
      <c r="B213" s="201"/>
      <c r="C213" s="202" t="s">
        <v>666</v>
      </c>
      <c r="D213" s="202" t="s">
        <v>203</v>
      </c>
      <c r="E213" s="203" t="s">
        <v>3702</v>
      </c>
      <c r="F213" s="204" t="s">
        <v>3703</v>
      </c>
      <c r="G213" s="205" t="s">
        <v>259</v>
      </c>
      <c r="H213" s="206">
        <v>9.384</v>
      </c>
      <c r="I213" s="207"/>
      <c r="J213" s="208">
        <f>ROUND(I213*H213,2)</f>
        <v>0</v>
      </c>
      <c r="K213" s="204" t="s">
        <v>5</v>
      </c>
      <c r="L213" s="47"/>
      <c r="M213" s="209" t="s">
        <v>5</v>
      </c>
      <c r="N213" s="210" t="s">
        <v>48</v>
      </c>
      <c r="O213" s="48"/>
      <c r="P213" s="211">
        <f>O213*H213</f>
        <v>0</v>
      </c>
      <c r="Q213" s="211">
        <v>0</v>
      </c>
      <c r="R213" s="211">
        <f>Q213*H213</f>
        <v>0</v>
      </c>
      <c r="S213" s="211">
        <v>0</v>
      </c>
      <c r="T213" s="212">
        <f>S213*H213</f>
        <v>0</v>
      </c>
      <c r="AR213" s="24" t="s">
        <v>208</v>
      </c>
      <c r="AT213" s="24" t="s">
        <v>203</v>
      </c>
      <c r="AU213" s="24" t="s">
        <v>87</v>
      </c>
      <c r="AY213" s="24" t="s">
        <v>201</v>
      </c>
      <c r="BE213" s="213">
        <f>IF(N213="základní",J213,0)</f>
        <v>0</v>
      </c>
      <c r="BF213" s="213">
        <f>IF(N213="snížená",J213,0)</f>
        <v>0</v>
      </c>
      <c r="BG213" s="213">
        <f>IF(N213="zákl. přenesená",J213,0)</f>
        <v>0</v>
      </c>
      <c r="BH213" s="213">
        <f>IF(N213="sníž. přenesená",J213,0)</f>
        <v>0</v>
      </c>
      <c r="BI213" s="213">
        <f>IF(N213="nulová",J213,0)</f>
        <v>0</v>
      </c>
      <c r="BJ213" s="24" t="s">
        <v>85</v>
      </c>
      <c r="BK213" s="213">
        <f>ROUND(I213*H213,2)</f>
        <v>0</v>
      </c>
      <c r="BL213" s="24" t="s">
        <v>208</v>
      </c>
      <c r="BM213" s="24" t="s">
        <v>3704</v>
      </c>
    </row>
    <row r="214" spans="2:47" s="1" customFormat="1" ht="13.5">
      <c r="B214" s="47"/>
      <c r="D214" s="214" t="s">
        <v>210</v>
      </c>
      <c r="F214" s="215" t="s">
        <v>3703</v>
      </c>
      <c r="I214" s="216"/>
      <c r="L214" s="47"/>
      <c r="M214" s="217"/>
      <c r="N214" s="48"/>
      <c r="O214" s="48"/>
      <c r="P214" s="48"/>
      <c r="Q214" s="48"/>
      <c r="R214" s="48"/>
      <c r="S214" s="48"/>
      <c r="T214" s="86"/>
      <c r="AT214" s="24" t="s">
        <v>210</v>
      </c>
      <c r="AU214" s="24" t="s">
        <v>87</v>
      </c>
    </row>
    <row r="215" spans="2:65" s="1" customFormat="1" ht="16.5" customHeight="1">
      <c r="B215" s="201"/>
      <c r="C215" s="202" t="s">
        <v>675</v>
      </c>
      <c r="D215" s="202" t="s">
        <v>203</v>
      </c>
      <c r="E215" s="203" t="s">
        <v>3705</v>
      </c>
      <c r="F215" s="204" t="s">
        <v>3706</v>
      </c>
      <c r="G215" s="205" t="s">
        <v>259</v>
      </c>
      <c r="H215" s="206">
        <v>9.384</v>
      </c>
      <c r="I215" s="207"/>
      <c r="J215" s="208">
        <f>ROUND(I215*H215,2)</f>
        <v>0</v>
      </c>
      <c r="K215" s="204" t="s">
        <v>5</v>
      </c>
      <c r="L215" s="47"/>
      <c r="M215" s="209" t="s">
        <v>5</v>
      </c>
      <c r="N215" s="210" t="s">
        <v>48</v>
      </c>
      <c r="O215" s="48"/>
      <c r="P215" s="211">
        <f>O215*H215</f>
        <v>0</v>
      </c>
      <c r="Q215" s="211">
        <v>0</v>
      </c>
      <c r="R215" s="211">
        <f>Q215*H215</f>
        <v>0</v>
      </c>
      <c r="S215" s="211">
        <v>0</v>
      </c>
      <c r="T215" s="212">
        <f>S215*H215</f>
        <v>0</v>
      </c>
      <c r="AR215" s="24" t="s">
        <v>208</v>
      </c>
      <c r="AT215" s="24" t="s">
        <v>203</v>
      </c>
      <c r="AU215" s="24" t="s">
        <v>87</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3707</v>
      </c>
    </row>
    <row r="216" spans="2:47" s="1" customFormat="1" ht="13.5">
      <c r="B216" s="47"/>
      <c r="D216" s="214" t="s">
        <v>210</v>
      </c>
      <c r="F216" s="215" t="s">
        <v>3706</v>
      </c>
      <c r="I216" s="216"/>
      <c r="L216" s="47"/>
      <c r="M216" s="217"/>
      <c r="N216" s="48"/>
      <c r="O216" s="48"/>
      <c r="P216" s="48"/>
      <c r="Q216" s="48"/>
      <c r="R216" s="48"/>
      <c r="S216" s="48"/>
      <c r="T216" s="86"/>
      <c r="AT216" s="24" t="s">
        <v>210</v>
      </c>
      <c r="AU216" s="24" t="s">
        <v>87</v>
      </c>
    </row>
    <row r="217" spans="2:65" s="1" customFormat="1" ht="25.5" customHeight="1">
      <c r="B217" s="201"/>
      <c r="C217" s="202" t="s">
        <v>682</v>
      </c>
      <c r="D217" s="202" t="s">
        <v>203</v>
      </c>
      <c r="E217" s="203" t="s">
        <v>3708</v>
      </c>
      <c r="F217" s="204" t="s">
        <v>3709</v>
      </c>
      <c r="G217" s="205" t="s">
        <v>259</v>
      </c>
      <c r="H217" s="206">
        <v>4.048</v>
      </c>
      <c r="I217" s="207"/>
      <c r="J217" s="208">
        <f>ROUND(I217*H217,2)</f>
        <v>0</v>
      </c>
      <c r="K217" s="204" t="s">
        <v>5</v>
      </c>
      <c r="L217" s="47"/>
      <c r="M217" s="209" t="s">
        <v>5</v>
      </c>
      <c r="N217" s="210" t="s">
        <v>48</v>
      </c>
      <c r="O217" s="48"/>
      <c r="P217" s="211">
        <f>O217*H217</f>
        <v>0</v>
      </c>
      <c r="Q217" s="211">
        <v>0</v>
      </c>
      <c r="R217" s="211">
        <f>Q217*H217</f>
        <v>0</v>
      </c>
      <c r="S217" s="211">
        <v>0</v>
      </c>
      <c r="T217" s="212">
        <f>S217*H217</f>
        <v>0</v>
      </c>
      <c r="AR217" s="24" t="s">
        <v>208</v>
      </c>
      <c r="AT217" s="24" t="s">
        <v>203</v>
      </c>
      <c r="AU217" s="24" t="s">
        <v>87</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3710</v>
      </c>
    </row>
    <row r="218" spans="2:47" s="1" customFormat="1" ht="13.5">
      <c r="B218" s="47"/>
      <c r="D218" s="214" t="s">
        <v>210</v>
      </c>
      <c r="F218" s="215" t="s">
        <v>3709</v>
      </c>
      <c r="I218" s="216"/>
      <c r="L218" s="47"/>
      <c r="M218" s="217"/>
      <c r="N218" s="48"/>
      <c r="O218" s="48"/>
      <c r="P218" s="48"/>
      <c r="Q218" s="48"/>
      <c r="R218" s="48"/>
      <c r="S218" s="48"/>
      <c r="T218" s="86"/>
      <c r="AT218" s="24" t="s">
        <v>210</v>
      </c>
      <c r="AU218" s="24" t="s">
        <v>87</v>
      </c>
    </row>
    <row r="219" spans="2:65" s="1" customFormat="1" ht="25.5" customHeight="1">
      <c r="B219" s="201"/>
      <c r="C219" s="202" t="s">
        <v>687</v>
      </c>
      <c r="D219" s="202" t="s">
        <v>203</v>
      </c>
      <c r="E219" s="203" t="s">
        <v>3711</v>
      </c>
      <c r="F219" s="204" t="s">
        <v>3712</v>
      </c>
      <c r="G219" s="205" t="s">
        <v>259</v>
      </c>
      <c r="H219" s="206">
        <v>5.336</v>
      </c>
      <c r="I219" s="207"/>
      <c r="J219" s="208">
        <f>ROUND(I219*H219,2)</f>
        <v>0</v>
      </c>
      <c r="K219" s="204" t="s">
        <v>5</v>
      </c>
      <c r="L219" s="47"/>
      <c r="M219" s="209" t="s">
        <v>5</v>
      </c>
      <c r="N219" s="210" t="s">
        <v>48</v>
      </c>
      <c r="O219" s="48"/>
      <c r="P219" s="211">
        <f>O219*H219</f>
        <v>0</v>
      </c>
      <c r="Q219" s="211">
        <v>0</v>
      </c>
      <c r="R219" s="211">
        <f>Q219*H219</f>
        <v>0</v>
      </c>
      <c r="S219" s="211">
        <v>0</v>
      </c>
      <c r="T219" s="212">
        <f>S219*H219</f>
        <v>0</v>
      </c>
      <c r="AR219" s="24" t="s">
        <v>208</v>
      </c>
      <c r="AT219" s="24" t="s">
        <v>203</v>
      </c>
      <c r="AU219" s="24" t="s">
        <v>87</v>
      </c>
      <c r="AY219" s="24" t="s">
        <v>201</v>
      </c>
      <c r="BE219" s="213">
        <f>IF(N219="základní",J219,0)</f>
        <v>0</v>
      </c>
      <c r="BF219" s="213">
        <f>IF(N219="snížená",J219,0)</f>
        <v>0</v>
      </c>
      <c r="BG219" s="213">
        <f>IF(N219="zákl. přenesená",J219,0)</f>
        <v>0</v>
      </c>
      <c r="BH219" s="213">
        <f>IF(N219="sníž. přenesená",J219,0)</f>
        <v>0</v>
      </c>
      <c r="BI219" s="213">
        <f>IF(N219="nulová",J219,0)</f>
        <v>0</v>
      </c>
      <c r="BJ219" s="24" t="s">
        <v>85</v>
      </c>
      <c r="BK219" s="213">
        <f>ROUND(I219*H219,2)</f>
        <v>0</v>
      </c>
      <c r="BL219" s="24" t="s">
        <v>208</v>
      </c>
      <c r="BM219" s="24" t="s">
        <v>3713</v>
      </c>
    </row>
    <row r="220" spans="2:47" s="1" customFormat="1" ht="13.5">
      <c r="B220" s="47"/>
      <c r="D220" s="214" t="s">
        <v>210</v>
      </c>
      <c r="F220" s="215" t="s">
        <v>3712</v>
      </c>
      <c r="I220" s="216"/>
      <c r="L220" s="47"/>
      <c r="M220" s="217"/>
      <c r="N220" s="48"/>
      <c r="O220" s="48"/>
      <c r="P220" s="48"/>
      <c r="Q220" s="48"/>
      <c r="R220" s="48"/>
      <c r="S220" s="48"/>
      <c r="T220" s="86"/>
      <c r="AT220" s="24" t="s">
        <v>210</v>
      </c>
      <c r="AU220" s="24" t="s">
        <v>87</v>
      </c>
    </row>
    <row r="221" spans="2:63" s="10" customFormat="1" ht="37.4" customHeight="1">
      <c r="B221" s="188"/>
      <c r="D221" s="189" t="s">
        <v>76</v>
      </c>
      <c r="E221" s="190" t="s">
        <v>492</v>
      </c>
      <c r="F221" s="190" t="s">
        <v>493</v>
      </c>
      <c r="I221" s="191"/>
      <c r="J221" s="192">
        <f>BK221</f>
        <v>0</v>
      </c>
      <c r="L221" s="188"/>
      <c r="M221" s="193"/>
      <c r="N221" s="194"/>
      <c r="O221" s="194"/>
      <c r="P221" s="195">
        <f>P222</f>
        <v>0</v>
      </c>
      <c r="Q221" s="194"/>
      <c r="R221" s="195">
        <f>R222</f>
        <v>0</v>
      </c>
      <c r="S221" s="194"/>
      <c r="T221" s="196">
        <f>T222</f>
        <v>0</v>
      </c>
      <c r="AR221" s="189" t="s">
        <v>87</v>
      </c>
      <c r="AT221" s="197" t="s">
        <v>76</v>
      </c>
      <c r="AU221" s="197" t="s">
        <v>77</v>
      </c>
      <c r="AY221" s="189" t="s">
        <v>201</v>
      </c>
      <c r="BK221" s="198">
        <f>BK222</f>
        <v>0</v>
      </c>
    </row>
    <row r="222" spans="2:63" s="10" customFormat="1" ht="19.9" customHeight="1">
      <c r="B222" s="188"/>
      <c r="D222" s="189" t="s">
        <v>76</v>
      </c>
      <c r="E222" s="199" t="s">
        <v>3714</v>
      </c>
      <c r="F222" s="199" t="s">
        <v>3715</v>
      </c>
      <c r="I222" s="191"/>
      <c r="J222" s="200">
        <f>BK222</f>
        <v>0</v>
      </c>
      <c r="L222" s="188"/>
      <c r="M222" s="193"/>
      <c r="N222" s="194"/>
      <c r="O222" s="194"/>
      <c r="P222" s="195">
        <f>SUM(P223:P272)</f>
        <v>0</v>
      </c>
      <c r="Q222" s="194"/>
      <c r="R222" s="195">
        <f>SUM(R223:R272)</f>
        <v>0</v>
      </c>
      <c r="S222" s="194"/>
      <c r="T222" s="196">
        <f>SUM(T223:T272)</f>
        <v>0</v>
      </c>
      <c r="AR222" s="189" t="s">
        <v>87</v>
      </c>
      <c r="AT222" s="197" t="s">
        <v>76</v>
      </c>
      <c r="AU222" s="197" t="s">
        <v>85</v>
      </c>
      <c r="AY222" s="189" t="s">
        <v>201</v>
      </c>
      <c r="BK222" s="198">
        <f>SUM(BK223:BK272)</f>
        <v>0</v>
      </c>
    </row>
    <row r="223" spans="2:65" s="1" customFormat="1" ht="16.5" customHeight="1">
      <c r="B223" s="201"/>
      <c r="C223" s="202" t="s">
        <v>208</v>
      </c>
      <c r="D223" s="202" t="s">
        <v>203</v>
      </c>
      <c r="E223" s="203" t="s">
        <v>3716</v>
      </c>
      <c r="F223" s="204" t="s">
        <v>3717</v>
      </c>
      <c r="G223" s="205" t="s">
        <v>330</v>
      </c>
      <c r="H223" s="206">
        <v>0.5</v>
      </c>
      <c r="I223" s="207"/>
      <c r="J223" s="208">
        <f>ROUND(I223*H223,2)</f>
        <v>0</v>
      </c>
      <c r="K223" s="204" t="s">
        <v>5</v>
      </c>
      <c r="L223" s="47"/>
      <c r="M223" s="209" t="s">
        <v>5</v>
      </c>
      <c r="N223" s="210" t="s">
        <v>48</v>
      </c>
      <c r="O223" s="48"/>
      <c r="P223" s="211">
        <f>O223*H223</f>
        <v>0</v>
      </c>
      <c r="Q223" s="211">
        <v>0</v>
      </c>
      <c r="R223" s="211">
        <f>Q223*H223</f>
        <v>0</v>
      </c>
      <c r="S223" s="211">
        <v>0</v>
      </c>
      <c r="T223" s="212">
        <f>S223*H223</f>
        <v>0</v>
      </c>
      <c r="AR223" s="24" t="s">
        <v>296</v>
      </c>
      <c r="AT223" s="24" t="s">
        <v>203</v>
      </c>
      <c r="AU223" s="24" t="s">
        <v>87</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296</v>
      </c>
      <c r="BM223" s="24" t="s">
        <v>250</v>
      </c>
    </row>
    <row r="224" spans="2:47" s="1" customFormat="1" ht="13.5">
      <c r="B224" s="47"/>
      <c r="D224" s="214" t="s">
        <v>210</v>
      </c>
      <c r="F224" s="215" t="s">
        <v>3717</v>
      </c>
      <c r="I224" s="216"/>
      <c r="L224" s="47"/>
      <c r="M224" s="217"/>
      <c r="N224" s="48"/>
      <c r="O224" s="48"/>
      <c r="P224" s="48"/>
      <c r="Q224" s="48"/>
      <c r="R224" s="48"/>
      <c r="S224" s="48"/>
      <c r="T224" s="86"/>
      <c r="AT224" s="24" t="s">
        <v>210</v>
      </c>
      <c r="AU224" s="24" t="s">
        <v>87</v>
      </c>
    </row>
    <row r="225" spans="2:51" s="11" customFormat="1" ht="13.5">
      <c r="B225" s="218"/>
      <c r="D225" s="214" t="s">
        <v>212</v>
      </c>
      <c r="E225" s="219" t="s">
        <v>5</v>
      </c>
      <c r="F225" s="220" t="s">
        <v>3718</v>
      </c>
      <c r="H225" s="221">
        <v>0.5</v>
      </c>
      <c r="I225" s="222"/>
      <c r="L225" s="218"/>
      <c r="M225" s="223"/>
      <c r="N225" s="224"/>
      <c r="O225" s="224"/>
      <c r="P225" s="224"/>
      <c r="Q225" s="224"/>
      <c r="R225" s="224"/>
      <c r="S225" s="224"/>
      <c r="T225" s="225"/>
      <c r="AT225" s="219" t="s">
        <v>212</v>
      </c>
      <c r="AU225" s="219" t="s">
        <v>87</v>
      </c>
      <c r="AV225" s="11" t="s">
        <v>87</v>
      </c>
      <c r="AW225" s="11" t="s">
        <v>41</v>
      </c>
      <c r="AX225" s="11" t="s">
        <v>77</v>
      </c>
      <c r="AY225" s="219" t="s">
        <v>201</v>
      </c>
    </row>
    <row r="226" spans="2:51" s="12" customFormat="1" ht="13.5">
      <c r="B226" s="226"/>
      <c r="D226" s="214" t="s">
        <v>212</v>
      </c>
      <c r="E226" s="227" t="s">
        <v>5</v>
      </c>
      <c r="F226" s="228" t="s">
        <v>226</v>
      </c>
      <c r="H226" s="229">
        <v>0.5</v>
      </c>
      <c r="I226" s="230"/>
      <c r="L226" s="226"/>
      <c r="M226" s="231"/>
      <c r="N226" s="232"/>
      <c r="O226" s="232"/>
      <c r="P226" s="232"/>
      <c r="Q226" s="232"/>
      <c r="R226" s="232"/>
      <c r="S226" s="232"/>
      <c r="T226" s="233"/>
      <c r="AT226" s="227" t="s">
        <v>212</v>
      </c>
      <c r="AU226" s="227" t="s">
        <v>87</v>
      </c>
      <c r="AV226" s="12" t="s">
        <v>208</v>
      </c>
      <c r="AW226" s="12" t="s">
        <v>41</v>
      </c>
      <c r="AX226" s="12" t="s">
        <v>85</v>
      </c>
      <c r="AY226" s="227" t="s">
        <v>201</v>
      </c>
    </row>
    <row r="227" spans="2:65" s="1" customFormat="1" ht="16.5" customHeight="1">
      <c r="B227" s="201"/>
      <c r="C227" s="202" t="s">
        <v>232</v>
      </c>
      <c r="D227" s="202" t="s">
        <v>203</v>
      </c>
      <c r="E227" s="203" t="s">
        <v>3719</v>
      </c>
      <c r="F227" s="204" t="s">
        <v>3720</v>
      </c>
      <c r="G227" s="205" t="s">
        <v>330</v>
      </c>
      <c r="H227" s="206">
        <v>1</v>
      </c>
      <c r="I227" s="207"/>
      <c r="J227" s="208">
        <f>ROUND(I227*H227,2)</f>
        <v>0</v>
      </c>
      <c r="K227" s="204" t="s">
        <v>5</v>
      </c>
      <c r="L227" s="47"/>
      <c r="M227" s="209" t="s">
        <v>5</v>
      </c>
      <c r="N227" s="210" t="s">
        <v>48</v>
      </c>
      <c r="O227" s="48"/>
      <c r="P227" s="211">
        <f>O227*H227</f>
        <v>0</v>
      </c>
      <c r="Q227" s="211">
        <v>0</v>
      </c>
      <c r="R227" s="211">
        <f>Q227*H227</f>
        <v>0</v>
      </c>
      <c r="S227" s="211">
        <v>0</v>
      </c>
      <c r="T227" s="212">
        <f>S227*H227</f>
        <v>0</v>
      </c>
      <c r="AR227" s="24" t="s">
        <v>296</v>
      </c>
      <c r="AT227" s="24" t="s">
        <v>203</v>
      </c>
      <c r="AU227" s="24" t="s">
        <v>87</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296</v>
      </c>
      <c r="BM227" s="24" t="s">
        <v>127</v>
      </c>
    </row>
    <row r="228" spans="2:47" s="1" customFormat="1" ht="13.5">
      <c r="B228" s="47"/>
      <c r="D228" s="214" t="s">
        <v>210</v>
      </c>
      <c r="F228" s="215" t="s">
        <v>3720</v>
      </c>
      <c r="I228" s="216"/>
      <c r="L228" s="47"/>
      <c r="M228" s="217"/>
      <c r="N228" s="48"/>
      <c r="O228" s="48"/>
      <c r="P228" s="48"/>
      <c r="Q228" s="48"/>
      <c r="R228" s="48"/>
      <c r="S228" s="48"/>
      <c r="T228" s="86"/>
      <c r="AT228" s="24" t="s">
        <v>210</v>
      </c>
      <c r="AU228" s="24" t="s">
        <v>87</v>
      </c>
    </row>
    <row r="229" spans="2:51" s="11" customFormat="1" ht="13.5">
      <c r="B229" s="218"/>
      <c r="D229" s="214" t="s">
        <v>212</v>
      </c>
      <c r="E229" s="219" t="s">
        <v>5</v>
      </c>
      <c r="F229" s="220" t="s">
        <v>3721</v>
      </c>
      <c r="H229" s="221">
        <v>1</v>
      </c>
      <c r="I229" s="222"/>
      <c r="L229" s="218"/>
      <c r="M229" s="223"/>
      <c r="N229" s="224"/>
      <c r="O229" s="224"/>
      <c r="P229" s="224"/>
      <c r="Q229" s="224"/>
      <c r="R229" s="224"/>
      <c r="S229" s="224"/>
      <c r="T229" s="225"/>
      <c r="AT229" s="219" t="s">
        <v>212</v>
      </c>
      <c r="AU229" s="219" t="s">
        <v>87</v>
      </c>
      <c r="AV229" s="11" t="s">
        <v>87</v>
      </c>
      <c r="AW229" s="11" t="s">
        <v>41</v>
      </c>
      <c r="AX229" s="11" t="s">
        <v>77</v>
      </c>
      <c r="AY229" s="219" t="s">
        <v>201</v>
      </c>
    </row>
    <row r="230" spans="2:51" s="12" customFormat="1" ht="13.5">
      <c r="B230" s="226"/>
      <c r="D230" s="214" t="s">
        <v>212</v>
      </c>
      <c r="E230" s="227" t="s">
        <v>5</v>
      </c>
      <c r="F230" s="228" t="s">
        <v>226</v>
      </c>
      <c r="H230" s="229">
        <v>1</v>
      </c>
      <c r="I230" s="230"/>
      <c r="L230" s="226"/>
      <c r="M230" s="231"/>
      <c r="N230" s="232"/>
      <c r="O230" s="232"/>
      <c r="P230" s="232"/>
      <c r="Q230" s="232"/>
      <c r="R230" s="232"/>
      <c r="S230" s="232"/>
      <c r="T230" s="233"/>
      <c r="AT230" s="227" t="s">
        <v>212</v>
      </c>
      <c r="AU230" s="227" t="s">
        <v>87</v>
      </c>
      <c r="AV230" s="12" t="s">
        <v>208</v>
      </c>
      <c r="AW230" s="12" t="s">
        <v>41</v>
      </c>
      <c r="AX230" s="12" t="s">
        <v>85</v>
      </c>
      <c r="AY230" s="227" t="s">
        <v>201</v>
      </c>
    </row>
    <row r="231" spans="2:65" s="1" customFormat="1" ht="16.5" customHeight="1">
      <c r="B231" s="201"/>
      <c r="C231" s="202" t="s">
        <v>238</v>
      </c>
      <c r="D231" s="202" t="s">
        <v>203</v>
      </c>
      <c r="E231" s="203" t="s">
        <v>3722</v>
      </c>
      <c r="F231" s="204" t="s">
        <v>3723</v>
      </c>
      <c r="G231" s="205" t="s">
        <v>1192</v>
      </c>
      <c r="H231" s="206">
        <v>1</v>
      </c>
      <c r="I231" s="207"/>
      <c r="J231" s="208">
        <f>ROUND(I231*H231,2)</f>
        <v>0</v>
      </c>
      <c r="K231" s="204" t="s">
        <v>5</v>
      </c>
      <c r="L231" s="47"/>
      <c r="M231" s="209" t="s">
        <v>5</v>
      </c>
      <c r="N231" s="210" t="s">
        <v>48</v>
      </c>
      <c r="O231" s="48"/>
      <c r="P231" s="211">
        <f>O231*H231</f>
        <v>0</v>
      </c>
      <c r="Q231" s="211">
        <v>0</v>
      </c>
      <c r="R231" s="211">
        <f>Q231*H231</f>
        <v>0</v>
      </c>
      <c r="S231" s="211">
        <v>0</v>
      </c>
      <c r="T231" s="212">
        <f>S231*H231</f>
        <v>0</v>
      </c>
      <c r="AR231" s="24" t="s">
        <v>296</v>
      </c>
      <c r="AT231" s="24" t="s">
        <v>203</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296</v>
      </c>
      <c r="BM231" s="24" t="s">
        <v>133</v>
      </c>
    </row>
    <row r="232" spans="2:47" s="1" customFormat="1" ht="13.5">
      <c r="B232" s="47"/>
      <c r="D232" s="214" t="s">
        <v>210</v>
      </c>
      <c r="F232" s="215" t="s">
        <v>3723</v>
      </c>
      <c r="I232" s="216"/>
      <c r="L232" s="47"/>
      <c r="M232" s="217"/>
      <c r="N232" s="48"/>
      <c r="O232" s="48"/>
      <c r="P232" s="48"/>
      <c r="Q232" s="48"/>
      <c r="R232" s="48"/>
      <c r="S232" s="48"/>
      <c r="T232" s="86"/>
      <c r="AT232" s="24" t="s">
        <v>210</v>
      </c>
      <c r="AU232" s="24" t="s">
        <v>87</v>
      </c>
    </row>
    <row r="233" spans="2:65" s="1" customFormat="1" ht="16.5" customHeight="1">
      <c r="B233" s="201"/>
      <c r="C233" s="202" t="s">
        <v>244</v>
      </c>
      <c r="D233" s="202" t="s">
        <v>203</v>
      </c>
      <c r="E233" s="203" t="s">
        <v>3724</v>
      </c>
      <c r="F233" s="204" t="s">
        <v>3725</v>
      </c>
      <c r="G233" s="205" t="s">
        <v>1192</v>
      </c>
      <c r="H233" s="206">
        <v>1</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296</v>
      </c>
      <c r="AT233" s="24" t="s">
        <v>203</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296</v>
      </c>
      <c r="BM233" s="24" t="s">
        <v>139</v>
      </c>
    </row>
    <row r="234" spans="2:47" s="1" customFormat="1" ht="13.5">
      <c r="B234" s="47"/>
      <c r="D234" s="214" t="s">
        <v>210</v>
      </c>
      <c r="F234" s="215" t="s">
        <v>3725</v>
      </c>
      <c r="I234" s="216"/>
      <c r="L234" s="47"/>
      <c r="M234" s="217"/>
      <c r="N234" s="48"/>
      <c r="O234" s="48"/>
      <c r="P234" s="48"/>
      <c r="Q234" s="48"/>
      <c r="R234" s="48"/>
      <c r="S234" s="48"/>
      <c r="T234" s="86"/>
      <c r="AT234" s="24" t="s">
        <v>210</v>
      </c>
      <c r="AU234" s="24" t="s">
        <v>87</v>
      </c>
    </row>
    <row r="235" spans="2:65" s="1" customFormat="1" ht="16.5" customHeight="1">
      <c r="B235" s="201"/>
      <c r="C235" s="202" t="s">
        <v>250</v>
      </c>
      <c r="D235" s="202" t="s">
        <v>203</v>
      </c>
      <c r="E235" s="203" t="s">
        <v>3726</v>
      </c>
      <c r="F235" s="204" t="s">
        <v>3727</v>
      </c>
      <c r="G235" s="205" t="s">
        <v>1192</v>
      </c>
      <c r="H235" s="206">
        <v>6</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296</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296</v>
      </c>
      <c r="BM235" s="24" t="s">
        <v>296</v>
      </c>
    </row>
    <row r="236" spans="2:47" s="1" customFormat="1" ht="13.5">
      <c r="B236" s="47"/>
      <c r="D236" s="214" t="s">
        <v>210</v>
      </c>
      <c r="F236" s="215" t="s">
        <v>3727</v>
      </c>
      <c r="I236" s="216"/>
      <c r="L236" s="47"/>
      <c r="M236" s="217"/>
      <c r="N236" s="48"/>
      <c r="O236" s="48"/>
      <c r="P236" s="48"/>
      <c r="Q236" s="48"/>
      <c r="R236" s="48"/>
      <c r="S236" s="48"/>
      <c r="T236" s="86"/>
      <c r="AT236" s="24" t="s">
        <v>210</v>
      </c>
      <c r="AU236" s="24" t="s">
        <v>87</v>
      </c>
    </row>
    <row r="237" spans="2:65" s="1" customFormat="1" ht="16.5" customHeight="1">
      <c r="B237" s="201"/>
      <c r="C237" s="202" t="s">
        <v>256</v>
      </c>
      <c r="D237" s="202" t="s">
        <v>203</v>
      </c>
      <c r="E237" s="203" t="s">
        <v>3728</v>
      </c>
      <c r="F237" s="204" t="s">
        <v>3729</v>
      </c>
      <c r="G237" s="205" t="s">
        <v>1192</v>
      </c>
      <c r="H237" s="206">
        <v>1</v>
      </c>
      <c r="I237" s="207"/>
      <c r="J237" s="208">
        <f>ROUND(I237*H237,2)</f>
        <v>0</v>
      </c>
      <c r="K237" s="204" t="s">
        <v>5</v>
      </c>
      <c r="L237" s="47"/>
      <c r="M237" s="209" t="s">
        <v>5</v>
      </c>
      <c r="N237" s="210" t="s">
        <v>48</v>
      </c>
      <c r="O237" s="48"/>
      <c r="P237" s="211">
        <f>O237*H237</f>
        <v>0</v>
      </c>
      <c r="Q237" s="211">
        <v>0</v>
      </c>
      <c r="R237" s="211">
        <f>Q237*H237</f>
        <v>0</v>
      </c>
      <c r="S237" s="211">
        <v>0</v>
      </c>
      <c r="T237" s="212">
        <f>S237*H237</f>
        <v>0</v>
      </c>
      <c r="AR237" s="24" t="s">
        <v>296</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296</v>
      </c>
      <c r="BM237" s="24" t="s">
        <v>308</v>
      </c>
    </row>
    <row r="238" spans="2:47" s="1" customFormat="1" ht="13.5">
      <c r="B238" s="47"/>
      <c r="D238" s="214" t="s">
        <v>210</v>
      </c>
      <c r="F238" s="215" t="s">
        <v>3729</v>
      </c>
      <c r="I238" s="216"/>
      <c r="L238" s="47"/>
      <c r="M238" s="217"/>
      <c r="N238" s="48"/>
      <c r="O238" s="48"/>
      <c r="P238" s="48"/>
      <c r="Q238" s="48"/>
      <c r="R238" s="48"/>
      <c r="S238" s="48"/>
      <c r="T238" s="86"/>
      <c r="AT238" s="24" t="s">
        <v>210</v>
      </c>
      <c r="AU238" s="24" t="s">
        <v>87</v>
      </c>
    </row>
    <row r="239" spans="2:65" s="1" customFormat="1" ht="25.5" customHeight="1">
      <c r="B239" s="201"/>
      <c r="C239" s="202" t="s">
        <v>127</v>
      </c>
      <c r="D239" s="202" t="s">
        <v>203</v>
      </c>
      <c r="E239" s="203" t="s">
        <v>3730</v>
      </c>
      <c r="F239" s="204" t="s">
        <v>3731</v>
      </c>
      <c r="G239" s="205" t="s">
        <v>1192</v>
      </c>
      <c r="H239" s="206">
        <v>1</v>
      </c>
      <c r="I239" s="207"/>
      <c r="J239" s="208">
        <f>ROUND(I239*H239,2)</f>
        <v>0</v>
      </c>
      <c r="K239" s="204" t="s">
        <v>5</v>
      </c>
      <c r="L239" s="47"/>
      <c r="M239" s="209" t="s">
        <v>5</v>
      </c>
      <c r="N239" s="210" t="s">
        <v>48</v>
      </c>
      <c r="O239" s="48"/>
      <c r="P239" s="211">
        <f>O239*H239</f>
        <v>0</v>
      </c>
      <c r="Q239" s="211">
        <v>0</v>
      </c>
      <c r="R239" s="211">
        <f>Q239*H239</f>
        <v>0</v>
      </c>
      <c r="S239" s="211">
        <v>0</v>
      </c>
      <c r="T239" s="212">
        <f>S239*H239</f>
        <v>0</v>
      </c>
      <c r="AR239" s="24" t="s">
        <v>296</v>
      </c>
      <c r="AT239" s="24" t="s">
        <v>203</v>
      </c>
      <c r="AU239" s="24" t="s">
        <v>87</v>
      </c>
      <c r="AY239" s="24" t="s">
        <v>201</v>
      </c>
      <c r="BE239" s="213">
        <f>IF(N239="základní",J239,0)</f>
        <v>0</v>
      </c>
      <c r="BF239" s="213">
        <f>IF(N239="snížená",J239,0)</f>
        <v>0</v>
      </c>
      <c r="BG239" s="213">
        <f>IF(N239="zákl. přenesená",J239,0)</f>
        <v>0</v>
      </c>
      <c r="BH239" s="213">
        <f>IF(N239="sníž. přenesená",J239,0)</f>
        <v>0</v>
      </c>
      <c r="BI239" s="213">
        <f>IF(N239="nulová",J239,0)</f>
        <v>0</v>
      </c>
      <c r="BJ239" s="24" t="s">
        <v>85</v>
      </c>
      <c r="BK239" s="213">
        <f>ROUND(I239*H239,2)</f>
        <v>0</v>
      </c>
      <c r="BL239" s="24" t="s">
        <v>296</v>
      </c>
      <c r="BM239" s="24" t="s">
        <v>318</v>
      </c>
    </row>
    <row r="240" spans="2:47" s="1" customFormat="1" ht="13.5">
      <c r="B240" s="47"/>
      <c r="D240" s="214" t="s">
        <v>210</v>
      </c>
      <c r="F240" s="215" t="s">
        <v>3731</v>
      </c>
      <c r="I240" s="216"/>
      <c r="L240" s="47"/>
      <c r="M240" s="217"/>
      <c r="N240" s="48"/>
      <c r="O240" s="48"/>
      <c r="P240" s="48"/>
      <c r="Q240" s="48"/>
      <c r="R240" s="48"/>
      <c r="S240" s="48"/>
      <c r="T240" s="86"/>
      <c r="AT240" s="24" t="s">
        <v>210</v>
      </c>
      <c r="AU240" s="24" t="s">
        <v>87</v>
      </c>
    </row>
    <row r="241" spans="2:65" s="1" customFormat="1" ht="16.5" customHeight="1">
      <c r="B241" s="201"/>
      <c r="C241" s="202" t="s">
        <v>130</v>
      </c>
      <c r="D241" s="202" t="s">
        <v>203</v>
      </c>
      <c r="E241" s="203" t="s">
        <v>956</v>
      </c>
      <c r="F241" s="204" t="s">
        <v>3732</v>
      </c>
      <c r="G241" s="205" t="s">
        <v>1192</v>
      </c>
      <c r="H241" s="206">
        <v>4</v>
      </c>
      <c r="I241" s="207"/>
      <c r="J241" s="208">
        <f>ROUND(I241*H241,2)</f>
        <v>0</v>
      </c>
      <c r="K241" s="204" t="s">
        <v>5</v>
      </c>
      <c r="L241" s="47"/>
      <c r="M241" s="209" t="s">
        <v>5</v>
      </c>
      <c r="N241" s="210" t="s">
        <v>48</v>
      </c>
      <c r="O241" s="48"/>
      <c r="P241" s="211">
        <f>O241*H241</f>
        <v>0</v>
      </c>
      <c r="Q241" s="211">
        <v>0</v>
      </c>
      <c r="R241" s="211">
        <f>Q241*H241</f>
        <v>0</v>
      </c>
      <c r="S241" s="211">
        <v>0</v>
      </c>
      <c r="T241" s="212">
        <f>S241*H241</f>
        <v>0</v>
      </c>
      <c r="AR241" s="24" t="s">
        <v>296</v>
      </c>
      <c r="AT241" s="24" t="s">
        <v>203</v>
      </c>
      <c r="AU241" s="24" t="s">
        <v>87</v>
      </c>
      <c r="AY241" s="24" t="s">
        <v>201</v>
      </c>
      <c r="BE241" s="213">
        <f>IF(N241="základní",J241,0)</f>
        <v>0</v>
      </c>
      <c r="BF241" s="213">
        <f>IF(N241="snížená",J241,0)</f>
        <v>0</v>
      </c>
      <c r="BG241" s="213">
        <f>IF(N241="zákl. přenesená",J241,0)</f>
        <v>0</v>
      </c>
      <c r="BH241" s="213">
        <f>IF(N241="sníž. přenesená",J241,0)</f>
        <v>0</v>
      </c>
      <c r="BI241" s="213">
        <f>IF(N241="nulová",J241,0)</f>
        <v>0</v>
      </c>
      <c r="BJ241" s="24" t="s">
        <v>85</v>
      </c>
      <c r="BK241" s="213">
        <f>ROUND(I241*H241,2)</f>
        <v>0</v>
      </c>
      <c r="BL241" s="24" t="s">
        <v>296</v>
      </c>
      <c r="BM241" s="24" t="s">
        <v>327</v>
      </c>
    </row>
    <row r="242" spans="2:47" s="1" customFormat="1" ht="13.5">
      <c r="B242" s="47"/>
      <c r="D242" s="214" t="s">
        <v>210</v>
      </c>
      <c r="F242" s="215" t="s">
        <v>3732</v>
      </c>
      <c r="I242" s="216"/>
      <c r="L242" s="47"/>
      <c r="M242" s="217"/>
      <c r="N242" s="48"/>
      <c r="O242" s="48"/>
      <c r="P242" s="48"/>
      <c r="Q242" s="48"/>
      <c r="R242" s="48"/>
      <c r="S242" s="48"/>
      <c r="T242" s="86"/>
      <c r="AT242" s="24" t="s">
        <v>210</v>
      </c>
      <c r="AU242" s="24" t="s">
        <v>87</v>
      </c>
    </row>
    <row r="243" spans="2:65" s="1" customFormat="1" ht="16.5" customHeight="1">
      <c r="B243" s="201"/>
      <c r="C243" s="242" t="s">
        <v>133</v>
      </c>
      <c r="D243" s="242" t="s">
        <v>504</v>
      </c>
      <c r="E243" s="243" t="s">
        <v>3733</v>
      </c>
      <c r="F243" s="244" t="s">
        <v>3734</v>
      </c>
      <c r="G243" s="245" t="s">
        <v>1192</v>
      </c>
      <c r="H243" s="246">
        <v>2</v>
      </c>
      <c r="I243" s="247"/>
      <c r="J243" s="248">
        <f>ROUND(I243*H243,2)</f>
        <v>0</v>
      </c>
      <c r="K243" s="244" t="s">
        <v>5</v>
      </c>
      <c r="L243" s="249"/>
      <c r="M243" s="250" t="s">
        <v>5</v>
      </c>
      <c r="N243" s="251" t="s">
        <v>48</v>
      </c>
      <c r="O243" s="48"/>
      <c r="P243" s="211">
        <f>O243*H243</f>
        <v>0</v>
      </c>
      <c r="Q243" s="211">
        <v>0</v>
      </c>
      <c r="R243" s="211">
        <f>Q243*H243</f>
        <v>0</v>
      </c>
      <c r="S243" s="211">
        <v>0</v>
      </c>
      <c r="T243" s="212">
        <f>S243*H243</f>
        <v>0</v>
      </c>
      <c r="AR243" s="24" t="s">
        <v>391</v>
      </c>
      <c r="AT243" s="24" t="s">
        <v>504</v>
      </c>
      <c r="AU243" s="24" t="s">
        <v>87</v>
      </c>
      <c r="AY243" s="24" t="s">
        <v>201</v>
      </c>
      <c r="BE243" s="213">
        <f>IF(N243="základní",J243,0)</f>
        <v>0</v>
      </c>
      <c r="BF243" s="213">
        <f>IF(N243="snížená",J243,0)</f>
        <v>0</v>
      </c>
      <c r="BG243" s="213">
        <f>IF(N243="zákl. přenesená",J243,0)</f>
        <v>0</v>
      </c>
      <c r="BH243" s="213">
        <f>IF(N243="sníž. přenesená",J243,0)</f>
        <v>0</v>
      </c>
      <c r="BI243" s="213">
        <f>IF(N243="nulová",J243,0)</f>
        <v>0</v>
      </c>
      <c r="BJ243" s="24" t="s">
        <v>85</v>
      </c>
      <c r="BK243" s="213">
        <f>ROUND(I243*H243,2)</f>
        <v>0</v>
      </c>
      <c r="BL243" s="24" t="s">
        <v>296</v>
      </c>
      <c r="BM243" s="24" t="s">
        <v>341</v>
      </c>
    </row>
    <row r="244" spans="2:47" s="1" customFormat="1" ht="13.5">
      <c r="B244" s="47"/>
      <c r="D244" s="214" t="s">
        <v>210</v>
      </c>
      <c r="F244" s="215" t="s">
        <v>3734</v>
      </c>
      <c r="I244" s="216"/>
      <c r="L244" s="47"/>
      <c r="M244" s="217"/>
      <c r="N244" s="48"/>
      <c r="O244" s="48"/>
      <c r="P244" s="48"/>
      <c r="Q244" s="48"/>
      <c r="R244" s="48"/>
      <c r="S244" s="48"/>
      <c r="T244" s="86"/>
      <c r="AT244" s="24" t="s">
        <v>210</v>
      </c>
      <c r="AU244" s="24" t="s">
        <v>87</v>
      </c>
    </row>
    <row r="245" spans="2:65" s="1" customFormat="1" ht="16.5" customHeight="1">
      <c r="B245" s="201"/>
      <c r="C245" s="242" t="s">
        <v>136</v>
      </c>
      <c r="D245" s="242" t="s">
        <v>504</v>
      </c>
      <c r="E245" s="243" t="s">
        <v>3735</v>
      </c>
      <c r="F245" s="244" t="s">
        <v>3736</v>
      </c>
      <c r="G245" s="245" t="s">
        <v>1192</v>
      </c>
      <c r="H245" s="246">
        <v>2</v>
      </c>
      <c r="I245" s="247"/>
      <c r="J245" s="248">
        <f>ROUND(I245*H245,2)</f>
        <v>0</v>
      </c>
      <c r="K245" s="244" t="s">
        <v>5</v>
      </c>
      <c r="L245" s="249"/>
      <c r="M245" s="250" t="s">
        <v>5</v>
      </c>
      <c r="N245" s="251" t="s">
        <v>48</v>
      </c>
      <c r="O245" s="48"/>
      <c r="P245" s="211">
        <f>O245*H245</f>
        <v>0</v>
      </c>
      <c r="Q245" s="211">
        <v>0</v>
      </c>
      <c r="R245" s="211">
        <f>Q245*H245</f>
        <v>0</v>
      </c>
      <c r="S245" s="211">
        <v>0</v>
      </c>
      <c r="T245" s="212">
        <f>S245*H245</f>
        <v>0</v>
      </c>
      <c r="AR245" s="24" t="s">
        <v>391</v>
      </c>
      <c r="AT245" s="24" t="s">
        <v>504</v>
      </c>
      <c r="AU245" s="24" t="s">
        <v>87</v>
      </c>
      <c r="AY245" s="24" t="s">
        <v>201</v>
      </c>
      <c r="BE245" s="213">
        <f>IF(N245="základní",J245,0)</f>
        <v>0</v>
      </c>
      <c r="BF245" s="213">
        <f>IF(N245="snížená",J245,0)</f>
        <v>0</v>
      </c>
      <c r="BG245" s="213">
        <f>IF(N245="zákl. přenesená",J245,0)</f>
        <v>0</v>
      </c>
      <c r="BH245" s="213">
        <f>IF(N245="sníž. přenesená",J245,0)</f>
        <v>0</v>
      </c>
      <c r="BI245" s="213">
        <f>IF(N245="nulová",J245,0)</f>
        <v>0</v>
      </c>
      <c r="BJ245" s="24" t="s">
        <v>85</v>
      </c>
      <c r="BK245" s="213">
        <f>ROUND(I245*H245,2)</f>
        <v>0</v>
      </c>
      <c r="BL245" s="24" t="s">
        <v>296</v>
      </c>
      <c r="BM245" s="24" t="s">
        <v>352</v>
      </c>
    </row>
    <row r="246" spans="2:47" s="1" customFormat="1" ht="13.5">
      <c r="B246" s="47"/>
      <c r="D246" s="214" t="s">
        <v>210</v>
      </c>
      <c r="F246" s="215" t="s">
        <v>3736</v>
      </c>
      <c r="I246" s="216"/>
      <c r="L246" s="47"/>
      <c r="M246" s="217"/>
      <c r="N246" s="48"/>
      <c r="O246" s="48"/>
      <c r="P246" s="48"/>
      <c r="Q246" s="48"/>
      <c r="R246" s="48"/>
      <c r="S246" s="48"/>
      <c r="T246" s="86"/>
      <c r="AT246" s="24" t="s">
        <v>210</v>
      </c>
      <c r="AU246" s="24" t="s">
        <v>87</v>
      </c>
    </row>
    <row r="247" spans="2:65" s="1" customFormat="1" ht="16.5" customHeight="1">
      <c r="B247" s="201"/>
      <c r="C247" s="202" t="s">
        <v>139</v>
      </c>
      <c r="D247" s="202" t="s">
        <v>203</v>
      </c>
      <c r="E247" s="203" t="s">
        <v>3737</v>
      </c>
      <c r="F247" s="204" t="s">
        <v>3738</v>
      </c>
      <c r="G247" s="205" t="s">
        <v>1192</v>
      </c>
      <c r="H247" s="206">
        <v>13</v>
      </c>
      <c r="I247" s="207"/>
      <c r="J247" s="208">
        <f>ROUND(I247*H247,2)</f>
        <v>0</v>
      </c>
      <c r="K247" s="204" t="s">
        <v>5</v>
      </c>
      <c r="L247" s="47"/>
      <c r="M247" s="209" t="s">
        <v>5</v>
      </c>
      <c r="N247" s="210" t="s">
        <v>48</v>
      </c>
      <c r="O247" s="48"/>
      <c r="P247" s="211">
        <f>O247*H247</f>
        <v>0</v>
      </c>
      <c r="Q247" s="211">
        <v>0</v>
      </c>
      <c r="R247" s="211">
        <f>Q247*H247</f>
        <v>0</v>
      </c>
      <c r="S247" s="211">
        <v>0</v>
      </c>
      <c r="T247" s="212">
        <f>S247*H247</f>
        <v>0</v>
      </c>
      <c r="AR247" s="24" t="s">
        <v>296</v>
      </c>
      <c r="AT247" s="24" t="s">
        <v>203</v>
      </c>
      <c r="AU247" s="24" t="s">
        <v>87</v>
      </c>
      <c r="AY247" s="24" t="s">
        <v>201</v>
      </c>
      <c r="BE247" s="213">
        <f>IF(N247="základní",J247,0)</f>
        <v>0</v>
      </c>
      <c r="BF247" s="213">
        <f>IF(N247="snížená",J247,0)</f>
        <v>0</v>
      </c>
      <c r="BG247" s="213">
        <f>IF(N247="zákl. přenesená",J247,0)</f>
        <v>0</v>
      </c>
      <c r="BH247" s="213">
        <f>IF(N247="sníž. přenesená",J247,0)</f>
        <v>0</v>
      </c>
      <c r="BI247" s="213">
        <f>IF(N247="nulová",J247,0)</f>
        <v>0</v>
      </c>
      <c r="BJ247" s="24" t="s">
        <v>85</v>
      </c>
      <c r="BK247" s="213">
        <f>ROUND(I247*H247,2)</f>
        <v>0</v>
      </c>
      <c r="BL247" s="24" t="s">
        <v>296</v>
      </c>
      <c r="BM247" s="24" t="s">
        <v>368</v>
      </c>
    </row>
    <row r="248" spans="2:47" s="1" customFormat="1" ht="13.5">
      <c r="B248" s="47"/>
      <c r="D248" s="214" t="s">
        <v>210</v>
      </c>
      <c r="F248" s="215" t="s">
        <v>3738</v>
      </c>
      <c r="I248" s="216"/>
      <c r="L248" s="47"/>
      <c r="M248" s="217"/>
      <c r="N248" s="48"/>
      <c r="O248" s="48"/>
      <c r="P248" s="48"/>
      <c r="Q248" s="48"/>
      <c r="R248" s="48"/>
      <c r="S248" s="48"/>
      <c r="T248" s="86"/>
      <c r="AT248" s="24" t="s">
        <v>210</v>
      </c>
      <c r="AU248" s="24" t="s">
        <v>87</v>
      </c>
    </row>
    <row r="249" spans="2:65" s="1" customFormat="1" ht="16.5" customHeight="1">
      <c r="B249" s="201"/>
      <c r="C249" s="242" t="s">
        <v>11</v>
      </c>
      <c r="D249" s="242" t="s">
        <v>504</v>
      </c>
      <c r="E249" s="243" t="s">
        <v>3739</v>
      </c>
      <c r="F249" s="244" t="s">
        <v>3740</v>
      </c>
      <c r="G249" s="245" t="s">
        <v>1192</v>
      </c>
      <c r="H249" s="246">
        <v>7</v>
      </c>
      <c r="I249" s="247"/>
      <c r="J249" s="248">
        <f>ROUND(I249*H249,2)</f>
        <v>0</v>
      </c>
      <c r="K249" s="244" t="s">
        <v>5</v>
      </c>
      <c r="L249" s="249"/>
      <c r="M249" s="250" t="s">
        <v>5</v>
      </c>
      <c r="N249" s="251" t="s">
        <v>48</v>
      </c>
      <c r="O249" s="48"/>
      <c r="P249" s="211">
        <f>O249*H249</f>
        <v>0</v>
      </c>
      <c r="Q249" s="211">
        <v>0</v>
      </c>
      <c r="R249" s="211">
        <f>Q249*H249</f>
        <v>0</v>
      </c>
      <c r="S249" s="211">
        <v>0</v>
      </c>
      <c r="T249" s="212">
        <f>S249*H249</f>
        <v>0</v>
      </c>
      <c r="AR249" s="24" t="s">
        <v>391</v>
      </c>
      <c r="AT249" s="24" t="s">
        <v>504</v>
      </c>
      <c r="AU249" s="24" t="s">
        <v>87</v>
      </c>
      <c r="AY249" s="24" t="s">
        <v>201</v>
      </c>
      <c r="BE249" s="213">
        <f>IF(N249="základní",J249,0)</f>
        <v>0</v>
      </c>
      <c r="BF249" s="213">
        <f>IF(N249="snížená",J249,0)</f>
        <v>0</v>
      </c>
      <c r="BG249" s="213">
        <f>IF(N249="zákl. přenesená",J249,0)</f>
        <v>0</v>
      </c>
      <c r="BH249" s="213">
        <f>IF(N249="sníž. přenesená",J249,0)</f>
        <v>0</v>
      </c>
      <c r="BI249" s="213">
        <f>IF(N249="nulová",J249,0)</f>
        <v>0</v>
      </c>
      <c r="BJ249" s="24" t="s">
        <v>85</v>
      </c>
      <c r="BK249" s="213">
        <f>ROUND(I249*H249,2)</f>
        <v>0</v>
      </c>
      <c r="BL249" s="24" t="s">
        <v>296</v>
      </c>
      <c r="BM249" s="24" t="s">
        <v>144</v>
      </c>
    </row>
    <row r="250" spans="2:47" s="1" customFormat="1" ht="13.5">
      <c r="B250" s="47"/>
      <c r="D250" s="214" t="s">
        <v>210</v>
      </c>
      <c r="F250" s="215" t="s">
        <v>3740</v>
      </c>
      <c r="I250" s="216"/>
      <c r="L250" s="47"/>
      <c r="M250" s="217"/>
      <c r="N250" s="48"/>
      <c r="O250" s="48"/>
      <c r="P250" s="48"/>
      <c r="Q250" s="48"/>
      <c r="R250" s="48"/>
      <c r="S250" s="48"/>
      <c r="T250" s="86"/>
      <c r="AT250" s="24" t="s">
        <v>210</v>
      </c>
      <c r="AU250" s="24" t="s">
        <v>87</v>
      </c>
    </row>
    <row r="251" spans="2:65" s="1" customFormat="1" ht="16.5" customHeight="1">
      <c r="B251" s="201"/>
      <c r="C251" s="242" t="s">
        <v>296</v>
      </c>
      <c r="D251" s="242" t="s">
        <v>504</v>
      </c>
      <c r="E251" s="243" t="s">
        <v>3741</v>
      </c>
      <c r="F251" s="244" t="s">
        <v>3742</v>
      </c>
      <c r="G251" s="245" t="s">
        <v>1192</v>
      </c>
      <c r="H251" s="246">
        <v>6</v>
      </c>
      <c r="I251" s="247"/>
      <c r="J251" s="248">
        <f>ROUND(I251*H251,2)</f>
        <v>0</v>
      </c>
      <c r="K251" s="244" t="s">
        <v>5</v>
      </c>
      <c r="L251" s="249"/>
      <c r="M251" s="250" t="s">
        <v>5</v>
      </c>
      <c r="N251" s="251" t="s">
        <v>48</v>
      </c>
      <c r="O251" s="48"/>
      <c r="P251" s="211">
        <f>O251*H251</f>
        <v>0</v>
      </c>
      <c r="Q251" s="211">
        <v>0</v>
      </c>
      <c r="R251" s="211">
        <f>Q251*H251</f>
        <v>0</v>
      </c>
      <c r="S251" s="211">
        <v>0</v>
      </c>
      <c r="T251" s="212">
        <f>S251*H251</f>
        <v>0</v>
      </c>
      <c r="AR251" s="24" t="s">
        <v>391</v>
      </c>
      <c r="AT251" s="24" t="s">
        <v>504</v>
      </c>
      <c r="AU251" s="24" t="s">
        <v>87</v>
      </c>
      <c r="AY251" s="24" t="s">
        <v>201</v>
      </c>
      <c r="BE251" s="213">
        <f>IF(N251="základní",J251,0)</f>
        <v>0</v>
      </c>
      <c r="BF251" s="213">
        <f>IF(N251="snížená",J251,0)</f>
        <v>0</v>
      </c>
      <c r="BG251" s="213">
        <f>IF(N251="zákl. přenesená",J251,0)</f>
        <v>0</v>
      </c>
      <c r="BH251" s="213">
        <f>IF(N251="sníž. přenesená",J251,0)</f>
        <v>0</v>
      </c>
      <c r="BI251" s="213">
        <f>IF(N251="nulová",J251,0)</f>
        <v>0</v>
      </c>
      <c r="BJ251" s="24" t="s">
        <v>85</v>
      </c>
      <c r="BK251" s="213">
        <f>ROUND(I251*H251,2)</f>
        <v>0</v>
      </c>
      <c r="BL251" s="24" t="s">
        <v>296</v>
      </c>
      <c r="BM251" s="24" t="s">
        <v>391</v>
      </c>
    </row>
    <row r="252" spans="2:47" s="1" customFormat="1" ht="13.5">
      <c r="B252" s="47"/>
      <c r="D252" s="214" t="s">
        <v>210</v>
      </c>
      <c r="F252" s="215" t="s">
        <v>3742</v>
      </c>
      <c r="I252" s="216"/>
      <c r="L252" s="47"/>
      <c r="M252" s="217"/>
      <c r="N252" s="48"/>
      <c r="O252" s="48"/>
      <c r="P252" s="48"/>
      <c r="Q252" s="48"/>
      <c r="R252" s="48"/>
      <c r="S252" s="48"/>
      <c r="T252" s="86"/>
      <c r="AT252" s="24" t="s">
        <v>210</v>
      </c>
      <c r="AU252" s="24" t="s">
        <v>87</v>
      </c>
    </row>
    <row r="253" spans="2:65" s="1" customFormat="1" ht="16.5" customHeight="1">
      <c r="B253" s="201"/>
      <c r="C253" s="202" t="s">
        <v>699</v>
      </c>
      <c r="D253" s="202" t="s">
        <v>203</v>
      </c>
      <c r="E253" s="203" t="s">
        <v>3743</v>
      </c>
      <c r="F253" s="204" t="s">
        <v>3744</v>
      </c>
      <c r="G253" s="205" t="s">
        <v>1192</v>
      </c>
      <c r="H253" s="206">
        <v>1</v>
      </c>
      <c r="I253" s="207"/>
      <c r="J253" s="208">
        <f>ROUND(I253*H253,2)</f>
        <v>0</v>
      </c>
      <c r="K253" s="204" t="s">
        <v>5</v>
      </c>
      <c r="L253" s="47"/>
      <c r="M253" s="209" t="s">
        <v>5</v>
      </c>
      <c r="N253" s="210" t="s">
        <v>48</v>
      </c>
      <c r="O253" s="48"/>
      <c r="P253" s="211">
        <f>O253*H253</f>
        <v>0</v>
      </c>
      <c r="Q253" s="211">
        <v>0</v>
      </c>
      <c r="R253" s="211">
        <f>Q253*H253</f>
        <v>0</v>
      </c>
      <c r="S253" s="211">
        <v>0</v>
      </c>
      <c r="T253" s="212">
        <f>S253*H253</f>
        <v>0</v>
      </c>
      <c r="AR253" s="24" t="s">
        <v>208</v>
      </c>
      <c r="AT253" s="24" t="s">
        <v>203</v>
      </c>
      <c r="AU253" s="24" t="s">
        <v>87</v>
      </c>
      <c r="AY253" s="24" t="s">
        <v>201</v>
      </c>
      <c r="BE253" s="213">
        <f>IF(N253="základní",J253,0)</f>
        <v>0</v>
      </c>
      <c r="BF253" s="213">
        <f>IF(N253="snížená",J253,0)</f>
        <v>0</v>
      </c>
      <c r="BG253" s="213">
        <f>IF(N253="zákl. přenesená",J253,0)</f>
        <v>0</v>
      </c>
      <c r="BH253" s="213">
        <f>IF(N253="sníž. přenesená",J253,0)</f>
        <v>0</v>
      </c>
      <c r="BI253" s="213">
        <f>IF(N253="nulová",J253,0)</f>
        <v>0</v>
      </c>
      <c r="BJ253" s="24" t="s">
        <v>85</v>
      </c>
      <c r="BK253" s="213">
        <f>ROUND(I253*H253,2)</f>
        <v>0</v>
      </c>
      <c r="BL253" s="24" t="s">
        <v>208</v>
      </c>
      <c r="BM253" s="24" t="s">
        <v>3745</v>
      </c>
    </row>
    <row r="254" spans="2:47" s="1" customFormat="1" ht="13.5">
      <c r="B254" s="47"/>
      <c r="D254" s="214" t="s">
        <v>210</v>
      </c>
      <c r="F254" s="215" t="s">
        <v>3744</v>
      </c>
      <c r="I254" s="216"/>
      <c r="L254" s="47"/>
      <c r="M254" s="217"/>
      <c r="N254" s="48"/>
      <c r="O254" s="48"/>
      <c r="P254" s="48"/>
      <c r="Q254" s="48"/>
      <c r="R254" s="48"/>
      <c r="S254" s="48"/>
      <c r="T254" s="86"/>
      <c r="AT254" s="24" t="s">
        <v>210</v>
      </c>
      <c r="AU254" s="24" t="s">
        <v>87</v>
      </c>
    </row>
    <row r="255" spans="2:65" s="1" customFormat="1" ht="16.5" customHeight="1">
      <c r="B255" s="201"/>
      <c r="C255" s="242" t="s">
        <v>704</v>
      </c>
      <c r="D255" s="242" t="s">
        <v>504</v>
      </c>
      <c r="E255" s="243" t="s">
        <v>3746</v>
      </c>
      <c r="F255" s="244" t="s">
        <v>3747</v>
      </c>
      <c r="G255" s="245" t="s">
        <v>1192</v>
      </c>
      <c r="H255" s="246">
        <v>1</v>
      </c>
      <c r="I255" s="247"/>
      <c r="J255" s="248">
        <f>ROUND(I255*H255,2)</f>
        <v>0</v>
      </c>
      <c r="K255" s="244" t="s">
        <v>5</v>
      </c>
      <c r="L255" s="249"/>
      <c r="M255" s="250" t="s">
        <v>5</v>
      </c>
      <c r="N255" s="251" t="s">
        <v>48</v>
      </c>
      <c r="O255" s="48"/>
      <c r="P255" s="211">
        <f>O255*H255</f>
        <v>0</v>
      </c>
      <c r="Q255" s="211">
        <v>0</v>
      </c>
      <c r="R255" s="211">
        <f>Q255*H255</f>
        <v>0</v>
      </c>
      <c r="S255" s="211">
        <v>0</v>
      </c>
      <c r="T255" s="212">
        <f>S255*H255</f>
        <v>0</v>
      </c>
      <c r="AR255" s="24" t="s">
        <v>250</v>
      </c>
      <c r="AT255" s="24" t="s">
        <v>504</v>
      </c>
      <c r="AU255" s="24" t="s">
        <v>87</v>
      </c>
      <c r="AY255" s="24" t="s">
        <v>201</v>
      </c>
      <c r="BE255" s="213">
        <f>IF(N255="základní",J255,0)</f>
        <v>0</v>
      </c>
      <c r="BF255" s="213">
        <f>IF(N255="snížená",J255,0)</f>
        <v>0</v>
      </c>
      <c r="BG255" s="213">
        <f>IF(N255="zákl. přenesená",J255,0)</f>
        <v>0</v>
      </c>
      <c r="BH255" s="213">
        <f>IF(N255="sníž. přenesená",J255,0)</f>
        <v>0</v>
      </c>
      <c r="BI255" s="213">
        <f>IF(N255="nulová",J255,0)</f>
        <v>0</v>
      </c>
      <c r="BJ255" s="24" t="s">
        <v>85</v>
      </c>
      <c r="BK255" s="213">
        <f>ROUND(I255*H255,2)</f>
        <v>0</v>
      </c>
      <c r="BL255" s="24" t="s">
        <v>208</v>
      </c>
      <c r="BM255" s="24" t="s">
        <v>3748</v>
      </c>
    </row>
    <row r="256" spans="2:47" s="1" customFormat="1" ht="13.5">
      <c r="B256" s="47"/>
      <c r="D256" s="214" t="s">
        <v>210</v>
      </c>
      <c r="F256" s="215" t="s">
        <v>3747</v>
      </c>
      <c r="I256" s="216"/>
      <c r="L256" s="47"/>
      <c r="M256" s="217"/>
      <c r="N256" s="48"/>
      <c r="O256" s="48"/>
      <c r="P256" s="48"/>
      <c r="Q256" s="48"/>
      <c r="R256" s="48"/>
      <c r="S256" s="48"/>
      <c r="T256" s="86"/>
      <c r="AT256" s="24" t="s">
        <v>210</v>
      </c>
      <c r="AU256" s="24" t="s">
        <v>87</v>
      </c>
    </row>
    <row r="257" spans="2:65" s="1" customFormat="1" ht="16.5" customHeight="1">
      <c r="B257" s="201"/>
      <c r="C257" s="202" t="s">
        <v>302</v>
      </c>
      <c r="D257" s="202" t="s">
        <v>203</v>
      </c>
      <c r="E257" s="203" t="s">
        <v>3749</v>
      </c>
      <c r="F257" s="204" t="s">
        <v>3750</v>
      </c>
      <c r="G257" s="205" t="s">
        <v>1192</v>
      </c>
      <c r="H257" s="206">
        <v>1</v>
      </c>
      <c r="I257" s="207"/>
      <c r="J257" s="208">
        <f>ROUND(I257*H257,2)</f>
        <v>0</v>
      </c>
      <c r="K257" s="204" t="s">
        <v>5</v>
      </c>
      <c r="L257" s="47"/>
      <c r="M257" s="209" t="s">
        <v>5</v>
      </c>
      <c r="N257" s="210" t="s">
        <v>48</v>
      </c>
      <c r="O257" s="48"/>
      <c r="P257" s="211">
        <f>O257*H257</f>
        <v>0</v>
      </c>
      <c r="Q257" s="211">
        <v>0</v>
      </c>
      <c r="R257" s="211">
        <f>Q257*H257</f>
        <v>0</v>
      </c>
      <c r="S257" s="211">
        <v>0</v>
      </c>
      <c r="T257" s="212">
        <f>S257*H257</f>
        <v>0</v>
      </c>
      <c r="AR257" s="24" t="s">
        <v>296</v>
      </c>
      <c r="AT257" s="24" t="s">
        <v>203</v>
      </c>
      <c r="AU257" s="24" t="s">
        <v>87</v>
      </c>
      <c r="AY257" s="24" t="s">
        <v>201</v>
      </c>
      <c r="BE257" s="213">
        <f>IF(N257="základní",J257,0)</f>
        <v>0</v>
      </c>
      <c r="BF257" s="213">
        <f>IF(N257="snížená",J257,0)</f>
        <v>0</v>
      </c>
      <c r="BG257" s="213">
        <f>IF(N257="zákl. přenesená",J257,0)</f>
        <v>0</v>
      </c>
      <c r="BH257" s="213">
        <f>IF(N257="sníž. přenesená",J257,0)</f>
        <v>0</v>
      </c>
      <c r="BI257" s="213">
        <f>IF(N257="nulová",J257,0)</f>
        <v>0</v>
      </c>
      <c r="BJ257" s="24" t="s">
        <v>85</v>
      </c>
      <c r="BK257" s="213">
        <f>ROUND(I257*H257,2)</f>
        <v>0</v>
      </c>
      <c r="BL257" s="24" t="s">
        <v>296</v>
      </c>
      <c r="BM257" s="24" t="s">
        <v>407</v>
      </c>
    </row>
    <row r="258" spans="2:47" s="1" customFormat="1" ht="13.5">
      <c r="B258" s="47"/>
      <c r="D258" s="214" t="s">
        <v>210</v>
      </c>
      <c r="F258" s="215" t="s">
        <v>3750</v>
      </c>
      <c r="I258" s="216"/>
      <c r="L258" s="47"/>
      <c r="M258" s="217"/>
      <c r="N258" s="48"/>
      <c r="O258" s="48"/>
      <c r="P258" s="48"/>
      <c r="Q258" s="48"/>
      <c r="R258" s="48"/>
      <c r="S258" s="48"/>
      <c r="T258" s="86"/>
      <c r="AT258" s="24" t="s">
        <v>210</v>
      </c>
      <c r="AU258" s="24" t="s">
        <v>87</v>
      </c>
    </row>
    <row r="259" spans="2:65" s="1" customFormat="1" ht="16.5" customHeight="1">
      <c r="B259" s="201"/>
      <c r="C259" s="242" t="s">
        <v>308</v>
      </c>
      <c r="D259" s="242" t="s">
        <v>504</v>
      </c>
      <c r="E259" s="243" t="s">
        <v>3751</v>
      </c>
      <c r="F259" s="244" t="s">
        <v>3752</v>
      </c>
      <c r="G259" s="245" t="s">
        <v>1192</v>
      </c>
      <c r="H259" s="246">
        <v>1</v>
      </c>
      <c r="I259" s="247"/>
      <c r="J259" s="248">
        <f>ROUND(I259*H259,2)</f>
        <v>0</v>
      </c>
      <c r="K259" s="244" t="s">
        <v>5</v>
      </c>
      <c r="L259" s="249"/>
      <c r="M259" s="250" t="s">
        <v>5</v>
      </c>
      <c r="N259" s="251" t="s">
        <v>48</v>
      </c>
      <c r="O259" s="48"/>
      <c r="P259" s="211">
        <f>O259*H259</f>
        <v>0</v>
      </c>
      <c r="Q259" s="211">
        <v>0</v>
      </c>
      <c r="R259" s="211">
        <f>Q259*H259</f>
        <v>0</v>
      </c>
      <c r="S259" s="211">
        <v>0</v>
      </c>
      <c r="T259" s="212">
        <f>S259*H259</f>
        <v>0</v>
      </c>
      <c r="AR259" s="24" t="s">
        <v>391</v>
      </c>
      <c r="AT259" s="24" t="s">
        <v>504</v>
      </c>
      <c r="AU259" s="24" t="s">
        <v>87</v>
      </c>
      <c r="AY259" s="24" t="s">
        <v>201</v>
      </c>
      <c r="BE259" s="213">
        <f>IF(N259="základní",J259,0)</f>
        <v>0</v>
      </c>
      <c r="BF259" s="213">
        <f>IF(N259="snížená",J259,0)</f>
        <v>0</v>
      </c>
      <c r="BG259" s="213">
        <f>IF(N259="zákl. přenesená",J259,0)</f>
        <v>0</v>
      </c>
      <c r="BH259" s="213">
        <f>IF(N259="sníž. přenesená",J259,0)</f>
        <v>0</v>
      </c>
      <c r="BI259" s="213">
        <f>IF(N259="nulová",J259,0)</f>
        <v>0</v>
      </c>
      <c r="BJ259" s="24" t="s">
        <v>85</v>
      </c>
      <c r="BK259" s="213">
        <f>ROUND(I259*H259,2)</f>
        <v>0</v>
      </c>
      <c r="BL259" s="24" t="s">
        <v>296</v>
      </c>
      <c r="BM259" s="24" t="s">
        <v>417</v>
      </c>
    </row>
    <row r="260" spans="2:47" s="1" customFormat="1" ht="13.5">
      <c r="B260" s="47"/>
      <c r="D260" s="214" t="s">
        <v>210</v>
      </c>
      <c r="F260" s="215" t="s">
        <v>3752</v>
      </c>
      <c r="I260" s="216"/>
      <c r="L260" s="47"/>
      <c r="M260" s="217"/>
      <c r="N260" s="48"/>
      <c r="O260" s="48"/>
      <c r="P260" s="48"/>
      <c r="Q260" s="48"/>
      <c r="R260" s="48"/>
      <c r="S260" s="48"/>
      <c r="T260" s="86"/>
      <c r="AT260" s="24" t="s">
        <v>210</v>
      </c>
      <c r="AU260" s="24" t="s">
        <v>87</v>
      </c>
    </row>
    <row r="261" spans="2:65" s="1" customFormat="1" ht="16.5" customHeight="1">
      <c r="B261" s="201"/>
      <c r="C261" s="202" t="s">
        <v>313</v>
      </c>
      <c r="D261" s="202" t="s">
        <v>203</v>
      </c>
      <c r="E261" s="203" t="s">
        <v>3753</v>
      </c>
      <c r="F261" s="204" t="s">
        <v>3754</v>
      </c>
      <c r="G261" s="205" t="s">
        <v>1192</v>
      </c>
      <c r="H261" s="206">
        <v>3</v>
      </c>
      <c r="I261" s="207"/>
      <c r="J261" s="208">
        <f>ROUND(I261*H261,2)</f>
        <v>0</v>
      </c>
      <c r="K261" s="204" t="s">
        <v>5</v>
      </c>
      <c r="L261" s="47"/>
      <c r="M261" s="209" t="s">
        <v>5</v>
      </c>
      <c r="N261" s="210" t="s">
        <v>48</v>
      </c>
      <c r="O261" s="48"/>
      <c r="P261" s="211">
        <f>O261*H261</f>
        <v>0</v>
      </c>
      <c r="Q261" s="211">
        <v>0</v>
      </c>
      <c r="R261" s="211">
        <f>Q261*H261</f>
        <v>0</v>
      </c>
      <c r="S261" s="211">
        <v>0</v>
      </c>
      <c r="T261" s="212">
        <f>S261*H261</f>
        <v>0</v>
      </c>
      <c r="AR261" s="24" t="s">
        <v>296</v>
      </c>
      <c r="AT261" s="24" t="s">
        <v>203</v>
      </c>
      <c r="AU261" s="24" t="s">
        <v>87</v>
      </c>
      <c r="AY261" s="24" t="s">
        <v>201</v>
      </c>
      <c r="BE261" s="213">
        <f>IF(N261="základní",J261,0)</f>
        <v>0</v>
      </c>
      <c r="BF261" s="213">
        <f>IF(N261="snížená",J261,0)</f>
        <v>0</v>
      </c>
      <c r="BG261" s="213">
        <f>IF(N261="zákl. přenesená",J261,0)</f>
        <v>0</v>
      </c>
      <c r="BH261" s="213">
        <f>IF(N261="sníž. přenesená",J261,0)</f>
        <v>0</v>
      </c>
      <c r="BI261" s="213">
        <f>IF(N261="nulová",J261,0)</f>
        <v>0</v>
      </c>
      <c r="BJ261" s="24" t="s">
        <v>85</v>
      </c>
      <c r="BK261" s="213">
        <f>ROUND(I261*H261,2)</f>
        <v>0</v>
      </c>
      <c r="BL261" s="24" t="s">
        <v>296</v>
      </c>
      <c r="BM261" s="24" t="s">
        <v>430</v>
      </c>
    </row>
    <row r="262" spans="2:47" s="1" customFormat="1" ht="13.5">
      <c r="B262" s="47"/>
      <c r="D262" s="214" t="s">
        <v>210</v>
      </c>
      <c r="F262" s="215" t="s">
        <v>3754</v>
      </c>
      <c r="I262" s="216"/>
      <c r="L262" s="47"/>
      <c r="M262" s="217"/>
      <c r="N262" s="48"/>
      <c r="O262" s="48"/>
      <c r="P262" s="48"/>
      <c r="Q262" s="48"/>
      <c r="R262" s="48"/>
      <c r="S262" s="48"/>
      <c r="T262" s="86"/>
      <c r="AT262" s="24" t="s">
        <v>210</v>
      </c>
      <c r="AU262" s="24" t="s">
        <v>87</v>
      </c>
    </row>
    <row r="263" spans="2:65" s="1" customFormat="1" ht="16.5" customHeight="1">
      <c r="B263" s="201"/>
      <c r="C263" s="242" t="s">
        <v>318</v>
      </c>
      <c r="D263" s="242" t="s">
        <v>504</v>
      </c>
      <c r="E263" s="243" t="s">
        <v>3755</v>
      </c>
      <c r="F263" s="244" t="s">
        <v>3756</v>
      </c>
      <c r="G263" s="245" t="s">
        <v>1192</v>
      </c>
      <c r="H263" s="246">
        <v>1</v>
      </c>
      <c r="I263" s="247"/>
      <c r="J263" s="248">
        <f>ROUND(I263*H263,2)</f>
        <v>0</v>
      </c>
      <c r="K263" s="244" t="s">
        <v>5</v>
      </c>
      <c r="L263" s="249"/>
      <c r="M263" s="250" t="s">
        <v>5</v>
      </c>
      <c r="N263" s="251" t="s">
        <v>48</v>
      </c>
      <c r="O263" s="48"/>
      <c r="P263" s="211">
        <f>O263*H263</f>
        <v>0</v>
      </c>
      <c r="Q263" s="211">
        <v>0</v>
      </c>
      <c r="R263" s="211">
        <f>Q263*H263</f>
        <v>0</v>
      </c>
      <c r="S263" s="211">
        <v>0</v>
      </c>
      <c r="T263" s="212">
        <f>S263*H263</f>
        <v>0</v>
      </c>
      <c r="AR263" s="24" t="s">
        <v>391</v>
      </c>
      <c r="AT263" s="24" t="s">
        <v>504</v>
      </c>
      <c r="AU263" s="24" t="s">
        <v>87</v>
      </c>
      <c r="AY263" s="24" t="s">
        <v>201</v>
      </c>
      <c r="BE263" s="213">
        <f>IF(N263="základní",J263,0)</f>
        <v>0</v>
      </c>
      <c r="BF263" s="213">
        <f>IF(N263="snížená",J263,0)</f>
        <v>0</v>
      </c>
      <c r="BG263" s="213">
        <f>IF(N263="zákl. přenesená",J263,0)</f>
        <v>0</v>
      </c>
      <c r="BH263" s="213">
        <f>IF(N263="sníž. přenesená",J263,0)</f>
        <v>0</v>
      </c>
      <c r="BI263" s="213">
        <f>IF(N263="nulová",J263,0)</f>
        <v>0</v>
      </c>
      <c r="BJ263" s="24" t="s">
        <v>85</v>
      </c>
      <c r="BK263" s="213">
        <f>ROUND(I263*H263,2)</f>
        <v>0</v>
      </c>
      <c r="BL263" s="24" t="s">
        <v>296</v>
      </c>
      <c r="BM263" s="24" t="s">
        <v>147</v>
      </c>
    </row>
    <row r="264" spans="2:47" s="1" customFormat="1" ht="13.5">
      <c r="B264" s="47"/>
      <c r="D264" s="214" t="s">
        <v>210</v>
      </c>
      <c r="F264" s="215" t="s">
        <v>3756</v>
      </c>
      <c r="I264" s="216"/>
      <c r="L264" s="47"/>
      <c r="M264" s="217"/>
      <c r="N264" s="48"/>
      <c r="O264" s="48"/>
      <c r="P264" s="48"/>
      <c r="Q264" s="48"/>
      <c r="R264" s="48"/>
      <c r="S264" s="48"/>
      <c r="T264" s="86"/>
      <c r="AT264" s="24" t="s">
        <v>210</v>
      </c>
      <c r="AU264" s="24" t="s">
        <v>87</v>
      </c>
    </row>
    <row r="265" spans="2:65" s="1" customFormat="1" ht="16.5" customHeight="1">
      <c r="B265" s="201"/>
      <c r="C265" s="242" t="s">
        <v>10</v>
      </c>
      <c r="D265" s="242" t="s">
        <v>504</v>
      </c>
      <c r="E265" s="243" t="s">
        <v>3757</v>
      </c>
      <c r="F265" s="244" t="s">
        <v>3758</v>
      </c>
      <c r="G265" s="245" t="s">
        <v>1192</v>
      </c>
      <c r="H265" s="246">
        <v>1</v>
      </c>
      <c r="I265" s="247"/>
      <c r="J265" s="248">
        <f>ROUND(I265*H265,2)</f>
        <v>0</v>
      </c>
      <c r="K265" s="244" t="s">
        <v>5</v>
      </c>
      <c r="L265" s="249"/>
      <c r="M265" s="250" t="s">
        <v>5</v>
      </c>
      <c r="N265" s="251" t="s">
        <v>48</v>
      </c>
      <c r="O265" s="48"/>
      <c r="P265" s="211">
        <f>O265*H265</f>
        <v>0</v>
      </c>
      <c r="Q265" s="211">
        <v>0</v>
      </c>
      <c r="R265" s="211">
        <f>Q265*H265</f>
        <v>0</v>
      </c>
      <c r="S265" s="211">
        <v>0</v>
      </c>
      <c r="T265" s="212">
        <f>S265*H265</f>
        <v>0</v>
      </c>
      <c r="AR265" s="24" t="s">
        <v>391</v>
      </c>
      <c r="AT265" s="24" t="s">
        <v>504</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296</v>
      </c>
      <c r="BM265" s="24" t="s">
        <v>456</v>
      </c>
    </row>
    <row r="266" spans="2:47" s="1" customFormat="1" ht="13.5">
      <c r="B266" s="47"/>
      <c r="D266" s="214" t="s">
        <v>210</v>
      </c>
      <c r="F266" s="215" t="s">
        <v>3758</v>
      </c>
      <c r="I266" s="216"/>
      <c r="L266" s="47"/>
      <c r="M266" s="217"/>
      <c r="N266" s="48"/>
      <c r="O266" s="48"/>
      <c r="P266" s="48"/>
      <c r="Q266" s="48"/>
      <c r="R266" s="48"/>
      <c r="S266" s="48"/>
      <c r="T266" s="86"/>
      <c r="AT266" s="24" t="s">
        <v>210</v>
      </c>
      <c r="AU266" s="24" t="s">
        <v>87</v>
      </c>
    </row>
    <row r="267" spans="2:65" s="1" customFormat="1" ht="16.5" customHeight="1">
      <c r="B267" s="201"/>
      <c r="C267" s="242" t="s">
        <v>327</v>
      </c>
      <c r="D267" s="242" t="s">
        <v>504</v>
      </c>
      <c r="E267" s="243" t="s">
        <v>3759</v>
      </c>
      <c r="F267" s="244" t="s">
        <v>3760</v>
      </c>
      <c r="G267" s="245" t="s">
        <v>1192</v>
      </c>
      <c r="H267" s="246">
        <v>1</v>
      </c>
      <c r="I267" s="247"/>
      <c r="J267" s="248">
        <f>ROUND(I267*H267,2)</f>
        <v>0</v>
      </c>
      <c r="K267" s="244" t="s">
        <v>5</v>
      </c>
      <c r="L267" s="249"/>
      <c r="M267" s="250" t="s">
        <v>5</v>
      </c>
      <c r="N267" s="251" t="s">
        <v>48</v>
      </c>
      <c r="O267" s="48"/>
      <c r="P267" s="211">
        <f>O267*H267</f>
        <v>0</v>
      </c>
      <c r="Q267" s="211">
        <v>0</v>
      </c>
      <c r="R267" s="211">
        <f>Q267*H267</f>
        <v>0</v>
      </c>
      <c r="S267" s="211">
        <v>0</v>
      </c>
      <c r="T267" s="212">
        <f>S267*H267</f>
        <v>0</v>
      </c>
      <c r="AR267" s="24" t="s">
        <v>391</v>
      </c>
      <c r="AT267" s="24" t="s">
        <v>504</v>
      </c>
      <c r="AU267" s="24" t="s">
        <v>87</v>
      </c>
      <c r="AY267" s="24" t="s">
        <v>201</v>
      </c>
      <c r="BE267" s="213">
        <f>IF(N267="základní",J267,0)</f>
        <v>0</v>
      </c>
      <c r="BF267" s="213">
        <f>IF(N267="snížená",J267,0)</f>
        <v>0</v>
      </c>
      <c r="BG267" s="213">
        <f>IF(N267="zákl. přenesená",J267,0)</f>
        <v>0</v>
      </c>
      <c r="BH267" s="213">
        <f>IF(N267="sníž. přenesená",J267,0)</f>
        <v>0</v>
      </c>
      <c r="BI267" s="213">
        <f>IF(N267="nulová",J267,0)</f>
        <v>0</v>
      </c>
      <c r="BJ267" s="24" t="s">
        <v>85</v>
      </c>
      <c r="BK267" s="213">
        <f>ROUND(I267*H267,2)</f>
        <v>0</v>
      </c>
      <c r="BL267" s="24" t="s">
        <v>296</v>
      </c>
      <c r="BM267" s="24" t="s">
        <v>468</v>
      </c>
    </row>
    <row r="268" spans="2:47" s="1" customFormat="1" ht="13.5">
      <c r="B268" s="47"/>
      <c r="D268" s="214" t="s">
        <v>210</v>
      </c>
      <c r="F268" s="215" t="s">
        <v>3760</v>
      </c>
      <c r="I268" s="216"/>
      <c r="L268" s="47"/>
      <c r="M268" s="217"/>
      <c r="N268" s="48"/>
      <c r="O268" s="48"/>
      <c r="P268" s="48"/>
      <c r="Q268" s="48"/>
      <c r="R268" s="48"/>
      <c r="S268" s="48"/>
      <c r="T268" s="86"/>
      <c r="AT268" s="24" t="s">
        <v>210</v>
      </c>
      <c r="AU268" s="24" t="s">
        <v>87</v>
      </c>
    </row>
    <row r="269" spans="2:65" s="1" customFormat="1" ht="25.5" customHeight="1">
      <c r="B269" s="201"/>
      <c r="C269" s="202" t="s">
        <v>334</v>
      </c>
      <c r="D269" s="202" t="s">
        <v>203</v>
      </c>
      <c r="E269" s="203" t="s">
        <v>3761</v>
      </c>
      <c r="F269" s="204" t="s">
        <v>3762</v>
      </c>
      <c r="G269" s="205" t="s">
        <v>1192</v>
      </c>
      <c r="H269" s="206">
        <v>1</v>
      </c>
      <c r="I269" s="207"/>
      <c r="J269" s="208">
        <f>ROUND(I269*H269,2)</f>
        <v>0</v>
      </c>
      <c r="K269" s="204" t="s">
        <v>5</v>
      </c>
      <c r="L269" s="47"/>
      <c r="M269" s="209" t="s">
        <v>5</v>
      </c>
      <c r="N269" s="210" t="s">
        <v>48</v>
      </c>
      <c r="O269" s="48"/>
      <c r="P269" s="211">
        <f>O269*H269</f>
        <v>0</v>
      </c>
      <c r="Q269" s="211">
        <v>0</v>
      </c>
      <c r="R269" s="211">
        <f>Q269*H269</f>
        <v>0</v>
      </c>
      <c r="S269" s="211">
        <v>0</v>
      </c>
      <c r="T269" s="212">
        <f>S269*H269</f>
        <v>0</v>
      </c>
      <c r="AR269" s="24" t="s">
        <v>296</v>
      </c>
      <c r="AT269" s="24" t="s">
        <v>203</v>
      </c>
      <c r="AU269" s="24" t="s">
        <v>87</v>
      </c>
      <c r="AY269" s="24" t="s">
        <v>201</v>
      </c>
      <c r="BE269" s="213">
        <f>IF(N269="základní",J269,0)</f>
        <v>0</v>
      </c>
      <c r="BF269" s="213">
        <f>IF(N269="snížená",J269,0)</f>
        <v>0</v>
      </c>
      <c r="BG269" s="213">
        <f>IF(N269="zákl. přenesená",J269,0)</f>
        <v>0</v>
      </c>
      <c r="BH269" s="213">
        <f>IF(N269="sníž. přenesená",J269,0)</f>
        <v>0</v>
      </c>
      <c r="BI269" s="213">
        <f>IF(N269="nulová",J269,0)</f>
        <v>0</v>
      </c>
      <c r="BJ269" s="24" t="s">
        <v>85</v>
      </c>
      <c r="BK269" s="213">
        <f>ROUND(I269*H269,2)</f>
        <v>0</v>
      </c>
      <c r="BL269" s="24" t="s">
        <v>296</v>
      </c>
      <c r="BM269" s="24" t="s">
        <v>480</v>
      </c>
    </row>
    <row r="270" spans="2:47" s="1" customFormat="1" ht="13.5">
      <c r="B270" s="47"/>
      <c r="D270" s="214" t="s">
        <v>210</v>
      </c>
      <c r="F270" s="215" t="s">
        <v>3762</v>
      </c>
      <c r="I270" s="216"/>
      <c r="L270" s="47"/>
      <c r="M270" s="217"/>
      <c r="N270" s="48"/>
      <c r="O270" s="48"/>
      <c r="P270" s="48"/>
      <c r="Q270" s="48"/>
      <c r="R270" s="48"/>
      <c r="S270" s="48"/>
      <c r="T270" s="86"/>
      <c r="AT270" s="24" t="s">
        <v>210</v>
      </c>
      <c r="AU270" s="24" t="s">
        <v>87</v>
      </c>
    </row>
    <row r="271" spans="2:65" s="1" customFormat="1" ht="16.5" customHeight="1">
      <c r="B271" s="201"/>
      <c r="C271" s="242" t="s">
        <v>341</v>
      </c>
      <c r="D271" s="242" t="s">
        <v>504</v>
      </c>
      <c r="E271" s="243" t="s">
        <v>3763</v>
      </c>
      <c r="F271" s="244" t="s">
        <v>3764</v>
      </c>
      <c r="G271" s="245" t="s">
        <v>1192</v>
      </c>
      <c r="H271" s="246">
        <v>1</v>
      </c>
      <c r="I271" s="247"/>
      <c r="J271" s="248">
        <f>ROUND(I271*H271,2)</f>
        <v>0</v>
      </c>
      <c r="K271" s="244" t="s">
        <v>5</v>
      </c>
      <c r="L271" s="249"/>
      <c r="M271" s="250" t="s">
        <v>5</v>
      </c>
      <c r="N271" s="251" t="s">
        <v>48</v>
      </c>
      <c r="O271" s="48"/>
      <c r="P271" s="211">
        <f>O271*H271</f>
        <v>0</v>
      </c>
      <c r="Q271" s="211">
        <v>0</v>
      </c>
      <c r="R271" s="211">
        <f>Q271*H271</f>
        <v>0</v>
      </c>
      <c r="S271" s="211">
        <v>0</v>
      </c>
      <c r="T271" s="212">
        <f>S271*H271</f>
        <v>0</v>
      </c>
      <c r="AR271" s="24" t="s">
        <v>391</v>
      </c>
      <c r="AT271" s="24" t="s">
        <v>504</v>
      </c>
      <c r="AU271" s="24" t="s">
        <v>87</v>
      </c>
      <c r="AY271" s="24" t="s">
        <v>201</v>
      </c>
      <c r="BE271" s="213">
        <f>IF(N271="základní",J271,0)</f>
        <v>0</v>
      </c>
      <c r="BF271" s="213">
        <f>IF(N271="snížená",J271,0)</f>
        <v>0</v>
      </c>
      <c r="BG271" s="213">
        <f>IF(N271="zákl. přenesená",J271,0)</f>
        <v>0</v>
      </c>
      <c r="BH271" s="213">
        <f>IF(N271="sníž. přenesená",J271,0)</f>
        <v>0</v>
      </c>
      <c r="BI271" s="213">
        <f>IF(N271="nulová",J271,0)</f>
        <v>0</v>
      </c>
      <c r="BJ271" s="24" t="s">
        <v>85</v>
      </c>
      <c r="BK271" s="213">
        <f>ROUND(I271*H271,2)</f>
        <v>0</v>
      </c>
      <c r="BL271" s="24" t="s">
        <v>296</v>
      </c>
      <c r="BM271" s="24" t="s">
        <v>496</v>
      </c>
    </row>
    <row r="272" spans="2:47" s="1" customFormat="1" ht="13.5">
      <c r="B272" s="47"/>
      <c r="D272" s="214" t="s">
        <v>210</v>
      </c>
      <c r="F272" s="215" t="s">
        <v>3764</v>
      </c>
      <c r="I272" s="216"/>
      <c r="L272" s="47"/>
      <c r="M272" s="217"/>
      <c r="N272" s="48"/>
      <c r="O272" s="48"/>
      <c r="P272" s="48"/>
      <c r="Q272" s="48"/>
      <c r="R272" s="48"/>
      <c r="S272" s="48"/>
      <c r="T272" s="86"/>
      <c r="AT272" s="24" t="s">
        <v>210</v>
      </c>
      <c r="AU272" s="24" t="s">
        <v>87</v>
      </c>
    </row>
    <row r="273" spans="2:63" s="10" customFormat="1" ht="37.4" customHeight="1">
      <c r="B273" s="188"/>
      <c r="D273" s="189" t="s">
        <v>76</v>
      </c>
      <c r="E273" s="190" t="s">
        <v>504</v>
      </c>
      <c r="F273" s="190" t="s">
        <v>3765</v>
      </c>
      <c r="I273" s="191"/>
      <c r="J273" s="192">
        <f>BK273</f>
        <v>0</v>
      </c>
      <c r="L273" s="188"/>
      <c r="M273" s="193"/>
      <c r="N273" s="194"/>
      <c r="O273" s="194"/>
      <c r="P273" s="195">
        <f>P274</f>
        <v>0</v>
      </c>
      <c r="Q273" s="194"/>
      <c r="R273" s="195">
        <f>R274</f>
        <v>0</v>
      </c>
      <c r="S273" s="194"/>
      <c r="T273" s="196">
        <f>T274</f>
        <v>0</v>
      </c>
      <c r="AR273" s="189" t="s">
        <v>219</v>
      </c>
      <c r="AT273" s="197" t="s">
        <v>76</v>
      </c>
      <c r="AU273" s="197" t="s">
        <v>77</v>
      </c>
      <c r="AY273" s="189" t="s">
        <v>201</v>
      </c>
      <c r="BK273" s="198">
        <f>BK274</f>
        <v>0</v>
      </c>
    </row>
    <row r="274" spans="2:63" s="10" customFormat="1" ht="19.9" customHeight="1">
      <c r="B274" s="188"/>
      <c r="D274" s="189" t="s">
        <v>76</v>
      </c>
      <c r="E274" s="199" t="s">
        <v>3766</v>
      </c>
      <c r="F274" s="199" t="s">
        <v>3767</v>
      </c>
      <c r="I274" s="191"/>
      <c r="J274" s="200">
        <f>BK274</f>
        <v>0</v>
      </c>
      <c r="L274" s="188"/>
      <c r="M274" s="193"/>
      <c r="N274" s="194"/>
      <c r="O274" s="194"/>
      <c r="P274" s="195">
        <f>P275+SUM(P276:P401)+P404</f>
        <v>0</v>
      </c>
      <c r="Q274" s="194"/>
      <c r="R274" s="195">
        <f>R275+SUM(R276:R401)+R404</f>
        <v>0</v>
      </c>
      <c r="S274" s="194"/>
      <c r="T274" s="196">
        <f>T275+SUM(T276:T401)+T404</f>
        <v>0</v>
      </c>
      <c r="AR274" s="189" t="s">
        <v>219</v>
      </c>
      <c r="AT274" s="197" t="s">
        <v>76</v>
      </c>
      <c r="AU274" s="197" t="s">
        <v>85</v>
      </c>
      <c r="AY274" s="189" t="s">
        <v>201</v>
      </c>
      <c r="BK274" s="198">
        <f>BK275+SUM(BK276:BK401)+BK404</f>
        <v>0</v>
      </c>
    </row>
    <row r="275" spans="2:65" s="1" customFormat="1" ht="25.5" customHeight="1">
      <c r="B275" s="201"/>
      <c r="C275" s="202" t="s">
        <v>881</v>
      </c>
      <c r="D275" s="202" t="s">
        <v>203</v>
      </c>
      <c r="E275" s="203" t="s">
        <v>3768</v>
      </c>
      <c r="F275" s="204" t="s">
        <v>3769</v>
      </c>
      <c r="G275" s="205" t="s">
        <v>1192</v>
      </c>
      <c r="H275" s="206">
        <v>1</v>
      </c>
      <c r="I275" s="207"/>
      <c r="J275" s="208">
        <f>ROUND(I275*H275,2)</f>
        <v>0</v>
      </c>
      <c r="K275" s="204" t="s">
        <v>5</v>
      </c>
      <c r="L275" s="47"/>
      <c r="M275" s="209" t="s">
        <v>5</v>
      </c>
      <c r="N275" s="210" t="s">
        <v>48</v>
      </c>
      <c r="O275" s="48"/>
      <c r="P275" s="211">
        <f>O275*H275</f>
        <v>0</v>
      </c>
      <c r="Q275" s="211">
        <v>0</v>
      </c>
      <c r="R275" s="211">
        <f>Q275*H275</f>
        <v>0</v>
      </c>
      <c r="S275" s="211">
        <v>0</v>
      </c>
      <c r="T275" s="212">
        <f>S275*H275</f>
        <v>0</v>
      </c>
      <c r="AR275" s="24" t="s">
        <v>584</v>
      </c>
      <c r="AT275" s="24" t="s">
        <v>203</v>
      </c>
      <c r="AU275" s="24" t="s">
        <v>87</v>
      </c>
      <c r="AY275" s="24" t="s">
        <v>201</v>
      </c>
      <c r="BE275" s="213">
        <f>IF(N275="základní",J275,0)</f>
        <v>0</v>
      </c>
      <c r="BF275" s="213">
        <f>IF(N275="snížená",J275,0)</f>
        <v>0</v>
      </c>
      <c r="BG275" s="213">
        <f>IF(N275="zákl. přenesená",J275,0)</f>
        <v>0</v>
      </c>
      <c r="BH275" s="213">
        <f>IF(N275="sníž. přenesená",J275,0)</f>
        <v>0</v>
      </c>
      <c r="BI275" s="213">
        <f>IF(N275="nulová",J275,0)</f>
        <v>0</v>
      </c>
      <c r="BJ275" s="24" t="s">
        <v>85</v>
      </c>
      <c r="BK275" s="213">
        <f>ROUND(I275*H275,2)</f>
        <v>0</v>
      </c>
      <c r="BL275" s="24" t="s">
        <v>584</v>
      </c>
      <c r="BM275" s="24" t="s">
        <v>3770</v>
      </c>
    </row>
    <row r="276" spans="2:47" s="1" customFormat="1" ht="13.5">
      <c r="B276" s="47"/>
      <c r="D276" s="214" t="s">
        <v>210</v>
      </c>
      <c r="F276" s="215" t="s">
        <v>3769</v>
      </c>
      <c r="I276" s="216"/>
      <c r="L276" s="47"/>
      <c r="M276" s="217"/>
      <c r="N276" s="48"/>
      <c r="O276" s="48"/>
      <c r="P276" s="48"/>
      <c r="Q276" s="48"/>
      <c r="R276" s="48"/>
      <c r="S276" s="48"/>
      <c r="T276" s="86"/>
      <c r="AT276" s="24" t="s">
        <v>210</v>
      </c>
      <c r="AU276" s="24" t="s">
        <v>87</v>
      </c>
    </row>
    <row r="277" spans="2:65" s="1" customFormat="1" ht="16.5" customHeight="1">
      <c r="B277" s="201"/>
      <c r="C277" s="202" t="s">
        <v>347</v>
      </c>
      <c r="D277" s="202" t="s">
        <v>203</v>
      </c>
      <c r="E277" s="203" t="s">
        <v>3771</v>
      </c>
      <c r="F277" s="204" t="s">
        <v>3772</v>
      </c>
      <c r="G277" s="205" t="s">
        <v>1192</v>
      </c>
      <c r="H277" s="206">
        <v>1</v>
      </c>
      <c r="I277" s="207"/>
      <c r="J277" s="208">
        <f>ROUND(I277*H277,2)</f>
        <v>0</v>
      </c>
      <c r="K277" s="204" t="s">
        <v>5</v>
      </c>
      <c r="L277" s="47"/>
      <c r="M277" s="209" t="s">
        <v>5</v>
      </c>
      <c r="N277" s="210" t="s">
        <v>48</v>
      </c>
      <c r="O277" s="48"/>
      <c r="P277" s="211">
        <f>O277*H277</f>
        <v>0</v>
      </c>
      <c r="Q277" s="211">
        <v>0</v>
      </c>
      <c r="R277" s="211">
        <f>Q277*H277</f>
        <v>0</v>
      </c>
      <c r="S277" s="211">
        <v>0</v>
      </c>
      <c r="T277" s="212">
        <f>S277*H277</f>
        <v>0</v>
      </c>
      <c r="AR277" s="24" t="s">
        <v>584</v>
      </c>
      <c r="AT277" s="24" t="s">
        <v>203</v>
      </c>
      <c r="AU277" s="24" t="s">
        <v>87</v>
      </c>
      <c r="AY277" s="24" t="s">
        <v>201</v>
      </c>
      <c r="BE277" s="213">
        <f>IF(N277="základní",J277,0)</f>
        <v>0</v>
      </c>
      <c r="BF277" s="213">
        <f>IF(N277="snížená",J277,0)</f>
        <v>0</v>
      </c>
      <c r="BG277" s="213">
        <f>IF(N277="zákl. přenesená",J277,0)</f>
        <v>0</v>
      </c>
      <c r="BH277" s="213">
        <f>IF(N277="sníž. přenesená",J277,0)</f>
        <v>0</v>
      </c>
      <c r="BI277" s="213">
        <f>IF(N277="nulová",J277,0)</f>
        <v>0</v>
      </c>
      <c r="BJ277" s="24" t="s">
        <v>85</v>
      </c>
      <c r="BK277" s="213">
        <f>ROUND(I277*H277,2)</f>
        <v>0</v>
      </c>
      <c r="BL277" s="24" t="s">
        <v>584</v>
      </c>
      <c r="BM277" s="24" t="s">
        <v>509</v>
      </c>
    </row>
    <row r="278" spans="2:47" s="1" customFormat="1" ht="13.5">
      <c r="B278" s="47"/>
      <c r="D278" s="214" t="s">
        <v>210</v>
      </c>
      <c r="F278" s="215" t="s">
        <v>3772</v>
      </c>
      <c r="I278" s="216"/>
      <c r="L278" s="47"/>
      <c r="M278" s="217"/>
      <c r="N278" s="48"/>
      <c r="O278" s="48"/>
      <c r="P278" s="48"/>
      <c r="Q278" s="48"/>
      <c r="R278" s="48"/>
      <c r="S278" s="48"/>
      <c r="T278" s="86"/>
      <c r="AT278" s="24" t="s">
        <v>210</v>
      </c>
      <c r="AU278" s="24" t="s">
        <v>87</v>
      </c>
    </row>
    <row r="279" spans="2:65" s="1" customFormat="1" ht="16.5" customHeight="1">
      <c r="B279" s="201"/>
      <c r="C279" s="242" t="s">
        <v>352</v>
      </c>
      <c r="D279" s="242" t="s">
        <v>504</v>
      </c>
      <c r="E279" s="243" t="s">
        <v>3773</v>
      </c>
      <c r="F279" s="244" t="s">
        <v>3774</v>
      </c>
      <c r="G279" s="245" t="s">
        <v>1192</v>
      </c>
      <c r="H279" s="246">
        <v>1</v>
      </c>
      <c r="I279" s="247"/>
      <c r="J279" s="248">
        <f>ROUND(I279*H279,2)</f>
        <v>0</v>
      </c>
      <c r="K279" s="244" t="s">
        <v>5</v>
      </c>
      <c r="L279" s="249"/>
      <c r="M279" s="250" t="s">
        <v>5</v>
      </c>
      <c r="N279" s="251" t="s">
        <v>48</v>
      </c>
      <c r="O279" s="48"/>
      <c r="P279" s="211">
        <f>O279*H279</f>
        <v>0</v>
      </c>
      <c r="Q279" s="211">
        <v>0</v>
      </c>
      <c r="R279" s="211">
        <f>Q279*H279</f>
        <v>0</v>
      </c>
      <c r="S279" s="211">
        <v>0</v>
      </c>
      <c r="T279" s="212">
        <f>S279*H279</f>
        <v>0</v>
      </c>
      <c r="AR279" s="24" t="s">
        <v>1655</v>
      </c>
      <c r="AT279" s="24" t="s">
        <v>504</v>
      </c>
      <c r="AU279" s="24" t="s">
        <v>87</v>
      </c>
      <c r="AY279" s="24" t="s">
        <v>201</v>
      </c>
      <c r="BE279" s="213">
        <f>IF(N279="základní",J279,0)</f>
        <v>0</v>
      </c>
      <c r="BF279" s="213">
        <f>IF(N279="snížená",J279,0)</f>
        <v>0</v>
      </c>
      <c r="BG279" s="213">
        <f>IF(N279="zákl. přenesená",J279,0)</f>
        <v>0</v>
      </c>
      <c r="BH279" s="213">
        <f>IF(N279="sníž. přenesená",J279,0)</f>
        <v>0</v>
      </c>
      <c r="BI279" s="213">
        <f>IF(N279="nulová",J279,0)</f>
        <v>0</v>
      </c>
      <c r="BJ279" s="24" t="s">
        <v>85</v>
      </c>
      <c r="BK279" s="213">
        <f>ROUND(I279*H279,2)</f>
        <v>0</v>
      </c>
      <c r="BL279" s="24" t="s">
        <v>584</v>
      </c>
      <c r="BM279" s="24" t="s">
        <v>518</v>
      </c>
    </row>
    <row r="280" spans="2:47" s="1" customFormat="1" ht="13.5">
      <c r="B280" s="47"/>
      <c r="D280" s="214" t="s">
        <v>210</v>
      </c>
      <c r="F280" s="215" t="s">
        <v>3774</v>
      </c>
      <c r="I280" s="216"/>
      <c r="L280" s="47"/>
      <c r="M280" s="217"/>
      <c r="N280" s="48"/>
      <c r="O280" s="48"/>
      <c r="P280" s="48"/>
      <c r="Q280" s="48"/>
      <c r="R280" s="48"/>
      <c r="S280" s="48"/>
      <c r="T280" s="86"/>
      <c r="AT280" s="24" t="s">
        <v>210</v>
      </c>
      <c r="AU280" s="24" t="s">
        <v>87</v>
      </c>
    </row>
    <row r="281" spans="2:65" s="1" customFormat="1" ht="16.5" customHeight="1">
      <c r="B281" s="201"/>
      <c r="C281" s="202" t="s">
        <v>357</v>
      </c>
      <c r="D281" s="202" t="s">
        <v>203</v>
      </c>
      <c r="E281" s="203" t="s">
        <v>3775</v>
      </c>
      <c r="F281" s="204" t="s">
        <v>3776</v>
      </c>
      <c r="G281" s="205" t="s">
        <v>1192</v>
      </c>
      <c r="H281" s="206">
        <v>19</v>
      </c>
      <c r="I281" s="207"/>
      <c r="J281" s="208">
        <f>ROUND(I281*H281,2)</f>
        <v>0</v>
      </c>
      <c r="K281" s="204" t="s">
        <v>5</v>
      </c>
      <c r="L281" s="47"/>
      <c r="M281" s="209" t="s">
        <v>5</v>
      </c>
      <c r="N281" s="210" t="s">
        <v>48</v>
      </c>
      <c r="O281" s="48"/>
      <c r="P281" s="211">
        <f>O281*H281</f>
        <v>0</v>
      </c>
      <c r="Q281" s="211">
        <v>0</v>
      </c>
      <c r="R281" s="211">
        <f>Q281*H281</f>
        <v>0</v>
      </c>
      <c r="S281" s="211">
        <v>0</v>
      </c>
      <c r="T281" s="212">
        <f>S281*H281</f>
        <v>0</v>
      </c>
      <c r="AR281" s="24" t="s">
        <v>584</v>
      </c>
      <c r="AT281" s="24" t="s">
        <v>203</v>
      </c>
      <c r="AU281" s="24" t="s">
        <v>87</v>
      </c>
      <c r="AY281" s="24" t="s">
        <v>201</v>
      </c>
      <c r="BE281" s="213">
        <f>IF(N281="základní",J281,0)</f>
        <v>0</v>
      </c>
      <c r="BF281" s="213">
        <f>IF(N281="snížená",J281,0)</f>
        <v>0</v>
      </c>
      <c r="BG281" s="213">
        <f>IF(N281="zákl. přenesená",J281,0)</f>
        <v>0</v>
      </c>
      <c r="BH281" s="213">
        <f>IF(N281="sníž. přenesená",J281,0)</f>
        <v>0</v>
      </c>
      <c r="BI281" s="213">
        <f>IF(N281="nulová",J281,0)</f>
        <v>0</v>
      </c>
      <c r="BJ281" s="24" t="s">
        <v>85</v>
      </c>
      <c r="BK281" s="213">
        <f>ROUND(I281*H281,2)</f>
        <v>0</v>
      </c>
      <c r="BL281" s="24" t="s">
        <v>584</v>
      </c>
      <c r="BM281" s="24" t="s">
        <v>528</v>
      </c>
    </row>
    <row r="282" spans="2:47" s="1" customFormat="1" ht="13.5">
      <c r="B282" s="47"/>
      <c r="D282" s="214" t="s">
        <v>210</v>
      </c>
      <c r="F282" s="215" t="s">
        <v>3776</v>
      </c>
      <c r="I282" s="216"/>
      <c r="L282" s="47"/>
      <c r="M282" s="217"/>
      <c r="N282" s="48"/>
      <c r="O282" s="48"/>
      <c r="P282" s="48"/>
      <c r="Q282" s="48"/>
      <c r="R282" s="48"/>
      <c r="S282" s="48"/>
      <c r="T282" s="86"/>
      <c r="AT282" s="24" t="s">
        <v>210</v>
      </c>
      <c r="AU282" s="24" t="s">
        <v>87</v>
      </c>
    </row>
    <row r="283" spans="2:65" s="1" customFormat="1" ht="16.5" customHeight="1">
      <c r="B283" s="201"/>
      <c r="C283" s="242" t="s">
        <v>368</v>
      </c>
      <c r="D283" s="242" t="s">
        <v>504</v>
      </c>
      <c r="E283" s="243" t="s">
        <v>3777</v>
      </c>
      <c r="F283" s="244" t="s">
        <v>3778</v>
      </c>
      <c r="G283" s="245" t="s">
        <v>1192</v>
      </c>
      <c r="H283" s="246">
        <v>2</v>
      </c>
      <c r="I283" s="247"/>
      <c r="J283" s="248">
        <f>ROUND(I283*H283,2)</f>
        <v>0</v>
      </c>
      <c r="K283" s="244" t="s">
        <v>5</v>
      </c>
      <c r="L283" s="249"/>
      <c r="M283" s="250" t="s">
        <v>5</v>
      </c>
      <c r="N283" s="251" t="s">
        <v>48</v>
      </c>
      <c r="O283" s="48"/>
      <c r="P283" s="211">
        <f>O283*H283</f>
        <v>0</v>
      </c>
      <c r="Q283" s="211">
        <v>0</v>
      </c>
      <c r="R283" s="211">
        <f>Q283*H283</f>
        <v>0</v>
      </c>
      <c r="S283" s="211">
        <v>0</v>
      </c>
      <c r="T283" s="212">
        <f>S283*H283</f>
        <v>0</v>
      </c>
      <c r="AR283" s="24" t="s">
        <v>1655</v>
      </c>
      <c r="AT283" s="24" t="s">
        <v>504</v>
      </c>
      <c r="AU283" s="24" t="s">
        <v>87</v>
      </c>
      <c r="AY283" s="24" t="s">
        <v>201</v>
      </c>
      <c r="BE283" s="213">
        <f>IF(N283="základní",J283,0)</f>
        <v>0</v>
      </c>
      <c r="BF283" s="213">
        <f>IF(N283="snížená",J283,0)</f>
        <v>0</v>
      </c>
      <c r="BG283" s="213">
        <f>IF(N283="zákl. přenesená",J283,0)</f>
        <v>0</v>
      </c>
      <c r="BH283" s="213">
        <f>IF(N283="sníž. přenesená",J283,0)</f>
        <v>0</v>
      </c>
      <c r="BI283" s="213">
        <f>IF(N283="nulová",J283,0)</f>
        <v>0</v>
      </c>
      <c r="BJ283" s="24" t="s">
        <v>85</v>
      </c>
      <c r="BK283" s="213">
        <f>ROUND(I283*H283,2)</f>
        <v>0</v>
      </c>
      <c r="BL283" s="24" t="s">
        <v>584</v>
      </c>
      <c r="BM283" s="24" t="s">
        <v>541</v>
      </c>
    </row>
    <row r="284" spans="2:47" s="1" customFormat="1" ht="13.5">
      <c r="B284" s="47"/>
      <c r="D284" s="214" t="s">
        <v>210</v>
      </c>
      <c r="F284" s="215" t="s">
        <v>3778</v>
      </c>
      <c r="I284" s="216"/>
      <c r="L284" s="47"/>
      <c r="M284" s="217"/>
      <c r="N284" s="48"/>
      <c r="O284" s="48"/>
      <c r="P284" s="48"/>
      <c r="Q284" s="48"/>
      <c r="R284" s="48"/>
      <c r="S284" s="48"/>
      <c r="T284" s="86"/>
      <c r="AT284" s="24" t="s">
        <v>210</v>
      </c>
      <c r="AU284" s="24" t="s">
        <v>87</v>
      </c>
    </row>
    <row r="285" spans="2:65" s="1" customFormat="1" ht="16.5" customHeight="1">
      <c r="B285" s="201"/>
      <c r="C285" s="242" t="s">
        <v>374</v>
      </c>
      <c r="D285" s="242" t="s">
        <v>504</v>
      </c>
      <c r="E285" s="243" t="s">
        <v>3779</v>
      </c>
      <c r="F285" s="244" t="s">
        <v>3780</v>
      </c>
      <c r="G285" s="245" t="s">
        <v>1192</v>
      </c>
      <c r="H285" s="246">
        <v>8</v>
      </c>
      <c r="I285" s="247"/>
      <c r="J285" s="248">
        <f>ROUND(I285*H285,2)</f>
        <v>0</v>
      </c>
      <c r="K285" s="244" t="s">
        <v>5</v>
      </c>
      <c r="L285" s="249"/>
      <c r="M285" s="250" t="s">
        <v>5</v>
      </c>
      <c r="N285" s="251" t="s">
        <v>48</v>
      </c>
      <c r="O285" s="48"/>
      <c r="P285" s="211">
        <f>O285*H285</f>
        <v>0</v>
      </c>
      <c r="Q285" s="211">
        <v>0</v>
      </c>
      <c r="R285" s="211">
        <f>Q285*H285</f>
        <v>0</v>
      </c>
      <c r="S285" s="211">
        <v>0</v>
      </c>
      <c r="T285" s="212">
        <f>S285*H285</f>
        <v>0</v>
      </c>
      <c r="AR285" s="24" t="s">
        <v>1655</v>
      </c>
      <c r="AT285" s="24" t="s">
        <v>504</v>
      </c>
      <c r="AU285" s="24" t="s">
        <v>87</v>
      </c>
      <c r="AY285" s="24" t="s">
        <v>201</v>
      </c>
      <c r="BE285" s="213">
        <f>IF(N285="základní",J285,0)</f>
        <v>0</v>
      </c>
      <c r="BF285" s="213">
        <f>IF(N285="snížená",J285,0)</f>
        <v>0</v>
      </c>
      <c r="BG285" s="213">
        <f>IF(N285="zákl. přenesená",J285,0)</f>
        <v>0</v>
      </c>
      <c r="BH285" s="213">
        <f>IF(N285="sníž. přenesená",J285,0)</f>
        <v>0</v>
      </c>
      <c r="BI285" s="213">
        <f>IF(N285="nulová",J285,0)</f>
        <v>0</v>
      </c>
      <c r="BJ285" s="24" t="s">
        <v>85</v>
      </c>
      <c r="BK285" s="213">
        <f>ROUND(I285*H285,2)</f>
        <v>0</v>
      </c>
      <c r="BL285" s="24" t="s">
        <v>584</v>
      </c>
      <c r="BM285" s="24" t="s">
        <v>550</v>
      </c>
    </row>
    <row r="286" spans="2:47" s="1" customFormat="1" ht="13.5">
      <c r="B286" s="47"/>
      <c r="D286" s="214" t="s">
        <v>210</v>
      </c>
      <c r="F286" s="215" t="s">
        <v>3780</v>
      </c>
      <c r="I286" s="216"/>
      <c r="L286" s="47"/>
      <c r="M286" s="217"/>
      <c r="N286" s="48"/>
      <c r="O286" s="48"/>
      <c r="P286" s="48"/>
      <c r="Q286" s="48"/>
      <c r="R286" s="48"/>
      <c r="S286" s="48"/>
      <c r="T286" s="86"/>
      <c r="AT286" s="24" t="s">
        <v>210</v>
      </c>
      <c r="AU286" s="24" t="s">
        <v>87</v>
      </c>
    </row>
    <row r="287" spans="2:65" s="1" customFormat="1" ht="16.5" customHeight="1">
      <c r="B287" s="201"/>
      <c r="C287" s="242" t="s">
        <v>144</v>
      </c>
      <c r="D287" s="242" t="s">
        <v>504</v>
      </c>
      <c r="E287" s="243" t="s">
        <v>3781</v>
      </c>
      <c r="F287" s="244" t="s">
        <v>3782</v>
      </c>
      <c r="G287" s="245" t="s">
        <v>1192</v>
      </c>
      <c r="H287" s="246">
        <v>7</v>
      </c>
      <c r="I287" s="247"/>
      <c r="J287" s="248">
        <f>ROUND(I287*H287,2)</f>
        <v>0</v>
      </c>
      <c r="K287" s="244" t="s">
        <v>5</v>
      </c>
      <c r="L287" s="249"/>
      <c r="M287" s="250" t="s">
        <v>5</v>
      </c>
      <c r="N287" s="251" t="s">
        <v>48</v>
      </c>
      <c r="O287" s="48"/>
      <c r="P287" s="211">
        <f>O287*H287</f>
        <v>0</v>
      </c>
      <c r="Q287" s="211">
        <v>0</v>
      </c>
      <c r="R287" s="211">
        <f>Q287*H287</f>
        <v>0</v>
      </c>
      <c r="S287" s="211">
        <v>0</v>
      </c>
      <c r="T287" s="212">
        <f>S287*H287</f>
        <v>0</v>
      </c>
      <c r="AR287" s="24" t="s">
        <v>1655</v>
      </c>
      <c r="AT287" s="24" t="s">
        <v>504</v>
      </c>
      <c r="AU287" s="24" t="s">
        <v>87</v>
      </c>
      <c r="AY287" s="24" t="s">
        <v>201</v>
      </c>
      <c r="BE287" s="213">
        <f>IF(N287="základní",J287,0)</f>
        <v>0</v>
      </c>
      <c r="BF287" s="213">
        <f>IF(N287="snížená",J287,0)</f>
        <v>0</v>
      </c>
      <c r="BG287" s="213">
        <f>IF(N287="zákl. přenesená",J287,0)</f>
        <v>0</v>
      </c>
      <c r="BH287" s="213">
        <f>IF(N287="sníž. přenesená",J287,0)</f>
        <v>0</v>
      </c>
      <c r="BI287" s="213">
        <f>IF(N287="nulová",J287,0)</f>
        <v>0</v>
      </c>
      <c r="BJ287" s="24" t="s">
        <v>85</v>
      </c>
      <c r="BK287" s="213">
        <f>ROUND(I287*H287,2)</f>
        <v>0</v>
      </c>
      <c r="BL287" s="24" t="s">
        <v>584</v>
      </c>
      <c r="BM287" s="24" t="s">
        <v>562</v>
      </c>
    </row>
    <row r="288" spans="2:47" s="1" customFormat="1" ht="13.5">
      <c r="B288" s="47"/>
      <c r="D288" s="214" t="s">
        <v>210</v>
      </c>
      <c r="F288" s="215" t="s">
        <v>3782</v>
      </c>
      <c r="I288" s="216"/>
      <c r="L288" s="47"/>
      <c r="M288" s="217"/>
      <c r="N288" s="48"/>
      <c r="O288" s="48"/>
      <c r="P288" s="48"/>
      <c r="Q288" s="48"/>
      <c r="R288" s="48"/>
      <c r="S288" s="48"/>
      <c r="T288" s="86"/>
      <c r="AT288" s="24" t="s">
        <v>210</v>
      </c>
      <c r="AU288" s="24" t="s">
        <v>87</v>
      </c>
    </row>
    <row r="289" spans="2:51" s="11" customFormat="1" ht="13.5">
      <c r="B289" s="218"/>
      <c r="D289" s="214" t="s">
        <v>212</v>
      </c>
      <c r="E289" s="219" t="s">
        <v>5</v>
      </c>
      <c r="F289" s="220" t="s">
        <v>3783</v>
      </c>
      <c r="H289" s="221">
        <v>7</v>
      </c>
      <c r="I289" s="222"/>
      <c r="L289" s="218"/>
      <c r="M289" s="223"/>
      <c r="N289" s="224"/>
      <c r="O289" s="224"/>
      <c r="P289" s="224"/>
      <c r="Q289" s="224"/>
      <c r="R289" s="224"/>
      <c r="S289" s="224"/>
      <c r="T289" s="225"/>
      <c r="AT289" s="219" t="s">
        <v>212</v>
      </c>
      <c r="AU289" s="219" t="s">
        <v>87</v>
      </c>
      <c r="AV289" s="11" t="s">
        <v>87</v>
      </c>
      <c r="AW289" s="11" t="s">
        <v>41</v>
      </c>
      <c r="AX289" s="11" t="s">
        <v>77</v>
      </c>
      <c r="AY289" s="219" t="s">
        <v>201</v>
      </c>
    </row>
    <row r="290" spans="2:51" s="12" customFormat="1" ht="13.5">
      <c r="B290" s="226"/>
      <c r="D290" s="214" t="s">
        <v>212</v>
      </c>
      <c r="E290" s="227" t="s">
        <v>5</v>
      </c>
      <c r="F290" s="228" t="s">
        <v>226</v>
      </c>
      <c r="H290" s="229">
        <v>7</v>
      </c>
      <c r="I290" s="230"/>
      <c r="L290" s="226"/>
      <c r="M290" s="231"/>
      <c r="N290" s="232"/>
      <c r="O290" s="232"/>
      <c r="P290" s="232"/>
      <c r="Q290" s="232"/>
      <c r="R290" s="232"/>
      <c r="S290" s="232"/>
      <c r="T290" s="233"/>
      <c r="AT290" s="227" t="s">
        <v>212</v>
      </c>
      <c r="AU290" s="227" t="s">
        <v>87</v>
      </c>
      <c r="AV290" s="12" t="s">
        <v>208</v>
      </c>
      <c r="AW290" s="12" t="s">
        <v>41</v>
      </c>
      <c r="AX290" s="12" t="s">
        <v>85</v>
      </c>
      <c r="AY290" s="227" t="s">
        <v>201</v>
      </c>
    </row>
    <row r="291" spans="2:65" s="1" customFormat="1" ht="16.5" customHeight="1">
      <c r="B291" s="201"/>
      <c r="C291" s="242" t="s">
        <v>385</v>
      </c>
      <c r="D291" s="242" t="s">
        <v>504</v>
      </c>
      <c r="E291" s="243" t="s">
        <v>3784</v>
      </c>
      <c r="F291" s="244" t="s">
        <v>3785</v>
      </c>
      <c r="G291" s="245" t="s">
        <v>1192</v>
      </c>
      <c r="H291" s="246">
        <v>1</v>
      </c>
      <c r="I291" s="247"/>
      <c r="J291" s="248">
        <f>ROUND(I291*H291,2)</f>
        <v>0</v>
      </c>
      <c r="K291" s="244" t="s">
        <v>5</v>
      </c>
      <c r="L291" s="249"/>
      <c r="M291" s="250" t="s">
        <v>5</v>
      </c>
      <c r="N291" s="251" t="s">
        <v>48</v>
      </c>
      <c r="O291" s="48"/>
      <c r="P291" s="211">
        <f>O291*H291</f>
        <v>0</v>
      </c>
      <c r="Q291" s="211">
        <v>0</v>
      </c>
      <c r="R291" s="211">
        <f>Q291*H291</f>
        <v>0</v>
      </c>
      <c r="S291" s="211">
        <v>0</v>
      </c>
      <c r="T291" s="212">
        <f>S291*H291</f>
        <v>0</v>
      </c>
      <c r="AR291" s="24" t="s">
        <v>1655</v>
      </c>
      <c r="AT291" s="24" t="s">
        <v>504</v>
      </c>
      <c r="AU291" s="24" t="s">
        <v>87</v>
      </c>
      <c r="AY291" s="24" t="s">
        <v>201</v>
      </c>
      <c r="BE291" s="213">
        <f>IF(N291="základní",J291,0)</f>
        <v>0</v>
      </c>
      <c r="BF291" s="213">
        <f>IF(N291="snížená",J291,0)</f>
        <v>0</v>
      </c>
      <c r="BG291" s="213">
        <f>IF(N291="zákl. přenesená",J291,0)</f>
        <v>0</v>
      </c>
      <c r="BH291" s="213">
        <f>IF(N291="sníž. přenesená",J291,0)</f>
        <v>0</v>
      </c>
      <c r="BI291" s="213">
        <f>IF(N291="nulová",J291,0)</f>
        <v>0</v>
      </c>
      <c r="BJ291" s="24" t="s">
        <v>85</v>
      </c>
      <c r="BK291" s="213">
        <f>ROUND(I291*H291,2)</f>
        <v>0</v>
      </c>
      <c r="BL291" s="24" t="s">
        <v>584</v>
      </c>
      <c r="BM291" s="24" t="s">
        <v>574</v>
      </c>
    </row>
    <row r="292" spans="2:47" s="1" customFormat="1" ht="13.5">
      <c r="B292" s="47"/>
      <c r="D292" s="214" t="s">
        <v>210</v>
      </c>
      <c r="F292" s="215" t="s">
        <v>3785</v>
      </c>
      <c r="I292" s="216"/>
      <c r="L292" s="47"/>
      <c r="M292" s="217"/>
      <c r="N292" s="48"/>
      <c r="O292" s="48"/>
      <c r="P292" s="48"/>
      <c r="Q292" s="48"/>
      <c r="R292" s="48"/>
      <c r="S292" s="48"/>
      <c r="T292" s="86"/>
      <c r="AT292" s="24" t="s">
        <v>210</v>
      </c>
      <c r="AU292" s="24" t="s">
        <v>87</v>
      </c>
    </row>
    <row r="293" spans="2:65" s="1" customFormat="1" ht="16.5" customHeight="1">
      <c r="B293" s="201"/>
      <c r="C293" s="242" t="s">
        <v>391</v>
      </c>
      <c r="D293" s="242" t="s">
        <v>504</v>
      </c>
      <c r="E293" s="243" t="s">
        <v>3786</v>
      </c>
      <c r="F293" s="244" t="s">
        <v>3787</v>
      </c>
      <c r="G293" s="245" t="s">
        <v>1192</v>
      </c>
      <c r="H293" s="246">
        <v>1</v>
      </c>
      <c r="I293" s="247"/>
      <c r="J293" s="248">
        <f>ROUND(I293*H293,2)</f>
        <v>0</v>
      </c>
      <c r="K293" s="244" t="s">
        <v>5</v>
      </c>
      <c r="L293" s="249"/>
      <c r="M293" s="250" t="s">
        <v>5</v>
      </c>
      <c r="N293" s="251" t="s">
        <v>48</v>
      </c>
      <c r="O293" s="48"/>
      <c r="P293" s="211">
        <f>O293*H293</f>
        <v>0</v>
      </c>
      <c r="Q293" s="211">
        <v>0</v>
      </c>
      <c r="R293" s="211">
        <f>Q293*H293</f>
        <v>0</v>
      </c>
      <c r="S293" s="211">
        <v>0</v>
      </c>
      <c r="T293" s="212">
        <f>S293*H293</f>
        <v>0</v>
      </c>
      <c r="AR293" s="24" t="s">
        <v>1655</v>
      </c>
      <c r="AT293" s="24" t="s">
        <v>504</v>
      </c>
      <c r="AU293" s="24" t="s">
        <v>87</v>
      </c>
      <c r="AY293" s="24" t="s">
        <v>201</v>
      </c>
      <c r="BE293" s="213">
        <f>IF(N293="základní",J293,0)</f>
        <v>0</v>
      </c>
      <c r="BF293" s="213">
        <f>IF(N293="snížená",J293,0)</f>
        <v>0</v>
      </c>
      <c r="BG293" s="213">
        <f>IF(N293="zákl. přenesená",J293,0)</f>
        <v>0</v>
      </c>
      <c r="BH293" s="213">
        <f>IF(N293="sníž. přenesená",J293,0)</f>
        <v>0</v>
      </c>
      <c r="BI293" s="213">
        <f>IF(N293="nulová",J293,0)</f>
        <v>0</v>
      </c>
      <c r="BJ293" s="24" t="s">
        <v>85</v>
      </c>
      <c r="BK293" s="213">
        <f>ROUND(I293*H293,2)</f>
        <v>0</v>
      </c>
      <c r="BL293" s="24" t="s">
        <v>584</v>
      </c>
      <c r="BM293" s="24" t="s">
        <v>584</v>
      </c>
    </row>
    <row r="294" spans="2:47" s="1" customFormat="1" ht="13.5">
      <c r="B294" s="47"/>
      <c r="D294" s="214" t="s">
        <v>210</v>
      </c>
      <c r="F294" s="215" t="s">
        <v>3787</v>
      </c>
      <c r="I294" s="216"/>
      <c r="L294" s="47"/>
      <c r="M294" s="217"/>
      <c r="N294" s="48"/>
      <c r="O294" s="48"/>
      <c r="P294" s="48"/>
      <c r="Q294" s="48"/>
      <c r="R294" s="48"/>
      <c r="S294" s="48"/>
      <c r="T294" s="86"/>
      <c r="AT294" s="24" t="s">
        <v>210</v>
      </c>
      <c r="AU294" s="24" t="s">
        <v>87</v>
      </c>
    </row>
    <row r="295" spans="2:65" s="1" customFormat="1" ht="16.5" customHeight="1">
      <c r="B295" s="201"/>
      <c r="C295" s="202" t="s">
        <v>403</v>
      </c>
      <c r="D295" s="202" t="s">
        <v>203</v>
      </c>
      <c r="E295" s="203" t="s">
        <v>3788</v>
      </c>
      <c r="F295" s="204" t="s">
        <v>3789</v>
      </c>
      <c r="G295" s="205" t="s">
        <v>1192</v>
      </c>
      <c r="H295" s="206">
        <v>3</v>
      </c>
      <c r="I295" s="207"/>
      <c r="J295" s="208">
        <f>ROUND(I295*H295,2)</f>
        <v>0</v>
      </c>
      <c r="K295" s="204" t="s">
        <v>5</v>
      </c>
      <c r="L295" s="47"/>
      <c r="M295" s="209" t="s">
        <v>5</v>
      </c>
      <c r="N295" s="210" t="s">
        <v>48</v>
      </c>
      <c r="O295" s="48"/>
      <c r="P295" s="211">
        <f>O295*H295</f>
        <v>0</v>
      </c>
      <c r="Q295" s="211">
        <v>0</v>
      </c>
      <c r="R295" s="211">
        <f>Q295*H295</f>
        <v>0</v>
      </c>
      <c r="S295" s="211">
        <v>0</v>
      </c>
      <c r="T295" s="212">
        <f>S295*H295</f>
        <v>0</v>
      </c>
      <c r="AR295" s="24" t="s">
        <v>584</v>
      </c>
      <c r="AT295" s="24" t="s">
        <v>203</v>
      </c>
      <c r="AU295" s="24" t="s">
        <v>87</v>
      </c>
      <c r="AY295" s="24" t="s">
        <v>201</v>
      </c>
      <c r="BE295" s="213">
        <f>IF(N295="základní",J295,0)</f>
        <v>0</v>
      </c>
      <c r="BF295" s="213">
        <f>IF(N295="snížená",J295,0)</f>
        <v>0</v>
      </c>
      <c r="BG295" s="213">
        <f>IF(N295="zákl. přenesená",J295,0)</f>
        <v>0</v>
      </c>
      <c r="BH295" s="213">
        <f>IF(N295="sníž. přenesená",J295,0)</f>
        <v>0</v>
      </c>
      <c r="BI295" s="213">
        <f>IF(N295="nulová",J295,0)</f>
        <v>0</v>
      </c>
      <c r="BJ295" s="24" t="s">
        <v>85</v>
      </c>
      <c r="BK295" s="213">
        <f>ROUND(I295*H295,2)</f>
        <v>0</v>
      </c>
      <c r="BL295" s="24" t="s">
        <v>584</v>
      </c>
      <c r="BM295" s="24" t="s">
        <v>596</v>
      </c>
    </row>
    <row r="296" spans="2:47" s="1" customFormat="1" ht="13.5">
      <c r="B296" s="47"/>
      <c r="D296" s="214" t="s">
        <v>210</v>
      </c>
      <c r="F296" s="215" t="s">
        <v>3789</v>
      </c>
      <c r="I296" s="216"/>
      <c r="L296" s="47"/>
      <c r="M296" s="217"/>
      <c r="N296" s="48"/>
      <c r="O296" s="48"/>
      <c r="P296" s="48"/>
      <c r="Q296" s="48"/>
      <c r="R296" s="48"/>
      <c r="S296" s="48"/>
      <c r="T296" s="86"/>
      <c r="AT296" s="24" t="s">
        <v>210</v>
      </c>
      <c r="AU296" s="24" t="s">
        <v>87</v>
      </c>
    </row>
    <row r="297" spans="2:65" s="1" customFormat="1" ht="16.5" customHeight="1">
      <c r="B297" s="201"/>
      <c r="C297" s="242" t="s">
        <v>407</v>
      </c>
      <c r="D297" s="242" t="s">
        <v>504</v>
      </c>
      <c r="E297" s="243" t="s">
        <v>3790</v>
      </c>
      <c r="F297" s="244" t="s">
        <v>3791</v>
      </c>
      <c r="G297" s="245" t="s">
        <v>1192</v>
      </c>
      <c r="H297" s="246">
        <v>1</v>
      </c>
      <c r="I297" s="247"/>
      <c r="J297" s="248">
        <f>ROUND(I297*H297,2)</f>
        <v>0</v>
      </c>
      <c r="K297" s="244" t="s">
        <v>5</v>
      </c>
      <c r="L297" s="249"/>
      <c r="M297" s="250" t="s">
        <v>5</v>
      </c>
      <c r="N297" s="251" t="s">
        <v>48</v>
      </c>
      <c r="O297" s="48"/>
      <c r="P297" s="211">
        <f>O297*H297</f>
        <v>0</v>
      </c>
      <c r="Q297" s="211">
        <v>0</v>
      </c>
      <c r="R297" s="211">
        <f>Q297*H297</f>
        <v>0</v>
      </c>
      <c r="S297" s="211">
        <v>0</v>
      </c>
      <c r="T297" s="212">
        <f>S297*H297</f>
        <v>0</v>
      </c>
      <c r="AR297" s="24" t="s">
        <v>1655</v>
      </c>
      <c r="AT297" s="24" t="s">
        <v>504</v>
      </c>
      <c r="AU297" s="24" t="s">
        <v>87</v>
      </c>
      <c r="AY297" s="24" t="s">
        <v>201</v>
      </c>
      <c r="BE297" s="213">
        <f>IF(N297="základní",J297,0)</f>
        <v>0</v>
      </c>
      <c r="BF297" s="213">
        <f>IF(N297="snížená",J297,0)</f>
        <v>0</v>
      </c>
      <c r="BG297" s="213">
        <f>IF(N297="zákl. přenesená",J297,0)</f>
        <v>0</v>
      </c>
      <c r="BH297" s="213">
        <f>IF(N297="sníž. přenesená",J297,0)</f>
        <v>0</v>
      </c>
      <c r="BI297" s="213">
        <f>IF(N297="nulová",J297,0)</f>
        <v>0</v>
      </c>
      <c r="BJ297" s="24" t="s">
        <v>85</v>
      </c>
      <c r="BK297" s="213">
        <f>ROUND(I297*H297,2)</f>
        <v>0</v>
      </c>
      <c r="BL297" s="24" t="s">
        <v>584</v>
      </c>
      <c r="BM297" s="24" t="s">
        <v>609</v>
      </c>
    </row>
    <row r="298" spans="2:47" s="1" customFormat="1" ht="13.5">
      <c r="B298" s="47"/>
      <c r="D298" s="214" t="s">
        <v>210</v>
      </c>
      <c r="F298" s="215" t="s">
        <v>3791</v>
      </c>
      <c r="I298" s="216"/>
      <c r="L298" s="47"/>
      <c r="M298" s="217"/>
      <c r="N298" s="48"/>
      <c r="O298" s="48"/>
      <c r="P298" s="48"/>
      <c r="Q298" s="48"/>
      <c r="R298" s="48"/>
      <c r="S298" s="48"/>
      <c r="T298" s="86"/>
      <c r="AT298" s="24" t="s">
        <v>210</v>
      </c>
      <c r="AU298" s="24" t="s">
        <v>87</v>
      </c>
    </row>
    <row r="299" spans="2:65" s="1" customFormat="1" ht="16.5" customHeight="1">
      <c r="B299" s="201"/>
      <c r="C299" s="242" t="s">
        <v>411</v>
      </c>
      <c r="D299" s="242" t="s">
        <v>504</v>
      </c>
      <c r="E299" s="243" t="s">
        <v>3792</v>
      </c>
      <c r="F299" s="244" t="s">
        <v>3793</v>
      </c>
      <c r="G299" s="245" t="s">
        <v>1192</v>
      </c>
      <c r="H299" s="246">
        <v>2</v>
      </c>
      <c r="I299" s="247"/>
      <c r="J299" s="248">
        <f>ROUND(I299*H299,2)</f>
        <v>0</v>
      </c>
      <c r="K299" s="244" t="s">
        <v>5</v>
      </c>
      <c r="L299" s="249"/>
      <c r="M299" s="250" t="s">
        <v>5</v>
      </c>
      <c r="N299" s="251" t="s">
        <v>48</v>
      </c>
      <c r="O299" s="48"/>
      <c r="P299" s="211">
        <f>O299*H299</f>
        <v>0</v>
      </c>
      <c r="Q299" s="211">
        <v>0</v>
      </c>
      <c r="R299" s="211">
        <f>Q299*H299</f>
        <v>0</v>
      </c>
      <c r="S299" s="211">
        <v>0</v>
      </c>
      <c r="T299" s="212">
        <f>S299*H299</f>
        <v>0</v>
      </c>
      <c r="AR299" s="24" t="s">
        <v>1655</v>
      </c>
      <c r="AT299" s="24" t="s">
        <v>504</v>
      </c>
      <c r="AU299" s="24" t="s">
        <v>87</v>
      </c>
      <c r="AY299" s="24" t="s">
        <v>201</v>
      </c>
      <c r="BE299" s="213">
        <f>IF(N299="základní",J299,0)</f>
        <v>0</v>
      </c>
      <c r="BF299" s="213">
        <f>IF(N299="snížená",J299,0)</f>
        <v>0</v>
      </c>
      <c r="BG299" s="213">
        <f>IF(N299="zákl. přenesená",J299,0)</f>
        <v>0</v>
      </c>
      <c r="BH299" s="213">
        <f>IF(N299="sníž. přenesená",J299,0)</f>
        <v>0</v>
      </c>
      <c r="BI299" s="213">
        <f>IF(N299="nulová",J299,0)</f>
        <v>0</v>
      </c>
      <c r="BJ299" s="24" t="s">
        <v>85</v>
      </c>
      <c r="BK299" s="213">
        <f>ROUND(I299*H299,2)</f>
        <v>0</v>
      </c>
      <c r="BL299" s="24" t="s">
        <v>584</v>
      </c>
      <c r="BM299" s="24" t="s">
        <v>622</v>
      </c>
    </row>
    <row r="300" spans="2:47" s="1" customFormat="1" ht="13.5">
      <c r="B300" s="47"/>
      <c r="D300" s="214" t="s">
        <v>210</v>
      </c>
      <c r="F300" s="215" t="s">
        <v>3793</v>
      </c>
      <c r="I300" s="216"/>
      <c r="L300" s="47"/>
      <c r="M300" s="217"/>
      <c r="N300" s="48"/>
      <c r="O300" s="48"/>
      <c r="P300" s="48"/>
      <c r="Q300" s="48"/>
      <c r="R300" s="48"/>
      <c r="S300" s="48"/>
      <c r="T300" s="86"/>
      <c r="AT300" s="24" t="s">
        <v>210</v>
      </c>
      <c r="AU300" s="24" t="s">
        <v>87</v>
      </c>
    </row>
    <row r="301" spans="2:65" s="1" customFormat="1" ht="16.5" customHeight="1">
      <c r="B301" s="201"/>
      <c r="C301" s="202" t="s">
        <v>417</v>
      </c>
      <c r="D301" s="202" t="s">
        <v>203</v>
      </c>
      <c r="E301" s="203" t="s">
        <v>3794</v>
      </c>
      <c r="F301" s="204" t="s">
        <v>3795</v>
      </c>
      <c r="G301" s="205" t="s">
        <v>1192</v>
      </c>
      <c r="H301" s="206">
        <v>1</v>
      </c>
      <c r="I301" s="207"/>
      <c r="J301" s="208">
        <f>ROUND(I301*H301,2)</f>
        <v>0</v>
      </c>
      <c r="K301" s="204" t="s">
        <v>5</v>
      </c>
      <c r="L301" s="47"/>
      <c r="M301" s="209" t="s">
        <v>5</v>
      </c>
      <c r="N301" s="210" t="s">
        <v>48</v>
      </c>
      <c r="O301" s="48"/>
      <c r="P301" s="211">
        <f>O301*H301</f>
        <v>0</v>
      </c>
      <c r="Q301" s="211">
        <v>0</v>
      </c>
      <c r="R301" s="211">
        <f>Q301*H301</f>
        <v>0</v>
      </c>
      <c r="S301" s="211">
        <v>0</v>
      </c>
      <c r="T301" s="212">
        <f>S301*H301</f>
        <v>0</v>
      </c>
      <c r="AR301" s="24" t="s">
        <v>584</v>
      </c>
      <c r="AT301" s="24" t="s">
        <v>203</v>
      </c>
      <c r="AU301" s="24" t="s">
        <v>87</v>
      </c>
      <c r="AY301" s="24" t="s">
        <v>201</v>
      </c>
      <c r="BE301" s="213">
        <f>IF(N301="základní",J301,0)</f>
        <v>0</v>
      </c>
      <c r="BF301" s="213">
        <f>IF(N301="snížená",J301,0)</f>
        <v>0</v>
      </c>
      <c r="BG301" s="213">
        <f>IF(N301="zákl. přenesená",J301,0)</f>
        <v>0</v>
      </c>
      <c r="BH301" s="213">
        <f>IF(N301="sníž. přenesená",J301,0)</f>
        <v>0</v>
      </c>
      <c r="BI301" s="213">
        <f>IF(N301="nulová",J301,0)</f>
        <v>0</v>
      </c>
      <c r="BJ301" s="24" t="s">
        <v>85</v>
      </c>
      <c r="BK301" s="213">
        <f>ROUND(I301*H301,2)</f>
        <v>0</v>
      </c>
      <c r="BL301" s="24" t="s">
        <v>584</v>
      </c>
      <c r="BM301" s="24" t="s">
        <v>630</v>
      </c>
    </row>
    <row r="302" spans="2:47" s="1" customFormat="1" ht="13.5">
      <c r="B302" s="47"/>
      <c r="D302" s="214" t="s">
        <v>210</v>
      </c>
      <c r="F302" s="215" t="s">
        <v>3795</v>
      </c>
      <c r="I302" s="216"/>
      <c r="L302" s="47"/>
      <c r="M302" s="217"/>
      <c r="N302" s="48"/>
      <c r="O302" s="48"/>
      <c r="P302" s="48"/>
      <c r="Q302" s="48"/>
      <c r="R302" s="48"/>
      <c r="S302" s="48"/>
      <c r="T302" s="86"/>
      <c r="AT302" s="24" t="s">
        <v>210</v>
      </c>
      <c r="AU302" s="24" t="s">
        <v>87</v>
      </c>
    </row>
    <row r="303" spans="2:65" s="1" customFormat="1" ht="16.5" customHeight="1">
      <c r="B303" s="201"/>
      <c r="C303" s="242" t="s">
        <v>423</v>
      </c>
      <c r="D303" s="242" t="s">
        <v>504</v>
      </c>
      <c r="E303" s="243" t="s">
        <v>3796</v>
      </c>
      <c r="F303" s="244" t="s">
        <v>3797</v>
      </c>
      <c r="G303" s="245" t="s">
        <v>1192</v>
      </c>
      <c r="H303" s="246">
        <v>1</v>
      </c>
      <c r="I303" s="247"/>
      <c r="J303" s="248">
        <f>ROUND(I303*H303,2)</f>
        <v>0</v>
      </c>
      <c r="K303" s="244" t="s">
        <v>5</v>
      </c>
      <c r="L303" s="249"/>
      <c r="M303" s="250" t="s">
        <v>5</v>
      </c>
      <c r="N303" s="251" t="s">
        <v>48</v>
      </c>
      <c r="O303" s="48"/>
      <c r="P303" s="211">
        <f>O303*H303</f>
        <v>0</v>
      </c>
      <c r="Q303" s="211">
        <v>0</v>
      </c>
      <c r="R303" s="211">
        <f>Q303*H303</f>
        <v>0</v>
      </c>
      <c r="S303" s="211">
        <v>0</v>
      </c>
      <c r="T303" s="212">
        <f>S303*H303</f>
        <v>0</v>
      </c>
      <c r="AR303" s="24" t="s">
        <v>1655</v>
      </c>
      <c r="AT303" s="24" t="s">
        <v>504</v>
      </c>
      <c r="AU303" s="24" t="s">
        <v>87</v>
      </c>
      <c r="AY303" s="24" t="s">
        <v>201</v>
      </c>
      <c r="BE303" s="213">
        <f>IF(N303="základní",J303,0)</f>
        <v>0</v>
      </c>
      <c r="BF303" s="213">
        <f>IF(N303="snížená",J303,0)</f>
        <v>0</v>
      </c>
      <c r="BG303" s="213">
        <f>IF(N303="zákl. přenesená",J303,0)</f>
        <v>0</v>
      </c>
      <c r="BH303" s="213">
        <f>IF(N303="sníž. přenesená",J303,0)</f>
        <v>0</v>
      </c>
      <c r="BI303" s="213">
        <f>IF(N303="nulová",J303,0)</f>
        <v>0</v>
      </c>
      <c r="BJ303" s="24" t="s">
        <v>85</v>
      </c>
      <c r="BK303" s="213">
        <f>ROUND(I303*H303,2)</f>
        <v>0</v>
      </c>
      <c r="BL303" s="24" t="s">
        <v>584</v>
      </c>
      <c r="BM303" s="24" t="s">
        <v>638</v>
      </c>
    </row>
    <row r="304" spans="2:47" s="1" customFormat="1" ht="13.5">
      <c r="B304" s="47"/>
      <c r="D304" s="214" t="s">
        <v>210</v>
      </c>
      <c r="F304" s="215" t="s">
        <v>3797</v>
      </c>
      <c r="I304" s="216"/>
      <c r="L304" s="47"/>
      <c r="M304" s="217"/>
      <c r="N304" s="48"/>
      <c r="O304" s="48"/>
      <c r="P304" s="48"/>
      <c r="Q304" s="48"/>
      <c r="R304" s="48"/>
      <c r="S304" s="48"/>
      <c r="T304" s="86"/>
      <c r="AT304" s="24" t="s">
        <v>210</v>
      </c>
      <c r="AU304" s="24" t="s">
        <v>87</v>
      </c>
    </row>
    <row r="305" spans="2:65" s="1" customFormat="1" ht="16.5" customHeight="1">
      <c r="B305" s="201"/>
      <c r="C305" s="202" t="s">
        <v>430</v>
      </c>
      <c r="D305" s="202" t="s">
        <v>203</v>
      </c>
      <c r="E305" s="203" t="s">
        <v>3798</v>
      </c>
      <c r="F305" s="204" t="s">
        <v>3799</v>
      </c>
      <c r="G305" s="205" t="s">
        <v>330</v>
      </c>
      <c r="H305" s="206">
        <v>0.5</v>
      </c>
      <c r="I305" s="207"/>
      <c r="J305" s="208">
        <f>ROUND(I305*H305,2)</f>
        <v>0</v>
      </c>
      <c r="K305" s="204" t="s">
        <v>5</v>
      </c>
      <c r="L305" s="47"/>
      <c r="M305" s="209" t="s">
        <v>5</v>
      </c>
      <c r="N305" s="210" t="s">
        <v>48</v>
      </c>
      <c r="O305" s="48"/>
      <c r="P305" s="211">
        <f>O305*H305</f>
        <v>0</v>
      </c>
      <c r="Q305" s="211">
        <v>0</v>
      </c>
      <c r="R305" s="211">
        <f>Q305*H305</f>
        <v>0</v>
      </c>
      <c r="S305" s="211">
        <v>0</v>
      </c>
      <c r="T305" s="212">
        <f>S305*H305</f>
        <v>0</v>
      </c>
      <c r="AR305" s="24" t="s">
        <v>584</v>
      </c>
      <c r="AT305" s="24" t="s">
        <v>203</v>
      </c>
      <c r="AU305" s="24" t="s">
        <v>87</v>
      </c>
      <c r="AY305" s="24" t="s">
        <v>201</v>
      </c>
      <c r="BE305" s="213">
        <f>IF(N305="základní",J305,0)</f>
        <v>0</v>
      </c>
      <c r="BF305" s="213">
        <f>IF(N305="snížená",J305,0)</f>
        <v>0</v>
      </c>
      <c r="BG305" s="213">
        <f>IF(N305="zákl. přenesená",J305,0)</f>
        <v>0</v>
      </c>
      <c r="BH305" s="213">
        <f>IF(N305="sníž. přenesená",J305,0)</f>
        <v>0</v>
      </c>
      <c r="BI305" s="213">
        <f>IF(N305="nulová",J305,0)</f>
        <v>0</v>
      </c>
      <c r="BJ305" s="24" t="s">
        <v>85</v>
      </c>
      <c r="BK305" s="213">
        <f>ROUND(I305*H305,2)</f>
        <v>0</v>
      </c>
      <c r="BL305" s="24" t="s">
        <v>584</v>
      </c>
      <c r="BM305" s="24" t="s">
        <v>646</v>
      </c>
    </row>
    <row r="306" spans="2:47" s="1" customFormat="1" ht="13.5">
      <c r="B306" s="47"/>
      <c r="D306" s="214" t="s">
        <v>210</v>
      </c>
      <c r="F306" s="215" t="s">
        <v>3799</v>
      </c>
      <c r="I306" s="216"/>
      <c r="L306" s="47"/>
      <c r="M306" s="217"/>
      <c r="N306" s="48"/>
      <c r="O306" s="48"/>
      <c r="P306" s="48"/>
      <c r="Q306" s="48"/>
      <c r="R306" s="48"/>
      <c r="S306" s="48"/>
      <c r="T306" s="86"/>
      <c r="AT306" s="24" t="s">
        <v>210</v>
      </c>
      <c r="AU306" s="24" t="s">
        <v>87</v>
      </c>
    </row>
    <row r="307" spans="2:65" s="1" customFormat="1" ht="16.5" customHeight="1">
      <c r="B307" s="201"/>
      <c r="C307" s="242" t="s">
        <v>436</v>
      </c>
      <c r="D307" s="242" t="s">
        <v>504</v>
      </c>
      <c r="E307" s="243" t="s">
        <v>3800</v>
      </c>
      <c r="F307" s="244" t="s">
        <v>3801</v>
      </c>
      <c r="G307" s="245" t="s">
        <v>330</v>
      </c>
      <c r="H307" s="246">
        <v>0.5</v>
      </c>
      <c r="I307" s="247"/>
      <c r="J307" s="248">
        <f>ROUND(I307*H307,2)</f>
        <v>0</v>
      </c>
      <c r="K307" s="244" t="s">
        <v>5</v>
      </c>
      <c r="L307" s="249"/>
      <c r="M307" s="250" t="s">
        <v>5</v>
      </c>
      <c r="N307" s="251" t="s">
        <v>48</v>
      </c>
      <c r="O307" s="48"/>
      <c r="P307" s="211">
        <f>O307*H307</f>
        <v>0</v>
      </c>
      <c r="Q307" s="211">
        <v>0</v>
      </c>
      <c r="R307" s="211">
        <f>Q307*H307</f>
        <v>0</v>
      </c>
      <c r="S307" s="211">
        <v>0</v>
      </c>
      <c r="T307" s="212">
        <f>S307*H307</f>
        <v>0</v>
      </c>
      <c r="AR307" s="24" t="s">
        <v>1655</v>
      </c>
      <c r="AT307" s="24" t="s">
        <v>504</v>
      </c>
      <c r="AU307" s="24" t="s">
        <v>87</v>
      </c>
      <c r="AY307" s="24" t="s">
        <v>201</v>
      </c>
      <c r="BE307" s="213">
        <f>IF(N307="základní",J307,0)</f>
        <v>0</v>
      </c>
      <c r="BF307" s="213">
        <f>IF(N307="snížená",J307,0)</f>
        <v>0</v>
      </c>
      <c r="BG307" s="213">
        <f>IF(N307="zákl. přenesená",J307,0)</f>
        <v>0</v>
      </c>
      <c r="BH307" s="213">
        <f>IF(N307="sníž. přenesená",J307,0)</f>
        <v>0</v>
      </c>
      <c r="BI307" s="213">
        <f>IF(N307="nulová",J307,0)</f>
        <v>0</v>
      </c>
      <c r="BJ307" s="24" t="s">
        <v>85</v>
      </c>
      <c r="BK307" s="213">
        <f>ROUND(I307*H307,2)</f>
        <v>0</v>
      </c>
      <c r="BL307" s="24" t="s">
        <v>584</v>
      </c>
      <c r="BM307" s="24" t="s">
        <v>654</v>
      </c>
    </row>
    <row r="308" spans="2:47" s="1" customFormat="1" ht="13.5">
      <c r="B308" s="47"/>
      <c r="D308" s="214" t="s">
        <v>210</v>
      </c>
      <c r="F308" s="215" t="s">
        <v>3801</v>
      </c>
      <c r="I308" s="216"/>
      <c r="L308" s="47"/>
      <c r="M308" s="217"/>
      <c r="N308" s="48"/>
      <c r="O308" s="48"/>
      <c r="P308" s="48"/>
      <c r="Q308" s="48"/>
      <c r="R308" s="48"/>
      <c r="S308" s="48"/>
      <c r="T308" s="86"/>
      <c r="AT308" s="24" t="s">
        <v>210</v>
      </c>
      <c r="AU308" s="24" t="s">
        <v>87</v>
      </c>
    </row>
    <row r="309" spans="2:65" s="1" customFormat="1" ht="16.5" customHeight="1">
      <c r="B309" s="201"/>
      <c r="C309" s="202" t="s">
        <v>147</v>
      </c>
      <c r="D309" s="202" t="s">
        <v>203</v>
      </c>
      <c r="E309" s="203" t="s">
        <v>3802</v>
      </c>
      <c r="F309" s="204" t="s">
        <v>3803</v>
      </c>
      <c r="G309" s="205" t="s">
        <v>330</v>
      </c>
      <c r="H309" s="206">
        <v>8.5</v>
      </c>
      <c r="I309" s="207"/>
      <c r="J309" s="208">
        <f>ROUND(I309*H309,2)</f>
        <v>0</v>
      </c>
      <c r="K309" s="204" t="s">
        <v>5</v>
      </c>
      <c r="L309" s="47"/>
      <c r="M309" s="209" t="s">
        <v>5</v>
      </c>
      <c r="N309" s="210" t="s">
        <v>48</v>
      </c>
      <c r="O309" s="48"/>
      <c r="P309" s="211">
        <f>O309*H309</f>
        <v>0</v>
      </c>
      <c r="Q309" s="211">
        <v>0</v>
      </c>
      <c r="R309" s="211">
        <f>Q309*H309</f>
        <v>0</v>
      </c>
      <c r="S309" s="211">
        <v>0</v>
      </c>
      <c r="T309" s="212">
        <f>S309*H309</f>
        <v>0</v>
      </c>
      <c r="AR309" s="24" t="s">
        <v>584</v>
      </c>
      <c r="AT309" s="24" t="s">
        <v>203</v>
      </c>
      <c r="AU309" s="24" t="s">
        <v>87</v>
      </c>
      <c r="AY309" s="24" t="s">
        <v>201</v>
      </c>
      <c r="BE309" s="213">
        <f>IF(N309="základní",J309,0)</f>
        <v>0</v>
      </c>
      <c r="BF309" s="213">
        <f>IF(N309="snížená",J309,0)</f>
        <v>0</v>
      </c>
      <c r="BG309" s="213">
        <f>IF(N309="zákl. přenesená",J309,0)</f>
        <v>0</v>
      </c>
      <c r="BH309" s="213">
        <f>IF(N309="sníž. přenesená",J309,0)</f>
        <v>0</v>
      </c>
      <c r="BI309" s="213">
        <f>IF(N309="nulová",J309,0)</f>
        <v>0</v>
      </c>
      <c r="BJ309" s="24" t="s">
        <v>85</v>
      </c>
      <c r="BK309" s="213">
        <f>ROUND(I309*H309,2)</f>
        <v>0</v>
      </c>
      <c r="BL309" s="24" t="s">
        <v>584</v>
      </c>
      <c r="BM309" s="24" t="s">
        <v>662</v>
      </c>
    </row>
    <row r="310" spans="2:47" s="1" customFormat="1" ht="13.5">
      <c r="B310" s="47"/>
      <c r="D310" s="214" t="s">
        <v>210</v>
      </c>
      <c r="F310" s="215" t="s">
        <v>3803</v>
      </c>
      <c r="I310" s="216"/>
      <c r="L310" s="47"/>
      <c r="M310" s="217"/>
      <c r="N310" s="48"/>
      <c r="O310" s="48"/>
      <c r="P310" s="48"/>
      <c r="Q310" s="48"/>
      <c r="R310" s="48"/>
      <c r="S310" s="48"/>
      <c r="T310" s="86"/>
      <c r="AT310" s="24" t="s">
        <v>210</v>
      </c>
      <c r="AU310" s="24" t="s">
        <v>87</v>
      </c>
    </row>
    <row r="311" spans="2:51" s="11" customFormat="1" ht="13.5">
      <c r="B311" s="218"/>
      <c r="D311" s="214" t="s">
        <v>212</v>
      </c>
      <c r="E311" s="219" t="s">
        <v>5</v>
      </c>
      <c r="F311" s="220" t="s">
        <v>3804</v>
      </c>
      <c r="H311" s="221">
        <v>8.5</v>
      </c>
      <c r="I311" s="222"/>
      <c r="L311" s="218"/>
      <c r="M311" s="223"/>
      <c r="N311" s="224"/>
      <c r="O311" s="224"/>
      <c r="P311" s="224"/>
      <c r="Q311" s="224"/>
      <c r="R311" s="224"/>
      <c r="S311" s="224"/>
      <c r="T311" s="225"/>
      <c r="AT311" s="219" t="s">
        <v>212</v>
      </c>
      <c r="AU311" s="219" t="s">
        <v>87</v>
      </c>
      <c r="AV311" s="11" t="s">
        <v>87</v>
      </c>
      <c r="AW311" s="11" t="s">
        <v>41</v>
      </c>
      <c r="AX311" s="11" t="s">
        <v>77</v>
      </c>
      <c r="AY311" s="219" t="s">
        <v>201</v>
      </c>
    </row>
    <row r="312" spans="2:51" s="12" customFormat="1" ht="13.5">
      <c r="B312" s="226"/>
      <c r="D312" s="214" t="s">
        <v>212</v>
      </c>
      <c r="E312" s="227" t="s">
        <v>5</v>
      </c>
      <c r="F312" s="228" t="s">
        <v>226</v>
      </c>
      <c r="H312" s="229">
        <v>8.5</v>
      </c>
      <c r="I312" s="230"/>
      <c r="L312" s="226"/>
      <c r="M312" s="231"/>
      <c r="N312" s="232"/>
      <c r="O312" s="232"/>
      <c r="P312" s="232"/>
      <c r="Q312" s="232"/>
      <c r="R312" s="232"/>
      <c r="S312" s="232"/>
      <c r="T312" s="233"/>
      <c r="AT312" s="227" t="s">
        <v>212</v>
      </c>
      <c r="AU312" s="227" t="s">
        <v>87</v>
      </c>
      <c r="AV312" s="12" t="s">
        <v>208</v>
      </c>
      <c r="AW312" s="12" t="s">
        <v>41</v>
      </c>
      <c r="AX312" s="12" t="s">
        <v>85</v>
      </c>
      <c r="AY312" s="227" t="s">
        <v>201</v>
      </c>
    </row>
    <row r="313" spans="2:65" s="1" customFormat="1" ht="16.5" customHeight="1">
      <c r="B313" s="201"/>
      <c r="C313" s="242" t="s">
        <v>451</v>
      </c>
      <c r="D313" s="242" t="s">
        <v>504</v>
      </c>
      <c r="E313" s="243" t="s">
        <v>3805</v>
      </c>
      <c r="F313" s="244" t="s">
        <v>3806</v>
      </c>
      <c r="G313" s="245" t="s">
        <v>330</v>
      </c>
      <c r="H313" s="246">
        <v>8.5</v>
      </c>
      <c r="I313" s="247"/>
      <c r="J313" s="248">
        <f>ROUND(I313*H313,2)</f>
        <v>0</v>
      </c>
      <c r="K313" s="244" t="s">
        <v>5</v>
      </c>
      <c r="L313" s="249"/>
      <c r="M313" s="250" t="s">
        <v>5</v>
      </c>
      <c r="N313" s="251" t="s">
        <v>48</v>
      </c>
      <c r="O313" s="48"/>
      <c r="P313" s="211">
        <f>O313*H313</f>
        <v>0</v>
      </c>
      <c r="Q313" s="211">
        <v>0</v>
      </c>
      <c r="R313" s="211">
        <f>Q313*H313</f>
        <v>0</v>
      </c>
      <c r="S313" s="211">
        <v>0</v>
      </c>
      <c r="T313" s="212">
        <f>S313*H313</f>
        <v>0</v>
      </c>
      <c r="AR313" s="24" t="s">
        <v>1655</v>
      </c>
      <c r="AT313" s="24" t="s">
        <v>504</v>
      </c>
      <c r="AU313" s="24" t="s">
        <v>87</v>
      </c>
      <c r="AY313" s="24" t="s">
        <v>201</v>
      </c>
      <c r="BE313" s="213">
        <f>IF(N313="základní",J313,0)</f>
        <v>0</v>
      </c>
      <c r="BF313" s="213">
        <f>IF(N313="snížená",J313,0)</f>
        <v>0</v>
      </c>
      <c r="BG313" s="213">
        <f>IF(N313="zákl. přenesená",J313,0)</f>
        <v>0</v>
      </c>
      <c r="BH313" s="213">
        <f>IF(N313="sníž. přenesená",J313,0)</f>
        <v>0</v>
      </c>
      <c r="BI313" s="213">
        <f>IF(N313="nulová",J313,0)</f>
        <v>0</v>
      </c>
      <c r="BJ313" s="24" t="s">
        <v>85</v>
      </c>
      <c r="BK313" s="213">
        <f>ROUND(I313*H313,2)</f>
        <v>0</v>
      </c>
      <c r="BL313" s="24" t="s">
        <v>584</v>
      </c>
      <c r="BM313" s="24" t="s">
        <v>675</v>
      </c>
    </row>
    <row r="314" spans="2:47" s="1" customFormat="1" ht="13.5">
      <c r="B314" s="47"/>
      <c r="D314" s="214" t="s">
        <v>210</v>
      </c>
      <c r="F314" s="215" t="s">
        <v>3806</v>
      </c>
      <c r="I314" s="216"/>
      <c r="L314" s="47"/>
      <c r="M314" s="217"/>
      <c r="N314" s="48"/>
      <c r="O314" s="48"/>
      <c r="P314" s="48"/>
      <c r="Q314" s="48"/>
      <c r="R314" s="48"/>
      <c r="S314" s="48"/>
      <c r="T314" s="86"/>
      <c r="AT314" s="24" t="s">
        <v>210</v>
      </c>
      <c r="AU314" s="24" t="s">
        <v>87</v>
      </c>
    </row>
    <row r="315" spans="2:65" s="1" customFormat="1" ht="16.5" customHeight="1">
      <c r="B315" s="201"/>
      <c r="C315" s="202" t="s">
        <v>456</v>
      </c>
      <c r="D315" s="202" t="s">
        <v>203</v>
      </c>
      <c r="E315" s="203" t="s">
        <v>3807</v>
      </c>
      <c r="F315" s="204" t="s">
        <v>3808</v>
      </c>
      <c r="G315" s="205" t="s">
        <v>330</v>
      </c>
      <c r="H315" s="206">
        <v>16.5</v>
      </c>
      <c r="I315" s="207"/>
      <c r="J315" s="208">
        <f>ROUND(I315*H315,2)</f>
        <v>0</v>
      </c>
      <c r="K315" s="204" t="s">
        <v>5</v>
      </c>
      <c r="L315" s="47"/>
      <c r="M315" s="209" t="s">
        <v>5</v>
      </c>
      <c r="N315" s="210" t="s">
        <v>48</v>
      </c>
      <c r="O315" s="48"/>
      <c r="P315" s="211">
        <f>O315*H315</f>
        <v>0</v>
      </c>
      <c r="Q315" s="211">
        <v>0</v>
      </c>
      <c r="R315" s="211">
        <f>Q315*H315</f>
        <v>0</v>
      </c>
      <c r="S315" s="211">
        <v>0</v>
      </c>
      <c r="T315" s="212">
        <f>S315*H315</f>
        <v>0</v>
      </c>
      <c r="AR315" s="24" t="s">
        <v>584</v>
      </c>
      <c r="AT315" s="24" t="s">
        <v>203</v>
      </c>
      <c r="AU315" s="24" t="s">
        <v>87</v>
      </c>
      <c r="AY315" s="24" t="s">
        <v>201</v>
      </c>
      <c r="BE315" s="213">
        <f>IF(N315="základní",J315,0)</f>
        <v>0</v>
      </c>
      <c r="BF315" s="213">
        <f>IF(N315="snížená",J315,0)</f>
        <v>0</v>
      </c>
      <c r="BG315" s="213">
        <f>IF(N315="zákl. přenesená",J315,0)</f>
        <v>0</v>
      </c>
      <c r="BH315" s="213">
        <f>IF(N315="sníž. přenesená",J315,0)</f>
        <v>0</v>
      </c>
      <c r="BI315" s="213">
        <f>IF(N315="nulová",J315,0)</f>
        <v>0</v>
      </c>
      <c r="BJ315" s="24" t="s">
        <v>85</v>
      </c>
      <c r="BK315" s="213">
        <f>ROUND(I315*H315,2)</f>
        <v>0</v>
      </c>
      <c r="BL315" s="24" t="s">
        <v>584</v>
      </c>
      <c r="BM315" s="24" t="s">
        <v>687</v>
      </c>
    </row>
    <row r="316" spans="2:47" s="1" customFormat="1" ht="13.5">
      <c r="B316" s="47"/>
      <c r="D316" s="214" t="s">
        <v>210</v>
      </c>
      <c r="F316" s="215" t="s">
        <v>3808</v>
      </c>
      <c r="I316" s="216"/>
      <c r="L316" s="47"/>
      <c r="M316" s="217"/>
      <c r="N316" s="48"/>
      <c r="O316" s="48"/>
      <c r="P316" s="48"/>
      <c r="Q316" s="48"/>
      <c r="R316" s="48"/>
      <c r="S316" s="48"/>
      <c r="T316" s="86"/>
      <c r="AT316" s="24" t="s">
        <v>210</v>
      </c>
      <c r="AU316" s="24" t="s">
        <v>87</v>
      </c>
    </row>
    <row r="317" spans="2:51" s="11" customFormat="1" ht="13.5">
      <c r="B317" s="218"/>
      <c r="D317" s="214" t="s">
        <v>212</v>
      </c>
      <c r="E317" s="219" t="s">
        <v>5</v>
      </c>
      <c r="F317" s="220" t="s">
        <v>3809</v>
      </c>
      <c r="H317" s="221">
        <v>16.5</v>
      </c>
      <c r="I317" s="222"/>
      <c r="L317" s="218"/>
      <c r="M317" s="223"/>
      <c r="N317" s="224"/>
      <c r="O317" s="224"/>
      <c r="P317" s="224"/>
      <c r="Q317" s="224"/>
      <c r="R317" s="224"/>
      <c r="S317" s="224"/>
      <c r="T317" s="225"/>
      <c r="AT317" s="219" t="s">
        <v>212</v>
      </c>
      <c r="AU317" s="219" t="s">
        <v>87</v>
      </c>
      <c r="AV317" s="11" t="s">
        <v>87</v>
      </c>
      <c r="AW317" s="11" t="s">
        <v>41</v>
      </c>
      <c r="AX317" s="11" t="s">
        <v>77</v>
      </c>
      <c r="AY317" s="219" t="s">
        <v>201</v>
      </c>
    </row>
    <row r="318" spans="2:51" s="12" customFormat="1" ht="13.5">
      <c r="B318" s="226"/>
      <c r="D318" s="214" t="s">
        <v>212</v>
      </c>
      <c r="E318" s="227" t="s">
        <v>5</v>
      </c>
      <c r="F318" s="228" t="s">
        <v>226</v>
      </c>
      <c r="H318" s="229">
        <v>16.5</v>
      </c>
      <c r="I318" s="230"/>
      <c r="L318" s="226"/>
      <c r="M318" s="231"/>
      <c r="N318" s="232"/>
      <c r="O318" s="232"/>
      <c r="P318" s="232"/>
      <c r="Q318" s="232"/>
      <c r="R318" s="232"/>
      <c r="S318" s="232"/>
      <c r="T318" s="233"/>
      <c r="AT318" s="227" t="s">
        <v>212</v>
      </c>
      <c r="AU318" s="227" t="s">
        <v>87</v>
      </c>
      <c r="AV318" s="12" t="s">
        <v>208</v>
      </c>
      <c r="AW318" s="12" t="s">
        <v>41</v>
      </c>
      <c r="AX318" s="12" t="s">
        <v>85</v>
      </c>
      <c r="AY318" s="227" t="s">
        <v>201</v>
      </c>
    </row>
    <row r="319" spans="2:65" s="1" customFormat="1" ht="16.5" customHeight="1">
      <c r="B319" s="201"/>
      <c r="C319" s="242" t="s">
        <v>463</v>
      </c>
      <c r="D319" s="242" t="s">
        <v>504</v>
      </c>
      <c r="E319" s="243" t="s">
        <v>3810</v>
      </c>
      <c r="F319" s="244" t="s">
        <v>3811</v>
      </c>
      <c r="G319" s="245" t="s">
        <v>330</v>
      </c>
      <c r="H319" s="246">
        <v>16.5</v>
      </c>
      <c r="I319" s="247"/>
      <c r="J319" s="248">
        <f>ROUND(I319*H319,2)</f>
        <v>0</v>
      </c>
      <c r="K319" s="244" t="s">
        <v>5</v>
      </c>
      <c r="L319" s="249"/>
      <c r="M319" s="250" t="s">
        <v>5</v>
      </c>
      <c r="N319" s="251" t="s">
        <v>48</v>
      </c>
      <c r="O319" s="48"/>
      <c r="P319" s="211">
        <f>O319*H319</f>
        <v>0</v>
      </c>
      <c r="Q319" s="211">
        <v>0</v>
      </c>
      <c r="R319" s="211">
        <f>Q319*H319</f>
        <v>0</v>
      </c>
      <c r="S319" s="211">
        <v>0</v>
      </c>
      <c r="T319" s="212">
        <f>S319*H319</f>
        <v>0</v>
      </c>
      <c r="AR319" s="24" t="s">
        <v>1655</v>
      </c>
      <c r="AT319" s="24" t="s">
        <v>504</v>
      </c>
      <c r="AU319" s="24" t="s">
        <v>87</v>
      </c>
      <c r="AY319" s="24" t="s">
        <v>201</v>
      </c>
      <c r="BE319" s="213">
        <f>IF(N319="základní",J319,0)</f>
        <v>0</v>
      </c>
      <c r="BF319" s="213">
        <f>IF(N319="snížená",J319,0)</f>
        <v>0</v>
      </c>
      <c r="BG319" s="213">
        <f>IF(N319="zákl. přenesená",J319,0)</f>
        <v>0</v>
      </c>
      <c r="BH319" s="213">
        <f>IF(N319="sníž. přenesená",J319,0)</f>
        <v>0</v>
      </c>
      <c r="BI319" s="213">
        <f>IF(N319="nulová",J319,0)</f>
        <v>0</v>
      </c>
      <c r="BJ319" s="24" t="s">
        <v>85</v>
      </c>
      <c r="BK319" s="213">
        <f>ROUND(I319*H319,2)</f>
        <v>0</v>
      </c>
      <c r="BL319" s="24" t="s">
        <v>584</v>
      </c>
      <c r="BM319" s="24" t="s">
        <v>695</v>
      </c>
    </row>
    <row r="320" spans="2:47" s="1" customFormat="1" ht="13.5">
      <c r="B320" s="47"/>
      <c r="D320" s="214" t="s">
        <v>210</v>
      </c>
      <c r="F320" s="215" t="s">
        <v>3811</v>
      </c>
      <c r="I320" s="216"/>
      <c r="L320" s="47"/>
      <c r="M320" s="217"/>
      <c r="N320" s="48"/>
      <c r="O320" s="48"/>
      <c r="P320" s="48"/>
      <c r="Q320" s="48"/>
      <c r="R320" s="48"/>
      <c r="S320" s="48"/>
      <c r="T320" s="86"/>
      <c r="AT320" s="24" t="s">
        <v>210</v>
      </c>
      <c r="AU320" s="24" t="s">
        <v>87</v>
      </c>
    </row>
    <row r="321" spans="2:65" s="1" customFormat="1" ht="16.5" customHeight="1">
      <c r="B321" s="201"/>
      <c r="C321" s="202" t="s">
        <v>468</v>
      </c>
      <c r="D321" s="202" t="s">
        <v>203</v>
      </c>
      <c r="E321" s="203" t="s">
        <v>3812</v>
      </c>
      <c r="F321" s="204" t="s">
        <v>3813</v>
      </c>
      <c r="G321" s="205" t="s">
        <v>330</v>
      </c>
      <c r="H321" s="206">
        <v>96.5</v>
      </c>
      <c r="I321" s="207"/>
      <c r="J321" s="208">
        <f>ROUND(I321*H321,2)</f>
        <v>0</v>
      </c>
      <c r="K321" s="204" t="s">
        <v>5</v>
      </c>
      <c r="L321" s="47"/>
      <c r="M321" s="209" t="s">
        <v>5</v>
      </c>
      <c r="N321" s="210" t="s">
        <v>48</v>
      </c>
      <c r="O321" s="48"/>
      <c r="P321" s="211">
        <f>O321*H321</f>
        <v>0</v>
      </c>
      <c r="Q321" s="211">
        <v>0</v>
      </c>
      <c r="R321" s="211">
        <f>Q321*H321</f>
        <v>0</v>
      </c>
      <c r="S321" s="211">
        <v>0</v>
      </c>
      <c r="T321" s="212">
        <f>S321*H321</f>
        <v>0</v>
      </c>
      <c r="AR321" s="24" t="s">
        <v>584</v>
      </c>
      <c r="AT321" s="24" t="s">
        <v>203</v>
      </c>
      <c r="AU321" s="24" t="s">
        <v>87</v>
      </c>
      <c r="AY321" s="24" t="s">
        <v>201</v>
      </c>
      <c r="BE321" s="213">
        <f>IF(N321="základní",J321,0)</f>
        <v>0</v>
      </c>
      <c r="BF321" s="213">
        <f>IF(N321="snížená",J321,0)</f>
        <v>0</v>
      </c>
      <c r="BG321" s="213">
        <f>IF(N321="zákl. přenesená",J321,0)</f>
        <v>0</v>
      </c>
      <c r="BH321" s="213">
        <f>IF(N321="sníž. přenesená",J321,0)</f>
        <v>0</v>
      </c>
      <c r="BI321" s="213">
        <f>IF(N321="nulová",J321,0)</f>
        <v>0</v>
      </c>
      <c r="BJ321" s="24" t="s">
        <v>85</v>
      </c>
      <c r="BK321" s="213">
        <f>ROUND(I321*H321,2)</f>
        <v>0</v>
      </c>
      <c r="BL321" s="24" t="s">
        <v>584</v>
      </c>
      <c r="BM321" s="24" t="s">
        <v>704</v>
      </c>
    </row>
    <row r="322" spans="2:47" s="1" customFormat="1" ht="13.5">
      <c r="B322" s="47"/>
      <c r="D322" s="214" t="s">
        <v>210</v>
      </c>
      <c r="F322" s="215" t="s">
        <v>3813</v>
      </c>
      <c r="I322" s="216"/>
      <c r="L322" s="47"/>
      <c r="M322" s="217"/>
      <c r="N322" s="48"/>
      <c r="O322" s="48"/>
      <c r="P322" s="48"/>
      <c r="Q322" s="48"/>
      <c r="R322" s="48"/>
      <c r="S322" s="48"/>
      <c r="T322" s="86"/>
      <c r="AT322" s="24" t="s">
        <v>210</v>
      </c>
      <c r="AU322" s="24" t="s">
        <v>87</v>
      </c>
    </row>
    <row r="323" spans="2:51" s="11" customFormat="1" ht="13.5">
      <c r="B323" s="218"/>
      <c r="D323" s="214" t="s">
        <v>212</v>
      </c>
      <c r="E323" s="219" t="s">
        <v>5</v>
      </c>
      <c r="F323" s="220" t="s">
        <v>3814</v>
      </c>
      <c r="H323" s="221">
        <v>96.5</v>
      </c>
      <c r="I323" s="222"/>
      <c r="L323" s="218"/>
      <c r="M323" s="223"/>
      <c r="N323" s="224"/>
      <c r="O323" s="224"/>
      <c r="P323" s="224"/>
      <c r="Q323" s="224"/>
      <c r="R323" s="224"/>
      <c r="S323" s="224"/>
      <c r="T323" s="225"/>
      <c r="AT323" s="219" t="s">
        <v>212</v>
      </c>
      <c r="AU323" s="219" t="s">
        <v>87</v>
      </c>
      <c r="AV323" s="11" t="s">
        <v>87</v>
      </c>
      <c r="AW323" s="11" t="s">
        <v>41</v>
      </c>
      <c r="AX323" s="11" t="s">
        <v>77</v>
      </c>
      <c r="AY323" s="219" t="s">
        <v>201</v>
      </c>
    </row>
    <row r="324" spans="2:51" s="12" customFormat="1" ht="13.5">
      <c r="B324" s="226"/>
      <c r="D324" s="214" t="s">
        <v>212</v>
      </c>
      <c r="E324" s="227" t="s">
        <v>5</v>
      </c>
      <c r="F324" s="228" t="s">
        <v>226</v>
      </c>
      <c r="H324" s="229">
        <v>96.5</v>
      </c>
      <c r="I324" s="230"/>
      <c r="L324" s="226"/>
      <c r="M324" s="231"/>
      <c r="N324" s="232"/>
      <c r="O324" s="232"/>
      <c r="P324" s="232"/>
      <c r="Q324" s="232"/>
      <c r="R324" s="232"/>
      <c r="S324" s="232"/>
      <c r="T324" s="233"/>
      <c r="AT324" s="227" t="s">
        <v>212</v>
      </c>
      <c r="AU324" s="227" t="s">
        <v>87</v>
      </c>
      <c r="AV324" s="12" t="s">
        <v>208</v>
      </c>
      <c r="AW324" s="12" t="s">
        <v>41</v>
      </c>
      <c r="AX324" s="12" t="s">
        <v>85</v>
      </c>
      <c r="AY324" s="227" t="s">
        <v>201</v>
      </c>
    </row>
    <row r="325" spans="2:65" s="1" customFormat="1" ht="16.5" customHeight="1">
      <c r="B325" s="201"/>
      <c r="C325" s="242" t="s">
        <v>474</v>
      </c>
      <c r="D325" s="242" t="s">
        <v>504</v>
      </c>
      <c r="E325" s="243" t="s">
        <v>3815</v>
      </c>
      <c r="F325" s="244" t="s">
        <v>3816</v>
      </c>
      <c r="G325" s="245" t="s">
        <v>330</v>
      </c>
      <c r="H325" s="246">
        <v>96.5</v>
      </c>
      <c r="I325" s="247"/>
      <c r="J325" s="248">
        <f>ROUND(I325*H325,2)</f>
        <v>0</v>
      </c>
      <c r="K325" s="244" t="s">
        <v>5</v>
      </c>
      <c r="L325" s="249"/>
      <c r="M325" s="250" t="s">
        <v>5</v>
      </c>
      <c r="N325" s="251" t="s">
        <v>48</v>
      </c>
      <c r="O325" s="48"/>
      <c r="P325" s="211">
        <f>O325*H325</f>
        <v>0</v>
      </c>
      <c r="Q325" s="211">
        <v>0</v>
      </c>
      <c r="R325" s="211">
        <f>Q325*H325</f>
        <v>0</v>
      </c>
      <c r="S325" s="211">
        <v>0</v>
      </c>
      <c r="T325" s="212">
        <f>S325*H325</f>
        <v>0</v>
      </c>
      <c r="AR325" s="24" t="s">
        <v>1655</v>
      </c>
      <c r="AT325" s="24" t="s">
        <v>504</v>
      </c>
      <c r="AU325" s="24" t="s">
        <v>87</v>
      </c>
      <c r="AY325" s="24" t="s">
        <v>201</v>
      </c>
      <c r="BE325" s="213">
        <f>IF(N325="základní",J325,0)</f>
        <v>0</v>
      </c>
      <c r="BF325" s="213">
        <f>IF(N325="snížená",J325,0)</f>
        <v>0</v>
      </c>
      <c r="BG325" s="213">
        <f>IF(N325="zákl. přenesená",J325,0)</f>
        <v>0</v>
      </c>
      <c r="BH325" s="213">
        <f>IF(N325="sníž. přenesená",J325,0)</f>
        <v>0</v>
      </c>
      <c r="BI325" s="213">
        <f>IF(N325="nulová",J325,0)</f>
        <v>0</v>
      </c>
      <c r="BJ325" s="24" t="s">
        <v>85</v>
      </c>
      <c r="BK325" s="213">
        <f>ROUND(I325*H325,2)</f>
        <v>0</v>
      </c>
      <c r="BL325" s="24" t="s">
        <v>584</v>
      </c>
      <c r="BM325" s="24" t="s">
        <v>713</v>
      </c>
    </row>
    <row r="326" spans="2:47" s="1" customFormat="1" ht="13.5">
      <c r="B326" s="47"/>
      <c r="D326" s="214" t="s">
        <v>210</v>
      </c>
      <c r="F326" s="215" t="s">
        <v>3816</v>
      </c>
      <c r="I326" s="216"/>
      <c r="L326" s="47"/>
      <c r="M326" s="217"/>
      <c r="N326" s="48"/>
      <c r="O326" s="48"/>
      <c r="P326" s="48"/>
      <c r="Q326" s="48"/>
      <c r="R326" s="48"/>
      <c r="S326" s="48"/>
      <c r="T326" s="86"/>
      <c r="AT326" s="24" t="s">
        <v>210</v>
      </c>
      <c r="AU326" s="24" t="s">
        <v>87</v>
      </c>
    </row>
    <row r="327" spans="2:65" s="1" customFormat="1" ht="16.5" customHeight="1">
      <c r="B327" s="201"/>
      <c r="C327" s="202" t="s">
        <v>480</v>
      </c>
      <c r="D327" s="202" t="s">
        <v>203</v>
      </c>
      <c r="E327" s="203" t="s">
        <v>3817</v>
      </c>
      <c r="F327" s="204" t="s">
        <v>3818</v>
      </c>
      <c r="G327" s="205" t="s">
        <v>330</v>
      </c>
      <c r="H327" s="206">
        <v>5</v>
      </c>
      <c r="I327" s="207"/>
      <c r="J327" s="208">
        <f>ROUND(I327*H327,2)</f>
        <v>0</v>
      </c>
      <c r="K327" s="204" t="s">
        <v>5</v>
      </c>
      <c r="L327" s="47"/>
      <c r="M327" s="209" t="s">
        <v>5</v>
      </c>
      <c r="N327" s="210" t="s">
        <v>48</v>
      </c>
      <c r="O327" s="48"/>
      <c r="P327" s="211">
        <f>O327*H327</f>
        <v>0</v>
      </c>
      <c r="Q327" s="211">
        <v>0</v>
      </c>
      <c r="R327" s="211">
        <f>Q327*H327</f>
        <v>0</v>
      </c>
      <c r="S327" s="211">
        <v>0</v>
      </c>
      <c r="T327" s="212">
        <f>S327*H327</f>
        <v>0</v>
      </c>
      <c r="AR327" s="24" t="s">
        <v>584</v>
      </c>
      <c r="AT327" s="24" t="s">
        <v>203</v>
      </c>
      <c r="AU327" s="24" t="s">
        <v>87</v>
      </c>
      <c r="AY327" s="24" t="s">
        <v>201</v>
      </c>
      <c r="BE327" s="213">
        <f>IF(N327="základní",J327,0)</f>
        <v>0</v>
      </c>
      <c r="BF327" s="213">
        <f>IF(N327="snížená",J327,0)</f>
        <v>0</v>
      </c>
      <c r="BG327" s="213">
        <f>IF(N327="zákl. přenesená",J327,0)</f>
        <v>0</v>
      </c>
      <c r="BH327" s="213">
        <f>IF(N327="sníž. přenesená",J327,0)</f>
        <v>0</v>
      </c>
      <c r="BI327" s="213">
        <f>IF(N327="nulová",J327,0)</f>
        <v>0</v>
      </c>
      <c r="BJ327" s="24" t="s">
        <v>85</v>
      </c>
      <c r="BK327" s="213">
        <f>ROUND(I327*H327,2)</f>
        <v>0</v>
      </c>
      <c r="BL327" s="24" t="s">
        <v>584</v>
      </c>
      <c r="BM327" s="24" t="s">
        <v>722</v>
      </c>
    </row>
    <row r="328" spans="2:47" s="1" customFormat="1" ht="13.5">
      <c r="B328" s="47"/>
      <c r="D328" s="214" t="s">
        <v>210</v>
      </c>
      <c r="F328" s="215" t="s">
        <v>3818</v>
      </c>
      <c r="I328" s="216"/>
      <c r="L328" s="47"/>
      <c r="M328" s="217"/>
      <c r="N328" s="48"/>
      <c r="O328" s="48"/>
      <c r="P328" s="48"/>
      <c r="Q328" s="48"/>
      <c r="R328" s="48"/>
      <c r="S328" s="48"/>
      <c r="T328" s="86"/>
      <c r="AT328" s="24" t="s">
        <v>210</v>
      </c>
      <c r="AU328" s="24" t="s">
        <v>87</v>
      </c>
    </row>
    <row r="329" spans="2:65" s="1" customFormat="1" ht="16.5" customHeight="1">
      <c r="B329" s="201"/>
      <c r="C329" s="242" t="s">
        <v>487</v>
      </c>
      <c r="D329" s="242" t="s">
        <v>504</v>
      </c>
      <c r="E329" s="243" t="s">
        <v>3819</v>
      </c>
      <c r="F329" s="244" t="s">
        <v>3820</v>
      </c>
      <c r="G329" s="245" t="s">
        <v>330</v>
      </c>
      <c r="H329" s="246">
        <v>5</v>
      </c>
      <c r="I329" s="247"/>
      <c r="J329" s="248">
        <f>ROUND(I329*H329,2)</f>
        <v>0</v>
      </c>
      <c r="K329" s="244" t="s">
        <v>5</v>
      </c>
      <c r="L329" s="249"/>
      <c r="M329" s="250" t="s">
        <v>5</v>
      </c>
      <c r="N329" s="251" t="s">
        <v>48</v>
      </c>
      <c r="O329" s="48"/>
      <c r="P329" s="211">
        <f>O329*H329</f>
        <v>0</v>
      </c>
      <c r="Q329" s="211">
        <v>0</v>
      </c>
      <c r="R329" s="211">
        <f>Q329*H329</f>
        <v>0</v>
      </c>
      <c r="S329" s="211">
        <v>0</v>
      </c>
      <c r="T329" s="212">
        <f>S329*H329</f>
        <v>0</v>
      </c>
      <c r="AR329" s="24" t="s">
        <v>1655</v>
      </c>
      <c r="AT329" s="24" t="s">
        <v>504</v>
      </c>
      <c r="AU329" s="24" t="s">
        <v>87</v>
      </c>
      <c r="AY329" s="24" t="s">
        <v>201</v>
      </c>
      <c r="BE329" s="213">
        <f>IF(N329="základní",J329,0)</f>
        <v>0</v>
      </c>
      <c r="BF329" s="213">
        <f>IF(N329="snížená",J329,0)</f>
        <v>0</v>
      </c>
      <c r="BG329" s="213">
        <f>IF(N329="zákl. přenesená",J329,0)</f>
        <v>0</v>
      </c>
      <c r="BH329" s="213">
        <f>IF(N329="sníž. přenesená",J329,0)</f>
        <v>0</v>
      </c>
      <c r="BI329" s="213">
        <f>IF(N329="nulová",J329,0)</f>
        <v>0</v>
      </c>
      <c r="BJ329" s="24" t="s">
        <v>85</v>
      </c>
      <c r="BK329" s="213">
        <f>ROUND(I329*H329,2)</f>
        <v>0</v>
      </c>
      <c r="BL329" s="24" t="s">
        <v>584</v>
      </c>
      <c r="BM329" s="24" t="s">
        <v>730</v>
      </c>
    </row>
    <row r="330" spans="2:47" s="1" customFormat="1" ht="13.5">
      <c r="B330" s="47"/>
      <c r="D330" s="214" t="s">
        <v>210</v>
      </c>
      <c r="F330" s="215" t="s">
        <v>3820</v>
      </c>
      <c r="I330" s="216"/>
      <c r="L330" s="47"/>
      <c r="M330" s="217"/>
      <c r="N330" s="48"/>
      <c r="O330" s="48"/>
      <c r="P330" s="48"/>
      <c r="Q330" s="48"/>
      <c r="R330" s="48"/>
      <c r="S330" s="48"/>
      <c r="T330" s="86"/>
      <c r="AT330" s="24" t="s">
        <v>210</v>
      </c>
      <c r="AU330" s="24" t="s">
        <v>87</v>
      </c>
    </row>
    <row r="331" spans="2:65" s="1" customFormat="1" ht="16.5" customHeight="1">
      <c r="B331" s="201"/>
      <c r="C331" s="202" t="s">
        <v>708</v>
      </c>
      <c r="D331" s="202" t="s">
        <v>203</v>
      </c>
      <c r="E331" s="203" t="s">
        <v>3821</v>
      </c>
      <c r="F331" s="204" t="s">
        <v>3822</v>
      </c>
      <c r="G331" s="205" t="s">
        <v>1192</v>
      </c>
      <c r="H331" s="206">
        <v>1</v>
      </c>
      <c r="I331" s="207"/>
      <c r="J331" s="208">
        <f>ROUND(I331*H331,2)</f>
        <v>0</v>
      </c>
      <c r="K331" s="204" t="s">
        <v>5</v>
      </c>
      <c r="L331" s="47"/>
      <c r="M331" s="209" t="s">
        <v>5</v>
      </c>
      <c r="N331" s="210" t="s">
        <v>48</v>
      </c>
      <c r="O331" s="48"/>
      <c r="P331" s="211">
        <f>O331*H331</f>
        <v>0</v>
      </c>
      <c r="Q331" s="211">
        <v>0</v>
      </c>
      <c r="R331" s="211">
        <f>Q331*H331</f>
        <v>0</v>
      </c>
      <c r="S331" s="211">
        <v>0</v>
      </c>
      <c r="T331" s="212">
        <f>S331*H331</f>
        <v>0</v>
      </c>
      <c r="AR331" s="24" t="s">
        <v>584</v>
      </c>
      <c r="AT331" s="24" t="s">
        <v>203</v>
      </c>
      <c r="AU331" s="24" t="s">
        <v>87</v>
      </c>
      <c r="AY331" s="24" t="s">
        <v>201</v>
      </c>
      <c r="BE331" s="213">
        <f>IF(N331="základní",J331,0)</f>
        <v>0</v>
      </c>
      <c r="BF331" s="213">
        <f>IF(N331="snížená",J331,0)</f>
        <v>0</v>
      </c>
      <c r="BG331" s="213">
        <f>IF(N331="zákl. přenesená",J331,0)</f>
        <v>0</v>
      </c>
      <c r="BH331" s="213">
        <f>IF(N331="sníž. přenesená",J331,0)</f>
        <v>0</v>
      </c>
      <c r="BI331" s="213">
        <f>IF(N331="nulová",J331,0)</f>
        <v>0</v>
      </c>
      <c r="BJ331" s="24" t="s">
        <v>85</v>
      </c>
      <c r="BK331" s="213">
        <f>ROUND(I331*H331,2)</f>
        <v>0</v>
      </c>
      <c r="BL331" s="24" t="s">
        <v>584</v>
      </c>
      <c r="BM331" s="24" t="s">
        <v>3823</v>
      </c>
    </row>
    <row r="332" spans="2:47" s="1" customFormat="1" ht="13.5">
      <c r="B332" s="47"/>
      <c r="D332" s="214" t="s">
        <v>210</v>
      </c>
      <c r="F332" s="215" t="s">
        <v>3822</v>
      </c>
      <c r="I332" s="216"/>
      <c r="L332" s="47"/>
      <c r="M332" s="217"/>
      <c r="N332" s="48"/>
      <c r="O332" s="48"/>
      <c r="P332" s="48"/>
      <c r="Q332" s="48"/>
      <c r="R332" s="48"/>
      <c r="S332" s="48"/>
      <c r="T332" s="86"/>
      <c r="AT332" s="24" t="s">
        <v>210</v>
      </c>
      <c r="AU332" s="24" t="s">
        <v>87</v>
      </c>
    </row>
    <row r="333" spans="2:65" s="1" customFormat="1" ht="16.5" customHeight="1">
      <c r="B333" s="201"/>
      <c r="C333" s="202" t="s">
        <v>713</v>
      </c>
      <c r="D333" s="202" t="s">
        <v>203</v>
      </c>
      <c r="E333" s="203" t="s">
        <v>3824</v>
      </c>
      <c r="F333" s="204" t="s">
        <v>3825</v>
      </c>
      <c r="G333" s="205" t="s">
        <v>330</v>
      </c>
      <c r="H333" s="206">
        <v>172</v>
      </c>
      <c r="I333" s="207"/>
      <c r="J333" s="208">
        <f>ROUND(I333*H333,2)</f>
        <v>0</v>
      </c>
      <c r="K333" s="204" t="s">
        <v>5</v>
      </c>
      <c r="L333" s="47"/>
      <c r="M333" s="209" t="s">
        <v>5</v>
      </c>
      <c r="N333" s="210" t="s">
        <v>48</v>
      </c>
      <c r="O333" s="48"/>
      <c r="P333" s="211">
        <f>O333*H333</f>
        <v>0</v>
      </c>
      <c r="Q333" s="211">
        <v>0</v>
      </c>
      <c r="R333" s="211">
        <f>Q333*H333</f>
        <v>0</v>
      </c>
      <c r="S333" s="211">
        <v>0</v>
      </c>
      <c r="T333" s="212">
        <f>S333*H333</f>
        <v>0</v>
      </c>
      <c r="AR333" s="24" t="s">
        <v>584</v>
      </c>
      <c r="AT333" s="24" t="s">
        <v>203</v>
      </c>
      <c r="AU333" s="24" t="s">
        <v>87</v>
      </c>
      <c r="AY333" s="24" t="s">
        <v>201</v>
      </c>
      <c r="BE333" s="213">
        <f>IF(N333="základní",J333,0)</f>
        <v>0</v>
      </c>
      <c r="BF333" s="213">
        <f>IF(N333="snížená",J333,0)</f>
        <v>0</v>
      </c>
      <c r="BG333" s="213">
        <f>IF(N333="zákl. přenesená",J333,0)</f>
        <v>0</v>
      </c>
      <c r="BH333" s="213">
        <f>IF(N333="sníž. přenesená",J333,0)</f>
        <v>0</v>
      </c>
      <c r="BI333" s="213">
        <f>IF(N333="nulová",J333,0)</f>
        <v>0</v>
      </c>
      <c r="BJ333" s="24" t="s">
        <v>85</v>
      </c>
      <c r="BK333" s="213">
        <f>ROUND(I333*H333,2)</f>
        <v>0</v>
      </c>
      <c r="BL333" s="24" t="s">
        <v>584</v>
      </c>
      <c r="BM333" s="24" t="s">
        <v>3826</v>
      </c>
    </row>
    <row r="334" spans="2:47" s="1" customFormat="1" ht="13.5">
      <c r="B334" s="47"/>
      <c r="D334" s="214" t="s">
        <v>210</v>
      </c>
      <c r="F334" s="215" t="s">
        <v>3825</v>
      </c>
      <c r="I334" s="216"/>
      <c r="L334" s="47"/>
      <c r="M334" s="217"/>
      <c r="N334" s="48"/>
      <c r="O334" s="48"/>
      <c r="P334" s="48"/>
      <c r="Q334" s="48"/>
      <c r="R334" s="48"/>
      <c r="S334" s="48"/>
      <c r="T334" s="86"/>
      <c r="AT334" s="24" t="s">
        <v>210</v>
      </c>
      <c r="AU334" s="24" t="s">
        <v>87</v>
      </c>
    </row>
    <row r="335" spans="2:65" s="1" customFormat="1" ht="25.5" customHeight="1">
      <c r="B335" s="201"/>
      <c r="C335" s="202" t="s">
        <v>718</v>
      </c>
      <c r="D335" s="202" t="s">
        <v>203</v>
      </c>
      <c r="E335" s="203" t="s">
        <v>3827</v>
      </c>
      <c r="F335" s="204" t="s">
        <v>3828</v>
      </c>
      <c r="G335" s="205" t="s">
        <v>330</v>
      </c>
      <c r="H335" s="206">
        <v>24</v>
      </c>
      <c r="I335" s="207"/>
      <c r="J335" s="208">
        <f>ROUND(I335*H335,2)</f>
        <v>0</v>
      </c>
      <c r="K335" s="204" t="s">
        <v>5</v>
      </c>
      <c r="L335" s="47"/>
      <c r="M335" s="209" t="s">
        <v>5</v>
      </c>
      <c r="N335" s="210" t="s">
        <v>48</v>
      </c>
      <c r="O335" s="48"/>
      <c r="P335" s="211">
        <f>O335*H335</f>
        <v>0</v>
      </c>
      <c r="Q335" s="211">
        <v>0</v>
      </c>
      <c r="R335" s="211">
        <f>Q335*H335</f>
        <v>0</v>
      </c>
      <c r="S335" s="211">
        <v>0</v>
      </c>
      <c r="T335" s="212">
        <f>S335*H335</f>
        <v>0</v>
      </c>
      <c r="AR335" s="24" t="s">
        <v>584</v>
      </c>
      <c r="AT335" s="24" t="s">
        <v>203</v>
      </c>
      <c r="AU335" s="24" t="s">
        <v>87</v>
      </c>
      <c r="AY335" s="24" t="s">
        <v>201</v>
      </c>
      <c r="BE335" s="213">
        <f>IF(N335="základní",J335,0)</f>
        <v>0</v>
      </c>
      <c r="BF335" s="213">
        <f>IF(N335="snížená",J335,0)</f>
        <v>0</v>
      </c>
      <c r="BG335" s="213">
        <f>IF(N335="zákl. přenesená",J335,0)</f>
        <v>0</v>
      </c>
      <c r="BH335" s="213">
        <f>IF(N335="sníž. přenesená",J335,0)</f>
        <v>0</v>
      </c>
      <c r="BI335" s="213">
        <f>IF(N335="nulová",J335,0)</f>
        <v>0</v>
      </c>
      <c r="BJ335" s="24" t="s">
        <v>85</v>
      </c>
      <c r="BK335" s="213">
        <f>ROUND(I335*H335,2)</f>
        <v>0</v>
      </c>
      <c r="BL335" s="24" t="s">
        <v>584</v>
      </c>
      <c r="BM335" s="24" t="s">
        <v>3829</v>
      </c>
    </row>
    <row r="336" spans="2:47" s="1" customFormat="1" ht="13.5">
      <c r="B336" s="47"/>
      <c r="D336" s="214" t="s">
        <v>210</v>
      </c>
      <c r="F336" s="215" t="s">
        <v>3828</v>
      </c>
      <c r="I336" s="216"/>
      <c r="L336" s="47"/>
      <c r="M336" s="217"/>
      <c r="N336" s="48"/>
      <c r="O336" s="48"/>
      <c r="P336" s="48"/>
      <c r="Q336" s="48"/>
      <c r="R336" s="48"/>
      <c r="S336" s="48"/>
      <c r="T336" s="86"/>
      <c r="AT336" s="24" t="s">
        <v>210</v>
      </c>
      <c r="AU336" s="24" t="s">
        <v>87</v>
      </c>
    </row>
    <row r="337" spans="2:65" s="1" customFormat="1" ht="16.5" customHeight="1">
      <c r="B337" s="201"/>
      <c r="C337" s="242" t="s">
        <v>722</v>
      </c>
      <c r="D337" s="242" t="s">
        <v>504</v>
      </c>
      <c r="E337" s="243" t="s">
        <v>3830</v>
      </c>
      <c r="F337" s="244" t="s">
        <v>3831</v>
      </c>
      <c r="G337" s="245" t="s">
        <v>1192</v>
      </c>
      <c r="H337" s="246">
        <v>2</v>
      </c>
      <c r="I337" s="247"/>
      <c r="J337" s="248">
        <f>ROUND(I337*H337,2)</f>
        <v>0</v>
      </c>
      <c r="K337" s="244" t="s">
        <v>5</v>
      </c>
      <c r="L337" s="249"/>
      <c r="M337" s="250" t="s">
        <v>5</v>
      </c>
      <c r="N337" s="251" t="s">
        <v>48</v>
      </c>
      <c r="O337" s="48"/>
      <c r="P337" s="211">
        <f>O337*H337</f>
        <v>0</v>
      </c>
      <c r="Q337" s="211">
        <v>0</v>
      </c>
      <c r="R337" s="211">
        <f>Q337*H337</f>
        <v>0</v>
      </c>
      <c r="S337" s="211">
        <v>0</v>
      </c>
      <c r="T337" s="212">
        <f>S337*H337</f>
        <v>0</v>
      </c>
      <c r="AR337" s="24" t="s">
        <v>1655</v>
      </c>
      <c r="AT337" s="24" t="s">
        <v>504</v>
      </c>
      <c r="AU337" s="24" t="s">
        <v>87</v>
      </c>
      <c r="AY337" s="24" t="s">
        <v>201</v>
      </c>
      <c r="BE337" s="213">
        <f>IF(N337="základní",J337,0)</f>
        <v>0</v>
      </c>
      <c r="BF337" s="213">
        <f>IF(N337="snížená",J337,0)</f>
        <v>0</v>
      </c>
      <c r="BG337" s="213">
        <f>IF(N337="zákl. přenesená",J337,0)</f>
        <v>0</v>
      </c>
      <c r="BH337" s="213">
        <f>IF(N337="sníž. přenesená",J337,0)</f>
        <v>0</v>
      </c>
      <c r="BI337" s="213">
        <f>IF(N337="nulová",J337,0)</f>
        <v>0</v>
      </c>
      <c r="BJ337" s="24" t="s">
        <v>85</v>
      </c>
      <c r="BK337" s="213">
        <f>ROUND(I337*H337,2)</f>
        <v>0</v>
      </c>
      <c r="BL337" s="24" t="s">
        <v>584</v>
      </c>
      <c r="BM337" s="24" t="s">
        <v>3832</v>
      </c>
    </row>
    <row r="338" spans="2:47" s="1" customFormat="1" ht="13.5">
      <c r="B338" s="47"/>
      <c r="D338" s="214" t="s">
        <v>210</v>
      </c>
      <c r="F338" s="215" t="s">
        <v>3831</v>
      </c>
      <c r="I338" s="216"/>
      <c r="L338" s="47"/>
      <c r="M338" s="217"/>
      <c r="N338" s="48"/>
      <c r="O338" s="48"/>
      <c r="P338" s="48"/>
      <c r="Q338" s="48"/>
      <c r="R338" s="48"/>
      <c r="S338" s="48"/>
      <c r="T338" s="86"/>
      <c r="AT338" s="24" t="s">
        <v>210</v>
      </c>
      <c r="AU338" s="24" t="s">
        <v>87</v>
      </c>
    </row>
    <row r="339" spans="2:65" s="1" customFormat="1" ht="25.5" customHeight="1">
      <c r="B339" s="201"/>
      <c r="C339" s="202" t="s">
        <v>726</v>
      </c>
      <c r="D339" s="202" t="s">
        <v>203</v>
      </c>
      <c r="E339" s="203" t="s">
        <v>3833</v>
      </c>
      <c r="F339" s="204" t="s">
        <v>3834</v>
      </c>
      <c r="G339" s="205" t="s">
        <v>1192</v>
      </c>
      <c r="H339" s="206">
        <v>1</v>
      </c>
      <c r="I339" s="207"/>
      <c r="J339" s="208">
        <f>ROUND(I339*H339,2)</f>
        <v>0</v>
      </c>
      <c r="K339" s="204" t="s">
        <v>5</v>
      </c>
      <c r="L339" s="47"/>
      <c r="M339" s="209" t="s">
        <v>5</v>
      </c>
      <c r="N339" s="210" t="s">
        <v>48</v>
      </c>
      <c r="O339" s="48"/>
      <c r="P339" s="211">
        <f>O339*H339</f>
        <v>0</v>
      </c>
      <c r="Q339" s="211">
        <v>0</v>
      </c>
      <c r="R339" s="211">
        <f>Q339*H339</f>
        <v>0</v>
      </c>
      <c r="S339" s="211">
        <v>0</v>
      </c>
      <c r="T339" s="212">
        <f>S339*H339</f>
        <v>0</v>
      </c>
      <c r="AR339" s="24" t="s">
        <v>584</v>
      </c>
      <c r="AT339" s="24" t="s">
        <v>203</v>
      </c>
      <c r="AU339" s="24" t="s">
        <v>87</v>
      </c>
      <c r="AY339" s="24" t="s">
        <v>201</v>
      </c>
      <c r="BE339" s="213">
        <f>IF(N339="základní",J339,0)</f>
        <v>0</v>
      </c>
      <c r="BF339" s="213">
        <f>IF(N339="snížená",J339,0)</f>
        <v>0</v>
      </c>
      <c r="BG339" s="213">
        <f>IF(N339="zákl. přenesená",J339,0)</f>
        <v>0</v>
      </c>
      <c r="BH339" s="213">
        <f>IF(N339="sníž. přenesená",J339,0)</f>
        <v>0</v>
      </c>
      <c r="BI339" s="213">
        <f>IF(N339="nulová",J339,0)</f>
        <v>0</v>
      </c>
      <c r="BJ339" s="24" t="s">
        <v>85</v>
      </c>
      <c r="BK339" s="213">
        <f>ROUND(I339*H339,2)</f>
        <v>0</v>
      </c>
      <c r="BL339" s="24" t="s">
        <v>584</v>
      </c>
      <c r="BM339" s="24" t="s">
        <v>3835</v>
      </c>
    </row>
    <row r="340" spans="2:47" s="1" customFormat="1" ht="13.5">
      <c r="B340" s="47"/>
      <c r="D340" s="214" t="s">
        <v>210</v>
      </c>
      <c r="F340" s="215" t="s">
        <v>3834</v>
      </c>
      <c r="I340" s="216"/>
      <c r="L340" s="47"/>
      <c r="M340" s="217"/>
      <c r="N340" s="48"/>
      <c r="O340" s="48"/>
      <c r="P340" s="48"/>
      <c r="Q340" s="48"/>
      <c r="R340" s="48"/>
      <c r="S340" s="48"/>
      <c r="T340" s="86"/>
      <c r="AT340" s="24" t="s">
        <v>210</v>
      </c>
      <c r="AU340" s="24" t="s">
        <v>87</v>
      </c>
    </row>
    <row r="341" spans="2:65" s="1" customFormat="1" ht="16.5" customHeight="1">
      <c r="B341" s="201"/>
      <c r="C341" s="202" t="s">
        <v>730</v>
      </c>
      <c r="D341" s="202" t="s">
        <v>203</v>
      </c>
      <c r="E341" s="203" t="s">
        <v>3836</v>
      </c>
      <c r="F341" s="204" t="s">
        <v>3837</v>
      </c>
      <c r="G341" s="205" t="s">
        <v>1192</v>
      </c>
      <c r="H341" s="206">
        <v>1</v>
      </c>
      <c r="I341" s="207"/>
      <c r="J341" s="208">
        <f>ROUND(I341*H341,2)</f>
        <v>0</v>
      </c>
      <c r="K341" s="204" t="s">
        <v>5</v>
      </c>
      <c r="L341" s="47"/>
      <c r="M341" s="209" t="s">
        <v>5</v>
      </c>
      <c r="N341" s="210" t="s">
        <v>48</v>
      </c>
      <c r="O341" s="48"/>
      <c r="P341" s="211">
        <f>O341*H341</f>
        <v>0</v>
      </c>
      <c r="Q341" s="211">
        <v>0</v>
      </c>
      <c r="R341" s="211">
        <f>Q341*H341</f>
        <v>0</v>
      </c>
      <c r="S341" s="211">
        <v>0</v>
      </c>
      <c r="T341" s="212">
        <f>S341*H341</f>
        <v>0</v>
      </c>
      <c r="AR341" s="24" t="s">
        <v>584</v>
      </c>
      <c r="AT341" s="24" t="s">
        <v>203</v>
      </c>
      <c r="AU341" s="24" t="s">
        <v>87</v>
      </c>
      <c r="AY341" s="24" t="s">
        <v>201</v>
      </c>
      <c r="BE341" s="213">
        <f>IF(N341="základní",J341,0)</f>
        <v>0</v>
      </c>
      <c r="BF341" s="213">
        <f>IF(N341="snížená",J341,0)</f>
        <v>0</v>
      </c>
      <c r="BG341" s="213">
        <f>IF(N341="zákl. přenesená",J341,0)</f>
        <v>0</v>
      </c>
      <c r="BH341" s="213">
        <f>IF(N341="sníž. přenesená",J341,0)</f>
        <v>0</v>
      </c>
      <c r="BI341" s="213">
        <f>IF(N341="nulová",J341,0)</f>
        <v>0</v>
      </c>
      <c r="BJ341" s="24" t="s">
        <v>85</v>
      </c>
      <c r="BK341" s="213">
        <f>ROUND(I341*H341,2)</f>
        <v>0</v>
      </c>
      <c r="BL341" s="24" t="s">
        <v>584</v>
      </c>
      <c r="BM341" s="24" t="s">
        <v>3838</v>
      </c>
    </row>
    <row r="342" spans="2:47" s="1" customFormat="1" ht="13.5">
      <c r="B342" s="47"/>
      <c r="D342" s="214" t="s">
        <v>210</v>
      </c>
      <c r="F342" s="215" t="s">
        <v>3837</v>
      </c>
      <c r="I342" s="216"/>
      <c r="L342" s="47"/>
      <c r="M342" s="217"/>
      <c r="N342" s="48"/>
      <c r="O342" s="48"/>
      <c r="P342" s="48"/>
      <c r="Q342" s="48"/>
      <c r="R342" s="48"/>
      <c r="S342" s="48"/>
      <c r="T342" s="86"/>
      <c r="AT342" s="24" t="s">
        <v>210</v>
      </c>
      <c r="AU342" s="24" t="s">
        <v>87</v>
      </c>
    </row>
    <row r="343" spans="2:65" s="1" customFormat="1" ht="16.5" customHeight="1">
      <c r="B343" s="201"/>
      <c r="C343" s="242" t="s">
        <v>734</v>
      </c>
      <c r="D343" s="242" t="s">
        <v>504</v>
      </c>
      <c r="E343" s="243" t="s">
        <v>3839</v>
      </c>
      <c r="F343" s="244" t="s">
        <v>3840</v>
      </c>
      <c r="G343" s="245" t="s">
        <v>1192</v>
      </c>
      <c r="H343" s="246">
        <v>1</v>
      </c>
      <c r="I343" s="247"/>
      <c r="J343" s="248">
        <f>ROUND(I343*H343,2)</f>
        <v>0</v>
      </c>
      <c r="K343" s="244" t="s">
        <v>5</v>
      </c>
      <c r="L343" s="249"/>
      <c r="M343" s="250" t="s">
        <v>5</v>
      </c>
      <c r="N343" s="251" t="s">
        <v>48</v>
      </c>
      <c r="O343" s="48"/>
      <c r="P343" s="211">
        <f>O343*H343</f>
        <v>0</v>
      </c>
      <c r="Q343" s="211">
        <v>0</v>
      </c>
      <c r="R343" s="211">
        <f>Q343*H343</f>
        <v>0</v>
      </c>
      <c r="S343" s="211">
        <v>0</v>
      </c>
      <c r="T343" s="212">
        <f>S343*H343</f>
        <v>0</v>
      </c>
      <c r="AR343" s="24" t="s">
        <v>1655</v>
      </c>
      <c r="AT343" s="24" t="s">
        <v>504</v>
      </c>
      <c r="AU343" s="24" t="s">
        <v>87</v>
      </c>
      <c r="AY343" s="24" t="s">
        <v>201</v>
      </c>
      <c r="BE343" s="213">
        <f>IF(N343="základní",J343,0)</f>
        <v>0</v>
      </c>
      <c r="BF343" s="213">
        <f>IF(N343="snížená",J343,0)</f>
        <v>0</v>
      </c>
      <c r="BG343" s="213">
        <f>IF(N343="zákl. přenesená",J343,0)</f>
        <v>0</v>
      </c>
      <c r="BH343" s="213">
        <f>IF(N343="sníž. přenesená",J343,0)</f>
        <v>0</v>
      </c>
      <c r="BI343" s="213">
        <f>IF(N343="nulová",J343,0)</f>
        <v>0</v>
      </c>
      <c r="BJ343" s="24" t="s">
        <v>85</v>
      </c>
      <c r="BK343" s="213">
        <f>ROUND(I343*H343,2)</f>
        <v>0</v>
      </c>
      <c r="BL343" s="24" t="s">
        <v>584</v>
      </c>
      <c r="BM343" s="24" t="s">
        <v>3841</v>
      </c>
    </row>
    <row r="344" spans="2:47" s="1" customFormat="1" ht="13.5">
      <c r="B344" s="47"/>
      <c r="D344" s="214" t="s">
        <v>210</v>
      </c>
      <c r="F344" s="215" t="s">
        <v>3840</v>
      </c>
      <c r="I344" s="216"/>
      <c r="L344" s="47"/>
      <c r="M344" s="217"/>
      <c r="N344" s="48"/>
      <c r="O344" s="48"/>
      <c r="P344" s="48"/>
      <c r="Q344" s="48"/>
      <c r="R344" s="48"/>
      <c r="S344" s="48"/>
      <c r="T344" s="86"/>
      <c r="AT344" s="24" t="s">
        <v>210</v>
      </c>
      <c r="AU344" s="24" t="s">
        <v>87</v>
      </c>
    </row>
    <row r="345" spans="2:65" s="1" customFormat="1" ht="25.5" customHeight="1">
      <c r="B345" s="201"/>
      <c r="C345" s="202" t="s">
        <v>738</v>
      </c>
      <c r="D345" s="202" t="s">
        <v>203</v>
      </c>
      <c r="E345" s="203" t="s">
        <v>3842</v>
      </c>
      <c r="F345" s="204" t="s">
        <v>3843</v>
      </c>
      <c r="G345" s="205" t="s">
        <v>330</v>
      </c>
      <c r="H345" s="206">
        <v>172</v>
      </c>
      <c r="I345" s="207"/>
      <c r="J345" s="208">
        <f>ROUND(I345*H345,2)</f>
        <v>0</v>
      </c>
      <c r="K345" s="204" t="s">
        <v>5</v>
      </c>
      <c r="L345" s="47"/>
      <c r="M345" s="209" t="s">
        <v>5</v>
      </c>
      <c r="N345" s="210" t="s">
        <v>48</v>
      </c>
      <c r="O345" s="48"/>
      <c r="P345" s="211">
        <f>O345*H345</f>
        <v>0</v>
      </c>
      <c r="Q345" s="211">
        <v>0</v>
      </c>
      <c r="R345" s="211">
        <f>Q345*H345</f>
        <v>0</v>
      </c>
      <c r="S345" s="211">
        <v>0</v>
      </c>
      <c r="T345" s="212">
        <f>S345*H345</f>
        <v>0</v>
      </c>
      <c r="AR345" s="24" t="s">
        <v>584</v>
      </c>
      <c r="AT345" s="24" t="s">
        <v>203</v>
      </c>
      <c r="AU345" s="24" t="s">
        <v>87</v>
      </c>
      <c r="AY345" s="24" t="s">
        <v>201</v>
      </c>
      <c r="BE345" s="213">
        <f>IF(N345="základní",J345,0)</f>
        <v>0</v>
      </c>
      <c r="BF345" s="213">
        <f>IF(N345="snížená",J345,0)</f>
        <v>0</v>
      </c>
      <c r="BG345" s="213">
        <f>IF(N345="zákl. přenesená",J345,0)</f>
        <v>0</v>
      </c>
      <c r="BH345" s="213">
        <f>IF(N345="sníž. přenesená",J345,0)</f>
        <v>0</v>
      </c>
      <c r="BI345" s="213">
        <f>IF(N345="nulová",J345,0)</f>
        <v>0</v>
      </c>
      <c r="BJ345" s="24" t="s">
        <v>85</v>
      </c>
      <c r="BK345" s="213">
        <f>ROUND(I345*H345,2)</f>
        <v>0</v>
      </c>
      <c r="BL345" s="24" t="s">
        <v>584</v>
      </c>
      <c r="BM345" s="24" t="s">
        <v>3844</v>
      </c>
    </row>
    <row r="346" spans="2:47" s="1" customFormat="1" ht="13.5">
      <c r="B346" s="47"/>
      <c r="D346" s="214" t="s">
        <v>210</v>
      </c>
      <c r="F346" s="215" t="s">
        <v>3843</v>
      </c>
      <c r="I346" s="216"/>
      <c r="L346" s="47"/>
      <c r="M346" s="217"/>
      <c r="N346" s="48"/>
      <c r="O346" s="48"/>
      <c r="P346" s="48"/>
      <c r="Q346" s="48"/>
      <c r="R346" s="48"/>
      <c r="S346" s="48"/>
      <c r="T346" s="86"/>
      <c r="AT346" s="24" t="s">
        <v>210</v>
      </c>
      <c r="AU346" s="24" t="s">
        <v>87</v>
      </c>
    </row>
    <row r="347" spans="2:65" s="1" customFormat="1" ht="16.5" customHeight="1">
      <c r="B347" s="201"/>
      <c r="C347" s="242" t="s">
        <v>744</v>
      </c>
      <c r="D347" s="242" t="s">
        <v>504</v>
      </c>
      <c r="E347" s="243" t="s">
        <v>3845</v>
      </c>
      <c r="F347" s="244" t="s">
        <v>3846</v>
      </c>
      <c r="G347" s="245" t="s">
        <v>330</v>
      </c>
      <c r="H347" s="246">
        <v>172</v>
      </c>
      <c r="I347" s="247"/>
      <c r="J347" s="248">
        <f>ROUND(I347*H347,2)</f>
        <v>0</v>
      </c>
      <c r="K347" s="244" t="s">
        <v>5</v>
      </c>
      <c r="L347" s="249"/>
      <c r="M347" s="250" t="s">
        <v>5</v>
      </c>
      <c r="N347" s="251" t="s">
        <v>48</v>
      </c>
      <c r="O347" s="48"/>
      <c r="P347" s="211">
        <f>O347*H347</f>
        <v>0</v>
      </c>
      <c r="Q347" s="211">
        <v>0</v>
      </c>
      <c r="R347" s="211">
        <f>Q347*H347</f>
        <v>0</v>
      </c>
      <c r="S347" s="211">
        <v>0</v>
      </c>
      <c r="T347" s="212">
        <f>S347*H347</f>
        <v>0</v>
      </c>
      <c r="AR347" s="24" t="s">
        <v>1655</v>
      </c>
      <c r="AT347" s="24" t="s">
        <v>504</v>
      </c>
      <c r="AU347" s="24" t="s">
        <v>87</v>
      </c>
      <c r="AY347" s="24" t="s">
        <v>201</v>
      </c>
      <c r="BE347" s="213">
        <f>IF(N347="základní",J347,0)</f>
        <v>0</v>
      </c>
      <c r="BF347" s="213">
        <f>IF(N347="snížená",J347,0)</f>
        <v>0</v>
      </c>
      <c r="BG347" s="213">
        <f>IF(N347="zákl. přenesená",J347,0)</f>
        <v>0</v>
      </c>
      <c r="BH347" s="213">
        <f>IF(N347="sníž. přenesená",J347,0)</f>
        <v>0</v>
      </c>
      <c r="BI347" s="213">
        <f>IF(N347="nulová",J347,0)</f>
        <v>0</v>
      </c>
      <c r="BJ347" s="24" t="s">
        <v>85</v>
      </c>
      <c r="BK347" s="213">
        <f>ROUND(I347*H347,2)</f>
        <v>0</v>
      </c>
      <c r="BL347" s="24" t="s">
        <v>584</v>
      </c>
      <c r="BM347" s="24" t="s">
        <v>3847</v>
      </c>
    </row>
    <row r="348" spans="2:47" s="1" customFormat="1" ht="13.5">
      <c r="B348" s="47"/>
      <c r="D348" s="214" t="s">
        <v>210</v>
      </c>
      <c r="F348" s="215" t="s">
        <v>3846</v>
      </c>
      <c r="I348" s="216"/>
      <c r="L348" s="47"/>
      <c r="M348" s="217"/>
      <c r="N348" s="48"/>
      <c r="O348" s="48"/>
      <c r="P348" s="48"/>
      <c r="Q348" s="48"/>
      <c r="R348" s="48"/>
      <c r="S348" s="48"/>
      <c r="T348" s="86"/>
      <c r="AT348" s="24" t="s">
        <v>210</v>
      </c>
      <c r="AU348" s="24" t="s">
        <v>87</v>
      </c>
    </row>
    <row r="349" spans="2:65" s="1" customFormat="1" ht="16.5" customHeight="1">
      <c r="B349" s="201"/>
      <c r="C349" s="242" t="s">
        <v>749</v>
      </c>
      <c r="D349" s="242" t="s">
        <v>504</v>
      </c>
      <c r="E349" s="243" t="s">
        <v>3848</v>
      </c>
      <c r="F349" s="244" t="s">
        <v>3849</v>
      </c>
      <c r="G349" s="245" t="s">
        <v>1192</v>
      </c>
      <c r="H349" s="246">
        <v>5</v>
      </c>
      <c r="I349" s="247"/>
      <c r="J349" s="248">
        <f>ROUND(I349*H349,2)</f>
        <v>0</v>
      </c>
      <c r="K349" s="244" t="s">
        <v>5</v>
      </c>
      <c r="L349" s="249"/>
      <c r="M349" s="250" t="s">
        <v>5</v>
      </c>
      <c r="N349" s="251" t="s">
        <v>48</v>
      </c>
      <c r="O349" s="48"/>
      <c r="P349" s="211">
        <f>O349*H349</f>
        <v>0</v>
      </c>
      <c r="Q349" s="211">
        <v>0</v>
      </c>
      <c r="R349" s="211">
        <f>Q349*H349</f>
        <v>0</v>
      </c>
      <c r="S349" s="211">
        <v>0</v>
      </c>
      <c r="T349" s="212">
        <f>S349*H349</f>
        <v>0</v>
      </c>
      <c r="AR349" s="24" t="s">
        <v>1655</v>
      </c>
      <c r="AT349" s="24" t="s">
        <v>504</v>
      </c>
      <c r="AU349" s="24" t="s">
        <v>87</v>
      </c>
      <c r="AY349" s="24" t="s">
        <v>201</v>
      </c>
      <c r="BE349" s="213">
        <f>IF(N349="základní",J349,0)</f>
        <v>0</v>
      </c>
      <c r="BF349" s="213">
        <f>IF(N349="snížená",J349,0)</f>
        <v>0</v>
      </c>
      <c r="BG349" s="213">
        <f>IF(N349="zákl. přenesená",J349,0)</f>
        <v>0</v>
      </c>
      <c r="BH349" s="213">
        <f>IF(N349="sníž. přenesená",J349,0)</f>
        <v>0</v>
      </c>
      <c r="BI349" s="213">
        <f>IF(N349="nulová",J349,0)</f>
        <v>0</v>
      </c>
      <c r="BJ349" s="24" t="s">
        <v>85</v>
      </c>
      <c r="BK349" s="213">
        <f>ROUND(I349*H349,2)</f>
        <v>0</v>
      </c>
      <c r="BL349" s="24" t="s">
        <v>584</v>
      </c>
      <c r="BM349" s="24" t="s">
        <v>3850</v>
      </c>
    </row>
    <row r="350" spans="2:47" s="1" customFormat="1" ht="13.5">
      <c r="B350" s="47"/>
      <c r="D350" s="214" t="s">
        <v>210</v>
      </c>
      <c r="F350" s="215" t="s">
        <v>3849</v>
      </c>
      <c r="I350" s="216"/>
      <c r="L350" s="47"/>
      <c r="M350" s="217"/>
      <c r="N350" s="48"/>
      <c r="O350" s="48"/>
      <c r="P350" s="48"/>
      <c r="Q350" s="48"/>
      <c r="R350" s="48"/>
      <c r="S350" s="48"/>
      <c r="T350" s="86"/>
      <c r="AT350" s="24" t="s">
        <v>210</v>
      </c>
      <c r="AU350" s="24" t="s">
        <v>87</v>
      </c>
    </row>
    <row r="351" spans="2:65" s="1" customFormat="1" ht="25.5" customHeight="1">
      <c r="B351" s="201"/>
      <c r="C351" s="202" t="s">
        <v>755</v>
      </c>
      <c r="D351" s="202" t="s">
        <v>203</v>
      </c>
      <c r="E351" s="203" t="s">
        <v>3851</v>
      </c>
      <c r="F351" s="204" t="s">
        <v>3852</v>
      </c>
      <c r="G351" s="205" t="s">
        <v>330</v>
      </c>
      <c r="H351" s="206">
        <v>24</v>
      </c>
      <c r="I351" s="207"/>
      <c r="J351" s="208">
        <f>ROUND(I351*H351,2)</f>
        <v>0</v>
      </c>
      <c r="K351" s="204" t="s">
        <v>5</v>
      </c>
      <c r="L351" s="47"/>
      <c r="M351" s="209" t="s">
        <v>5</v>
      </c>
      <c r="N351" s="210" t="s">
        <v>48</v>
      </c>
      <c r="O351" s="48"/>
      <c r="P351" s="211">
        <f>O351*H351</f>
        <v>0</v>
      </c>
      <c r="Q351" s="211">
        <v>0</v>
      </c>
      <c r="R351" s="211">
        <f>Q351*H351</f>
        <v>0</v>
      </c>
      <c r="S351" s="211">
        <v>0</v>
      </c>
      <c r="T351" s="212">
        <f>S351*H351</f>
        <v>0</v>
      </c>
      <c r="AR351" s="24" t="s">
        <v>584</v>
      </c>
      <c r="AT351" s="24" t="s">
        <v>203</v>
      </c>
      <c r="AU351" s="24" t="s">
        <v>87</v>
      </c>
      <c r="AY351" s="24" t="s">
        <v>201</v>
      </c>
      <c r="BE351" s="213">
        <f>IF(N351="základní",J351,0)</f>
        <v>0</v>
      </c>
      <c r="BF351" s="213">
        <f>IF(N351="snížená",J351,0)</f>
        <v>0</v>
      </c>
      <c r="BG351" s="213">
        <f>IF(N351="zákl. přenesená",J351,0)</f>
        <v>0</v>
      </c>
      <c r="BH351" s="213">
        <f>IF(N351="sníž. přenesená",J351,0)</f>
        <v>0</v>
      </c>
      <c r="BI351" s="213">
        <f>IF(N351="nulová",J351,0)</f>
        <v>0</v>
      </c>
      <c r="BJ351" s="24" t="s">
        <v>85</v>
      </c>
      <c r="BK351" s="213">
        <f>ROUND(I351*H351,2)</f>
        <v>0</v>
      </c>
      <c r="BL351" s="24" t="s">
        <v>584</v>
      </c>
      <c r="BM351" s="24" t="s">
        <v>3853</v>
      </c>
    </row>
    <row r="352" spans="2:47" s="1" customFormat="1" ht="13.5">
      <c r="B352" s="47"/>
      <c r="D352" s="214" t="s">
        <v>210</v>
      </c>
      <c r="F352" s="215" t="s">
        <v>3852</v>
      </c>
      <c r="I352" s="216"/>
      <c r="L352" s="47"/>
      <c r="M352" s="217"/>
      <c r="N352" s="48"/>
      <c r="O352" s="48"/>
      <c r="P352" s="48"/>
      <c r="Q352" s="48"/>
      <c r="R352" s="48"/>
      <c r="S352" s="48"/>
      <c r="T352" s="86"/>
      <c r="AT352" s="24" t="s">
        <v>210</v>
      </c>
      <c r="AU352" s="24" t="s">
        <v>87</v>
      </c>
    </row>
    <row r="353" spans="2:65" s="1" customFormat="1" ht="16.5" customHeight="1">
      <c r="B353" s="201"/>
      <c r="C353" s="242" t="s">
        <v>759</v>
      </c>
      <c r="D353" s="242" t="s">
        <v>504</v>
      </c>
      <c r="E353" s="243" t="s">
        <v>3854</v>
      </c>
      <c r="F353" s="244" t="s">
        <v>3855</v>
      </c>
      <c r="G353" s="245" t="s">
        <v>330</v>
      </c>
      <c r="H353" s="246">
        <v>24</v>
      </c>
      <c r="I353" s="247"/>
      <c r="J353" s="248">
        <f>ROUND(I353*H353,2)</f>
        <v>0</v>
      </c>
      <c r="K353" s="244" t="s">
        <v>5</v>
      </c>
      <c r="L353" s="249"/>
      <c r="M353" s="250" t="s">
        <v>5</v>
      </c>
      <c r="N353" s="251" t="s">
        <v>48</v>
      </c>
      <c r="O353" s="48"/>
      <c r="P353" s="211">
        <f>O353*H353</f>
        <v>0</v>
      </c>
      <c r="Q353" s="211">
        <v>0</v>
      </c>
      <c r="R353" s="211">
        <f>Q353*H353</f>
        <v>0</v>
      </c>
      <c r="S353" s="211">
        <v>0</v>
      </c>
      <c r="T353" s="212">
        <f>S353*H353</f>
        <v>0</v>
      </c>
      <c r="AR353" s="24" t="s">
        <v>1655</v>
      </c>
      <c r="AT353" s="24" t="s">
        <v>504</v>
      </c>
      <c r="AU353" s="24" t="s">
        <v>87</v>
      </c>
      <c r="AY353" s="24" t="s">
        <v>201</v>
      </c>
      <c r="BE353" s="213">
        <f>IF(N353="základní",J353,0)</f>
        <v>0</v>
      </c>
      <c r="BF353" s="213">
        <f>IF(N353="snížená",J353,0)</f>
        <v>0</v>
      </c>
      <c r="BG353" s="213">
        <f>IF(N353="zákl. přenesená",J353,0)</f>
        <v>0</v>
      </c>
      <c r="BH353" s="213">
        <f>IF(N353="sníž. přenesená",J353,0)</f>
        <v>0</v>
      </c>
      <c r="BI353" s="213">
        <f>IF(N353="nulová",J353,0)</f>
        <v>0</v>
      </c>
      <c r="BJ353" s="24" t="s">
        <v>85</v>
      </c>
      <c r="BK353" s="213">
        <f>ROUND(I353*H353,2)</f>
        <v>0</v>
      </c>
      <c r="BL353" s="24" t="s">
        <v>584</v>
      </c>
      <c r="BM353" s="24" t="s">
        <v>3856</v>
      </c>
    </row>
    <row r="354" spans="2:47" s="1" customFormat="1" ht="13.5">
      <c r="B354" s="47"/>
      <c r="D354" s="214" t="s">
        <v>210</v>
      </c>
      <c r="F354" s="215" t="s">
        <v>3855</v>
      </c>
      <c r="I354" s="216"/>
      <c r="L354" s="47"/>
      <c r="M354" s="217"/>
      <c r="N354" s="48"/>
      <c r="O354" s="48"/>
      <c r="P354" s="48"/>
      <c r="Q354" s="48"/>
      <c r="R354" s="48"/>
      <c r="S354" s="48"/>
      <c r="T354" s="86"/>
      <c r="AT354" s="24" t="s">
        <v>210</v>
      </c>
      <c r="AU354" s="24" t="s">
        <v>87</v>
      </c>
    </row>
    <row r="355" spans="2:65" s="1" customFormat="1" ht="25.5" customHeight="1">
      <c r="B355" s="201"/>
      <c r="C355" s="202" t="s">
        <v>763</v>
      </c>
      <c r="D355" s="202" t="s">
        <v>203</v>
      </c>
      <c r="E355" s="203" t="s">
        <v>3857</v>
      </c>
      <c r="F355" s="204" t="s">
        <v>3858</v>
      </c>
      <c r="G355" s="205" t="s">
        <v>1192</v>
      </c>
      <c r="H355" s="206">
        <v>2</v>
      </c>
      <c r="I355" s="207"/>
      <c r="J355" s="208">
        <f>ROUND(I355*H355,2)</f>
        <v>0</v>
      </c>
      <c r="K355" s="204" t="s">
        <v>5</v>
      </c>
      <c r="L355" s="47"/>
      <c r="M355" s="209" t="s">
        <v>5</v>
      </c>
      <c r="N355" s="210" t="s">
        <v>48</v>
      </c>
      <c r="O355" s="48"/>
      <c r="P355" s="211">
        <f>O355*H355</f>
        <v>0</v>
      </c>
      <c r="Q355" s="211">
        <v>0</v>
      </c>
      <c r="R355" s="211">
        <f>Q355*H355</f>
        <v>0</v>
      </c>
      <c r="S355" s="211">
        <v>0</v>
      </c>
      <c r="T355" s="212">
        <f>S355*H355</f>
        <v>0</v>
      </c>
      <c r="AR355" s="24" t="s">
        <v>584</v>
      </c>
      <c r="AT355" s="24" t="s">
        <v>203</v>
      </c>
      <c r="AU355" s="24" t="s">
        <v>87</v>
      </c>
      <c r="AY355" s="24" t="s">
        <v>201</v>
      </c>
      <c r="BE355" s="213">
        <f>IF(N355="základní",J355,0)</f>
        <v>0</v>
      </c>
      <c r="BF355" s="213">
        <f>IF(N355="snížená",J355,0)</f>
        <v>0</v>
      </c>
      <c r="BG355" s="213">
        <f>IF(N355="zákl. přenesená",J355,0)</f>
        <v>0</v>
      </c>
      <c r="BH355" s="213">
        <f>IF(N355="sníž. přenesená",J355,0)</f>
        <v>0</v>
      </c>
      <c r="BI355" s="213">
        <f>IF(N355="nulová",J355,0)</f>
        <v>0</v>
      </c>
      <c r="BJ355" s="24" t="s">
        <v>85</v>
      </c>
      <c r="BK355" s="213">
        <f>ROUND(I355*H355,2)</f>
        <v>0</v>
      </c>
      <c r="BL355" s="24" t="s">
        <v>584</v>
      </c>
      <c r="BM355" s="24" t="s">
        <v>3859</v>
      </c>
    </row>
    <row r="356" spans="2:47" s="1" customFormat="1" ht="13.5">
      <c r="B356" s="47"/>
      <c r="D356" s="214" t="s">
        <v>210</v>
      </c>
      <c r="F356" s="215" t="s">
        <v>3858</v>
      </c>
      <c r="I356" s="216"/>
      <c r="L356" s="47"/>
      <c r="M356" s="217"/>
      <c r="N356" s="48"/>
      <c r="O356" s="48"/>
      <c r="P356" s="48"/>
      <c r="Q356" s="48"/>
      <c r="R356" s="48"/>
      <c r="S356" s="48"/>
      <c r="T356" s="86"/>
      <c r="AT356" s="24" t="s">
        <v>210</v>
      </c>
      <c r="AU356" s="24" t="s">
        <v>87</v>
      </c>
    </row>
    <row r="357" spans="2:65" s="1" customFormat="1" ht="16.5" customHeight="1">
      <c r="B357" s="201"/>
      <c r="C357" s="242" t="s">
        <v>769</v>
      </c>
      <c r="D357" s="242" t="s">
        <v>504</v>
      </c>
      <c r="E357" s="243" t="s">
        <v>3860</v>
      </c>
      <c r="F357" s="244" t="s">
        <v>3861</v>
      </c>
      <c r="G357" s="245" t="s">
        <v>1192</v>
      </c>
      <c r="H357" s="246">
        <v>1</v>
      </c>
      <c r="I357" s="247"/>
      <c r="J357" s="248">
        <f>ROUND(I357*H357,2)</f>
        <v>0</v>
      </c>
      <c r="K357" s="244" t="s">
        <v>5</v>
      </c>
      <c r="L357" s="249"/>
      <c r="M357" s="250" t="s">
        <v>5</v>
      </c>
      <c r="N357" s="251" t="s">
        <v>48</v>
      </c>
      <c r="O357" s="48"/>
      <c r="P357" s="211">
        <f>O357*H357</f>
        <v>0</v>
      </c>
      <c r="Q357" s="211">
        <v>0</v>
      </c>
      <c r="R357" s="211">
        <f>Q357*H357</f>
        <v>0</v>
      </c>
      <c r="S357" s="211">
        <v>0</v>
      </c>
      <c r="T357" s="212">
        <f>S357*H357</f>
        <v>0</v>
      </c>
      <c r="AR357" s="24" t="s">
        <v>1655</v>
      </c>
      <c r="AT357" s="24" t="s">
        <v>504</v>
      </c>
      <c r="AU357" s="24" t="s">
        <v>87</v>
      </c>
      <c r="AY357" s="24" t="s">
        <v>201</v>
      </c>
      <c r="BE357" s="213">
        <f>IF(N357="základní",J357,0)</f>
        <v>0</v>
      </c>
      <c r="BF357" s="213">
        <f>IF(N357="snížená",J357,0)</f>
        <v>0</v>
      </c>
      <c r="BG357" s="213">
        <f>IF(N357="zákl. přenesená",J357,0)</f>
        <v>0</v>
      </c>
      <c r="BH357" s="213">
        <f>IF(N357="sníž. přenesená",J357,0)</f>
        <v>0</v>
      </c>
      <c r="BI357" s="213">
        <f>IF(N357="nulová",J357,0)</f>
        <v>0</v>
      </c>
      <c r="BJ357" s="24" t="s">
        <v>85</v>
      </c>
      <c r="BK357" s="213">
        <f>ROUND(I357*H357,2)</f>
        <v>0</v>
      </c>
      <c r="BL357" s="24" t="s">
        <v>584</v>
      </c>
      <c r="BM357" s="24" t="s">
        <v>3862</v>
      </c>
    </row>
    <row r="358" spans="2:47" s="1" customFormat="1" ht="13.5">
      <c r="B358" s="47"/>
      <c r="D358" s="214" t="s">
        <v>210</v>
      </c>
      <c r="F358" s="215" t="s">
        <v>3861</v>
      </c>
      <c r="I358" s="216"/>
      <c r="L358" s="47"/>
      <c r="M358" s="217"/>
      <c r="N358" s="48"/>
      <c r="O358" s="48"/>
      <c r="P358" s="48"/>
      <c r="Q358" s="48"/>
      <c r="R358" s="48"/>
      <c r="S358" s="48"/>
      <c r="T358" s="86"/>
      <c r="AT358" s="24" t="s">
        <v>210</v>
      </c>
      <c r="AU358" s="24" t="s">
        <v>87</v>
      </c>
    </row>
    <row r="359" spans="2:65" s="1" customFormat="1" ht="25.5" customHeight="1">
      <c r="B359" s="201"/>
      <c r="C359" s="242" t="s">
        <v>773</v>
      </c>
      <c r="D359" s="242" t="s">
        <v>504</v>
      </c>
      <c r="E359" s="243" t="s">
        <v>3863</v>
      </c>
      <c r="F359" s="244" t="s">
        <v>3864</v>
      </c>
      <c r="G359" s="245" t="s">
        <v>1192</v>
      </c>
      <c r="H359" s="246">
        <v>1</v>
      </c>
      <c r="I359" s="247"/>
      <c r="J359" s="248">
        <f>ROUND(I359*H359,2)</f>
        <v>0</v>
      </c>
      <c r="K359" s="244" t="s">
        <v>5</v>
      </c>
      <c r="L359" s="249"/>
      <c r="M359" s="250" t="s">
        <v>5</v>
      </c>
      <c r="N359" s="251" t="s">
        <v>48</v>
      </c>
      <c r="O359" s="48"/>
      <c r="P359" s="211">
        <f>O359*H359</f>
        <v>0</v>
      </c>
      <c r="Q359" s="211">
        <v>0</v>
      </c>
      <c r="R359" s="211">
        <f>Q359*H359</f>
        <v>0</v>
      </c>
      <c r="S359" s="211">
        <v>0</v>
      </c>
      <c r="T359" s="212">
        <f>S359*H359</f>
        <v>0</v>
      </c>
      <c r="AR359" s="24" t="s">
        <v>1655</v>
      </c>
      <c r="AT359" s="24" t="s">
        <v>504</v>
      </c>
      <c r="AU359" s="24" t="s">
        <v>87</v>
      </c>
      <c r="AY359" s="24" t="s">
        <v>201</v>
      </c>
      <c r="BE359" s="213">
        <f>IF(N359="základní",J359,0)</f>
        <v>0</v>
      </c>
      <c r="BF359" s="213">
        <f>IF(N359="snížená",J359,0)</f>
        <v>0</v>
      </c>
      <c r="BG359" s="213">
        <f>IF(N359="zákl. přenesená",J359,0)</f>
        <v>0</v>
      </c>
      <c r="BH359" s="213">
        <f>IF(N359="sníž. přenesená",J359,0)</f>
        <v>0</v>
      </c>
      <c r="BI359" s="213">
        <f>IF(N359="nulová",J359,0)</f>
        <v>0</v>
      </c>
      <c r="BJ359" s="24" t="s">
        <v>85</v>
      </c>
      <c r="BK359" s="213">
        <f>ROUND(I359*H359,2)</f>
        <v>0</v>
      </c>
      <c r="BL359" s="24" t="s">
        <v>584</v>
      </c>
      <c r="BM359" s="24" t="s">
        <v>3865</v>
      </c>
    </row>
    <row r="360" spans="2:47" s="1" customFormat="1" ht="13.5">
      <c r="B360" s="47"/>
      <c r="D360" s="214" t="s">
        <v>210</v>
      </c>
      <c r="F360" s="215" t="s">
        <v>3864</v>
      </c>
      <c r="I360" s="216"/>
      <c r="L360" s="47"/>
      <c r="M360" s="217"/>
      <c r="N360" s="48"/>
      <c r="O360" s="48"/>
      <c r="P360" s="48"/>
      <c r="Q360" s="48"/>
      <c r="R360" s="48"/>
      <c r="S360" s="48"/>
      <c r="T360" s="86"/>
      <c r="AT360" s="24" t="s">
        <v>210</v>
      </c>
      <c r="AU360" s="24" t="s">
        <v>87</v>
      </c>
    </row>
    <row r="361" spans="2:65" s="1" customFormat="1" ht="25.5" customHeight="1">
      <c r="B361" s="201"/>
      <c r="C361" s="202" t="s">
        <v>780</v>
      </c>
      <c r="D361" s="202" t="s">
        <v>203</v>
      </c>
      <c r="E361" s="203" t="s">
        <v>3866</v>
      </c>
      <c r="F361" s="204" t="s">
        <v>3867</v>
      </c>
      <c r="G361" s="205" t="s">
        <v>1192</v>
      </c>
      <c r="H361" s="206">
        <v>5</v>
      </c>
      <c r="I361" s="207"/>
      <c r="J361" s="208">
        <f>ROUND(I361*H361,2)</f>
        <v>0</v>
      </c>
      <c r="K361" s="204" t="s">
        <v>5</v>
      </c>
      <c r="L361" s="47"/>
      <c r="M361" s="209" t="s">
        <v>5</v>
      </c>
      <c r="N361" s="210" t="s">
        <v>48</v>
      </c>
      <c r="O361" s="48"/>
      <c r="P361" s="211">
        <f>O361*H361</f>
        <v>0</v>
      </c>
      <c r="Q361" s="211">
        <v>0</v>
      </c>
      <c r="R361" s="211">
        <f>Q361*H361</f>
        <v>0</v>
      </c>
      <c r="S361" s="211">
        <v>0</v>
      </c>
      <c r="T361" s="212">
        <f>S361*H361</f>
        <v>0</v>
      </c>
      <c r="AR361" s="24" t="s">
        <v>584</v>
      </c>
      <c r="AT361" s="24" t="s">
        <v>203</v>
      </c>
      <c r="AU361" s="24" t="s">
        <v>87</v>
      </c>
      <c r="AY361" s="24" t="s">
        <v>201</v>
      </c>
      <c r="BE361" s="213">
        <f>IF(N361="základní",J361,0)</f>
        <v>0</v>
      </c>
      <c r="BF361" s="213">
        <f>IF(N361="snížená",J361,0)</f>
        <v>0</v>
      </c>
      <c r="BG361" s="213">
        <f>IF(N361="zákl. přenesená",J361,0)</f>
        <v>0</v>
      </c>
      <c r="BH361" s="213">
        <f>IF(N361="sníž. přenesená",J361,0)</f>
        <v>0</v>
      </c>
      <c r="BI361" s="213">
        <f>IF(N361="nulová",J361,0)</f>
        <v>0</v>
      </c>
      <c r="BJ361" s="24" t="s">
        <v>85</v>
      </c>
      <c r="BK361" s="213">
        <f>ROUND(I361*H361,2)</f>
        <v>0</v>
      </c>
      <c r="BL361" s="24" t="s">
        <v>584</v>
      </c>
      <c r="BM361" s="24" t="s">
        <v>3868</v>
      </c>
    </row>
    <row r="362" spans="2:47" s="1" customFormat="1" ht="13.5">
      <c r="B362" s="47"/>
      <c r="D362" s="214" t="s">
        <v>210</v>
      </c>
      <c r="F362" s="215" t="s">
        <v>3867</v>
      </c>
      <c r="I362" s="216"/>
      <c r="L362" s="47"/>
      <c r="M362" s="217"/>
      <c r="N362" s="48"/>
      <c r="O362" s="48"/>
      <c r="P362" s="48"/>
      <c r="Q362" s="48"/>
      <c r="R362" s="48"/>
      <c r="S362" s="48"/>
      <c r="T362" s="86"/>
      <c r="AT362" s="24" t="s">
        <v>210</v>
      </c>
      <c r="AU362" s="24" t="s">
        <v>87</v>
      </c>
    </row>
    <row r="363" spans="2:65" s="1" customFormat="1" ht="16.5" customHeight="1">
      <c r="B363" s="201"/>
      <c r="C363" s="242" t="s">
        <v>787</v>
      </c>
      <c r="D363" s="242" t="s">
        <v>504</v>
      </c>
      <c r="E363" s="243" t="s">
        <v>3869</v>
      </c>
      <c r="F363" s="244" t="s">
        <v>3870</v>
      </c>
      <c r="G363" s="245" t="s">
        <v>1192</v>
      </c>
      <c r="H363" s="246">
        <v>3</v>
      </c>
      <c r="I363" s="247"/>
      <c r="J363" s="248">
        <f>ROUND(I363*H363,2)</f>
        <v>0</v>
      </c>
      <c r="K363" s="244" t="s">
        <v>5</v>
      </c>
      <c r="L363" s="249"/>
      <c r="M363" s="250" t="s">
        <v>5</v>
      </c>
      <c r="N363" s="251" t="s">
        <v>48</v>
      </c>
      <c r="O363" s="48"/>
      <c r="P363" s="211">
        <f>O363*H363</f>
        <v>0</v>
      </c>
      <c r="Q363" s="211">
        <v>0</v>
      </c>
      <c r="R363" s="211">
        <f>Q363*H363</f>
        <v>0</v>
      </c>
      <c r="S363" s="211">
        <v>0</v>
      </c>
      <c r="T363" s="212">
        <f>S363*H363</f>
        <v>0</v>
      </c>
      <c r="AR363" s="24" t="s">
        <v>1655</v>
      </c>
      <c r="AT363" s="24" t="s">
        <v>504</v>
      </c>
      <c r="AU363" s="24" t="s">
        <v>87</v>
      </c>
      <c r="AY363" s="24" t="s">
        <v>201</v>
      </c>
      <c r="BE363" s="213">
        <f>IF(N363="základní",J363,0)</f>
        <v>0</v>
      </c>
      <c r="BF363" s="213">
        <f>IF(N363="snížená",J363,0)</f>
        <v>0</v>
      </c>
      <c r="BG363" s="213">
        <f>IF(N363="zákl. přenesená",J363,0)</f>
        <v>0</v>
      </c>
      <c r="BH363" s="213">
        <f>IF(N363="sníž. přenesená",J363,0)</f>
        <v>0</v>
      </c>
      <c r="BI363" s="213">
        <f>IF(N363="nulová",J363,0)</f>
        <v>0</v>
      </c>
      <c r="BJ363" s="24" t="s">
        <v>85</v>
      </c>
      <c r="BK363" s="213">
        <f>ROUND(I363*H363,2)</f>
        <v>0</v>
      </c>
      <c r="BL363" s="24" t="s">
        <v>584</v>
      </c>
      <c r="BM363" s="24" t="s">
        <v>3871</v>
      </c>
    </row>
    <row r="364" spans="2:47" s="1" customFormat="1" ht="13.5">
      <c r="B364" s="47"/>
      <c r="D364" s="214" t="s">
        <v>210</v>
      </c>
      <c r="F364" s="215" t="s">
        <v>3870</v>
      </c>
      <c r="I364" s="216"/>
      <c r="L364" s="47"/>
      <c r="M364" s="217"/>
      <c r="N364" s="48"/>
      <c r="O364" s="48"/>
      <c r="P364" s="48"/>
      <c r="Q364" s="48"/>
      <c r="R364" s="48"/>
      <c r="S364" s="48"/>
      <c r="T364" s="86"/>
      <c r="AT364" s="24" t="s">
        <v>210</v>
      </c>
      <c r="AU364" s="24" t="s">
        <v>87</v>
      </c>
    </row>
    <row r="365" spans="2:65" s="1" customFormat="1" ht="16.5" customHeight="1">
      <c r="B365" s="201"/>
      <c r="C365" s="242" t="s">
        <v>792</v>
      </c>
      <c r="D365" s="242" t="s">
        <v>504</v>
      </c>
      <c r="E365" s="243" t="s">
        <v>3872</v>
      </c>
      <c r="F365" s="244" t="s">
        <v>3873</v>
      </c>
      <c r="G365" s="245" t="s">
        <v>1192</v>
      </c>
      <c r="H365" s="246">
        <v>1</v>
      </c>
      <c r="I365" s="247"/>
      <c r="J365" s="248">
        <f>ROUND(I365*H365,2)</f>
        <v>0</v>
      </c>
      <c r="K365" s="244" t="s">
        <v>5</v>
      </c>
      <c r="L365" s="249"/>
      <c r="M365" s="250" t="s">
        <v>5</v>
      </c>
      <c r="N365" s="251" t="s">
        <v>48</v>
      </c>
      <c r="O365" s="48"/>
      <c r="P365" s="211">
        <f>O365*H365</f>
        <v>0</v>
      </c>
      <c r="Q365" s="211">
        <v>0</v>
      </c>
      <c r="R365" s="211">
        <f>Q365*H365</f>
        <v>0</v>
      </c>
      <c r="S365" s="211">
        <v>0</v>
      </c>
      <c r="T365" s="212">
        <f>S365*H365</f>
        <v>0</v>
      </c>
      <c r="AR365" s="24" t="s">
        <v>1655</v>
      </c>
      <c r="AT365" s="24" t="s">
        <v>504</v>
      </c>
      <c r="AU365" s="24" t="s">
        <v>87</v>
      </c>
      <c r="AY365" s="24" t="s">
        <v>201</v>
      </c>
      <c r="BE365" s="213">
        <f>IF(N365="základní",J365,0)</f>
        <v>0</v>
      </c>
      <c r="BF365" s="213">
        <f>IF(N365="snížená",J365,0)</f>
        <v>0</v>
      </c>
      <c r="BG365" s="213">
        <f>IF(N365="zákl. přenesená",J365,0)</f>
        <v>0</v>
      </c>
      <c r="BH365" s="213">
        <f>IF(N365="sníž. přenesená",J365,0)</f>
        <v>0</v>
      </c>
      <c r="BI365" s="213">
        <f>IF(N365="nulová",J365,0)</f>
        <v>0</v>
      </c>
      <c r="BJ365" s="24" t="s">
        <v>85</v>
      </c>
      <c r="BK365" s="213">
        <f>ROUND(I365*H365,2)</f>
        <v>0</v>
      </c>
      <c r="BL365" s="24" t="s">
        <v>584</v>
      </c>
      <c r="BM365" s="24" t="s">
        <v>3874</v>
      </c>
    </row>
    <row r="366" spans="2:47" s="1" customFormat="1" ht="13.5">
      <c r="B366" s="47"/>
      <c r="D366" s="214" t="s">
        <v>210</v>
      </c>
      <c r="F366" s="215" t="s">
        <v>3873</v>
      </c>
      <c r="I366" s="216"/>
      <c r="L366" s="47"/>
      <c r="M366" s="217"/>
      <c r="N366" s="48"/>
      <c r="O366" s="48"/>
      <c r="P366" s="48"/>
      <c r="Q366" s="48"/>
      <c r="R366" s="48"/>
      <c r="S366" s="48"/>
      <c r="T366" s="86"/>
      <c r="AT366" s="24" t="s">
        <v>210</v>
      </c>
      <c r="AU366" s="24" t="s">
        <v>87</v>
      </c>
    </row>
    <row r="367" spans="2:65" s="1" customFormat="1" ht="16.5" customHeight="1">
      <c r="B367" s="201"/>
      <c r="C367" s="242" t="s">
        <v>798</v>
      </c>
      <c r="D367" s="242" t="s">
        <v>504</v>
      </c>
      <c r="E367" s="243" t="s">
        <v>3875</v>
      </c>
      <c r="F367" s="244" t="s">
        <v>3876</v>
      </c>
      <c r="G367" s="245" t="s">
        <v>1192</v>
      </c>
      <c r="H367" s="246">
        <v>1</v>
      </c>
      <c r="I367" s="247"/>
      <c r="J367" s="248">
        <f>ROUND(I367*H367,2)</f>
        <v>0</v>
      </c>
      <c r="K367" s="244" t="s">
        <v>5</v>
      </c>
      <c r="L367" s="249"/>
      <c r="M367" s="250" t="s">
        <v>5</v>
      </c>
      <c r="N367" s="251" t="s">
        <v>48</v>
      </c>
      <c r="O367" s="48"/>
      <c r="P367" s="211">
        <f>O367*H367</f>
        <v>0</v>
      </c>
      <c r="Q367" s="211">
        <v>0</v>
      </c>
      <c r="R367" s="211">
        <f>Q367*H367</f>
        <v>0</v>
      </c>
      <c r="S367" s="211">
        <v>0</v>
      </c>
      <c r="T367" s="212">
        <f>S367*H367</f>
        <v>0</v>
      </c>
      <c r="AR367" s="24" t="s">
        <v>1655</v>
      </c>
      <c r="AT367" s="24" t="s">
        <v>504</v>
      </c>
      <c r="AU367" s="24" t="s">
        <v>87</v>
      </c>
      <c r="AY367" s="24" t="s">
        <v>201</v>
      </c>
      <c r="BE367" s="213">
        <f>IF(N367="základní",J367,0)</f>
        <v>0</v>
      </c>
      <c r="BF367" s="213">
        <f>IF(N367="snížená",J367,0)</f>
        <v>0</v>
      </c>
      <c r="BG367" s="213">
        <f>IF(N367="zákl. přenesená",J367,0)</f>
        <v>0</v>
      </c>
      <c r="BH367" s="213">
        <f>IF(N367="sníž. přenesená",J367,0)</f>
        <v>0</v>
      </c>
      <c r="BI367" s="213">
        <f>IF(N367="nulová",J367,0)</f>
        <v>0</v>
      </c>
      <c r="BJ367" s="24" t="s">
        <v>85</v>
      </c>
      <c r="BK367" s="213">
        <f>ROUND(I367*H367,2)</f>
        <v>0</v>
      </c>
      <c r="BL367" s="24" t="s">
        <v>584</v>
      </c>
      <c r="BM367" s="24" t="s">
        <v>3877</v>
      </c>
    </row>
    <row r="368" spans="2:47" s="1" customFormat="1" ht="13.5">
      <c r="B368" s="47"/>
      <c r="D368" s="214" t="s">
        <v>210</v>
      </c>
      <c r="F368" s="215" t="s">
        <v>3876</v>
      </c>
      <c r="I368" s="216"/>
      <c r="L368" s="47"/>
      <c r="M368" s="217"/>
      <c r="N368" s="48"/>
      <c r="O368" s="48"/>
      <c r="P368" s="48"/>
      <c r="Q368" s="48"/>
      <c r="R368" s="48"/>
      <c r="S368" s="48"/>
      <c r="T368" s="86"/>
      <c r="AT368" s="24" t="s">
        <v>210</v>
      </c>
      <c r="AU368" s="24" t="s">
        <v>87</v>
      </c>
    </row>
    <row r="369" spans="2:65" s="1" customFormat="1" ht="16.5" customHeight="1">
      <c r="B369" s="201"/>
      <c r="C369" s="202" t="s">
        <v>803</v>
      </c>
      <c r="D369" s="202" t="s">
        <v>203</v>
      </c>
      <c r="E369" s="203" t="s">
        <v>3878</v>
      </c>
      <c r="F369" s="204" t="s">
        <v>3879</v>
      </c>
      <c r="G369" s="205" t="s">
        <v>270</v>
      </c>
      <c r="H369" s="206">
        <v>1.017</v>
      </c>
      <c r="I369" s="207"/>
      <c r="J369" s="208">
        <f>ROUND(I369*H369,2)</f>
        <v>0</v>
      </c>
      <c r="K369" s="204" t="s">
        <v>5</v>
      </c>
      <c r="L369" s="47"/>
      <c r="M369" s="209" t="s">
        <v>5</v>
      </c>
      <c r="N369" s="210" t="s">
        <v>48</v>
      </c>
      <c r="O369" s="48"/>
      <c r="P369" s="211">
        <f>O369*H369</f>
        <v>0</v>
      </c>
      <c r="Q369" s="211">
        <v>0</v>
      </c>
      <c r="R369" s="211">
        <f>Q369*H369</f>
        <v>0</v>
      </c>
      <c r="S369" s="211">
        <v>0</v>
      </c>
      <c r="T369" s="212">
        <f>S369*H369</f>
        <v>0</v>
      </c>
      <c r="AR369" s="24" t="s">
        <v>584</v>
      </c>
      <c r="AT369" s="24" t="s">
        <v>203</v>
      </c>
      <c r="AU369" s="24" t="s">
        <v>87</v>
      </c>
      <c r="AY369" s="24" t="s">
        <v>201</v>
      </c>
      <c r="BE369" s="213">
        <f>IF(N369="základní",J369,0)</f>
        <v>0</v>
      </c>
      <c r="BF369" s="213">
        <f>IF(N369="snížená",J369,0)</f>
        <v>0</v>
      </c>
      <c r="BG369" s="213">
        <f>IF(N369="zákl. přenesená",J369,0)</f>
        <v>0</v>
      </c>
      <c r="BH369" s="213">
        <f>IF(N369="sníž. přenesená",J369,0)</f>
        <v>0</v>
      </c>
      <c r="BI369" s="213">
        <f>IF(N369="nulová",J369,0)</f>
        <v>0</v>
      </c>
      <c r="BJ369" s="24" t="s">
        <v>85</v>
      </c>
      <c r="BK369" s="213">
        <f>ROUND(I369*H369,2)</f>
        <v>0</v>
      </c>
      <c r="BL369" s="24" t="s">
        <v>584</v>
      </c>
      <c r="BM369" s="24" t="s">
        <v>3880</v>
      </c>
    </row>
    <row r="370" spans="2:47" s="1" customFormat="1" ht="13.5">
      <c r="B370" s="47"/>
      <c r="D370" s="214" t="s">
        <v>210</v>
      </c>
      <c r="F370" s="215" t="s">
        <v>3879</v>
      </c>
      <c r="I370" s="216"/>
      <c r="L370" s="47"/>
      <c r="M370" s="217"/>
      <c r="N370" s="48"/>
      <c r="O370" s="48"/>
      <c r="P370" s="48"/>
      <c r="Q370" s="48"/>
      <c r="R370" s="48"/>
      <c r="S370" s="48"/>
      <c r="T370" s="86"/>
      <c r="AT370" s="24" t="s">
        <v>210</v>
      </c>
      <c r="AU370" s="24" t="s">
        <v>87</v>
      </c>
    </row>
    <row r="371" spans="2:65" s="1" customFormat="1" ht="16.5" customHeight="1">
      <c r="B371" s="201"/>
      <c r="C371" s="242" t="s">
        <v>808</v>
      </c>
      <c r="D371" s="242" t="s">
        <v>504</v>
      </c>
      <c r="E371" s="243" t="s">
        <v>3881</v>
      </c>
      <c r="F371" s="244" t="s">
        <v>3882</v>
      </c>
      <c r="G371" s="245" t="s">
        <v>1192</v>
      </c>
      <c r="H371" s="246">
        <v>2</v>
      </c>
      <c r="I371" s="247"/>
      <c r="J371" s="248">
        <f>ROUND(I371*H371,2)</f>
        <v>0</v>
      </c>
      <c r="K371" s="244" t="s">
        <v>5</v>
      </c>
      <c r="L371" s="249"/>
      <c r="M371" s="250" t="s">
        <v>5</v>
      </c>
      <c r="N371" s="251" t="s">
        <v>48</v>
      </c>
      <c r="O371" s="48"/>
      <c r="P371" s="211">
        <f>O371*H371</f>
        <v>0</v>
      </c>
      <c r="Q371" s="211">
        <v>0</v>
      </c>
      <c r="R371" s="211">
        <f>Q371*H371</f>
        <v>0</v>
      </c>
      <c r="S371" s="211">
        <v>0</v>
      </c>
      <c r="T371" s="212">
        <f>S371*H371</f>
        <v>0</v>
      </c>
      <c r="AR371" s="24" t="s">
        <v>1655</v>
      </c>
      <c r="AT371" s="24" t="s">
        <v>504</v>
      </c>
      <c r="AU371" s="24" t="s">
        <v>87</v>
      </c>
      <c r="AY371" s="24" t="s">
        <v>201</v>
      </c>
      <c r="BE371" s="213">
        <f>IF(N371="základní",J371,0)</f>
        <v>0</v>
      </c>
      <c r="BF371" s="213">
        <f>IF(N371="snížená",J371,0)</f>
        <v>0</v>
      </c>
      <c r="BG371" s="213">
        <f>IF(N371="zákl. přenesená",J371,0)</f>
        <v>0</v>
      </c>
      <c r="BH371" s="213">
        <f>IF(N371="sníž. přenesená",J371,0)</f>
        <v>0</v>
      </c>
      <c r="BI371" s="213">
        <f>IF(N371="nulová",J371,0)</f>
        <v>0</v>
      </c>
      <c r="BJ371" s="24" t="s">
        <v>85</v>
      </c>
      <c r="BK371" s="213">
        <f>ROUND(I371*H371,2)</f>
        <v>0</v>
      </c>
      <c r="BL371" s="24" t="s">
        <v>584</v>
      </c>
      <c r="BM371" s="24" t="s">
        <v>3883</v>
      </c>
    </row>
    <row r="372" spans="2:47" s="1" customFormat="1" ht="13.5">
      <c r="B372" s="47"/>
      <c r="D372" s="214" t="s">
        <v>210</v>
      </c>
      <c r="F372" s="215" t="s">
        <v>3882</v>
      </c>
      <c r="I372" s="216"/>
      <c r="L372" s="47"/>
      <c r="M372" s="217"/>
      <c r="N372" s="48"/>
      <c r="O372" s="48"/>
      <c r="P372" s="48"/>
      <c r="Q372" s="48"/>
      <c r="R372" s="48"/>
      <c r="S372" s="48"/>
      <c r="T372" s="86"/>
      <c r="AT372" s="24" t="s">
        <v>210</v>
      </c>
      <c r="AU372" s="24" t="s">
        <v>87</v>
      </c>
    </row>
    <row r="373" spans="2:65" s="1" customFormat="1" ht="16.5" customHeight="1">
      <c r="B373" s="201"/>
      <c r="C373" s="202" t="s">
        <v>815</v>
      </c>
      <c r="D373" s="202" t="s">
        <v>203</v>
      </c>
      <c r="E373" s="203" t="s">
        <v>3884</v>
      </c>
      <c r="F373" s="204" t="s">
        <v>3885</v>
      </c>
      <c r="G373" s="205" t="s">
        <v>1192</v>
      </c>
      <c r="H373" s="206">
        <v>1</v>
      </c>
      <c r="I373" s="207"/>
      <c r="J373" s="208">
        <f>ROUND(I373*H373,2)</f>
        <v>0</v>
      </c>
      <c r="K373" s="204" t="s">
        <v>5</v>
      </c>
      <c r="L373" s="47"/>
      <c r="M373" s="209" t="s">
        <v>5</v>
      </c>
      <c r="N373" s="210" t="s">
        <v>48</v>
      </c>
      <c r="O373" s="48"/>
      <c r="P373" s="211">
        <f>O373*H373</f>
        <v>0</v>
      </c>
      <c r="Q373" s="211">
        <v>0</v>
      </c>
      <c r="R373" s="211">
        <f>Q373*H373</f>
        <v>0</v>
      </c>
      <c r="S373" s="211">
        <v>0</v>
      </c>
      <c r="T373" s="212">
        <f>S373*H373</f>
        <v>0</v>
      </c>
      <c r="AR373" s="24" t="s">
        <v>584</v>
      </c>
      <c r="AT373" s="24" t="s">
        <v>203</v>
      </c>
      <c r="AU373" s="24" t="s">
        <v>87</v>
      </c>
      <c r="AY373" s="24" t="s">
        <v>201</v>
      </c>
      <c r="BE373" s="213">
        <f>IF(N373="základní",J373,0)</f>
        <v>0</v>
      </c>
      <c r="BF373" s="213">
        <f>IF(N373="snížená",J373,0)</f>
        <v>0</v>
      </c>
      <c r="BG373" s="213">
        <f>IF(N373="zákl. přenesená",J373,0)</f>
        <v>0</v>
      </c>
      <c r="BH373" s="213">
        <f>IF(N373="sníž. přenesená",J373,0)</f>
        <v>0</v>
      </c>
      <c r="BI373" s="213">
        <f>IF(N373="nulová",J373,0)</f>
        <v>0</v>
      </c>
      <c r="BJ373" s="24" t="s">
        <v>85</v>
      </c>
      <c r="BK373" s="213">
        <f>ROUND(I373*H373,2)</f>
        <v>0</v>
      </c>
      <c r="BL373" s="24" t="s">
        <v>584</v>
      </c>
      <c r="BM373" s="24" t="s">
        <v>3886</v>
      </c>
    </row>
    <row r="374" spans="2:47" s="1" customFormat="1" ht="13.5">
      <c r="B374" s="47"/>
      <c r="D374" s="214" t="s">
        <v>210</v>
      </c>
      <c r="F374" s="215" t="s">
        <v>3885</v>
      </c>
      <c r="I374" s="216"/>
      <c r="L374" s="47"/>
      <c r="M374" s="217"/>
      <c r="N374" s="48"/>
      <c r="O374" s="48"/>
      <c r="P374" s="48"/>
      <c r="Q374" s="48"/>
      <c r="R374" s="48"/>
      <c r="S374" s="48"/>
      <c r="T374" s="86"/>
      <c r="AT374" s="24" t="s">
        <v>210</v>
      </c>
      <c r="AU374" s="24" t="s">
        <v>87</v>
      </c>
    </row>
    <row r="375" spans="2:65" s="1" customFormat="1" ht="16.5" customHeight="1">
      <c r="B375" s="201"/>
      <c r="C375" s="242" t="s">
        <v>821</v>
      </c>
      <c r="D375" s="242" t="s">
        <v>504</v>
      </c>
      <c r="E375" s="243" t="s">
        <v>3887</v>
      </c>
      <c r="F375" s="244" t="s">
        <v>3888</v>
      </c>
      <c r="G375" s="245" t="s">
        <v>1192</v>
      </c>
      <c r="H375" s="246">
        <v>1</v>
      </c>
      <c r="I375" s="247"/>
      <c r="J375" s="248">
        <f>ROUND(I375*H375,2)</f>
        <v>0</v>
      </c>
      <c r="K375" s="244" t="s">
        <v>5</v>
      </c>
      <c r="L375" s="249"/>
      <c r="M375" s="250" t="s">
        <v>5</v>
      </c>
      <c r="N375" s="251" t="s">
        <v>48</v>
      </c>
      <c r="O375" s="48"/>
      <c r="P375" s="211">
        <f>O375*H375</f>
        <v>0</v>
      </c>
      <c r="Q375" s="211">
        <v>0</v>
      </c>
      <c r="R375" s="211">
        <f>Q375*H375</f>
        <v>0</v>
      </c>
      <c r="S375" s="211">
        <v>0</v>
      </c>
      <c r="T375" s="212">
        <f>S375*H375</f>
        <v>0</v>
      </c>
      <c r="AR375" s="24" t="s">
        <v>1655</v>
      </c>
      <c r="AT375" s="24" t="s">
        <v>504</v>
      </c>
      <c r="AU375" s="24" t="s">
        <v>87</v>
      </c>
      <c r="AY375" s="24" t="s">
        <v>201</v>
      </c>
      <c r="BE375" s="213">
        <f>IF(N375="základní",J375,0)</f>
        <v>0</v>
      </c>
      <c r="BF375" s="213">
        <f>IF(N375="snížená",J375,0)</f>
        <v>0</v>
      </c>
      <c r="BG375" s="213">
        <f>IF(N375="zákl. přenesená",J375,0)</f>
        <v>0</v>
      </c>
      <c r="BH375" s="213">
        <f>IF(N375="sníž. přenesená",J375,0)</f>
        <v>0</v>
      </c>
      <c r="BI375" s="213">
        <f>IF(N375="nulová",J375,0)</f>
        <v>0</v>
      </c>
      <c r="BJ375" s="24" t="s">
        <v>85</v>
      </c>
      <c r="BK375" s="213">
        <f>ROUND(I375*H375,2)</f>
        <v>0</v>
      </c>
      <c r="BL375" s="24" t="s">
        <v>584</v>
      </c>
      <c r="BM375" s="24" t="s">
        <v>3889</v>
      </c>
    </row>
    <row r="376" spans="2:47" s="1" customFormat="1" ht="13.5">
      <c r="B376" s="47"/>
      <c r="D376" s="214" t="s">
        <v>210</v>
      </c>
      <c r="F376" s="215" t="s">
        <v>3888</v>
      </c>
      <c r="I376" s="216"/>
      <c r="L376" s="47"/>
      <c r="M376" s="217"/>
      <c r="N376" s="48"/>
      <c r="O376" s="48"/>
      <c r="P376" s="48"/>
      <c r="Q376" s="48"/>
      <c r="R376" s="48"/>
      <c r="S376" s="48"/>
      <c r="T376" s="86"/>
      <c r="AT376" s="24" t="s">
        <v>210</v>
      </c>
      <c r="AU376" s="24" t="s">
        <v>87</v>
      </c>
    </row>
    <row r="377" spans="2:65" s="1" customFormat="1" ht="16.5" customHeight="1">
      <c r="B377" s="201"/>
      <c r="C377" s="242" t="s">
        <v>826</v>
      </c>
      <c r="D377" s="242" t="s">
        <v>504</v>
      </c>
      <c r="E377" s="243" t="s">
        <v>3890</v>
      </c>
      <c r="F377" s="244" t="s">
        <v>3891</v>
      </c>
      <c r="G377" s="245" t="s">
        <v>1192</v>
      </c>
      <c r="H377" s="246">
        <v>1</v>
      </c>
      <c r="I377" s="247"/>
      <c r="J377" s="248">
        <f>ROUND(I377*H377,2)</f>
        <v>0</v>
      </c>
      <c r="K377" s="244" t="s">
        <v>5</v>
      </c>
      <c r="L377" s="249"/>
      <c r="M377" s="250" t="s">
        <v>5</v>
      </c>
      <c r="N377" s="251" t="s">
        <v>48</v>
      </c>
      <c r="O377" s="48"/>
      <c r="P377" s="211">
        <f>O377*H377</f>
        <v>0</v>
      </c>
      <c r="Q377" s="211">
        <v>0</v>
      </c>
      <c r="R377" s="211">
        <f>Q377*H377</f>
        <v>0</v>
      </c>
      <c r="S377" s="211">
        <v>0</v>
      </c>
      <c r="T377" s="212">
        <f>S377*H377</f>
        <v>0</v>
      </c>
      <c r="AR377" s="24" t="s">
        <v>1655</v>
      </c>
      <c r="AT377" s="24" t="s">
        <v>504</v>
      </c>
      <c r="AU377" s="24" t="s">
        <v>87</v>
      </c>
      <c r="AY377" s="24" t="s">
        <v>201</v>
      </c>
      <c r="BE377" s="213">
        <f>IF(N377="základní",J377,0)</f>
        <v>0</v>
      </c>
      <c r="BF377" s="213">
        <f>IF(N377="snížená",J377,0)</f>
        <v>0</v>
      </c>
      <c r="BG377" s="213">
        <f>IF(N377="zákl. přenesená",J377,0)</f>
        <v>0</v>
      </c>
      <c r="BH377" s="213">
        <f>IF(N377="sníž. přenesená",J377,0)</f>
        <v>0</v>
      </c>
      <c r="BI377" s="213">
        <f>IF(N377="nulová",J377,0)</f>
        <v>0</v>
      </c>
      <c r="BJ377" s="24" t="s">
        <v>85</v>
      </c>
      <c r="BK377" s="213">
        <f>ROUND(I377*H377,2)</f>
        <v>0</v>
      </c>
      <c r="BL377" s="24" t="s">
        <v>584</v>
      </c>
      <c r="BM377" s="24" t="s">
        <v>3892</v>
      </c>
    </row>
    <row r="378" spans="2:47" s="1" customFormat="1" ht="13.5">
      <c r="B378" s="47"/>
      <c r="D378" s="214" t="s">
        <v>210</v>
      </c>
      <c r="F378" s="215" t="s">
        <v>3891</v>
      </c>
      <c r="I378" s="216"/>
      <c r="L378" s="47"/>
      <c r="M378" s="217"/>
      <c r="N378" s="48"/>
      <c r="O378" s="48"/>
      <c r="P378" s="48"/>
      <c r="Q378" s="48"/>
      <c r="R378" s="48"/>
      <c r="S378" s="48"/>
      <c r="T378" s="86"/>
      <c r="AT378" s="24" t="s">
        <v>210</v>
      </c>
      <c r="AU378" s="24" t="s">
        <v>87</v>
      </c>
    </row>
    <row r="379" spans="2:65" s="1" customFormat="1" ht="16.5" customHeight="1">
      <c r="B379" s="201"/>
      <c r="C379" s="202" t="s">
        <v>831</v>
      </c>
      <c r="D379" s="202" t="s">
        <v>203</v>
      </c>
      <c r="E379" s="203" t="s">
        <v>3893</v>
      </c>
      <c r="F379" s="204" t="s">
        <v>3894</v>
      </c>
      <c r="G379" s="205" t="s">
        <v>1192</v>
      </c>
      <c r="H379" s="206">
        <v>3</v>
      </c>
      <c r="I379" s="207"/>
      <c r="J379" s="208">
        <f>ROUND(I379*H379,2)</f>
        <v>0</v>
      </c>
      <c r="K379" s="204" t="s">
        <v>5</v>
      </c>
      <c r="L379" s="47"/>
      <c r="M379" s="209" t="s">
        <v>5</v>
      </c>
      <c r="N379" s="210" t="s">
        <v>48</v>
      </c>
      <c r="O379" s="48"/>
      <c r="P379" s="211">
        <f>O379*H379</f>
        <v>0</v>
      </c>
      <c r="Q379" s="211">
        <v>0</v>
      </c>
      <c r="R379" s="211">
        <f>Q379*H379</f>
        <v>0</v>
      </c>
      <c r="S379" s="211">
        <v>0</v>
      </c>
      <c r="T379" s="212">
        <f>S379*H379</f>
        <v>0</v>
      </c>
      <c r="AR379" s="24" t="s">
        <v>584</v>
      </c>
      <c r="AT379" s="24" t="s">
        <v>203</v>
      </c>
      <c r="AU379" s="24" t="s">
        <v>87</v>
      </c>
      <c r="AY379" s="24" t="s">
        <v>201</v>
      </c>
      <c r="BE379" s="213">
        <f>IF(N379="základní",J379,0)</f>
        <v>0</v>
      </c>
      <c r="BF379" s="213">
        <f>IF(N379="snížená",J379,0)</f>
        <v>0</v>
      </c>
      <c r="BG379" s="213">
        <f>IF(N379="zákl. přenesená",J379,0)</f>
        <v>0</v>
      </c>
      <c r="BH379" s="213">
        <f>IF(N379="sníž. přenesená",J379,0)</f>
        <v>0</v>
      </c>
      <c r="BI379" s="213">
        <f>IF(N379="nulová",J379,0)</f>
        <v>0</v>
      </c>
      <c r="BJ379" s="24" t="s">
        <v>85</v>
      </c>
      <c r="BK379" s="213">
        <f>ROUND(I379*H379,2)</f>
        <v>0</v>
      </c>
      <c r="BL379" s="24" t="s">
        <v>584</v>
      </c>
      <c r="BM379" s="24" t="s">
        <v>3895</v>
      </c>
    </row>
    <row r="380" spans="2:47" s="1" customFormat="1" ht="13.5">
      <c r="B380" s="47"/>
      <c r="D380" s="214" t="s">
        <v>210</v>
      </c>
      <c r="F380" s="215" t="s">
        <v>3894</v>
      </c>
      <c r="I380" s="216"/>
      <c r="L380" s="47"/>
      <c r="M380" s="217"/>
      <c r="N380" s="48"/>
      <c r="O380" s="48"/>
      <c r="P380" s="48"/>
      <c r="Q380" s="48"/>
      <c r="R380" s="48"/>
      <c r="S380" s="48"/>
      <c r="T380" s="86"/>
      <c r="AT380" s="24" t="s">
        <v>210</v>
      </c>
      <c r="AU380" s="24" t="s">
        <v>87</v>
      </c>
    </row>
    <row r="381" spans="2:65" s="1" customFormat="1" ht="16.5" customHeight="1">
      <c r="B381" s="201"/>
      <c r="C381" s="242" t="s">
        <v>836</v>
      </c>
      <c r="D381" s="242" t="s">
        <v>504</v>
      </c>
      <c r="E381" s="243" t="s">
        <v>3896</v>
      </c>
      <c r="F381" s="244" t="s">
        <v>3897</v>
      </c>
      <c r="G381" s="245" t="s">
        <v>1192</v>
      </c>
      <c r="H381" s="246">
        <v>3</v>
      </c>
      <c r="I381" s="247"/>
      <c r="J381" s="248">
        <f>ROUND(I381*H381,2)</f>
        <v>0</v>
      </c>
      <c r="K381" s="244" t="s">
        <v>5</v>
      </c>
      <c r="L381" s="249"/>
      <c r="M381" s="250" t="s">
        <v>5</v>
      </c>
      <c r="N381" s="251" t="s">
        <v>48</v>
      </c>
      <c r="O381" s="48"/>
      <c r="P381" s="211">
        <f>O381*H381</f>
        <v>0</v>
      </c>
      <c r="Q381" s="211">
        <v>0</v>
      </c>
      <c r="R381" s="211">
        <f>Q381*H381</f>
        <v>0</v>
      </c>
      <c r="S381" s="211">
        <v>0</v>
      </c>
      <c r="T381" s="212">
        <f>S381*H381</f>
        <v>0</v>
      </c>
      <c r="AR381" s="24" t="s">
        <v>1655</v>
      </c>
      <c r="AT381" s="24" t="s">
        <v>504</v>
      </c>
      <c r="AU381" s="24" t="s">
        <v>87</v>
      </c>
      <c r="AY381" s="24" t="s">
        <v>201</v>
      </c>
      <c r="BE381" s="213">
        <f>IF(N381="základní",J381,0)</f>
        <v>0</v>
      </c>
      <c r="BF381" s="213">
        <f>IF(N381="snížená",J381,0)</f>
        <v>0</v>
      </c>
      <c r="BG381" s="213">
        <f>IF(N381="zákl. přenesená",J381,0)</f>
        <v>0</v>
      </c>
      <c r="BH381" s="213">
        <f>IF(N381="sníž. přenesená",J381,0)</f>
        <v>0</v>
      </c>
      <c r="BI381" s="213">
        <f>IF(N381="nulová",J381,0)</f>
        <v>0</v>
      </c>
      <c r="BJ381" s="24" t="s">
        <v>85</v>
      </c>
      <c r="BK381" s="213">
        <f>ROUND(I381*H381,2)</f>
        <v>0</v>
      </c>
      <c r="BL381" s="24" t="s">
        <v>584</v>
      </c>
      <c r="BM381" s="24" t="s">
        <v>3898</v>
      </c>
    </row>
    <row r="382" spans="2:47" s="1" customFormat="1" ht="13.5">
      <c r="B382" s="47"/>
      <c r="D382" s="214" t="s">
        <v>210</v>
      </c>
      <c r="F382" s="215" t="s">
        <v>3897</v>
      </c>
      <c r="I382" s="216"/>
      <c r="L382" s="47"/>
      <c r="M382" s="217"/>
      <c r="N382" s="48"/>
      <c r="O382" s="48"/>
      <c r="P382" s="48"/>
      <c r="Q382" s="48"/>
      <c r="R382" s="48"/>
      <c r="S382" s="48"/>
      <c r="T382" s="86"/>
      <c r="AT382" s="24" t="s">
        <v>210</v>
      </c>
      <c r="AU382" s="24" t="s">
        <v>87</v>
      </c>
    </row>
    <row r="383" spans="2:65" s="1" customFormat="1" ht="16.5" customHeight="1">
      <c r="B383" s="201"/>
      <c r="C383" s="202" t="s">
        <v>840</v>
      </c>
      <c r="D383" s="202" t="s">
        <v>203</v>
      </c>
      <c r="E383" s="203" t="s">
        <v>3899</v>
      </c>
      <c r="F383" s="204" t="s">
        <v>3900</v>
      </c>
      <c r="G383" s="205" t="s">
        <v>1192</v>
      </c>
      <c r="H383" s="206">
        <v>2</v>
      </c>
      <c r="I383" s="207"/>
      <c r="J383" s="208">
        <f>ROUND(I383*H383,2)</f>
        <v>0</v>
      </c>
      <c r="K383" s="204" t="s">
        <v>5</v>
      </c>
      <c r="L383" s="47"/>
      <c r="M383" s="209" t="s">
        <v>5</v>
      </c>
      <c r="N383" s="210" t="s">
        <v>48</v>
      </c>
      <c r="O383" s="48"/>
      <c r="P383" s="211">
        <f>O383*H383</f>
        <v>0</v>
      </c>
      <c r="Q383" s="211">
        <v>0</v>
      </c>
      <c r="R383" s="211">
        <f>Q383*H383</f>
        <v>0</v>
      </c>
      <c r="S383" s="211">
        <v>0</v>
      </c>
      <c r="T383" s="212">
        <f>S383*H383</f>
        <v>0</v>
      </c>
      <c r="AR383" s="24" t="s">
        <v>584</v>
      </c>
      <c r="AT383" s="24" t="s">
        <v>203</v>
      </c>
      <c r="AU383" s="24" t="s">
        <v>87</v>
      </c>
      <c r="AY383" s="24" t="s">
        <v>201</v>
      </c>
      <c r="BE383" s="213">
        <f>IF(N383="základní",J383,0)</f>
        <v>0</v>
      </c>
      <c r="BF383" s="213">
        <f>IF(N383="snížená",J383,0)</f>
        <v>0</v>
      </c>
      <c r="BG383" s="213">
        <f>IF(N383="zákl. přenesená",J383,0)</f>
        <v>0</v>
      </c>
      <c r="BH383" s="213">
        <f>IF(N383="sníž. přenesená",J383,0)</f>
        <v>0</v>
      </c>
      <c r="BI383" s="213">
        <f>IF(N383="nulová",J383,0)</f>
        <v>0</v>
      </c>
      <c r="BJ383" s="24" t="s">
        <v>85</v>
      </c>
      <c r="BK383" s="213">
        <f>ROUND(I383*H383,2)</f>
        <v>0</v>
      </c>
      <c r="BL383" s="24" t="s">
        <v>584</v>
      </c>
      <c r="BM383" s="24" t="s">
        <v>3901</v>
      </c>
    </row>
    <row r="384" spans="2:47" s="1" customFormat="1" ht="13.5">
      <c r="B384" s="47"/>
      <c r="D384" s="214" t="s">
        <v>210</v>
      </c>
      <c r="F384" s="215" t="s">
        <v>3900</v>
      </c>
      <c r="I384" s="216"/>
      <c r="L384" s="47"/>
      <c r="M384" s="217"/>
      <c r="N384" s="48"/>
      <c r="O384" s="48"/>
      <c r="P384" s="48"/>
      <c r="Q384" s="48"/>
      <c r="R384" s="48"/>
      <c r="S384" s="48"/>
      <c r="T384" s="86"/>
      <c r="AT384" s="24" t="s">
        <v>210</v>
      </c>
      <c r="AU384" s="24" t="s">
        <v>87</v>
      </c>
    </row>
    <row r="385" spans="2:65" s="1" customFormat="1" ht="16.5" customHeight="1">
      <c r="B385" s="201"/>
      <c r="C385" s="242" t="s">
        <v>847</v>
      </c>
      <c r="D385" s="242" t="s">
        <v>504</v>
      </c>
      <c r="E385" s="243" t="s">
        <v>3902</v>
      </c>
      <c r="F385" s="244" t="s">
        <v>3903</v>
      </c>
      <c r="G385" s="245" t="s">
        <v>1192</v>
      </c>
      <c r="H385" s="246">
        <v>2</v>
      </c>
      <c r="I385" s="247"/>
      <c r="J385" s="248">
        <f>ROUND(I385*H385,2)</f>
        <v>0</v>
      </c>
      <c r="K385" s="244" t="s">
        <v>5</v>
      </c>
      <c r="L385" s="249"/>
      <c r="M385" s="250" t="s">
        <v>5</v>
      </c>
      <c r="N385" s="251" t="s">
        <v>48</v>
      </c>
      <c r="O385" s="48"/>
      <c r="P385" s="211">
        <f>O385*H385</f>
        <v>0</v>
      </c>
      <c r="Q385" s="211">
        <v>0</v>
      </c>
      <c r="R385" s="211">
        <f>Q385*H385</f>
        <v>0</v>
      </c>
      <c r="S385" s="211">
        <v>0</v>
      </c>
      <c r="T385" s="212">
        <f>S385*H385</f>
        <v>0</v>
      </c>
      <c r="AR385" s="24" t="s">
        <v>1655</v>
      </c>
      <c r="AT385" s="24" t="s">
        <v>504</v>
      </c>
      <c r="AU385" s="24" t="s">
        <v>87</v>
      </c>
      <c r="AY385" s="24" t="s">
        <v>201</v>
      </c>
      <c r="BE385" s="213">
        <f>IF(N385="základní",J385,0)</f>
        <v>0</v>
      </c>
      <c r="BF385" s="213">
        <f>IF(N385="snížená",J385,0)</f>
        <v>0</v>
      </c>
      <c r="BG385" s="213">
        <f>IF(N385="zákl. přenesená",J385,0)</f>
        <v>0</v>
      </c>
      <c r="BH385" s="213">
        <f>IF(N385="sníž. přenesená",J385,0)</f>
        <v>0</v>
      </c>
      <c r="BI385" s="213">
        <f>IF(N385="nulová",J385,0)</f>
        <v>0</v>
      </c>
      <c r="BJ385" s="24" t="s">
        <v>85</v>
      </c>
      <c r="BK385" s="213">
        <f>ROUND(I385*H385,2)</f>
        <v>0</v>
      </c>
      <c r="BL385" s="24" t="s">
        <v>584</v>
      </c>
      <c r="BM385" s="24" t="s">
        <v>3904</v>
      </c>
    </row>
    <row r="386" spans="2:47" s="1" customFormat="1" ht="13.5">
      <c r="B386" s="47"/>
      <c r="D386" s="214" t="s">
        <v>210</v>
      </c>
      <c r="F386" s="215" t="s">
        <v>3903</v>
      </c>
      <c r="I386" s="216"/>
      <c r="L386" s="47"/>
      <c r="M386" s="217"/>
      <c r="N386" s="48"/>
      <c r="O386" s="48"/>
      <c r="P386" s="48"/>
      <c r="Q386" s="48"/>
      <c r="R386" s="48"/>
      <c r="S386" s="48"/>
      <c r="T386" s="86"/>
      <c r="AT386" s="24" t="s">
        <v>210</v>
      </c>
      <c r="AU386" s="24" t="s">
        <v>87</v>
      </c>
    </row>
    <row r="387" spans="2:65" s="1" customFormat="1" ht="16.5" customHeight="1">
      <c r="B387" s="201"/>
      <c r="C387" s="202" t="s">
        <v>854</v>
      </c>
      <c r="D387" s="202" t="s">
        <v>203</v>
      </c>
      <c r="E387" s="203" t="s">
        <v>3905</v>
      </c>
      <c r="F387" s="204" t="s">
        <v>3906</v>
      </c>
      <c r="G387" s="205" t="s">
        <v>1192</v>
      </c>
      <c r="H387" s="206">
        <v>3</v>
      </c>
      <c r="I387" s="207"/>
      <c r="J387" s="208">
        <f>ROUND(I387*H387,2)</f>
        <v>0</v>
      </c>
      <c r="K387" s="204" t="s">
        <v>5</v>
      </c>
      <c r="L387" s="47"/>
      <c r="M387" s="209" t="s">
        <v>5</v>
      </c>
      <c r="N387" s="210" t="s">
        <v>48</v>
      </c>
      <c r="O387" s="48"/>
      <c r="P387" s="211">
        <f>O387*H387</f>
        <v>0</v>
      </c>
      <c r="Q387" s="211">
        <v>0</v>
      </c>
      <c r="R387" s="211">
        <f>Q387*H387</f>
        <v>0</v>
      </c>
      <c r="S387" s="211">
        <v>0</v>
      </c>
      <c r="T387" s="212">
        <f>S387*H387</f>
        <v>0</v>
      </c>
      <c r="AR387" s="24" t="s">
        <v>584</v>
      </c>
      <c r="AT387" s="24" t="s">
        <v>203</v>
      </c>
      <c r="AU387" s="24" t="s">
        <v>87</v>
      </c>
      <c r="AY387" s="24" t="s">
        <v>201</v>
      </c>
      <c r="BE387" s="213">
        <f>IF(N387="základní",J387,0)</f>
        <v>0</v>
      </c>
      <c r="BF387" s="213">
        <f>IF(N387="snížená",J387,0)</f>
        <v>0</v>
      </c>
      <c r="BG387" s="213">
        <f>IF(N387="zákl. přenesená",J387,0)</f>
        <v>0</v>
      </c>
      <c r="BH387" s="213">
        <f>IF(N387="sníž. přenesená",J387,0)</f>
        <v>0</v>
      </c>
      <c r="BI387" s="213">
        <f>IF(N387="nulová",J387,0)</f>
        <v>0</v>
      </c>
      <c r="BJ387" s="24" t="s">
        <v>85</v>
      </c>
      <c r="BK387" s="213">
        <f>ROUND(I387*H387,2)</f>
        <v>0</v>
      </c>
      <c r="BL387" s="24" t="s">
        <v>584</v>
      </c>
      <c r="BM387" s="24" t="s">
        <v>3907</v>
      </c>
    </row>
    <row r="388" spans="2:47" s="1" customFormat="1" ht="13.5">
      <c r="B388" s="47"/>
      <c r="D388" s="214" t="s">
        <v>210</v>
      </c>
      <c r="F388" s="215" t="s">
        <v>3906</v>
      </c>
      <c r="I388" s="216"/>
      <c r="L388" s="47"/>
      <c r="M388" s="217"/>
      <c r="N388" s="48"/>
      <c r="O388" s="48"/>
      <c r="P388" s="48"/>
      <c r="Q388" s="48"/>
      <c r="R388" s="48"/>
      <c r="S388" s="48"/>
      <c r="T388" s="86"/>
      <c r="AT388" s="24" t="s">
        <v>210</v>
      </c>
      <c r="AU388" s="24" t="s">
        <v>87</v>
      </c>
    </row>
    <row r="389" spans="2:65" s="1" customFormat="1" ht="16.5" customHeight="1">
      <c r="B389" s="201"/>
      <c r="C389" s="242" t="s">
        <v>859</v>
      </c>
      <c r="D389" s="242" t="s">
        <v>504</v>
      </c>
      <c r="E389" s="243" t="s">
        <v>3908</v>
      </c>
      <c r="F389" s="244" t="s">
        <v>3909</v>
      </c>
      <c r="G389" s="245" t="s">
        <v>1192</v>
      </c>
      <c r="H389" s="246">
        <v>3</v>
      </c>
      <c r="I389" s="247"/>
      <c r="J389" s="248">
        <f>ROUND(I389*H389,2)</f>
        <v>0</v>
      </c>
      <c r="K389" s="244" t="s">
        <v>5</v>
      </c>
      <c r="L389" s="249"/>
      <c r="M389" s="250" t="s">
        <v>5</v>
      </c>
      <c r="N389" s="251" t="s">
        <v>48</v>
      </c>
      <c r="O389" s="48"/>
      <c r="P389" s="211">
        <f>O389*H389</f>
        <v>0</v>
      </c>
      <c r="Q389" s="211">
        <v>0</v>
      </c>
      <c r="R389" s="211">
        <f>Q389*H389</f>
        <v>0</v>
      </c>
      <c r="S389" s="211">
        <v>0</v>
      </c>
      <c r="T389" s="212">
        <f>S389*H389</f>
        <v>0</v>
      </c>
      <c r="AR389" s="24" t="s">
        <v>1655</v>
      </c>
      <c r="AT389" s="24" t="s">
        <v>504</v>
      </c>
      <c r="AU389" s="24" t="s">
        <v>87</v>
      </c>
      <c r="AY389" s="24" t="s">
        <v>201</v>
      </c>
      <c r="BE389" s="213">
        <f>IF(N389="základní",J389,0)</f>
        <v>0</v>
      </c>
      <c r="BF389" s="213">
        <f>IF(N389="snížená",J389,0)</f>
        <v>0</v>
      </c>
      <c r="BG389" s="213">
        <f>IF(N389="zákl. přenesená",J389,0)</f>
        <v>0</v>
      </c>
      <c r="BH389" s="213">
        <f>IF(N389="sníž. přenesená",J389,0)</f>
        <v>0</v>
      </c>
      <c r="BI389" s="213">
        <f>IF(N389="nulová",J389,0)</f>
        <v>0</v>
      </c>
      <c r="BJ389" s="24" t="s">
        <v>85</v>
      </c>
      <c r="BK389" s="213">
        <f>ROUND(I389*H389,2)</f>
        <v>0</v>
      </c>
      <c r="BL389" s="24" t="s">
        <v>584</v>
      </c>
      <c r="BM389" s="24" t="s">
        <v>3910</v>
      </c>
    </row>
    <row r="390" spans="2:47" s="1" customFormat="1" ht="13.5">
      <c r="B390" s="47"/>
      <c r="D390" s="214" t="s">
        <v>210</v>
      </c>
      <c r="F390" s="215" t="s">
        <v>3909</v>
      </c>
      <c r="I390" s="216"/>
      <c r="L390" s="47"/>
      <c r="M390" s="217"/>
      <c r="N390" s="48"/>
      <c r="O390" s="48"/>
      <c r="P390" s="48"/>
      <c r="Q390" s="48"/>
      <c r="R390" s="48"/>
      <c r="S390" s="48"/>
      <c r="T390" s="86"/>
      <c r="AT390" s="24" t="s">
        <v>210</v>
      </c>
      <c r="AU390" s="24" t="s">
        <v>87</v>
      </c>
    </row>
    <row r="391" spans="2:65" s="1" customFormat="1" ht="16.5" customHeight="1">
      <c r="B391" s="201"/>
      <c r="C391" s="202" t="s">
        <v>496</v>
      </c>
      <c r="D391" s="202" t="s">
        <v>203</v>
      </c>
      <c r="E391" s="203" t="s">
        <v>3911</v>
      </c>
      <c r="F391" s="204" t="s">
        <v>3912</v>
      </c>
      <c r="G391" s="205" t="s">
        <v>330</v>
      </c>
      <c r="H391" s="206">
        <v>127</v>
      </c>
      <c r="I391" s="207"/>
      <c r="J391" s="208">
        <f>ROUND(I391*H391,2)</f>
        <v>0</v>
      </c>
      <c r="K391" s="204" t="s">
        <v>5</v>
      </c>
      <c r="L391" s="47"/>
      <c r="M391" s="209" t="s">
        <v>5</v>
      </c>
      <c r="N391" s="210" t="s">
        <v>48</v>
      </c>
      <c r="O391" s="48"/>
      <c r="P391" s="211">
        <f>O391*H391</f>
        <v>0</v>
      </c>
      <c r="Q391" s="211">
        <v>0</v>
      </c>
      <c r="R391" s="211">
        <f>Q391*H391</f>
        <v>0</v>
      </c>
      <c r="S391" s="211">
        <v>0</v>
      </c>
      <c r="T391" s="212">
        <f>S391*H391</f>
        <v>0</v>
      </c>
      <c r="AR391" s="24" t="s">
        <v>584</v>
      </c>
      <c r="AT391" s="24" t="s">
        <v>203</v>
      </c>
      <c r="AU391" s="24" t="s">
        <v>87</v>
      </c>
      <c r="AY391" s="24" t="s">
        <v>201</v>
      </c>
      <c r="BE391" s="213">
        <f>IF(N391="základní",J391,0)</f>
        <v>0</v>
      </c>
      <c r="BF391" s="213">
        <f>IF(N391="snížená",J391,0)</f>
        <v>0</v>
      </c>
      <c r="BG391" s="213">
        <f>IF(N391="zákl. přenesená",J391,0)</f>
        <v>0</v>
      </c>
      <c r="BH391" s="213">
        <f>IF(N391="sníž. přenesená",J391,0)</f>
        <v>0</v>
      </c>
      <c r="BI391" s="213">
        <f>IF(N391="nulová",J391,0)</f>
        <v>0</v>
      </c>
      <c r="BJ391" s="24" t="s">
        <v>85</v>
      </c>
      <c r="BK391" s="213">
        <f>ROUND(I391*H391,2)</f>
        <v>0</v>
      </c>
      <c r="BL391" s="24" t="s">
        <v>584</v>
      </c>
      <c r="BM391" s="24" t="s">
        <v>738</v>
      </c>
    </row>
    <row r="392" spans="2:47" s="1" customFormat="1" ht="13.5">
      <c r="B392" s="47"/>
      <c r="D392" s="214" t="s">
        <v>210</v>
      </c>
      <c r="F392" s="215" t="s">
        <v>3912</v>
      </c>
      <c r="I392" s="216"/>
      <c r="L392" s="47"/>
      <c r="M392" s="217"/>
      <c r="N392" s="48"/>
      <c r="O392" s="48"/>
      <c r="P392" s="48"/>
      <c r="Q392" s="48"/>
      <c r="R392" s="48"/>
      <c r="S392" s="48"/>
      <c r="T392" s="86"/>
      <c r="AT392" s="24" t="s">
        <v>210</v>
      </c>
      <c r="AU392" s="24" t="s">
        <v>87</v>
      </c>
    </row>
    <row r="393" spans="2:65" s="1" customFormat="1" ht="16.5" customHeight="1">
      <c r="B393" s="201"/>
      <c r="C393" s="202" t="s">
        <v>503</v>
      </c>
      <c r="D393" s="202" t="s">
        <v>203</v>
      </c>
      <c r="E393" s="203" t="s">
        <v>3913</v>
      </c>
      <c r="F393" s="204" t="s">
        <v>3914</v>
      </c>
      <c r="G393" s="205" t="s">
        <v>330</v>
      </c>
      <c r="H393" s="206">
        <v>127</v>
      </c>
      <c r="I393" s="207"/>
      <c r="J393" s="208">
        <f>ROUND(I393*H393,2)</f>
        <v>0</v>
      </c>
      <c r="K393" s="204" t="s">
        <v>5</v>
      </c>
      <c r="L393" s="47"/>
      <c r="M393" s="209" t="s">
        <v>5</v>
      </c>
      <c r="N393" s="210" t="s">
        <v>48</v>
      </c>
      <c r="O393" s="48"/>
      <c r="P393" s="211">
        <f>O393*H393</f>
        <v>0</v>
      </c>
      <c r="Q393" s="211">
        <v>0</v>
      </c>
      <c r="R393" s="211">
        <f>Q393*H393</f>
        <v>0</v>
      </c>
      <c r="S393" s="211">
        <v>0</v>
      </c>
      <c r="T393" s="212">
        <f>S393*H393</f>
        <v>0</v>
      </c>
      <c r="AR393" s="24" t="s">
        <v>584</v>
      </c>
      <c r="AT393" s="24" t="s">
        <v>203</v>
      </c>
      <c r="AU393" s="24" t="s">
        <v>87</v>
      </c>
      <c r="AY393" s="24" t="s">
        <v>201</v>
      </c>
      <c r="BE393" s="213">
        <f>IF(N393="základní",J393,0)</f>
        <v>0</v>
      </c>
      <c r="BF393" s="213">
        <f>IF(N393="snížená",J393,0)</f>
        <v>0</v>
      </c>
      <c r="BG393" s="213">
        <f>IF(N393="zákl. přenesená",J393,0)</f>
        <v>0</v>
      </c>
      <c r="BH393" s="213">
        <f>IF(N393="sníž. přenesená",J393,0)</f>
        <v>0</v>
      </c>
      <c r="BI393" s="213">
        <f>IF(N393="nulová",J393,0)</f>
        <v>0</v>
      </c>
      <c r="BJ393" s="24" t="s">
        <v>85</v>
      </c>
      <c r="BK393" s="213">
        <f>ROUND(I393*H393,2)</f>
        <v>0</v>
      </c>
      <c r="BL393" s="24" t="s">
        <v>584</v>
      </c>
      <c r="BM393" s="24" t="s">
        <v>749</v>
      </c>
    </row>
    <row r="394" spans="2:47" s="1" customFormat="1" ht="13.5">
      <c r="B394" s="47"/>
      <c r="D394" s="214" t="s">
        <v>210</v>
      </c>
      <c r="F394" s="215" t="s">
        <v>3914</v>
      </c>
      <c r="I394" s="216"/>
      <c r="L394" s="47"/>
      <c r="M394" s="217"/>
      <c r="N394" s="48"/>
      <c r="O394" s="48"/>
      <c r="P394" s="48"/>
      <c r="Q394" s="48"/>
      <c r="R394" s="48"/>
      <c r="S394" s="48"/>
      <c r="T394" s="86"/>
      <c r="AT394" s="24" t="s">
        <v>210</v>
      </c>
      <c r="AU394" s="24" t="s">
        <v>87</v>
      </c>
    </row>
    <row r="395" spans="2:65" s="1" customFormat="1" ht="16.5" customHeight="1">
      <c r="B395" s="201"/>
      <c r="C395" s="202" t="s">
        <v>509</v>
      </c>
      <c r="D395" s="202" t="s">
        <v>203</v>
      </c>
      <c r="E395" s="203" t="s">
        <v>3915</v>
      </c>
      <c r="F395" s="204" t="s">
        <v>3916</v>
      </c>
      <c r="G395" s="205" t="s">
        <v>1192</v>
      </c>
      <c r="H395" s="206">
        <v>1</v>
      </c>
      <c r="I395" s="207"/>
      <c r="J395" s="208">
        <f>ROUND(I395*H395,2)</f>
        <v>0</v>
      </c>
      <c r="K395" s="204" t="s">
        <v>5</v>
      </c>
      <c r="L395" s="47"/>
      <c r="M395" s="209" t="s">
        <v>5</v>
      </c>
      <c r="N395" s="210" t="s">
        <v>48</v>
      </c>
      <c r="O395" s="48"/>
      <c r="P395" s="211">
        <f>O395*H395</f>
        <v>0</v>
      </c>
      <c r="Q395" s="211">
        <v>0</v>
      </c>
      <c r="R395" s="211">
        <f>Q395*H395</f>
        <v>0</v>
      </c>
      <c r="S395" s="211">
        <v>0</v>
      </c>
      <c r="T395" s="212">
        <f>S395*H395</f>
        <v>0</v>
      </c>
      <c r="AR395" s="24" t="s">
        <v>584</v>
      </c>
      <c r="AT395" s="24" t="s">
        <v>203</v>
      </c>
      <c r="AU395" s="24" t="s">
        <v>87</v>
      </c>
      <c r="AY395" s="24" t="s">
        <v>201</v>
      </c>
      <c r="BE395" s="213">
        <f>IF(N395="základní",J395,0)</f>
        <v>0</v>
      </c>
      <c r="BF395" s="213">
        <f>IF(N395="snížená",J395,0)</f>
        <v>0</v>
      </c>
      <c r="BG395" s="213">
        <f>IF(N395="zákl. přenesená",J395,0)</f>
        <v>0</v>
      </c>
      <c r="BH395" s="213">
        <f>IF(N395="sníž. přenesená",J395,0)</f>
        <v>0</v>
      </c>
      <c r="BI395" s="213">
        <f>IF(N395="nulová",J395,0)</f>
        <v>0</v>
      </c>
      <c r="BJ395" s="24" t="s">
        <v>85</v>
      </c>
      <c r="BK395" s="213">
        <f>ROUND(I395*H395,2)</f>
        <v>0</v>
      </c>
      <c r="BL395" s="24" t="s">
        <v>584</v>
      </c>
      <c r="BM395" s="24" t="s">
        <v>759</v>
      </c>
    </row>
    <row r="396" spans="2:47" s="1" customFormat="1" ht="13.5">
      <c r="B396" s="47"/>
      <c r="D396" s="214" t="s">
        <v>210</v>
      </c>
      <c r="F396" s="215" t="s">
        <v>3916</v>
      </c>
      <c r="I396" s="216"/>
      <c r="L396" s="47"/>
      <c r="M396" s="217"/>
      <c r="N396" s="48"/>
      <c r="O396" s="48"/>
      <c r="P396" s="48"/>
      <c r="Q396" s="48"/>
      <c r="R396" s="48"/>
      <c r="S396" s="48"/>
      <c r="T396" s="86"/>
      <c r="AT396" s="24" t="s">
        <v>210</v>
      </c>
      <c r="AU396" s="24" t="s">
        <v>87</v>
      </c>
    </row>
    <row r="397" spans="2:65" s="1" customFormat="1" ht="16.5" customHeight="1">
      <c r="B397" s="201"/>
      <c r="C397" s="202" t="s">
        <v>866</v>
      </c>
      <c r="D397" s="202" t="s">
        <v>203</v>
      </c>
      <c r="E397" s="203" t="s">
        <v>3913</v>
      </c>
      <c r="F397" s="204" t="s">
        <v>3914</v>
      </c>
      <c r="G397" s="205" t="s">
        <v>330</v>
      </c>
      <c r="H397" s="206">
        <v>172</v>
      </c>
      <c r="I397" s="207"/>
      <c r="J397" s="208">
        <f>ROUND(I397*H397,2)</f>
        <v>0</v>
      </c>
      <c r="K397" s="204" t="s">
        <v>5</v>
      </c>
      <c r="L397" s="47"/>
      <c r="M397" s="209" t="s">
        <v>5</v>
      </c>
      <c r="N397" s="210" t="s">
        <v>48</v>
      </c>
      <c r="O397" s="48"/>
      <c r="P397" s="211">
        <f>O397*H397</f>
        <v>0</v>
      </c>
      <c r="Q397" s="211">
        <v>0</v>
      </c>
      <c r="R397" s="211">
        <f>Q397*H397</f>
        <v>0</v>
      </c>
      <c r="S397" s="211">
        <v>0</v>
      </c>
      <c r="T397" s="212">
        <f>S397*H397</f>
        <v>0</v>
      </c>
      <c r="AR397" s="24" t="s">
        <v>584</v>
      </c>
      <c r="AT397" s="24" t="s">
        <v>203</v>
      </c>
      <c r="AU397" s="24" t="s">
        <v>87</v>
      </c>
      <c r="AY397" s="24" t="s">
        <v>201</v>
      </c>
      <c r="BE397" s="213">
        <f>IF(N397="základní",J397,0)</f>
        <v>0</v>
      </c>
      <c r="BF397" s="213">
        <f>IF(N397="snížená",J397,0)</f>
        <v>0</v>
      </c>
      <c r="BG397" s="213">
        <f>IF(N397="zákl. přenesená",J397,0)</f>
        <v>0</v>
      </c>
      <c r="BH397" s="213">
        <f>IF(N397="sníž. přenesená",J397,0)</f>
        <v>0</v>
      </c>
      <c r="BI397" s="213">
        <f>IF(N397="nulová",J397,0)</f>
        <v>0</v>
      </c>
      <c r="BJ397" s="24" t="s">
        <v>85</v>
      </c>
      <c r="BK397" s="213">
        <f>ROUND(I397*H397,2)</f>
        <v>0</v>
      </c>
      <c r="BL397" s="24" t="s">
        <v>584</v>
      </c>
      <c r="BM397" s="24" t="s">
        <v>3917</v>
      </c>
    </row>
    <row r="398" spans="2:47" s="1" customFormat="1" ht="13.5">
      <c r="B398" s="47"/>
      <c r="D398" s="214" t="s">
        <v>210</v>
      </c>
      <c r="F398" s="215" t="s">
        <v>3914</v>
      </c>
      <c r="I398" s="216"/>
      <c r="L398" s="47"/>
      <c r="M398" s="217"/>
      <c r="N398" s="48"/>
      <c r="O398" s="48"/>
      <c r="P398" s="48"/>
      <c r="Q398" s="48"/>
      <c r="R398" s="48"/>
      <c r="S398" s="48"/>
      <c r="T398" s="86"/>
      <c r="AT398" s="24" t="s">
        <v>210</v>
      </c>
      <c r="AU398" s="24" t="s">
        <v>87</v>
      </c>
    </row>
    <row r="399" spans="2:65" s="1" customFormat="1" ht="16.5" customHeight="1">
      <c r="B399" s="201"/>
      <c r="C399" s="202" t="s">
        <v>515</v>
      </c>
      <c r="D399" s="202" t="s">
        <v>203</v>
      </c>
      <c r="E399" s="203" t="s">
        <v>3918</v>
      </c>
      <c r="F399" s="204" t="s">
        <v>3919</v>
      </c>
      <c r="G399" s="205" t="s">
        <v>259</v>
      </c>
      <c r="H399" s="206">
        <v>1</v>
      </c>
      <c r="I399" s="207"/>
      <c r="J399" s="208">
        <f>ROUND(I399*H399,2)</f>
        <v>0</v>
      </c>
      <c r="K399" s="204" t="s">
        <v>5</v>
      </c>
      <c r="L399" s="47"/>
      <c r="M399" s="209" t="s">
        <v>5</v>
      </c>
      <c r="N399" s="210" t="s">
        <v>48</v>
      </c>
      <c r="O399" s="48"/>
      <c r="P399" s="211">
        <f>O399*H399</f>
        <v>0</v>
      </c>
      <c r="Q399" s="211">
        <v>0</v>
      </c>
      <c r="R399" s="211">
        <f>Q399*H399</f>
        <v>0</v>
      </c>
      <c r="S399" s="211">
        <v>0</v>
      </c>
      <c r="T399" s="212">
        <f>S399*H399</f>
        <v>0</v>
      </c>
      <c r="AR399" s="24" t="s">
        <v>584</v>
      </c>
      <c r="AT399" s="24" t="s">
        <v>203</v>
      </c>
      <c r="AU399" s="24" t="s">
        <v>87</v>
      </c>
      <c r="AY399" s="24" t="s">
        <v>201</v>
      </c>
      <c r="BE399" s="213">
        <f>IF(N399="základní",J399,0)</f>
        <v>0</v>
      </c>
      <c r="BF399" s="213">
        <f>IF(N399="snížená",J399,0)</f>
        <v>0</v>
      </c>
      <c r="BG399" s="213">
        <f>IF(N399="zákl. přenesená",J399,0)</f>
        <v>0</v>
      </c>
      <c r="BH399" s="213">
        <f>IF(N399="sníž. přenesená",J399,0)</f>
        <v>0</v>
      </c>
      <c r="BI399" s="213">
        <f>IF(N399="nulová",J399,0)</f>
        <v>0</v>
      </c>
      <c r="BJ399" s="24" t="s">
        <v>85</v>
      </c>
      <c r="BK399" s="213">
        <f>ROUND(I399*H399,2)</f>
        <v>0</v>
      </c>
      <c r="BL399" s="24" t="s">
        <v>584</v>
      </c>
      <c r="BM399" s="24" t="s">
        <v>769</v>
      </c>
    </row>
    <row r="400" spans="2:47" s="1" customFormat="1" ht="13.5">
      <c r="B400" s="47"/>
      <c r="D400" s="214" t="s">
        <v>210</v>
      </c>
      <c r="F400" s="215" t="s">
        <v>3919</v>
      </c>
      <c r="I400" s="216"/>
      <c r="L400" s="47"/>
      <c r="M400" s="217"/>
      <c r="N400" s="48"/>
      <c r="O400" s="48"/>
      <c r="P400" s="48"/>
      <c r="Q400" s="48"/>
      <c r="R400" s="48"/>
      <c r="S400" s="48"/>
      <c r="T400" s="86"/>
      <c r="AT400" s="24" t="s">
        <v>210</v>
      </c>
      <c r="AU400" s="24" t="s">
        <v>87</v>
      </c>
    </row>
    <row r="401" spans="2:63" s="10" customFormat="1" ht="22.3" customHeight="1">
      <c r="B401" s="188"/>
      <c r="D401" s="189" t="s">
        <v>76</v>
      </c>
      <c r="E401" s="199" t="s">
        <v>3920</v>
      </c>
      <c r="F401" s="199" t="s">
        <v>3921</v>
      </c>
      <c r="I401" s="191"/>
      <c r="J401" s="200">
        <f>BK401</f>
        <v>0</v>
      </c>
      <c r="L401" s="188"/>
      <c r="M401" s="193"/>
      <c r="N401" s="194"/>
      <c r="O401" s="194"/>
      <c r="P401" s="195">
        <f>SUM(P402:P403)</f>
        <v>0</v>
      </c>
      <c r="Q401" s="194"/>
      <c r="R401" s="195">
        <f>SUM(R402:R403)</f>
        <v>0</v>
      </c>
      <c r="S401" s="194"/>
      <c r="T401" s="196">
        <f>SUM(T402:T403)</f>
        <v>0</v>
      </c>
      <c r="AR401" s="189" t="s">
        <v>85</v>
      </c>
      <c r="AT401" s="197" t="s">
        <v>76</v>
      </c>
      <c r="AU401" s="197" t="s">
        <v>87</v>
      </c>
      <c r="AY401" s="189" t="s">
        <v>201</v>
      </c>
      <c r="BK401" s="198">
        <f>SUM(BK402:BK403)</f>
        <v>0</v>
      </c>
    </row>
    <row r="402" spans="2:65" s="1" customFormat="1" ht="16.5" customHeight="1">
      <c r="B402" s="201"/>
      <c r="C402" s="202" t="s">
        <v>888</v>
      </c>
      <c r="D402" s="202" t="s">
        <v>203</v>
      </c>
      <c r="E402" s="203" t="s">
        <v>3922</v>
      </c>
      <c r="F402" s="204" t="s">
        <v>3923</v>
      </c>
      <c r="G402" s="205" t="s">
        <v>1192</v>
      </c>
      <c r="H402" s="206">
        <v>1</v>
      </c>
      <c r="I402" s="207"/>
      <c r="J402" s="208">
        <f>ROUND(I402*H402,2)</f>
        <v>0</v>
      </c>
      <c r="K402" s="204" t="s">
        <v>5</v>
      </c>
      <c r="L402" s="47"/>
      <c r="M402" s="209" t="s">
        <v>5</v>
      </c>
      <c r="N402" s="210" t="s">
        <v>48</v>
      </c>
      <c r="O402" s="48"/>
      <c r="P402" s="211">
        <f>O402*H402</f>
        <v>0</v>
      </c>
      <c r="Q402" s="211">
        <v>0</v>
      </c>
      <c r="R402" s="211">
        <f>Q402*H402</f>
        <v>0</v>
      </c>
      <c r="S402" s="211">
        <v>0</v>
      </c>
      <c r="T402" s="212">
        <f>S402*H402</f>
        <v>0</v>
      </c>
      <c r="AR402" s="24" t="s">
        <v>208</v>
      </c>
      <c r="AT402" s="24" t="s">
        <v>203</v>
      </c>
      <c r="AU402" s="24" t="s">
        <v>219</v>
      </c>
      <c r="AY402" s="24" t="s">
        <v>201</v>
      </c>
      <c r="BE402" s="213">
        <f>IF(N402="základní",J402,0)</f>
        <v>0</v>
      </c>
      <c r="BF402" s="213">
        <f>IF(N402="snížená",J402,0)</f>
        <v>0</v>
      </c>
      <c r="BG402" s="213">
        <f>IF(N402="zákl. přenesená",J402,0)</f>
        <v>0</v>
      </c>
      <c r="BH402" s="213">
        <f>IF(N402="sníž. přenesená",J402,0)</f>
        <v>0</v>
      </c>
      <c r="BI402" s="213">
        <f>IF(N402="nulová",J402,0)</f>
        <v>0</v>
      </c>
      <c r="BJ402" s="24" t="s">
        <v>85</v>
      </c>
      <c r="BK402" s="213">
        <f>ROUND(I402*H402,2)</f>
        <v>0</v>
      </c>
      <c r="BL402" s="24" t="s">
        <v>208</v>
      </c>
      <c r="BM402" s="24" t="s">
        <v>3924</v>
      </c>
    </row>
    <row r="403" spans="2:47" s="1" customFormat="1" ht="13.5">
      <c r="B403" s="47"/>
      <c r="D403" s="214" t="s">
        <v>210</v>
      </c>
      <c r="F403" s="215" t="s">
        <v>3923</v>
      </c>
      <c r="I403" s="216"/>
      <c r="L403" s="47"/>
      <c r="M403" s="217"/>
      <c r="N403" s="48"/>
      <c r="O403" s="48"/>
      <c r="P403" s="48"/>
      <c r="Q403" s="48"/>
      <c r="R403" s="48"/>
      <c r="S403" s="48"/>
      <c r="T403" s="86"/>
      <c r="AT403" s="24" t="s">
        <v>210</v>
      </c>
      <c r="AU403" s="24" t="s">
        <v>219</v>
      </c>
    </row>
    <row r="404" spans="2:63" s="10" customFormat="1" ht="22.3" customHeight="1">
      <c r="B404" s="188"/>
      <c r="D404" s="189" t="s">
        <v>76</v>
      </c>
      <c r="E404" s="199" t="s">
        <v>864</v>
      </c>
      <c r="F404" s="199" t="s">
        <v>865</v>
      </c>
      <c r="I404" s="191"/>
      <c r="J404" s="200">
        <f>BK404</f>
        <v>0</v>
      </c>
      <c r="L404" s="188"/>
      <c r="M404" s="193"/>
      <c r="N404" s="194"/>
      <c r="O404" s="194"/>
      <c r="P404" s="195">
        <f>SUM(P405:P408)</f>
        <v>0</v>
      </c>
      <c r="Q404" s="194"/>
      <c r="R404" s="195">
        <f>SUM(R405:R408)</f>
        <v>0</v>
      </c>
      <c r="S404" s="194"/>
      <c r="T404" s="196">
        <f>SUM(T405:T408)</f>
        <v>0</v>
      </c>
      <c r="AR404" s="189" t="s">
        <v>87</v>
      </c>
      <c r="AT404" s="197" t="s">
        <v>76</v>
      </c>
      <c r="AU404" s="197" t="s">
        <v>87</v>
      </c>
      <c r="AY404" s="189" t="s">
        <v>201</v>
      </c>
      <c r="BK404" s="198">
        <f>SUM(BK405:BK408)</f>
        <v>0</v>
      </c>
    </row>
    <row r="405" spans="2:65" s="1" customFormat="1" ht="16.5" customHeight="1">
      <c r="B405" s="201"/>
      <c r="C405" s="202" t="s">
        <v>518</v>
      </c>
      <c r="D405" s="202" t="s">
        <v>203</v>
      </c>
      <c r="E405" s="203" t="s">
        <v>3925</v>
      </c>
      <c r="F405" s="204" t="s">
        <v>3926</v>
      </c>
      <c r="G405" s="205" t="s">
        <v>330</v>
      </c>
      <c r="H405" s="206">
        <v>127</v>
      </c>
      <c r="I405" s="207"/>
      <c r="J405" s="208">
        <f>ROUND(I405*H405,2)</f>
        <v>0</v>
      </c>
      <c r="K405" s="204" t="s">
        <v>5</v>
      </c>
      <c r="L405" s="47"/>
      <c r="M405" s="209" t="s">
        <v>5</v>
      </c>
      <c r="N405" s="210" t="s">
        <v>48</v>
      </c>
      <c r="O405" s="48"/>
      <c r="P405" s="211">
        <f>O405*H405</f>
        <v>0</v>
      </c>
      <c r="Q405" s="211">
        <v>0</v>
      </c>
      <c r="R405" s="211">
        <f>Q405*H405</f>
        <v>0</v>
      </c>
      <c r="S405" s="211">
        <v>0</v>
      </c>
      <c r="T405" s="212">
        <f>S405*H405</f>
        <v>0</v>
      </c>
      <c r="AR405" s="24" t="s">
        <v>296</v>
      </c>
      <c r="AT405" s="24" t="s">
        <v>203</v>
      </c>
      <c r="AU405" s="24" t="s">
        <v>219</v>
      </c>
      <c r="AY405" s="24" t="s">
        <v>201</v>
      </c>
      <c r="BE405" s="213">
        <f>IF(N405="základní",J405,0)</f>
        <v>0</v>
      </c>
      <c r="BF405" s="213">
        <f>IF(N405="snížená",J405,0)</f>
        <v>0</v>
      </c>
      <c r="BG405" s="213">
        <f>IF(N405="zákl. přenesená",J405,0)</f>
        <v>0</v>
      </c>
      <c r="BH405" s="213">
        <f>IF(N405="sníž. přenesená",J405,0)</f>
        <v>0</v>
      </c>
      <c r="BI405" s="213">
        <f>IF(N405="nulová",J405,0)</f>
        <v>0</v>
      </c>
      <c r="BJ405" s="24" t="s">
        <v>85</v>
      </c>
      <c r="BK405" s="213">
        <f>ROUND(I405*H405,2)</f>
        <v>0</v>
      </c>
      <c r="BL405" s="24" t="s">
        <v>296</v>
      </c>
      <c r="BM405" s="24" t="s">
        <v>780</v>
      </c>
    </row>
    <row r="406" spans="2:47" s="1" customFormat="1" ht="13.5">
      <c r="B406" s="47"/>
      <c r="D406" s="214" t="s">
        <v>210</v>
      </c>
      <c r="F406" s="215" t="s">
        <v>3926</v>
      </c>
      <c r="I406" s="216"/>
      <c r="L406" s="47"/>
      <c r="M406" s="217"/>
      <c r="N406" s="48"/>
      <c r="O406" s="48"/>
      <c r="P406" s="48"/>
      <c r="Q406" s="48"/>
      <c r="R406" s="48"/>
      <c r="S406" s="48"/>
      <c r="T406" s="86"/>
      <c r="AT406" s="24" t="s">
        <v>210</v>
      </c>
      <c r="AU406" s="24" t="s">
        <v>219</v>
      </c>
    </row>
    <row r="407" spans="2:65" s="1" customFormat="1" ht="16.5" customHeight="1">
      <c r="B407" s="201"/>
      <c r="C407" s="202" t="s">
        <v>523</v>
      </c>
      <c r="D407" s="202" t="s">
        <v>203</v>
      </c>
      <c r="E407" s="203" t="s">
        <v>3927</v>
      </c>
      <c r="F407" s="204" t="s">
        <v>3928</v>
      </c>
      <c r="G407" s="205" t="s">
        <v>330</v>
      </c>
      <c r="H407" s="206">
        <v>127</v>
      </c>
      <c r="I407" s="207"/>
      <c r="J407" s="208">
        <f>ROUND(I407*H407,2)</f>
        <v>0</v>
      </c>
      <c r="K407" s="204" t="s">
        <v>5</v>
      </c>
      <c r="L407" s="47"/>
      <c r="M407" s="209" t="s">
        <v>5</v>
      </c>
      <c r="N407" s="210" t="s">
        <v>48</v>
      </c>
      <c r="O407" s="48"/>
      <c r="P407" s="211">
        <f>O407*H407</f>
        <v>0</v>
      </c>
      <c r="Q407" s="211">
        <v>0</v>
      </c>
      <c r="R407" s="211">
        <f>Q407*H407</f>
        <v>0</v>
      </c>
      <c r="S407" s="211">
        <v>0</v>
      </c>
      <c r="T407" s="212">
        <f>S407*H407</f>
        <v>0</v>
      </c>
      <c r="AR407" s="24" t="s">
        <v>296</v>
      </c>
      <c r="AT407" s="24" t="s">
        <v>203</v>
      </c>
      <c r="AU407" s="24" t="s">
        <v>219</v>
      </c>
      <c r="AY407" s="24" t="s">
        <v>201</v>
      </c>
      <c r="BE407" s="213">
        <f>IF(N407="základní",J407,0)</f>
        <v>0</v>
      </c>
      <c r="BF407" s="213">
        <f>IF(N407="snížená",J407,0)</f>
        <v>0</v>
      </c>
      <c r="BG407" s="213">
        <f>IF(N407="zákl. přenesená",J407,0)</f>
        <v>0</v>
      </c>
      <c r="BH407" s="213">
        <f>IF(N407="sníž. přenesená",J407,0)</f>
        <v>0</v>
      </c>
      <c r="BI407" s="213">
        <f>IF(N407="nulová",J407,0)</f>
        <v>0</v>
      </c>
      <c r="BJ407" s="24" t="s">
        <v>85</v>
      </c>
      <c r="BK407" s="213">
        <f>ROUND(I407*H407,2)</f>
        <v>0</v>
      </c>
      <c r="BL407" s="24" t="s">
        <v>296</v>
      </c>
      <c r="BM407" s="24" t="s">
        <v>792</v>
      </c>
    </row>
    <row r="408" spans="2:47" s="1" customFormat="1" ht="13.5">
      <c r="B408" s="47"/>
      <c r="D408" s="214" t="s">
        <v>210</v>
      </c>
      <c r="F408" s="215" t="s">
        <v>3928</v>
      </c>
      <c r="I408" s="216"/>
      <c r="L408" s="47"/>
      <c r="M408" s="217"/>
      <c r="N408" s="48"/>
      <c r="O408" s="48"/>
      <c r="P408" s="48"/>
      <c r="Q408" s="48"/>
      <c r="R408" s="48"/>
      <c r="S408" s="48"/>
      <c r="T408" s="86"/>
      <c r="AT408" s="24" t="s">
        <v>210</v>
      </c>
      <c r="AU408" s="24" t="s">
        <v>219</v>
      </c>
    </row>
    <row r="409" spans="2:63" s="10" customFormat="1" ht="37.4" customHeight="1">
      <c r="B409" s="188"/>
      <c r="D409" s="189" t="s">
        <v>76</v>
      </c>
      <c r="E409" s="190" t="s">
        <v>3929</v>
      </c>
      <c r="F409" s="190" t="s">
        <v>3930</v>
      </c>
      <c r="I409" s="191"/>
      <c r="J409" s="192">
        <f>BK409</f>
        <v>0</v>
      </c>
      <c r="L409" s="188"/>
      <c r="M409" s="193"/>
      <c r="N409" s="194"/>
      <c r="O409" s="194"/>
      <c r="P409" s="195">
        <f>P410+P413+P418</f>
        <v>0</v>
      </c>
      <c r="Q409" s="194"/>
      <c r="R409" s="195">
        <f>R410+R413+R418</f>
        <v>0</v>
      </c>
      <c r="S409" s="194"/>
      <c r="T409" s="196">
        <f>T410+T413+T418</f>
        <v>0</v>
      </c>
      <c r="AR409" s="189" t="s">
        <v>232</v>
      </c>
      <c r="AT409" s="197" t="s">
        <v>76</v>
      </c>
      <c r="AU409" s="197" t="s">
        <v>77</v>
      </c>
      <c r="AY409" s="189" t="s">
        <v>201</v>
      </c>
      <c r="BK409" s="198">
        <f>BK410+BK413+BK418</f>
        <v>0</v>
      </c>
    </row>
    <row r="410" spans="2:63" s="10" customFormat="1" ht="19.9" customHeight="1">
      <c r="B410" s="188"/>
      <c r="D410" s="189" t="s">
        <v>76</v>
      </c>
      <c r="E410" s="199" t="s">
        <v>3931</v>
      </c>
      <c r="F410" s="199" t="s">
        <v>3932</v>
      </c>
      <c r="I410" s="191"/>
      <c r="J410" s="200">
        <f>BK410</f>
        <v>0</v>
      </c>
      <c r="L410" s="188"/>
      <c r="M410" s="193"/>
      <c r="N410" s="194"/>
      <c r="O410" s="194"/>
      <c r="P410" s="195">
        <f>SUM(P411:P412)</f>
        <v>0</v>
      </c>
      <c r="Q410" s="194"/>
      <c r="R410" s="195">
        <f>SUM(R411:R412)</f>
        <v>0</v>
      </c>
      <c r="S410" s="194"/>
      <c r="T410" s="196">
        <f>SUM(T411:T412)</f>
        <v>0</v>
      </c>
      <c r="AR410" s="189" t="s">
        <v>232</v>
      </c>
      <c r="AT410" s="197" t="s">
        <v>76</v>
      </c>
      <c r="AU410" s="197" t="s">
        <v>85</v>
      </c>
      <c r="AY410" s="189" t="s">
        <v>201</v>
      </c>
      <c r="BK410" s="198">
        <f>SUM(BK411:BK412)</f>
        <v>0</v>
      </c>
    </row>
    <row r="411" spans="2:65" s="1" customFormat="1" ht="16.5" customHeight="1">
      <c r="B411" s="201"/>
      <c r="C411" s="202" t="s">
        <v>363</v>
      </c>
      <c r="D411" s="202" t="s">
        <v>203</v>
      </c>
      <c r="E411" s="203" t="s">
        <v>3933</v>
      </c>
      <c r="F411" s="204" t="s">
        <v>3934</v>
      </c>
      <c r="G411" s="205" t="s">
        <v>330</v>
      </c>
      <c r="H411" s="206">
        <v>172</v>
      </c>
      <c r="I411" s="207"/>
      <c r="J411" s="208">
        <f>ROUND(I411*H411,2)</f>
        <v>0</v>
      </c>
      <c r="K411" s="204" t="s">
        <v>5</v>
      </c>
      <c r="L411" s="47"/>
      <c r="M411" s="209" t="s">
        <v>5</v>
      </c>
      <c r="N411" s="210" t="s">
        <v>48</v>
      </c>
      <c r="O411" s="48"/>
      <c r="P411" s="211">
        <f>O411*H411</f>
        <v>0</v>
      </c>
      <c r="Q411" s="211">
        <v>0</v>
      </c>
      <c r="R411" s="211">
        <f>Q411*H411</f>
        <v>0</v>
      </c>
      <c r="S411" s="211">
        <v>0</v>
      </c>
      <c r="T411" s="212">
        <f>S411*H411</f>
        <v>0</v>
      </c>
      <c r="AR411" s="24" t="s">
        <v>208</v>
      </c>
      <c r="AT411" s="24" t="s">
        <v>203</v>
      </c>
      <c r="AU411" s="24" t="s">
        <v>87</v>
      </c>
      <c r="AY411" s="24" t="s">
        <v>201</v>
      </c>
      <c r="BE411" s="213">
        <f>IF(N411="základní",J411,0)</f>
        <v>0</v>
      </c>
      <c r="BF411" s="213">
        <f>IF(N411="snížená",J411,0)</f>
        <v>0</v>
      </c>
      <c r="BG411" s="213">
        <f>IF(N411="zákl. přenesená",J411,0)</f>
        <v>0</v>
      </c>
      <c r="BH411" s="213">
        <f>IF(N411="sníž. přenesená",J411,0)</f>
        <v>0</v>
      </c>
      <c r="BI411" s="213">
        <f>IF(N411="nulová",J411,0)</f>
        <v>0</v>
      </c>
      <c r="BJ411" s="24" t="s">
        <v>85</v>
      </c>
      <c r="BK411" s="213">
        <f>ROUND(I411*H411,2)</f>
        <v>0</v>
      </c>
      <c r="BL411" s="24" t="s">
        <v>208</v>
      </c>
      <c r="BM411" s="24" t="s">
        <v>3935</v>
      </c>
    </row>
    <row r="412" spans="2:47" s="1" customFormat="1" ht="13.5">
      <c r="B412" s="47"/>
      <c r="D412" s="214" t="s">
        <v>210</v>
      </c>
      <c r="F412" s="215" t="s">
        <v>3934</v>
      </c>
      <c r="I412" s="216"/>
      <c r="L412" s="47"/>
      <c r="M412" s="217"/>
      <c r="N412" s="48"/>
      <c r="O412" s="48"/>
      <c r="P412" s="48"/>
      <c r="Q412" s="48"/>
      <c r="R412" s="48"/>
      <c r="S412" s="48"/>
      <c r="T412" s="86"/>
      <c r="AT412" s="24" t="s">
        <v>210</v>
      </c>
      <c r="AU412" s="24" t="s">
        <v>87</v>
      </c>
    </row>
    <row r="413" spans="2:63" s="10" customFormat="1" ht="29.85" customHeight="1">
      <c r="B413" s="188"/>
      <c r="D413" s="189" t="s">
        <v>76</v>
      </c>
      <c r="E413" s="199" t="s">
        <v>3936</v>
      </c>
      <c r="F413" s="199" t="s">
        <v>3937</v>
      </c>
      <c r="I413" s="191"/>
      <c r="J413" s="200">
        <f>BK413</f>
        <v>0</v>
      </c>
      <c r="L413" s="188"/>
      <c r="M413" s="193"/>
      <c r="N413" s="194"/>
      <c r="O413" s="194"/>
      <c r="P413" s="195">
        <f>SUM(P414:P417)</f>
        <v>0</v>
      </c>
      <c r="Q413" s="194"/>
      <c r="R413" s="195">
        <f>SUM(R414:R417)</f>
        <v>0</v>
      </c>
      <c r="S413" s="194"/>
      <c r="T413" s="196">
        <f>SUM(T414:T417)</f>
        <v>0</v>
      </c>
      <c r="AR413" s="189" t="s">
        <v>232</v>
      </c>
      <c r="AT413" s="197" t="s">
        <v>76</v>
      </c>
      <c r="AU413" s="197" t="s">
        <v>85</v>
      </c>
      <c r="AY413" s="189" t="s">
        <v>201</v>
      </c>
      <c r="BK413" s="198">
        <f>SUM(BK414:BK417)</f>
        <v>0</v>
      </c>
    </row>
    <row r="414" spans="2:65" s="1" customFormat="1" ht="16.5" customHeight="1">
      <c r="B414" s="201"/>
      <c r="C414" s="202" t="s">
        <v>398</v>
      </c>
      <c r="D414" s="202" t="s">
        <v>203</v>
      </c>
      <c r="E414" s="203" t="s">
        <v>3938</v>
      </c>
      <c r="F414" s="204" t="s">
        <v>3937</v>
      </c>
      <c r="G414" s="205" t="s">
        <v>1192</v>
      </c>
      <c r="H414" s="206">
        <v>1</v>
      </c>
      <c r="I414" s="207"/>
      <c r="J414" s="208">
        <f>ROUND(I414*H414,2)</f>
        <v>0</v>
      </c>
      <c r="K414" s="204" t="s">
        <v>5</v>
      </c>
      <c r="L414" s="47"/>
      <c r="M414" s="209" t="s">
        <v>5</v>
      </c>
      <c r="N414" s="210" t="s">
        <v>48</v>
      </c>
      <c r="O414" s="48"/>
      <c r="P414" s="211">
        <f>O414*H414</f>
        <v>0</v>
      </c>
      <c r="Q414" s="211">
        <v>0</v>
      </c>
      <c r="R414" s="211">
        <f>Q414*H414</f>
        <v>0</v>
      </c>
      <c r="S414" s="211">
        <v>0</v>
      </c>
      <c r="T414" s="212">
        <f>S414*H414</f>
        <v>0</v>
      </c>
      <c r="AR414" s="24" t="s">
        <v>208</v>
      </c>
      <c r="AT414" s="24" t="s">
        <v>203</v>
      </c>
      <c r="AU414" s="24" t="s">
        <v>87</v>
      </c>
      <c r="AY414" s="24" t="s">
        <v>201</v>
      </c>
      <c r="BE414" s="213">
        <f>IF(N414="základní",J414,0)</f>
        <v>0</v>
      </c>
      <c r="BF414" s="213">
        <f>IF(N414="snížená",J414,0)</f>
        <v>0</v>
      </c>
      <c r="BG414" s="213">
        <f>IF(N414="zákl. přenesená",J414,0)</f>
        <v>0</v>
      </c>
      <c r="BH414" s="213">
        <f>IF(N414="sníž. přenesená",J414,0)</f>
        <v>0</v>
      </c>
      <c r="BI414" s="213">
        <f>IF(N414="nulová",J414,0)</f>
        <v>0</v>
      </c>
      <c r="BJ414" s="24" t="s">
        <v>85</v>
      </c>
      <c r="BK414" s="213">
        <f>ROUND(I414*H414,2)</f>
        <v>0</v>
      </c>
      <c r="BL414" s="24" t="s">
        <v>208</v>
      </c>
      <c r="BM414" s="24" t="s">
        <v>3939</v>
      </c>
    </row>
    <row r="415" spans="2:47" s="1" customFormat="1" ht="13.5">
      <c r="B415" s="47"/>
      <c r="D415" s="214" t="s">
        <v>210</v>
      </c>
      <c r="F415" s="215" t="s">
        <v>3937</v>
      </c>
      <c r="I415" s="216"/>
      <c r="L415" s="47"/>
      <c r="M415" s="217"/>
      <c r="N415" s="48"/>
      <c r="O415" s="48"/>
      <c r="P415" s="48"/>
      <c r="Q415" s="48"/>
      <c r="R415" s="48"/>
      <c r="S415" s="48"/>
      <c r="T415" s="86"/>
      <c r="AT415" s="24" t="s">
        <v>210</v>
      </c>
      <c r="AU415" s="24" t="s">
        <v>87</v>
      </c>
    </row>
    <row r="416" spans="2:65" s="1" customFormat="1" ht="16.5" customHeight="1">
      <c r="B416" s="201"/>
      <c r="C416" s="202" t="s">
        <v>670</v>
      </c>
      <c r="D416" s="202" t="s">
        <v>203</v>
      </c>
      <c r="E416" s="203" t="s">
        <v>3940</v>
      </c>
      <c r="F416" s="204" t="s">
        <v>3941</v>
      </c>
      <c r="G416" s="205" t="s">
        <v>1192</v>
      </c>
      <c r="H416" s="206">
        <v>1</v>
      </c>
      <c r="I416" s="207"/>
      <c r="J416" s="208">
        <f>ROUND(I416*H416,2)</f>
        <v>0</v>
      </c>
      <c r="K416" s="204" t="s">
        <v>5</v>
      </c>
      <c r="L416" s="47"/>
      <c r="M416" s="209" t="s">
        <v>5</v>
      </c>
      <c r="N416" s="210" t="s">
        <v>48</v>
      </c>
      <c r="O416" s="48"/>
      <c r="P416" s="211">
        <f>O416*H416</f>
        <v>0</v>
      </c>
      <c r="Q416" s="211">
        <v>0</v>
      </c>
      <c r="R416" s="211">
        <f>Q416*H416</f>
        <v>0</v>
      </c>
      <c r="S416" s="211">
        <v>0</v>
      </c>
      <c r="T416" s="212">
        <f>S416*H416</f>
        <v>0</v>
      </c>
      <c r="AR416" s="24" t="s">
        <v>208</v>
      </c>
      <c r="AT416" s="24" t="s">
        <v>203</v>
      </c>
      <c r="AU416" s="24" t="s">
        <v>87</v>
      </c>
      <c r="AY416" s="24" t="s">
        <v>201</v>
      </c>
      <c r="BE416" s="213">
        <f>IF(N416="základní",J416,0)</f>
        <v>0</v>
      </c>
      <c r="BF416" s="213">
        <f>IF(N416="snížená",J416,0)</f>
        <v>0</v>
      </c>
      <c r="BG416" s="213">
        <f>IF(N416="zákl. přenesená",J416,0)</f>
        <v>0</v>
      </c>
      <c r="BH416" s="213">
        <f>IF(N416="sníž. přenesená",J416,0)</f>
        <v>0</v>
      </c>
      <c r="BI416" s="213">
        <f>IF(N416="nulová",J416,0)</f>
        <v>0</v>
      </c>
      <c r="BJ416" s="24" t="s">
        <v>85</v>
      </c>
      <c r="BK416" s="213">
        <f>ROUND(I416*H416,2)</f>
        <v>0</v>
      </c>
      <c r="BL416" s="24" t="s">
        <v>208</v>
      </c>
      <c r="BM416" s="24" t="s">
        <v>3942</v>
      </c>
    </row>
    <row r="417" spans="2:47" s="1" customFormat="1" ht="13.5">
      <c r="B417" s="47"/>
      <c r="D417" s="214" t="s">
        <v>210</v>
      </c>
      <c r="F417" s="215" t="s">
        <v>3941</v>
      </c>
      <c r="I417" s="216"/>
      <c r="L417" s="47"/>
      <c r="M417" s="217"/>
      <c r="N417" s="48"/>
      <c r="O417" s="48"/>
      <c r="P417" s="48"/>
      <c r="Q417" s="48"/>
      <c r="R417" s="48"/>
      <c r="S417" s="48"/>
      <c r="T417" s="86"/>
      <c r="AT417" s="24" t="s">
        <v>210</v>
      </c>
      <c r="AU417" s="24" t="s">
        <v>87</v>
      </c>
    </row>
    <row r="418" spans="2:63" s="10" customFormat="1" ht="29.85" customHeight="1">
      <c r="B418" s="188"/>
      <c r="D418" s="189" t="s">
        <v>76</v>
      </c>
      <c r="E418" s="199" t="s">
        <v>3943</v>
      </c>
      <c r="F418" s="199" t="s">
        <v>3944</v>
      </c>
      <c r="I418" s="191"/>
      <c r="J418" s="200">
        <f>BK418</f>
        <v>0</v>
      </c>
      <c r="L418" s="188"/>
      <c r="M418" s="193"/>
      <c r="N418" s="194"/>
      <c r="O418" s="194"/>
      <c r="P418" s="195">
        <f>SUM(P419:P420)</f>
        <v>0</v>
      </c>
      <c r="Q418" s="194"/>
      <c r="R418" s="195">
        <f>SUM(R419:R420)</f>
        <v>0</v>
      </c>
      <c r="S418" s="194"/>
      <c r="T418" s="196">
        <f>SUM(T419:T420)</f>
        <v>0</v>
      </c>
      <c r="AR418" s="189" t="s">
        <v>232</v>
      </c>
      <c r="AT418" s="197" t="s">
        <v>76</v>
      </c>
      <c r="AU418" s="197" t="s">
        <v>85</v>
      </c>
      <c r="AY418" s="189" t="s">
        <v>201</v>
      </c>
      <c r="BK418" s="198">
        <f>SUM(BK419:BK420)</f>
        <v>0</v>
      </c>
    </row>
    <row r="419" spans="2:65" s="1" customFormat="1" ht="16.5" customHeight="1">
      <c r="B419" s="201"/>
      <c r="C419" s="202" t="s">
        <v>1645</v>
      </c>
      <c r="D419" s="202" t="s">
        <v>203</v>
      </c>
      <c r="E419" s="203" t="s">
        <v>3945</v>
      </c>
      <c r="F419" s="204" t="s">
        <v>3946</v>
      </c>
      <c r="G419" s="205" t="s">
        <v>1192</v>
      </c>
      <c r="H419" s="206">
        <v>1</v>
      </c>
      <c r="I419" s="207"/>
      <c r="J419" s="208">
        <f>ROUND(I419*H419,2)</f>
        <v>0</v>
      </c>
      <c r="K419" s="204" t="s">
        <v>5</v>
      </c>
      <c r="L419" s="47"/>
      <c r="M419" s="209" t="s">
        <v>5</v>
      </c>
      <c r="N419" s="210" t="s">
        <v>48</v>
      </c>
      <c r="O419" s="48"/>
      <c r="P419" s="211">
        <f>O419*H419</f>
        <v>0</v>
      </c>
      <c r="Q419" s="211">
        <v>0</v>
      </c>
      <c r="R419" s="211">
        <f>Q419*H419</f>
        <v>0</v>
      </c>
      <c r="S419" s="211">
        <v>0</v>
      </c>
      <c r="T419" s="212">
        <f>S419*H419</f>
        <v>0</v>
      </c>
      <c r="AR419" s="24" t="s">
        <v>208</v>
      </c>
      <c r="AT419" s="24" t="s">
        <v>203</v>
      </c>
      <c r="AU419" s="24" t="s">
        <v>87</v>
      </c>
      <c r="AY419" s="24" t="s">
        <v>201</v>
      </c>
      <c r="BE419" s="213">
        <f>IF(N419="základní",J419,0)</f>
        <v>0</v>
      </c>
      <c r="BF419" s="213">
        <f>IF(N419="snížená",J419,0)</f>
        <v>0</v>
      </c>
      <c r="BG419" s="213">
        <f>IF(N419="zákl. přenesená",J419,0)</f>
        <v>0</v>
      </c>
      <c r="BH419" s="213">
        <f>IF(N419="sníž. přenesená",J419,0)</f>
        <v>0</v>
      </c>
      <c r="BI419" s="213">
        <f>IF(N419="nulová",J419,0)</f>
        <v>0</v>
      </c>
      <c r="BJ419" s="24" t="s">
        <v>85</v>
      </c>
      <c r="BK419" s="213">
        <f>ROUND(I419*H419,2)</f>
        <v>0</v>
      </c>
      <c r="BL419" s="24" t="s">
        <v>208</v>
      </c>
      <c r="BM419" s="24" t="s">
        <v>3947</v>
      </c>
    </row>
    <row r="420" spans="2:47" s="1" customFormat="1" ht="13.5">
      <c r="B420" s="47"/>
      <c r="D420" s="214" t="s">
        <v>210</v>
      </c>
      <c r="F420" s="215" t="s">
        <v>3946</v>
      </c>
      <c r="I420" s="216"/>
      <c r="L420" s="47"/>
      <c r="M420" s="256"/>
      <c r="N420" s="257"/>
      <c r="O420" s="257"/>
      <c r="P420" s="257"/>
      <c r="Q420" s="257"/>
      <c r="R420" s="257"/>
      <c r="S420" s="257"/>
      <c r="T420" s="258"/>
      <c r="AT420" s="24" t="s">
        <v>210</v>
      </c>
      <c r="AU420" s="24" t="s">
        <v>87</v>
      </c>
    </row>
    <row r="421" spans="2:12" s="1" customFormat="1" ht="6.95" customHeight="1">
      <c r="B421" s="68"/>
      <c r="C421" s="69"/>
      <c r="D421" s="69"/>
      <c r="E421" s="69"/>
      <c r="F421" s="69"/>
      <c r="G421" s="69"/>
      <c r="H421" s="69"/>
      <c r="I421" s="153"/>
      <c r="J421" s="69"/>
      <c r="K421" s="69"/>
      <c r="L421" s="47"/>
    </row>
  </sheetData>
  <autoFilter ref="C93:K420"/>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BR11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143</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3948</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ROUND(J79,2)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ROUND(SUM(BE79:BE109),2)</f>
        <v>0</v>
      </c>
      <c r="G30" s="48"/>
      <c r="H30" s="48"/>
      <c r="I30" s="145">
        <v>0.21</v>
      </c>
      <c r="J30" s="144">
        <f>ROUND(ROUND((SUM(BE79:BE109)),2)*I30,2)</f>
        <v>0</v>
      </c>
      <c r="K30" s="52"/>
    </row>
    <row r="31" spans="2:11" s="1" customFormat="1" ht="14.4" customHeight="1">
      <c r="B31" s="47"/>
      <c r="C31" s="48"/>
      <c r="D31" s="48"/>
      <c r="E31" s="56" t="s">
        <v>49</v>
      </c>
      <c r="F31" s="144">
        <f>ROUND(SUM(BF79:BF109),2)</f>
        <v>0</v>
      </c>
      <c r="G31" s="48"/>
      <c r="H31" s="48"/>
      <c r="I31" s="145">
        <v>0.15</v>
      </c>
      <c r="J31" s="144">
        <f>ROUND(ROUND((SUM(BF79:BF109)),2)*I31,2)</f>
        <v>0</v>
      </c>
      <c r="K31" s="52"/>
    </row>
    <row r="32" spans="2:11" s="1" customFormat="1" ht="14.4" customHeight="1" hidden="1">
      <c r="B32" s="47"/>
      <c r="C32" s="48"/>
      <c r="D32" s="48"/>
      <c r="E32" s="56" t="s">
        <v>50</v>
      </c>
      <c r="F32" s="144">
        <f>ROUND(SUM(BG79:BG109),2)</f>
        <v>0</v>
      </c>
      <c r="G32" s="48"/>
      <c r="H32" s="48"/>
      <c r="I32" s="145">
        <v>0.21</v>
      </c>
      <c r="J32" s="144">
        <v>0</v>
      </c>
      <c r="K32" s="52"/>
    </row>
    <row r="33" spans="2:11" s="1" customFormat="1" ht="14.4" customHeight="1" hidden="1">
      <c r="B33" s="47"/>
      <c r="C33" s="48"/>
      <c r="D33" s="48"/>
      <c r="E33" s="56" t="s">
        <v>51</v>
      </c>
      <c r="F33" s="144">
        <f>ROUND(SUM(BH79:BH109),2)</f>
        <v>0</v>
      </c>
      <c r="G33" s="48"/>
      <c r="H33" s="48"/>
      <c r="I33" s="145">
        <v>0.15</v>
      </c>
      <c r="J33" s="144">
        <v>0</v>
      </c>
      <c r="K33" s="52"/>
    </row>
    <row r="34" spans="2:11" s="1" customFormat="1" ht="14.4" customHeight="1" hidden="1">
      <c r="B34" s="47"/>
      <c r="C34" s="48"/>
      <c r="D34" s="48"/>
      <c r="E34" s="56" t="s">
        <v>52</v>
      </c>
      <c r="F34" s="144">
        <f>ROUND(SUM(BI79:BI109),2)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15 - SO 15 Demoliční práce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J79</f>
        <v>0</v>
      </c>
      <c r="K56" s="52"/>
      <c r="AU56" s="24" t="s">
        <v>164</v>
      </c>
    </row>
    <row r="57" spans="2:11" s="7" customFormat="1" ht="24.95" customHeight="1">
      <c r="B57" s="162"/>
      <c r="C57" s="163"/>
      <c r="D57" s="164" t="s">
        <v>165</v>
      </c>
      <c r="E57" s="165"/>
      <c r="F57" s="165"/>
      <c r="G57" s="165"/>
      <c r="H57" s="165"/>
      <c r="I57" s="166"/>
      <c r="J57" s="167">
        <f>J80</f>
        <v>0</v>
      </c>
      <c r="K57" s="168"/>
    </row>
    <row r="58" spans="2:11" s="8" customFormat="1" ht="19.9" customHeight="1">
      <c r="B58" s="169"/>
      <c r="C58" s="170"/>
      <c r="D58" s="171" t="s">
        <v>171</v>
      </c>
      <c r="E58" s="172"/>
      <c r="F58" s="172"/>
      <c r="G58" s="172"/>
      <c r="H58" s="172"/>
      <c r="I58" s="173"/>
      <c r="J58" s="174">
        <f>J81</f>
        <v>0</v>
      </c>
      <c r="K58" s="175"/>
    </row>
    <row r="59" spans="2:11" s="8" customFormat="1" ht="19.9" customHeight="1">
      <c r="B59" s="169"/>
      <c r="C59" s="170"/>
      <c r="D59" s="171" t="s">
        <v>3578</v>
      </c>
      <c r="E59" s="172"/>
      <c r="F59" s="172"/>
      <c r="G59" s="172"/>
      <c r="H59" s="172"/>
      <c r="I59" s="173"/>
      <c r="J59" s="174">
        <f>J95</f>
        <v>0</v>
      </c>
      <c r="K59" s="175"/>
    </row>
    <row r="60" spans="2:11" s="1" customFormat="1" ht="21.8" customHeight="1">
      <c r="B60" s="47"/>
      <c r="C60" s="48"/>
      <c r="D60" s="48"/>
      <c r="E60" s="48"/>
      <c r="F60" s="48"/>
      <c r="G60" s="48"/>
      <c r="H60" s="48"/>
      <c r="I60" s="131"/>
      <c r="J60" s="48"/>
      <c r="K60" s="52"/>
    </row>
    <row r="61" spans="2:11" s="1" customFormat="1" ht="6.95" customHeight="1">
      <c r="B61" s="68"/>
      <c r="C61" s="69"/>
      <c r="D61" s="69"/>
      <c r="E61" s="69"/>
      <c r="F61" s="69"/>
      <c r="G61" s="69"/>
      <c r="H61" s="69"/>
      <c r="I61" s="153"/>
      <c r="J61" s="69"/>
      <c r="K61" s="70"/>
    </row>
    <row r="65" spans="2:12" s="1" customFormat="1" ht="6.95" customHeight="1">
      <c r="B65" s="71"/>
      <c r="C65" s="72"/>
      <c r="D65" s="72"/>
      <c r="E65" s="72"/>
      <c r="F65" s="72"/>
      <c r="G65" s="72"/>
      <c r="H65" s="72"/>
      <c r="I65" s="154"/>
      <c r="J65" s="72"/>
      <c r="K65" s="72"/>
      <c r="L65" s="47"/>
    </row>
    <row r="66" spans="2:12" s="1" customFormat="1" ht="36.95" customHeight="1">
      <c r="B66" s="47"/>
      <c r="C66" s="73" t="s">
        <v>185</v>
      </c>
      <c r="L66" s="47"/>
    </row>
    <row r="67" spans="2:12" s="1" customFormat="1" ht="6.95" customHeight="1">
      <c r="B67" s="47"/>
      <c r="L67" s="47"/>
    </row>
    <row r="68" spans="2:12" s="1" customFormat="1" ht="14.4" customHeight="1">
      <c r="B68" s="47"/>
      <c r="C68" s="75" t="s">
        <v>19</v>
      </c>
      <c r="L68" s="47"/>
    </row>
    <row r="69" spans="2:12" s="1" customFormat="1" ht="16.5" customHeight="1">
      <c r="B69" s="47"/>
      <c r="E69" s="176" t="str">
        <f>E7</f>
        <v>Výrobní areál fi.Hauser CZ s.r.o., Heřmanova Huť aktualizace 11.12.2018</v>
      </c>
      <c r="F69" s="75"/>
      <c r="G69" s="75"/>
      <c r="H69" s="75"/>
      <c r="L69" s="47"/>
    </row>
    <row r="70" spans="2:12" s="1" customFormat="1" ht="14.4" customHeight="1">
      <c r="B70" s="47"/>
      <c r="C70" s="75" t="s">
        <v>158</v>
      </c>
      <c r="L70" s="47"/>
    </row>
    <row r="71" spans="2:12" s="1" customFormat="1" ht="17.25" customHeight="1">
      <c r="B71" s="47"/>
      <c r="E71" s="78" t="str">
        <f>E9</f>
        <v>15 - SO 15 Demoliční práce</v>
      </c>
      <c r="F71" s="1"/>
      <c r="G71" s="1"/>
      <c r="H71" s="1"/>
      <c r="L71" s="47"/>
    </row>
    <row r="72" spans="2:12" s="1" customFormat="1" ht="6.95" customHeight="1">
      <c r="B72" s="47"/>
      <c r="L72" s="47"/>
    </row>
    <row r="73" spans="2:12" s="1" customFormat="1" ht="18" customHeight="1">
      <c r="B73" s="47"/>
      <c r="C73" s="75" t="s">
        <v>24</v>
      </c>
      <c r="F73" s="177" t="str">
        <f>F12</f>
        <v xml:space="preserve"> </v>
      </c>
      <c r="I73" s="178" t="s">
        <v>26</v>
      </c>
      <c r="J73" s="80" t="str">
        <f>IF(J12="","",J12)</f>
        <v>17. 7. 2018</v>
      </c>
      <c r="L73" s="47"/>
    </row>
    <row r="74" spans="2:12" s="1" customFormat="1" ht="6.95" customHeight="1">
      <c r="B74" s="47"/>
      <c r="L74" s="47"/>
    </row>
    <row r="75" spans="2:12" s="1" customFormat="1" ht="13.5">
      <c r="B75" s="47"/>
      <c r="C75" s="75" t="s">
        <v>32</v>
      </c>
      <c r="F75" s="177" t="str">
        <f>E15</f>
        <v>Hauser CZ s.r.o., Tlučenská 8, 33027 Vejprnice</v>
      </c>
      <c r="I75" s="178" t="s">
        <v>38</v>
      </c>
      <c r="J75" s="177" t="str">
        <f>E21</f>
        <v>Rene Hartman, Trnová 350, 33015 Trnová</v>
      </c>
      <c r="L75" s="47"/>
    </row>
    <row r="76" spans="2:12" s="1" customFormat="1" ht="14.4" customHeight="1">
      <c r="B76" s="47"/>
      <c r="C76" s="75" t="s">
        <v>36</v>
      </c>
      <c r="F76" s="177" t="str">
        <f>IF(E18="","",E18)</f>
        <v/>
      </c>
      <c r="L76" s="47"/>
    </row>
    <row r="77" spans="2:12" s="1" customFormat="1" ht="10.3" customHeight="1">
      <c r="B77" s="47"/>
      <c r="L77" s="47"/>
    </row>
    <row r="78" spans="2:20" s="9" customFormat="1" ht="29.25" customHeight="1">
      <c r="B78" s="179"/>
      <c r="C78" s="180" t="s">
        <v>186</v>
      </c>
      <c r="D78" s="181" t="s">
        <v>62</v>
      </c>
      <c r="E78" s="181" t="s">
        <v>58</v>
      </c>
      <c r="F78" s="181" t="s">
        <v>187</v>
      </c>
      <c r="G78" s="181" t="s">
        <v>188</v>
      </c>
      <c r="H78" s="181" t="s">
        <v>189</v>
      </c>
      <c r="I78" s="182" t="s">
        <v>190</v>
      </c>
      <c r="J78" s="181" t="s">
        <v>162</v>
      </c>
      <c r="K78" s="183" t="s">
        <v>191</v>
      </c>
      <c r="L78" s="179"/>
      <c r="M78" s="93" t="s">
        <v>192</v>
      </c>
      <c r="N78" s="94" t="s">
        <v>47</v>
      </c>
      <c r="O78" s="94" t="s">
        <v>193</v>
      </c>
      <c r="P78" s="94" t="s">
        <v>194</v>
      </c>
      <c r="Q78" s="94" t="s">
        <v>195</v>
      </c>
      <c r="R78" s="94" t="s">
        <v>196</v>
      </c>
      <c r="S78" s="94" t="s">
        <v>197</v>
      </c>
      <c r="T78" s="95" t="s">
        <v>198</v>
      </c>
    </row>
    <row r="79" spans="2:63" s="1" customFormat="1" ht="29.25" customHeight="1">
      <c r="B79" s="47"/>
      <c r="C79" s="97" t="s">
        <v>163</v>
      </c>
      <c r="J79" s="184">
        <f>BK79</f>
        <v>0</v>
      </c>
      <c r="L79" s="47"/>
      <c r="M79" s="96"/>
      <c r="N79" s="83"/>
      <c r="O79" s="83"/>
      <c r="P79" s="185">
        <f>P80</f>
        <v>0</v>
      </c>
      <c r="Q79" s="83"/>
      <c r="R79" s="185">
        <f>R80</f>
        <v>0</v>
      </c>
      <c r="S79" s="83"/>
      <c r="T79" s="186">
        <f>T80</f>
        <v>2648.6818</v>
      </c>
      <c r="AT79" s="24" t="s">
        <v>76</v>
      </c>
      <c r="AU79" s="24" t="s">
        <v>164</v>
      </c>
      <c r="BK79" s="187">
        <f>BK80</f>
        <v>0</v>
      </c>
    </row>
    <row r="80" spans="2:63" s="10" customFormat="1" ht="37.4" customHeight="1">
      <c r="B80" s="188"/>
      <c r="D80" s="189" t="s">
        <v>76</v>
      </c>
      <c r="E80" s="190" t="s">
        <v>199</v>
      </c>
      <c r="F80" s="190" t="s">
        <v>200</v>
      </c>
      <c r="I80" s="191"/>
      <c r="J80" s="192">
        <f>BK80</f>
        <v>0</v>
      </c>
      <c r="L80" s="188"/>
      <c r="M80" s="193"/>
      <c r="N80" s="194"/>
      <c r="O80" s="194"/>
      <c r="P80" s="195">
        <f>P81+P95</f>
        <v>0</v>
      </c>
      <c r="Q80" s="194"/>
      <c r="R80" s="195">
        <f>R81+R95</f>
        <v>0</v>
      </c>
      <c r="S80" s="194"/>
      <c r="T80" s="196">
        <f>T81+T95</f>
        <v>2648.6818</v>
      </c>
      <c r="AR80" s="189" t="s">
        <v>85</v>
      </c>
      <c r="AT80" s="197" t="s">
        <v>76</v>
      </c>
      <c r="AU80" s="197" t="s">
        <v>77</v>
      </c>
      <c r="AY80" s="189" t="s">
        <v>201</v>
      </c>
      <c r="BK80" s="198">
        <f>BK81+BK95</f>
        <v>0</v>
      </c>
    </row>
    <row r="81" spans="2:63" s="10" customFormat="1" ht="19.9" customHeight="1">
      <c r="B81" s="188"/>
      <c r="D81" s="189" t="s">
        <v>76</v>
      </c>
      <c r="E81" s="199" t="s">
        <v>256</v>
      </c>
      <c r="F81" s="199" t="s">
        <v>462</v>
      </c>
      <c r="I81" s="191"/>
      <c r="J81" s="200">
        <f>BK81</f>
        <v>0</v>
      </c>
      <c r="L81" s="188"/>
      <c r="M81" s="193"/>
      <c r="N81" s="194"/>
      <c r="O81" s="194"/>
      <c r="P81" s="195">
        <f>SUM(P82:P94)</f>
        <v>0</v>
      </c>
      <c r="Q81" s="194"/>
      <c r="R81" s="195">
        <f>SUM(R82:R94)</f>
        <v>0</v>
      </c>
      <c r="S81" s="194"/>
      <c r="T81" s="196">
        <f>SUM(T82:T94)</f>
        <v>2648.6818</v>
      </c>
      <c r="AR81" s="189" t="s">
        <v>85</v>
      </c>
      <c r="AT81" s="197" t="s">
        <v>76</v>
      </c>
      <c r="AU81" s="197" t="s">
        <v>85</v>
      </c>
      <c r="AY81" s="189" t="s">
        <v>201</v>
      </c>
      <c r="BK81" s="198">
        <f>SUM(BK82:BK94)</f>
        <v>0</v>
      </c>
    </row>
    <row r="82" spans="2:65" s="1" customFormat="1" ht="25.5" customHeight="1">
      <c r="B82" s="201"/>
      <c r="C82" s="202" t="s">
        <v>85</v>
      </c>
      <c r="D82" s="202" t="s">
        <v>203</v>
      </c>
      <c r="E82" s="203" t="s">
        <v>3949</v>
      </c>
      <c r="F82" s="204" t="s">
        <v>3950</v>
      </c>
      <c r="G82" s="205" t="s">
        <v>206</v>
      </c>
      <c r="H82" s="206">
        <v>12097.112</v>
      </c>
      <c r="I82" s="207"/>
      <c r="J82" s="208">
        <f>ROUND(I82*H82,2)</f>
        <v>0</v>
      </c>
      <c r="K82" s="204" t="s">
        <v>207</v>
      </c>
      <c r="L82" s="47"/>
      <c r="M82" s="209" t="s">
        <v>5</v>
      </c>
      <c r="N82" s="210" t="s">
        <v>48</v>
      </c>
      <c r="O82" s="48"/>
      <c r="P82" s="211">
        <f>O82*H82</f>
        <v>0</v>
      </c>
      <c r="Q82" s="211">
        <v>0</v>
      </c>
      <c r="R82" s="211">
        <f>Q82*H82</f>
        <v>0</v>
      </c>
      <c r="S82" s="211">
        <v>0.15</v>
      </c>
      <c r="T82" s="212">
        <f>S82*H82</f>
        <v>1814.5667999999998</v>
      </c>
      <c r="AR82" s="24" t="s">
        <v>208</v>
      </c>
      <c r="AT82" s="24" t="s">
        <v>203</v>
      </c>
      <c r="AU82" s="24" t="s">
        <v>87</v>
      </c>
      <c r="AY82" s="24" t="s">
        <v>201</v>
      </c>
      <c r="BE82" s="213">
        <f>IF(N82="základní",J82,0)</f>
        <v>0</v>
      </c>
      <c r="BF82" s="213">
        <f>IF(N82="snížená",J82,0)</f>
        <v>0</v>
      </c>
      <c r="BG82" s="213">
        <f>IF(N82="zákl. přenesená",J82,0)</f>
        <v>0</v>
      </c>
      <c r="BH82" s="213">
        <f>IF(N82="sníž. přenesená",J82,0)</f>
        <v>0</v>
      </c>
      <c r="BI82" s="213">
        <f>IF(N82="nulová",J82,0)</f>
        <v>0</v>
      </c>
      <c r="BJ82" s="24" t="s">
        <v>85</v>
      </c>
      <c r="BK82" s="213">
        <f>ROUND(I82*H82,2)</f>
        <v>0</v>
      </c>
      <c r="BL82" s="24" t="s">
        <v>208</v>
      </c>
      <c r="BM82" s="24" t="s">
        <v>3951</v>
      </c>
    </row>
    <row r="83" spans="2:47" s="1" customFormat="1" ht="13.5">
      <c r="B83" s="47"/>
      <c r="D83" s="214" t="s">
        <v>210</v>
      </c>
      <c r="F83" s="215" t="s">
        <v>3952</v>
      </c>
      <c r="I83" s="216"/>
      <c r="L83" s="47"/>
      <c r="M83" s="217"/>
      <c r="N83" s="48"/>
      <c r="O83" s="48"/>
      <c r="P83" s="48"/>
      <c r="Q83" s="48"/>
      <c r="R83" s="48"/>
      <c r="S83" s="48"/>
      <c r="T83" s="86"/>
      <c r="AT83" s="24" t="s">
        <v>210</v>
      </c>
      <c r="AU83" s="24" t="s">
        <v>87</v>
      </c>
    </row>
    <row r="84" spans="2:51" s="11" customFormat="1" ht="13.5">
      <c r="B84" s="218"/>
      <c r="D84" s="214" t="s">
        <v>212</v>
      </c>
      <c r="E84" s="219" t="s">
        <v>5</v>
      </c>
      <c r="F84" s="220" t="s">
        <v>3953</v>
      </c>
      <c r="H84" s="221">
        <v>4352</v>
      </c>
      <c r="I84" s="222"/>
      <c r="L84" s="218"/>
      <c r="M84" s="223"/>
      <c r="N84" s="224"/>
      <c r="O84" s="224"/>
      <c r="P84" s="224"/>
      <c r="Q84" s="224"/>
      <c r="R84" s="224"/>
      <c r="S84" s="224"/>
      <c r="T84" s="225"/>
      <c r="AT84" s="219" t="s">
        <v>212</v>
      </c>
      <c r="AU84" s="219" t="s">
        <v>87</v>
      </c>
      <c r="AV84" s="11" t="s">
        <v>87</v>
      </c>
      <c r="AW84" s="11" t="s">
        <v>41</v>
      </c>
      <c r="AX84" s="11" t="s">
        <v>77</v>
      </c>
      <c r="AY84" s="219" t="s">
        <v>201</v>
      </c>
    </row>
    <row r="85" spans="2:51" s="11" customFormat="1" ht="13.5">
      <c r="B85" s="218"/>
      <c r="D85" s="214" t="s">
        <v>212</v>
      </c>
      <c r="E85" s="219" t="s">
        <v>5</v>
      </c>
      <c r="F85" s="220" t="s">
        <v>3954</v>
      </c>
      <c r="H85" s="221">
        <v>7745.112</v>
      </c>
      <c r="I85" s="222"/>
      <c r="L85" s="218"/>
      <c r="M85" s="223"/>
      <c r="N85" s="224"/>
      <c r="O85" s="224"/>
      <c r="P85" s="224"/>
      <c r="Q85" s="224"/>
      <c r="R85" s="224"/>
      <c r="S85" s="224"/>
      <c r="T85" s="225"/>
      <c r="AT85" s="219" t="s">
        <v>212</v>
      </c>
      <c r="AU85" s="219" t="s">
        <v>87</v>
      </c>
      <c r="AV85" s="11" t="s">
        <v>87</v>
      </c>
      <c r="AW85" s="11" t="s">
        <v>41</v>
      </c>
      <c r="AX85" s="11" t="s">
        <v>77</v>
      </c>
      <c r="AY85" s="219" t="s">
        <v>201</v>
      </c>
    </row>
    <row r="86" spans="2:51" s="12" customFormat="1" ht="13.5">
      <c r="B86" s="226"/>
      <c r="D86" s="214" t="s">
        <v>212</v>
      </c>
      <c r="E86" s="227" t="s">
        <v>5</v>
      </c>
      <c r="F86" s="228" t="s">
        <v>226</v>
      </c>
      <c r="H86" s="229">
        <v>12097.112</v>
      </c>
      <c r="I86" s="230"/>
      <c r="L86" s="226"/>
      <c r="M86" s="231"/>
      <c r="N86" s="232"/>
      <c r="O86" s="232"/>
      <c r="P86" s="232"/>
      <c r="Q86" s="232"/>
      <c r="R86" s="232"/>
      <c r="S86" s="232"/>
      <c r="T86" s="233"/>
      <c r="AT86" s="227" t="s">
        <v>212</v>
      </c>
      <c r="AU86" s="227" t="s">
        <v>87</v>
      </c>
      <c r="AV86" s="12" t="s">
        <v>208</v>
      </c>
      <c r="AW86" s="12" t="s">
        <v>41</v>
      </c>
      <c r="AX86" s="12" t="s">
        <v>85</v>
      </c>
      <c r="AY86" s="227" t="s">
        <v>201</v>
      </c>
    </row>
    <row r="87" spans="2:65" s="1" customFormat="1" ht="25.5" customHeight="1">
      <c r="B87" s="201"/>
      <c r="C87" s="202" t="s">
        <v>87</v>
      </c>
      <c r="D87" s="202" t="s">
        <v>203</v>
      </c>
      <c r="E87" s="203" t="s">
        <v>3955</v>
      </c>
      <c r="F87" s="204" t="s">
        <v>3956</v>
      </c>
      <c r="G87" s="205" t="s">
        <v>270</v>
      </c>
      <c r="H87" s="206">
        <v>1244</v>
      </c>
      <c r="I87" s="207"/>
      <c r="J87" s="208">
        <f>ROUND(I87*H87,2)</f>
        <v>0</v>
      </c>
      <c r="K87" s="204" t="s">
        <v>5</v>
      </c>
      <c r="L87" s="47"/>
      <c r="M87" s="209" t="s">
        <v>5</v>
      </c>
      <c r="N87" s="210" t="s">
        <v>48</v>
      </c>
      <c r="O87" s="48"/>
      <c r="P87" s="211">
        <f>O87*H87</f>
        <v>0</v>
      </c>
      <c r="Q87" s="211">
        <v>0</v>
      </c>
      <c r="R87" s="211">
        <f>Q87*H87</f>
        <v>0</v>
      </c>
      <c r="S87" s="211">
        <v>0.65</v>
      </c>
      <c r="T87" s="212">
        <f>S87*H87</f>
        <v>808.6</v>
      </c>
      <c r="AR87" s="24" t="s">
        <v>208</v>
      </c>
      <c r="AT87" s="24" t="s">
        <v>203</v>
      </c>
      <c r="AU87" s="24" t="s">
        <v>87</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3957</v>
      </c>
    </row>
    <row r="88" spans="2:51" s="11" customFormat="1" ht="13.5">
      <c r="B88" s="218"/>
      <c r="D88" s="214" t="s">
        <v>212</v>
      </c>
      <c r="E88" s="219" t="s">
        <v>5</v>
      </c>
      <c r="F88" s="220" t="s">
        <v>3958</v>
      </c>
      <c r="H88" s="221">
        <v>360</v>
      </c>
      <c r="I88" s="222"/>
      <c r="L88" s="218"/>
      <c r="M88" s="223"/>
      <c r="N88" s="224"/>
      <c r="O88" s="224"/>
      <c r="P88" s="224"/>
      <c r="Q88" s="224"/>
      <c r="R88" s="224"/>
      <c r="S88" s="224"/>
      <c r="T88" s="225"/>
      <c r="AT88" s="219" t="s">
        <v>212</v>
      </c>
      <c r="AU88" s="219" t="s">
        <v>87</v>
      </c>
      <c r="AV88" s="11" t="s">
        <v>87</v>
      </c>
      <c r="AW88" s="11" t="s">
        <v>41</v>
      </c>
      <c r="AX88" s="11" t="s">
        <v>77</v>
      </c>
      <c r="AY88" s="219" t="s">
        <v>201</v>
      </c>
    </row>
    <row r="89" spans="2:51" s="11" customFormat="1" ht="13.5">
      <c r="B89" s="218"/>
      <c r="D89" s="214" t="s">
        <v>212</v>
      </c>
      <c r="E89" s="219" t="s">
        <v>5</v>
      </c>
      <c r="F89" s="220" t="s">
        <v>3959</v>
      </c>
      <c r="H89" s="221">
        <v>644</v>
      </c>
      <c r="I89" s="222"/>
      <c r="L89" s="218"/>
      <c r="M89" s="223"/>
      <c r="N89" s="224"/>
      <c r="O89" s="224"/>
      <c r="P89" s="224"/>
      <c r="Q89" s="224"/>
      <c r="R89" s="224"/>
      <c r="S89" s="224"/>
      <c r="T89" s="225"/>
      <c r="AT89" s="219" t="s">
        <v>212</v>
      </c>
      <c r="AU89" s="219" t="s">
        <v>87</v>
      </c>
      <c r="AV89" s="11" t="s">
        <v>87</v>
      </c>
      <c r="AW89" s="11" t="s">
        <v>41</v>
      </c>
      <c r="AX89" s="11" t="s">
        <v>77</v>
      </c>
      <c r="AY89" s="219" t="s">
        <v>201</v>
      </c>
    </row>
    <row r="90" spans="2:51" s="11" customFormat="1" ht="13.5">
      <c r="B90" s="218"/>
      <c r="D90" s="214" t="s">
        <v>212</v>
      </c>
      <c r="E90" s="219" t="s">
        <v>5</v>
      </c>
      <c r="F90" s="220" t="s">
        <v>3960</v>
      </c>
      <c r="H90" s="221">
        <v>240</v>
      </c>
      <c r="I90" s="222"/>
      <c r="L90" s="218"/>
      <c r="M90" s="223"/>
      <c r="N90" s="224"/>
      <c r="O90" s="224"/>
      <c r="P90" s="224"/>
      <c r="Q90" s="224"/>
      <c r="R90" s="224"/>
      <c r="S90" s="224"/>
      <c r="T90" s="225"/>
      <c r="AT90" s="219" t="s">
        <v>212</v>
      </c>
      <c r="AU90" s="219" t="s">
        <v>87</v>
      </c>
      <c r="AV90" s="11" t="s">
        <v>87</v>
      </c>
      <c r="AW90" s="11" t="s">
        <v>41</v>
      </c>
      <c r="AX90" s="11" t="s">
        <v>77</v>
      </c>
      <c r="AY90" s="219" t="s">
        <v>201</v>
      </c>
    </row>
    <row r="91" spans="2:51" s="12" customFormat="1" ht="13.5">
      <c r="B91" s="226"/>
      <c r="D91" s="214" t="s">
        <v>212</v>
      </c>
      <c r="E91" s="227" t="s">
        <v>5</v>
      </c>
      <c r="F91" s="228" t="s">
        <v>226</v>
      </c>
      <c r="H91" s="229">
        <v>1244</v>
      </c>
      <c r="I91" s="230"/>
      <c r="L91" s="226"/>
      <c r="M91" s="231"/>
      <c r="N91" s="232"/>
      <c r="O91" s="232"/>
      <c r="P91" s="232"/>
      <c r="Q91" s="232"/>
      <c r="R91" s="232"/>
      <c r="S91" s="232"/>
      <c r="T91" s="233"/>
      <c r="AT91" s="227" t="s">
        <v>212</v>
      </c>
      <c r="AU91" s="227" t="s">
        <v>87</v>
      </c>
      <c r="AV91" s="12" t="s">
        <v>208</v>
      </c>
      <c r="AW91" s="12" t="s">
        <v>41</v>
      </c>
      <c r="AX91" s="12" t="s">
        <v>85</v>
      </c>
      <c r="AY91" s="227" t="s">
        <v>201</v>
      </c>
    </row>
    <row r="92" spans="2:65" s="1" customFormat="1" ht="25.5" customHeight="1">
      <c r="B92" s="201"/>
      <c r="C92" s="202" t="s">
        <v>219</v>
      </c>
      <c r="D92" s="202" t="s">
        <v>203</v>
      </c>
      <c r="E92" s="203" t="s">
        <v>3961</v>
      </c>
      <c r="F92" s="204" t="s">
        <v>3962</v>
      </c>
      <c r="G92" s="205" t="s">
        <v>206</v>
      </c>
      <c r="H92" s="206">
        <v>60.75</v>
      </c>
      <c r="I92" s="207"/>
      <c r="J92" s="208">
        <f>ROUND(I92*H92,2)</f>
        <v>0</v>
      </c>
      <c r="K92" s="204" t="s">
        <v>207</v>
      </c>
      <c r="L92" s="47"/>
      <c r="M92" s="209" t="s">
        <v>5</v>
      </c>
      <c r="N92" s="210" t="s">
        <v>48</v>
      </c>
      <c r="O92" s="48"/>
      <c r="P92" s="211">
        <f>O92*H92</f>
        <v>0</v>
      </c>
      <c r="Q92" s="211">
        <v>0</v>
      </c>
      <c r="R92" s="211">
        <f>Q92*H92</f>
        <v>0</v>
      </c>
      <c r="S92" s="211">
        <v>0.42</v>
      </c>
      <c r="T92" s="212">
        <f>S92*H92</f>
        <v>25.515</v>
      </c>
      <c r="AR92" s="24" t="s">
        <v>208</v>
      </c>
      <c r="AT92" s="24" t="s">
        <v>203</v>
      </c>
      <c r="AU92" s="24" t="s">
        <v>87</v>
      </c>
      <c r="AY92" s="24" t="s">
        <v>201</v>
      </c>
      <c r="BE92" s="213">
        <f>IF(N92="základní",J92,0)</f>
        <v>0</v>
      </c>
      <c r="BF92" s="213">
        <f>IF(N92="snížená",J92,0)</f>
        <v>0</v>
      </c>
      <c r="BG92" s="213">
        <f>IF(N92="zákl. přenesená",J92,0)</f>
        <v>0</v>
      </c>
      <c r="BH92" s="213">
        <f>IF(N92="sníž. přenesená",J92,0)</f>
        <v>0</v>
      </c>
      <c r="BI92" s="213">
        <f>IF(N92="nulová",J92,0)</f>
        <v>0</v>
      </c>
      <c r="BJ92" s="24" t="s">
        <v>85</v>
      </c>
      <c r="BK92" s="213">
        <f>ROUND(I92*H92,2)</f>
        <v>0</v>
      </c>
      <c r="BL92" s="24" t="s">
        <v>208</v>
      </c>
      <c r="BM92" s="24" t="s">
        <v>3963</v>
      </c>
    </row>
    <row r="93" spans="2:47" s="1" customFormat="1" ht="13.5">
      <c r="B93" s="47"/>
      <c r="D93" s="214" t="s">
        <v>210</v>
      </c>
      <c r="F93" s="215" t="s">
        <v>3964</v>
      </c>
      <c r="I93" s="216"/>
      <c r="L93" s="47"/>
      <c r="M93" s="217"/>
      <c r="N93" s="48"/>
      <c r="O93" s="48"/>
      <c r="P93" s="48"/>
      <c r="Q93" s="48"/>
      <c r="R93" s="48"/>
      <c r="S93" s="48"/>
      <c r="T93" s="86"/>
      <c r="AT93" s="24" t="s">
        <v>210</v>
      </c>
      <c r="AU93" s="24" t="s">
        <v>87</v>
      </c>
    </row>
    <row r="94" spans="2:51" s="11" customFormat="1" ht="13.5">
      <c r="B94" s="218"/>
      <c r="D94" s="214" t="s">
        <v>212</v>
      </c>
      <c r="E94" s="219" t="s">
        <v>5</v>
      </c>
      <c r="F94" s="220" t="s">
        <v>3965</v>
      </c>
      <c r="H94" s="221">
        <v>60.75</v>
      </c>
      <c r="I94" s="222"/>
      <c r="L94" s="218"/>
      <c r="M94" s="223"/>
      <c r="N94" s="224"/>
      <c r="O94" s="224"/>
      <c r="P94" s="224"/>
      <c r="Q94" s="224"/>
      <c r="R94" s="224"/>
      <c r="S94" s="224"/>
      <c r="T94" s="225"/>
      <c r="AT94" s="219" t="s">
        <v>212</v>
      </c>
      <c r="AU94" s="219" t="s">
        <v>87</v>
      </c>
      <c r="AV94" s="11" t="s">
        <v>87</v>
      </c>
      <c r="AW94" s="11" t="s">
        <v>41</v>
      </c>
      <c r="AX94" s="11" t="s">
        <v>85</v>
      </c>
      <c r="AY94" s="219" t="s">
        <v>201</v>
      </c>
    </row>
    <row r="95" spans="2:63" s="10" customFormat="1" ht="29.85" customHeight="1">
      <c r="B95" s="188"/>
      <c r="D95" s="189" t="s">
        <v>76</v>
      </c>
      <c r="E95" s="199" t="s">
        <v>3700</v>
      </c>
      <c r="F95" s="199" t="s">
        <v>3701</v>
      </c>
      <c r="I95" s="191"/>
      <c r="J95" s="200">
        <f>BK95</f>
        <v>0</v>
      </c>
      <c r="L95" s="188"/>
      <c r="M95" s="193"/>
      <c r="N95" s="194"/>
      <c r="O95" s="194"/>
      <c r="P95" s="195">
        <f>SUM(P96:P109)</f>
        <v>0</v>
      </c>
      <c r="Q95" s="194"/>
      <c r="R95" s="195">
        <f>SUM(R96:R109)</f>
        <v>0</v>
      </c>
      <c r="S95" s="194"/>
      <c r="T95" s="196">
        <f>SUM(T96:T109)</f>
        <v>0</v>
      </c>
      <c r="AR95" s="189" t="s">
        <v>85</v>
      </c>
      <c r="AT95" s="197" t="s">
        <v>76</v>
      </c>
      <c r="AU95" s="197" t="s">
        <v>85</v>
      </c>
      <c r="AY95" s="189" t="s">
        <v>201</v>
      </c>
      <c r="BK95" s="198">
        <f>SUM(BK96:BK109)</f>
        <v>0</v>
      </c>
    </row>
    <row r="96" spans="2:65" s="1" customFormat="1" ht="16.5" customHeight="1">
      <c r="B96" s="201"/>
      <c r="C96" s="202" t="s">
        <v>208</v>
      </c>
      <c r="D96" s="202" t="s">
        <v>203</v>
      </c>
      <c r="E96" s="203" t="s">
        <v>3966</v>
      </c>
      <c r="F96" s="204" t="s">
        <v>3967</v>
      </c>
      <c r="G96" s="205" t="s">
        <v>259</v>
      </c>
      <c r="H96" s="206">
        <v>2648.682</v>
      </c>
      <c r="I96" s="207"/>
      <c r="J96" s="208">
        <f>ROUND(I96*H96,2)</f>
        <v>0</v>
      </c>
      <c r="K96" s="204" t="s">
        <v>207</v>
      </c>
      <c r="L96" s="47"/>
      <c r="M96" s="209" t="s">
        <v>5</v>
      </c>
      <c r="N96" s="210" t="s">
        <v>48</v>
      </c>
      <c r="O96" s="48"/>
      <c r="P96" s="211">
        <f>O96*H96</f>
        <v>0</v>
      </c>
      <c r="Q96" s="211">
        <v>0</v>
      </c>
      <c r="R96" s="211">
        <f>Q96*H96</f>
        <v>0</v>
      </c>
      <c r="S96" s="211">
        <v>0</v>
      </c>
      <c r="T96" s="212">
        <f>S96*H96</f>
        <v>0</v>
      </c>
      <c r="AR96" s="24" t="s">
        <v>208</v>
      </c>
      <c r="AT96" s="24" t="s">
        <v>203</v>
      </c>
      <c r="AU96" s="24" t="s">
        <v>87</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3968</v>
      </c>
    </row>
    <row r="97" spans="2:47" s="1" customFormat="1" ht="13.5">
      <c r="B97" s="47"/>
      <c r="D97" s="214" t="s">
        <v>210</v>
      </c>
      <c r="F97" s="215" t="s">
        <v>3969</v>
      </c>
      <c r="I97" s="216"/>
      <c r="L97" s="47"/>
      <c r="M97" s="217"/>
      <c r="N97" s="48"/>
      <c r="O97" s="48"/>
      <c r="P97" s="48"/>
      <c r="Q97" s="48"/>
      <c r="R97" s="48"/>
      <c r="S97" s="48"/>
      <c r="T97" s="86"/>
      <c r="AT97" s="24" t="s">
        <v>210</v>
      </c>
      <c r="AU97" s="24" t="s">
        <v>87</v>
      </c>
    </row>
    <row r="98" spans="2:65" s="1" customFormat="1" ht="16.5" customHeight="1">
      <c r="B98" s="201"/>
      <c r="C98" s="202" t="s">
        <v>232</v>
      </c>
      <c r="D98" s="202" t="s">
        <v>203</v>
      </c>
      <c r="E98" s="203" t="s">
        <v>3970</v>
      </c>
      <c r="F98" s="204" t="s">
        <v>3971</v>
      </c>
      <c r="G98" s="205" t="s">
        <v>259</v>
      </c>
      <c r="H98" s="206">
        <v>37081.548</v>
      </c>
      <c r="I98" s="207"/>
      <c r="J98" s="208">
        <f>ROUND(I98*H98,2)</f>
        <v>0</v>
      </c>
      <c r="K98" s="204" t="s">
        <v>207</v>
      </c>
      <c r="L98" s="47"/>
      <c r="M98" s="209" t="s">
        <v>5</v>
      </c>
      <c r="N98" s="210" t="s">
        <v>48</v>
      </c>
      <c r="O98" s="48"/>
      <c r="P98" s="211">
        <f>O98*H98</f>
        <v>0</v>
      </c>
      <c r="Q98" s="211">
        <v>0</v>
      </c>
      <c r="R98" s="211">
        <f>Q98*H98</f>
        <v>0</v>
      </c>
      <c r="S98" s="211">
        <v>0</v>
      </c>
      <c r="T98" s="212">
        <f>S98*H98</f>
        <v>0</v>
      </c>
      <c r="AR98" s="24" t="s">
        <v>208</v>
      </c>
      <c r="AT98" s="24" t="s">
        <v>203</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3972</v>
      </c>
    </row>
    <row r="99" spans="2:47" s="1" customFormat="1" ht="13.5">
      <c r="B99" s="47"/>
      <c r="D99" s="214" t="s">
        <v>210</v>
      </c>
      <c r="F99" s="215" t="s">
        <v>3973</v>
      </c>
      <c r="I99" s="216"/>
      <c r="L99" s="47"/>
      <c r="M99" s="217"/>
      <c r="N99" s="48"/>
      <c r="O99" s="48"/>
      <c r="P99" s="48"/>
      <c r="Q99" s="48"/>
      <c r="R99" s="48"/>
      <c r="S99" s="48"/>
      <c r="T99" s="86"/>
      <c r="AT99" s="24" t="s">
        <v>210</v>
      </c>
      <c r="AU99" s="24" t="s">
        <v>87</v>
      </c>
    </row>
    <row r="100" spans="2:51" s="11" customFormat="1" ht="13.5">
      <c r="B100" s="218"/>
      <c r="D100" s="214" t="s">
        <v>212</v>
      </c>
      <c r="F100" s="220" t="s">
        <v>3974</v>
      </c>
      <c r="H100" s="221">
        <v>37081.548</v>
      </c>
      <c r="I100" s="222"/>
      <c r="L100" s="218"/>
      <c r="M100" s="223"/>
      <c r="N100" s="224"/>
      <c r="O100" s="224"/>
      <c r="P100" s="224"/>
      <c r="Q100" s="224"/>
      <c r="R100" s="224"/>
      <c r="S100" s="224"/>
      <c r="T100" s="225"/>
      <c r="AT100" s="219" t="s">
        <v>212</v>
      </c>
      <c r="AU100" s="219" t="s">
        <v>87</v>
      </c>
      <c r="AV100" s="11" t="s">
        <v>87</v>
      </c>
      <c r="AW100" s="11" t="s">
        <v>6</v>
      </c>
      <c r="AX100" s="11" t="s">
        <v>85</v>
      </c>
      <c r="AY100" s="219" t="s">
        <v>201</v>
      </c>
    </row>
    <row r="101" spans="2:65" s="1" customFormat="1" ht="25.5" customHeight="1">
      <c r="B101" s="201"/>
      <c r="C101" s="202" t="s">
        <v>238</v>
      </c>
      <c r="D101" s="202" t="s">
        <v>203</v>
      </c>
      <c r="E101" s="203" t="s">
        <v>3975</v>
      </c>
      <c r="F101" s="204" t="s">
        <v>3976</v>
      </c>
      <c r="G101" s="205" t="s">
        <v>259</v>
      </c>
      <c r="H101" s="206">
        <v>2251.38</v>
      </c>
      <c r="I101" s="207"/>
      <c r="J101" s="208">
        <f>ROUND(I101*H101,2)</f>
        <v>0</v>
      </c>
      <c r="K101" s="204" t="s">
        <v>207</v>
      </c>
      <c r="L101" s="47"/>
      <c r="M101" s="209" t="s">
        <v>5</v>
      </c>
      <c r="N101" s="210" t="s">
        <v>48</v>
      </c>
      <c r="O101" s="48"/>
      <c r="P101" s="211">
        <f>O101*H101</f>
        <v>0</v>
      </c>
      <c r="Q101" s="211">
        <v>0</v>
      </c>
      <c r="R101" s="211">
        <f>Q101*H101</f>
        <v>0</v>
      </c>
      <c r="S101" s="211">
        <v>0</v>
      </c>
      <c r="T101" s="212">
        <f>S101*H101</f>
        <v>0</v>
      </c>
      <c r="AR101" s="24" t="s">
        <v>208</v>
      </c>
      <c r="AT101" s="24" t="s">
        <v>203</v>
      </c>
      <c r="AU101" s="24" t="s">
        <v>87</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3977</v>
      </c>
    </row>
    <row r="102" spans="2:47" s="1" customFormat="1" ht="13.5">
      <c r="B102" s="47"/>
      <c r="D102" s="214" t="s">
        <v>210</v>
      </c>
      <c r="F102" s="215" t="s">
        <v>3978</v>
      </c>
      <c r="I102" s="216"/>
      <c r="L102" s="47"/>
      <c r="M102" s="217"/>
      <c r="N102" s="48"/>
      <c r="O102" s="48"/>
      <c r="P102" s="48"/>
      <c r="Q102" s="48"/>
      <c r="R102" s="48"/>
      <c r="S102" s="48"/>
      <c r="T102" s="86"/>
      <c r="AT102" s="24" t="s">
        <v>210</v>
      </c>
      <c r="AU102" s="24" t="s">
        <v>87</v>
      </c>
    </row>
    <row r="103" spans="2:51" s="11" customFormat="1" ht="13.5">
      <c r="B103" s="218"/>
      <c r="D103" s="214" t="s">
        <v>212</v>
      </c>
      <c r="F103" s="220" t="s">
        <v>3979</v>
      </c>
      <c r="H103" s="221">
        <v>2251.38</v>
      </c>
      <c r="I103" s="222"/>
      <c r="L103" s="218"/>
      <c r="M103" s="223"/>
      <c r="N103" s="224"/>
      <c r="O103" s="224"/>
      <c r="P103" s="224"/>
      <c r="Q103" s="224"/>
      <c r="R103" s="224"/>
      <c r="S103" s="224"/>
      <c r="T103" s="225"/>
      <c r="AT103" s="219" t="s">
        <v>212</v>
      </c>
      <c r="AU103" s="219" t="s">
        <v>87</v>
      </c>
      <c r="AV103" s="11" t="s">
        <v>87</v>
      </c>
      <c r="AW103" s="11" t="s">
        <v>6</v>
      </c>
      <c r="AX103" s="11" t="s">
        <v>85</v>
      </c>
      <c r="AY103" s="219" t="s">
        <v>201</v>
      </c>
    </row>
    <row r="104" spans="2:65" s="1" customFormat="1" ht="25.5" customHeight="1">
      <c r="B104" s="201"/>
      <c r="C104" s="202" t="s">
        <v>244</v>
      </c>
      <c r="D104" s="202" t="s">
        <v>203</v>
      </c>
      <c r="E104" s="203" t="s">
        <v>3980</v>
      </c>
      <c r="F104" s="204" t="s">
        <v>3981</v>
      </c>
      <c r="G104" s="205" t="s">
        <v>259</v>
      </c>
      <c r="H104" s="206">
        <v>370.815</v>
      </c>
      <c r="I104" s="207"/>
      <c r="J104" s="208">
        <f>ROUND(I104*H104,2)</f>
        <v>0</v>
      </c>
      <c r="K104" s="204" t="s">
        <v>207</v>
      </c>
      <c r="L104" s="47"/>
      <c r="M104" s="209" t="s">
        <v>5</v>
      </c>
      <c r="N104" s="210" t="s">
        <v>48</v>
      </c>
      <c r="O104" s="48"/>
      <c r="P104" s="211">
        <f>O104*H104</f>
        <v>0</v>
      </c>
      <c r="Q104" s="211">
        <v>0</v>
      </c>
      <c r="R104" s="211">
        <f>Q104*H104</f>
        <v>0</v>
      </c>
      <c r="S104" s="211">
        <v>0</v>
      </c>
      <c r="T104" s="212">
        <f>S104*H104</f>
        <v>0</v>
      </c>
      <c r="AR104" s="24" t="s">
        <v>208</v>
      </c>
      <c r="AT104" s="24" t="s">
        <v>203</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3982</v>
      </c>
    </row>
    <row r="105" spans="2:47" s="1" customFormat="1" ht="13.5">
      <c r="B105" s="47"/>
      <c r="D105" s="214" t="s">
        <v>210</v>
      </c>
      <c r="F105" s="215" t="s">
        <v>3983</v>
      </c>
      <c r="I105" s="216"/>
      <c r="L105" s="47"/>
      <c r="M105" s="217"/>
      <c r="N105" s="48"/>
      <c r="O105" s="48"/>
      <c r="P105" s="48"/>
      <c r="Q105" s="48"/>
      <c r="R105" s="48"/>
      <c r="S105" s="48"/>
      <c r="T105" s="86"/>
      <c r="AT105" s="24" t="s">
        <v>210</v>
      </c>
      <c r="AU105" s="24" t="s">
        <v>87</v>
      </c>
    </row>
    <row r="106" spans="2:51" s="11" customFormat="1" ht="13.5">
      <c r="B106" s="218"/>
      <c r="D106" s="214" t="s">
        <v>212</v>
      </c>
      <c r="F106" s="220" t="s">
        <v>3984</v>
      </c>
      <c r="H106" s="221">
        <v>370.815</v>
      </c>
      <c r="I106" s="222"/>
      <c r="L106" s="218"/>
      <c r="M106" s="223"/>
      <c r="N106" s="224"/>
      <c r="O106" s="224"/>
      <c r="P106" s="224"/>
      <c r="Q106" s="224"/>
      <c r="R106" s="224"/>
      <c r="S106" s="224"/>
      <c r="T106" s="225"/>
      <c r="AT106" s="219" t="s">
        <v>212</v>
      </c>
      <c r="AU106" s="219" t="s">
        <v>87</v>
      </c>
      <c r="AV106" s="11" t="s">
        <v>87</v>
      </c>
      <c r="AW106" s="11" t="s">
        <v>6</v>
      </c>
      <c r="AX106" s="11" t="s">
        <v>85</v>
      </c>
      <c r="AY106" s="219" t="s">
        <v>201</v>
      </c>
    </row>
    <row r="107" spans="2:65" s="1" customFormat="1" ht="16.5" customHeight="1">
      <c r="B107" s="201"/>
      <c r="C107" s="202" t="s">
        <v>250</v>
      </c>
      <c r="D107" s="202" t="s">
        <v>203</v>
      </c>
      <c r="E107" s="203" t="s">
        <v>3985</v>
      </c>
      <c r="F107" s="204" t="s">
        <v>3986</v>
      </c>
      <c r="G107" s="205" t="s">
        <v>259</v>
      </c>
      <c r="H107" s="206">
        <v>26.487</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3987</v>
      </c>
    </row>
    <row r="108" spans="2:47" s="1" customFormat="1" ht="13.5">
      <c r="B108" s="47"/>
      <c r="D108" s="214" t="s">
        <v>210</v>
      </c>
      <c r="F108" s="215" t="s">
        <v>3988</v>
      </c>
      <c r="I108" s="216"/>
      <c r="L108" s="47"/>
      <c r="M108" s="217"/>
      <c r="N108" s="48"/>
      <c r="O108" s="48"/>
      <c r="P108" s="48"/>
      <c r="Q108" s="48"/>
      <c r="R108" s="48"/>
      <c r="S108" s="48"/>
      <c r="T108" s="86"/>
      <c r="AT108" s="24" t="s">
        <v>210</v>
      </c>
      <c r="AU108" s="24" t="s">
        <v>87</v>
      </c>
    </row>
    <row r="109" spans="2:51" s="11" customFormat="1" ht="13.5">
      <c r="B109" s="218"/>
      <c r="D109" s="214" t="s">
        <v>212</v>
      </c>
      <c r="F109" s="220" t="s">
        <v>3989</v>
      </c>
      <c r="H109" s="221">
        <v>26.487</v>
      </c>
      <c r="I109" s="222"/>
      <c r="L109" s="218"/>
      <c r="M109" s="259"/>
      <c r="N109" s="260"/>
      <c r="O109" s="260"/>
      <c r="P109" s="260"/>
      <c r="Q109" s="260"/>
      <c r="R109" s="260"/>
      <c r="S109" s="260"/>
      <c r="T109" s="261"/>
      <c r="AT109" s="219" t="s">
        <v>212</v>
      </c>
      <c r="AU109" s="219" t="s">
        <v>87</v>
      </c>
      <c r="AV109" s="11" t="s">
        <v>87</v>
      </c>
      <c r="AW109" s="11" t="s">
        <v>6</v>
      </c>
      <c r="AX109" s="11" t="s">
        <v>85</v>
      </c>
      <c r="AY109" s="219" t="s">
        <v>201</v>
      </c>
    </row>
    <row r="110" spans="2:12" s="1" customFormat="1" ht="6.95" customHeight="1">
      <c r="B110" s="68"/>
      <c r="C110" s="69"/>
      <c r="D110" s="69"/>
      <c r="E110" s="69"/>
      <c r="F110" s="69"/>
      <c r="G110" s="69"/>
      <c r="H110" s="69"/>
      <c r="I110" s="153"/>
      <c r="J110" s="69"/>
      <c r="K110" s="69"/>
      <c r="L110" s="47"/>
    </row>
  </sheetData>
  <autoFilter ref="C78:K109"/>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BR1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146</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3990</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ROUND(J77,2)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ROUND(SUM(BE77:BE112),2)</f>
        <v>0</v>
      </c>
      <c r="G30" s="48"/>
      <c r="H30" s="48"/>
      <c r="I30" s="145">
        <v>0.21</v>
      </c>
      <c r="J30" s="144">
        <f>ROUND(ROUND((SUM(BE77:BE112)),2)*I30,2)</f>
        <v>0</v>
      </c>
      <c r="K30" s="52"/>
    </row>
    <row r="31" spans="2:11" s="1" customFormat="1" ht="14.4" customHeight="1">
      <c r="B31" s="47"/>
      <c r="C31" s="48"/>
      <c r="D31" s="48"/>
      <c r="E31" s="56" t="s">
        <v>49</v>
      </c>
      <c r="F31" s="144">
        <f>ROUND(SUM(BF77:BF112),2)</f>
        <v>0</v>
      </c>
      <c r="G31" s="48"/>
      <c r="H31" s="48"/>
      <c r="I31" s="145">
        <v>0.15</v>
      </c>
      <c r="J31" s="144">
        <f>ROUND(ROUND((SUM(BF77:BF112)),2)*I31,2)</f>
        <v>0</v>
      </c>
      <c r="K31" s="52"/>
    </row>
    <row r="32" spans="2:11" s="1" customFormat="1" ht="14.4" customHeight="1" hidden="1">
      <c r="B32" s="47"/>
      <c r="C32" s="48"/>
      <c r="D32" s="48"/>
      <c r="E32" s="56" t="s">
        <v>50</v>
      </c>
      <c r="F32" s="144">
        <f>ROUND(SUM(BG77:BG112),2)</f>
        <v>0</v>
      </c>
      <c r="G32" s="48"/>
      <c r="H32" s="48"/>
      <c r="I32" s="145">
        <v>0.21</v>
      </c>
      <c r="J32" s="144">
        <v>0</v>
      </c>
      <c r="K32" s="52"/>
    </row>
    <row r="33" spans="2:11" s="1" customFormat="1" ht="14.4" customHeight="1" hidden="1">
      <c r="B33" s="47"/>
      <c r="C33" s="48"/>
      <c r="D33" s="48"/>
      <c r="E33" s="56" t="s">
        <v>51</v>
      </c>
      <c r="F33" s="144">
        <f>ROUND(SUM(BH77:BH112),2)</f>
        <v>0</v>
      </c>
      <c r="G33" s="48"/>
      <c r="H33" s="48"/>
      <c r="I33" s="145">
        <v>0.15</v>
      </c>
      <c r="J33" s="144">
        <v>0</v>
      </c>
      <c r="K33" s="52"/>
    </row>
    <row r="34" spans="2:11" s="1" customFormat="1" ht="14.4" customHeight="1" hidden="1">
      <c r="B34" s="47"/>
      <c r="C34" s="48"/>
      <c r="D34" s="48"/>
      <c r="E34" s="56" t="s">
        <v>52</v>
      </c>
      <c r="F34" s="144">
        <f>ROUND(SUM(BI77:BI112),2)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30 - PS03 stlačený vzduch</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J77</f>
        <v>0</v>
      </c>
      <c r="K56" s="52"/>
      <c r="AU56" s="24" t="s">
        <v>164</v>
      </c>
    </row>
    <row r="57" spans="2:11" s="7" customFormat="1" ht="24.95" customHeight="1">
      <c r="B57" s="162"/>
      <c r="C57" s="163"/>
      <c r="D57" s="164" t="s">
        <v>3991</v>
      </c>
      <c r="E57" s="165"/>
      <c r="F57" s="165"/>
      <c r="G57" s="165"/>
      <c r="H57" s="165"/>
      <c r="I57" s="166"/>
      <c r="J57" s="167">
        <f>J78</f>
        <v>0</v>
      </c>
      <c r="K57" s="168"/>
    </row>
    <row r="58" spans="2:11" s="1" customFormat="1" ht="21.8" customHeight="1">
      <c r="B58" s="47"/>
      <c r="C58" s="48"/>
      <c r="D58" s="48"/>
      <c r="E58" s="48"/>
      <c r="F58" s="48"/>
      <c r="G58" s="48"/>
      <c r="H58" s="48"/>
      <c r="I58" s="131"/>
      <c r="J58" s="48"/>
      <c r="K58" s="52"/>
    </row>
    <row r="59" spans="2:11" s="1" customFormat="1" ht="6.95" customHeight="1">
      <c r="B59" s="68"/>
      <c r="C59" s="69"/>
      <c r="D59" s="69"/>
      <c r="E59" s="69"/>
      <c r="F59" s="69"/>
      <c r="G59" s="69"/>
      <c r="H59" s="69"/>
      <c r="I59" s="153"/>
      <c r="J59" s="69"/>
      <c r="K59" s="70"/>
    </row>
    <row r="63" spans="2:12" s="1" customFormat="1" ht="6.95" customHeight="1">
      <c r="B63" s="71"/>
      <c r="C63" s="72"/>
      <c r="D63" s="72"/>
      <c r="E63" s="72"/>
      <c r="F63" s="72"/>
      <c r="G63" s="72"/>
      <c r="H63" s="72"/>
      <c r="I63" s="154"/>
      <c r="J63" s="72"/>
      <c r="K63" s="72"/>
      <c r="L63" s="47"/>
    </row>
    <row r="64" spans="2:12" s="1" customFormat="1" ht="36.95" customHeight="1">
      <c r="B64" s="47"/>
      <c r="C64" s="73" t="s">
        <v>185</v>
      </c>
      <c r="L64" s="47"/>
    </row>
    <row r="65" spans="2:12" s="1" customFormat="1" ht="6.95" customHeight="1">
      <c r="B65" s="47"/>
      <c r="L65" s="47"/>
    </row>
    <row r="66" spans="2:12" s="1" customFormat="1" ht="14.4" customHeight="1">
      <c r="B66" s="47"/>
      <c r="C66" s="75" t="s">
        <v>19</v>
      </c>
      <c r="L66" s="47"/>
    </row>
    <row r="67" spans="2:12" s="1" customFormat="1" ht="16.5" customHeight="1">
      <c r="B67" s="47"/>
      <c r="E67" s="176" t="str">
        <f>E7</f>
        <v>Výrobní areál fi.Hauser CZ s.r.o., Heřmanova Huť aktualizace 11.12.2018</v>
      </c>
      <c r="F67" s="75"/>
      <c r="G67" s="75"/>
      <c r="H67" s="75"/>
      <c r="L67" s="47"/>
    </row>
    <row r="68" spans="2:12" s="1" customFormat="1" ht="14.4" customHeight="1">
      <c r="B68" s="47"/>
      <c r="C68" s="75" t="s">
        <v>158</v>
      </c>
      <c r="L68" s="47"/>
    </row>
    <row r="69" spans="2:12" s="1" customFormat="1" ht="17.25" customHeight="1">
      <c r="B69" s="47"/>
      <c r="E69" s="78" t="str">
        <f>E9</f>
        <v>30 - PS03 stlačený vzduch</v>
      </c>
      <c r="F69" s="1"/>
      <c r="G69" s="1"/>
      <c r="H69" s="1"/>
      <c r="L69" s="47"/>
    </row>
    <row r="70" spans="2:12" s="1" customFormat="1" ht="6.95" customHeight="1">
      <c r="B70" s="47"/>
      <c r="L70" s="47"/>
    </row>
    <row r="71" spans="2:12" s="1" customFormat="1" ht="18" customHeight="1">
      <c r="B71" s="47"/>
      <c r="C71" s="75" t="s">
        <v>24</v>
      </c>
      <c r="F71" s="177" t="str">
        <f>F12</f>
        <v xml:space="preserve"> </v>
      </c>
      <c r="I71" s="178" t="s">
        <v>26</v>
      </c>
      <c r="J71" s="80" t="str">
        <f>IF(J12="","",J12)</f>
        <v>17. 7. 2018</v>
      </c>
      <c r="L71" s="47"/>
    </row>
    <row r="72" spans="2:12" s="1" customFormat="1" ht="6.95" customHeight="1">
      <c r="B72" s="47"/>
      <c r="L72" s="47"/>
    </row>
    <row r="73" spans="2:12" s="1" customFormat="1" ht="13.5">
      <c r="B73" s="47"/>
      <c r="C73" s="75" t="s">
        <v>32</v>
      </c>
      <c r="F73" s="177" t="str">
        <f>E15</f>
        <v>Hauser CZ s.r.o., Tlučenská 8, 33027 Vejprnice</v>
      </c>
      <c r="I73" s="178" t="s">
        <v>38</v>
      </c>
      <c r="J73" s="177" t="str">
        <f>E21</f>
        <v>Rene Hartman, Trnová 350, 33015 Trnová</v>
      </c>
      <c r="L73" s="47"/>
    </row>
    <row r="74" spans="2:12" s="1" customFormat="1" ht="14.4" customHeight="1">
      <c r="B74" s="47"/>
      <c r="C74" s="75" t="s">
        <v>36</v>
      </c>
      <c r="F74" s="177" t="str">
        <f>IF(E18="","",E18)</f>
        <v/>
      </c>
      <c r="L74" s="47"/>
    </row>
    <row r="75" spans="2:12" s="1" customFormat="1" ht="10.3" customHeight="1">
      <c r="B75" s="47"/>
      <c r="L75" s="47"/>
    </row>
    <row r="76" spans="2:20" s="9" customFormat="1" ht="29.25" customHeight="1">
      <c r="B76" s="179"/>
      <c r="C76" s="180" t="s">
        <v>186</v>
      </c>
      <c r="D76" s="181" t="s">
        <v>62</v>
      </c>
      <c r="E76" s="181" t="s">
        <v>58</v>
      </c>
      <c r="F76" s="181" t="s">
        <v>187</v>
      </c>
      <c r="G76" s="181" t="s">
        <v>188</v>
      </c>
      <c r="H76" s="181" t="s">
        <v>189</v>
      </c>
      <c r="I76" s="182" t="s">
        <v>190</v>
      </c>
      <c r="J76" s="181" t="s">
        <v>162</v>
      </c>
      <c r="K76" s="183" t="s">
        <v>191</v>
      </c>
      <c r="L76" s="179"/>
      <c r="M76" s="93" t="s">
        <v>192</v>
      </c>
      <c r="N76" s="94" t="s">
        <v>47</v>
      </c>
      <c r="O76" s="94" t="s">
        <v>193</v>
      </c>
      <c r="P76" s="94" t="s">
        <v>194</v>
      </c>
      <c r="Q76" s="94" t="s">
        <v>195</v>
      </c>
      <c r="R76" s="94" t="s">
        <v>196</v>
      </c>
      <c r="S76" s="94" t="s">
        <v>197</v>
      </c>
      <c r="T76" s="95" t="s">
        <v>198</v>
      </c>
    </row>
    <row r="77" spans="2:63" s="1" customFormat="1" ht="29.25" customHeight="1">
      <c r="B77" s="47"/>
      <c r="C77" s="97" t="s">
        <v>163</v>
      </c>
      <c r="J77" s="184">
        <f>BK77</f>
        <v>0</v>
      </c>
      <c r="L77" s="47"/>
      <c r="M77" s="96"/>
      <c r="N77" s="83"/>
      <c r="O77" s="83"/>
      <c r="P77" s="185">
        <f>P78</f>
        <v>0</v>
      </c>
      <c r="Q77" s="83"/>
      <c r="R77" s="185">
        <f>R78</f>
        <v>0</v>
      </c>
      <c r="S77" s="83"/>
      <c r="T77" s="186">
        <f>T78</f>
        <v>0</v>
      </c>
      <c r="AT77" s="24" t="s">
        <v>76</v>
      </c>
      <c r="AU77" s="24" t="s">
        <v>164</v>
      </c>
      <c r="BK77" s="187">
        <f>BK78</f>
        <v>0</v>
      </c>
    </row>
    <row r="78" spans="2:63" s="10" customFormat="1" ht="37.4" customHeight="1">
      <c r="B78" s="188"/>
      <c r="D78" s="189" t="s">
        <v>76</v>
      </c>
      <c r="E78" s="190" t="s">
        <v>1188</v>
      </c>
      <c r="F78" s="190" t="s">
        <v>3992</v>
      </c>
      <c r="I78" s="191"/>
      <c r="J78" s="192">
        <f>BK78</f>
        <v>0</v>
      </c>
      <c r="L78" s="188"/>
      <c r="M78" s="193"/>
      <c r="N78" s="194"/>
      <c r="O78" s="194"/>
      <c r="P78" s="195">
        <f>SUM(P79:P112)</f>
        <v>0</v>
      </c>
      <c r="Q78" s="194"/>
      <c r="R78" s="195">
        <f>SUM(R79:R112)</f>
        <v>0</v>
      </c>
      <c r="S78" s="194"/>
      <c r="T78" s="196">
        <f>SUM(T79:T112)</f>
        <v>0</v>
      </c>
      <c r="AR78" s="189" t="s">
        <v>85</v>
      </c>
      <c r="AT78" s="197" t="s">
        <v>76</v>
      </c>
      <c r="AU78" s="197" t="s">
        <v>77</v>
      </c>
      <c r="AY78" s="189" t="s">
        <v>201</v>
      </c>
      <c r="BK78" s="198">
        <f>SUM(BK79:BK112)</f>
        <v>0</v>
      </c>
    </row>
    <row r="79" spans="2:65" s="1" customFormat="1" ht="16.5" customHeight="1">
      <c r="B79" s="201"/>
      <c r="C79" s="202" t="s">
        <v>85</v>
      </c>
      <c r="D79" s="202" t="s">
        <v>203</v>
      </c>
      <c r="E79" s="203" t="s">
        <v>3993</v>
      </c>
      <c r="F79" s="204" t="s">
        <v>3994</v>
      </c>
      <c r="G79" s="205" t="s">
        <v>330</v>
      </c>
      <c r="H79" s="206">
        <v>280</v>
      </c>
      <c r="I79" s="207"/>
      <c r="J79" s="208">
        <f>ROUND(I79*H79,2)</f>
        <v>0</v>
      </c>
      <c r="K79" s="204" t="s">
        <v>5</v>
      </c>
      <c r="L79" s="47"/>
      <c r="M79" s="209" t="s">
        <v>5</v>
      </c>
      <c r="N79" s="210" t="s">
        <v>48</v>
      </c>
      <c r="O79" s="48"/>
      <c r="P79" s="211">
        <f>O79*H79</f>
        <v>0</v>
      </c>
      <c r="Q79" s="211">
        <v>0</v>
      </c>
      <c r="R79" s="211">
        <f>Q79*H79</f>
        <v>0</v>
      </c>
      <c r="S79" s="211">
        <v>0</v>
      </c>
      <c r="T79" s="212">
        <f>S79*H79</f>
        <v>0</v>
      </c>
      <c r="AR79" s="24" t="s">
        <v>208</v>
      </c>
      <c r="AT79" s="24" t="s">
        <v>203</v>
      </c>
      <c r="AU79" s="24" t="s">
        <v>85</v>
      </c>
      <c r="AY79" s="24" t="s">
        <v>201</v>
      </c>
      <c r="BE79" s="213">
        <f>IF(N79="základní",J79,0)</f>
        <v>0</v>
      </c>
      <c r="BF79" s="213">
        <f>IF(N79="snížená",J79,0)</f>
        <v>0</v>
      </c>
      <c r="BG79" s="213">
        <f>IF(N79="zákl. přenesená",J79,0)</f>
        <v>0</v>
      </c>
      <c r="BH79" s="213">
        <f>IF(N79="sníž. přenesená",J79,0)</f>
        <v>0</v>
      </c>
      <c r="BI79" s="213">
        <f>IF(N79="nulová",J79,0)</f>
        <v>0</v>
      </c>
      <c r="BJ79" s="24" t="s">
        <v>85</v>
      </c>
      <c r="BK79" s="213">
        <f>ROUND(I79*H79,2)</f>
        <v>0</v>
      </c>
      <c r="BL79" s="24" t="s">
        <v>208</v>
      </c>
      <c r="BM79" s="24" t="s">
        <v>87</v>
      </c>
    </row>
    <row r="80" spans="2:47" s="1" customFormat="1" ht="13.5">
      <c r="B80" s="47"/>
      <c r="D80" s="214" t="s">
        <v>210</v>
      </c>
      <c r="F80" s="215" t="s">
        <v>3994</v>
      </c>
      <c r="I80" s="216"/>
      <c r="L80" s="47"/>
      <c r="M80" s="217"/>
      <c r="N80" s="48"/>
      <c r="O80" s="48"/>
      <c r="P80" s="48"/>
      <c r="Q80" s="48"/>
      <c r="R80" s="48"/>
      <c r="S80" s="48"/>
      <c r="T80" s="86"/>
      <c r="AT80" s="24" t="s">
        <v>210</v>
      </c>
      <c r="AU80" s="24" t="s">
        <v>85</v>
      </c>
    </row>
    <row r="81" spans="2:65" s="1" customFormat="1" ht="16.5" customHeight="1">
      <c r="B81" s="201"/>
      <c r="C81" s="202" t="s">
        <v>87</v>
      </c>
      <c r="D81" s="202" t="s">
        <v>203</v>
      </c>
      <c r="E81" s="203" t="s">
        <v>3995</v>
      </c>
      <c r="F81" s="204" t="s">
        <v>3996</v>
      </c>
      <c r="G81" s="205" t="s">
        <v>330</v>
      </c>
      <c r="H81" s="206">
        <v>100</v>
      </c>
      <c r="I81" s="207"/>
      <c r="J81" s="208">
        <f>ROUND(I81*H81,2)</f>
        <v>0</v>
      </c>
      <c r="K81" s="204" t="s">
        <v>5</v>
      </c>
      <c r="L81" s="47"/>
      <c r="M81" s="209" t="s">
        <v>5</v>
      </c>
      <c r="N81" s="210" t="s">
        <v>48</v>
      </c>
      <c r="O81" s="48"/>
      <c r="P81" s="211">
        <f>O81*H81</f>
        <v>0</v>
      </c>
      <c r="Q81" s="211">
        <v>0</v>
      </c>
      <c r="R81" s="211">
        <f>Q81*H81</f>
        <v>0</v>
      </c>
      <c r="S81" s="211">
        <v>0</v>
      </c>
      <c r="T81" s="212">
        <f>S81*H81</f>
        <v>0</v>
      </c>
      <c r="AR81" s="24" t="s">
        <v>208</v>
      </c>
      <c r="AT81" s="24" t="s">
        <v>203</v>
      </c>
      <c r="AU81" s="24" t="s">
        <v>85</v>
      </c>
      <c r="AY81" s="24" t="s">
        <v>201</v>
      </c>
      <c r="BE81" s="213">
        <f>IF(N81="základní",J81,0)</f>
        <v>0</v>
      </c>
      <c r="BF81" s="213">
        <f>IF(N81="snížená",J81,0)</f>
        <v>0</v>
      </c>
      <c r="BG81" s="213">
        <f>IF(N81="zákl. přenesená",J81,0)</f>
        <v>0</v>
      </c>
      <c r="BH81" s="213">
        <f>IF(N81="sníž. přenesená",J81,0)</f>
        <v>0</v>
      </c>
      <c r="BI81" s="213">
        <f>IF(N81="nulová",J81,0)</f>
        <v>0</v>
      </c>
      <c r="BJ81" s="24" t="s">
        <v>85</v>
      </c>
      <c r="BK81" s="213">
        <f>ROUND(I81*H81,2)</f>
        <v>0</v>
      </c>
      <c r="BL81" s="24" t="s">
        <v>208</v>
      </c>
      <c r="BM81" s="24" t="s">
        <v>208</v>
      </c>
    </row>
    <row r="82" spans="2:47" s="1" customFormat="1" ht="13.5">
      <c r="B82" s="47"/>
      <c r="D82" s="214" t="s">
        <v>210</v>
      </c>
      <c r="F82" s="215" t="s">
        <v>3996</v>
      </c>
      <c r="I82" s="216"/>
      <c r="L82" s="47"/>
      <c r="M82" s="217"/>
      <c r="N82" s="48"/>
      <c r="O82" s="48"/>
      <c r="P82" s="48"/>
      <c r="Q82" s="48"/>
      <c r="R82" s="48"/>
      <c r="S82" s="48"/>
      <c r="T82" s="86"/>
      <c r="AT82" s="24" t="s">
        <v>210</v>
      </c>
      <c r="AU82" s="24" t="s">
        <v>85</v>
      </c>
    </row>
    <row r="83" spans="2:65" s="1" customFormat="1" ht="16.5" customHeight="1">
      <c r="B83" s="201"/>
      <c r="C83" s="202" t="s">
        <v>219</v>
      </c>
      <c r="D83" s="202" t="s">
        <v>203</v>
      </c>
      <c r="E83" s="203" t="s">
        <v>3997</v>
      </c>
      <c r="F83" s="204" t="s">
        <v>3998</v>
      </c>
      <c r="G83" s="205" t="s">
        <v>1192</v>
      </c>
      <c r="H83" s="206">
        <v>1</v>
      </c>
      <c r="I83" s="207"/>
      <c r="J83" s="208">
        <f>ROUND(I83*H83,2)</f>
        <v>0</v>
      </c>
      <c r="K83" s="204" t="s">
        <v>5</v>
      </c>
      <c r="L83" s="47"/>
      <c r="M83" s="209" t="s">
        <v>5</v>
      </c>
      <c r="N83" s="210" t="s">
        <v>48</v>
      </c>
      <c r="O83" s="48"/>
      <c r="P83" s="211">
        <f>O83*H83</f>
        <v>0</v>
      </c>
      <c r="Q83" s="211">
        <v>0</v>
      </c>
      <c r="R83" s="211">
        <f>Q83*H83</f>
        <v>0</v>
      </c>
      <c r="S83" s="211">
        <v>0</v>
      </c>
      <c r="T83" s="212">
        <f>S83*H83</f>
        <v>0</v>
      </c>
      <c r="AR83" s="24" t="s">
        <v>208</v>
      </c>
      <c r="AT83" s="24" t="s">
        <v>203</v>
      </c>
      <c r="AU83" s="24" t="s">
        <v>85</v>
      </c>
      <c r="AY83" s="24" t="s">
        <v>201</v>
      </c>
      <c r="BE83" s="213">
        <f>IF(N83="základní",J83,0)</f>
        <v>0</v>
      </c>
      <c r="BF83" s="213">
        <f>IF(N83="snížená",J83,0)</f>
        <v>0</v>
      </c>
      <c r="BG83" s="213">
        <f>IF(N83="zákl. přenesená",J83,0)</f>
        <v>0</v>
      </c>
      <c r="BH83" s="213">
        <f>IF(N83="sníž. přenesená",J83,0)</f>
        <v>0</v>
      </c>
      <c r="BI83" s="213">
        <f>IF(N83="nulová",J83,0)</f>
        <v>0</v>
      </c>
      <c r="BJ83" s="24" t="s">
        <v>85</v>
      </c>
      <c r="BK83" s="213">
        <f>ROUND(I83*H83,2)</f>
        <v>0</v>
      </c>
      <c r="BL83" s="24" t="s">
        <v>208</v>
      </c>
      <c r="BM83" s="24" t="s">
        <v>238</v>
      </c>
    </row>
    <row r="84" spans="2:47" s="1" customFormat="1" ht="13.5">
      <c r="B84" s="47"/>
      <c r="D84" s="214" t="s">
        <v>210</v>
      </c>
      <c r="F84" s="215" t="s">
        <v>3998</v>
      </c>
      <c r="I84" s="216"/>
      <c r="L84" s="47"/>
      <c r="M84" s="217"/>
      <c r="N84" s="48"/>
      <c r="O84" s="48"/>
      <c r="P84" s="48"/>
      <c r="Q84" s="48"/>
      <c r="R84" s="48"/>
      <c r="S84" s="48"/>
      <c r="T84" s="86"/>
      <c r="AT84" s="24" t="s">
        <v>210</v>
      </c>
      <c r="AU84" s="24" t="s">
        <v>85</v>
      </c>
    </row>
    <row r="85" spans="2:65" s="1" customFormat="1" ht="16.5" customHeight="1">
      <c r="B85" s="201"/>
      <c r="C85" s="202" t="s">
        <v>208</v>
      </c>
      <c r="D85" s="202" t="s">
        <v>203</v>
      </c>
      <c r="E85" s="203" t="s">
        <v>3999</v>
      </c>
      <c r="F85" s="204" t="s">
        <v>4000</v>
      </c>
      <c r="G85" s="205" t="s">
        <v>1192</v>
      </c>
      <c r="H85" s="206">
        <v>12</v>
      </c>
      <c r="I85" s="207"/>
      <c r="J85" s="208">
        <f>ROUND(I85*H85,2)</f>
        <v>0</v>
      </c>
      <c r="K85" s="204" t="s">
        <v>5</v>
      </c>
      <c r="L85" s="47"/>
      <c r="M85" s="209" t="s">
        <v>5</v>
      </c>
      <c r="N85" s="210" t="s">
        <v>48</v>
      </c>
      <c r="O85" s="48"/>
      <c r="P85" s="211">
        <f>O85*H85</f>
        <v>0</v>
      </c>
      <c r="Q85" s="211">
        <v>0</v>
      </c>
      <c r="R85" s="211">
        <f>Q85*H85</f>
        <v>0</v>
      </c>
      <c r="S85" s="211">
        <v>0</v>
      </c>
      <c r="T85" s="212">
        <f>S85*H85</f>
        <v>0</v>
      </c>
      <c r="AR85" s="24" t="s">
        <v>208</v>
      </c>
      <c r="AT85" s="24" t="s">
        <v>203</v>
      </c>
      <c r="AU85" s="24" t="s">
        <v>85</v>
      </c>
      <c r="AY85" s="24" t="s">
        <v>201</v>
      </c>
      <c r="BE85" s="213">
        <f>IF(N85="základní",J85,0)</f>
        <v>0</v>
      </c>
      <c r="BF85" s="213">
        <f>IF(N85="snížená",J85,0)</f>
        <v>0</v>
      </c>
      <c r="BG85" s="213">
        <f>IF(N85="zákl. přenesená",J85,0)</f>
        <v>0</v>
      </c>
      <c r="BH85" s="213">
        <f>IF(N85="sníž. přenesená",J85,0)</f>
        <v>0</v>
      </c>
      <c r="BI85" s="213">
        <f>IF(N85="nulová",J85,0)</f>
        <v>0</v>
      </c>
      <c r="BJ85" s="24" t="s">
        <v>85</v>
      </c>
      <c r="BK85" s="213">
        <f>ROUND(I85*H85,2)</f>
        <v>0</v>
      </c>
      <c r="BL85" s="24" t="s">
        <v>208</v>
      </c>
      <c r="BM85" s="24" t="s">
        <v>250</v>
      </c>
    </row>
    <row r="86" spans="2:47" s="1" customFormat="1" ht="13.5">
      <c r="B86" s="47"/>
      <c r="D86" s="214" t="s">
        <v>210</v>
      </c>
      <c r="F86" s="215" t="s">
        <v>4000</v>
      </c>
      <c r="I86" s="216"/>
      <c r="L86" s="47"/>
      <c r="M86" s="217"/>
      <c r="N86" s="48"/>
      <c r="O86" s="48"/>
      <c r="P86" s="48"/>
      <c r="Q86" s="48"/>
      <c r="R86" s="48"/>
      <c r="S86" s="48"/>
      <c r="T86" s="86"/>
      <c r="AT86" s="24" t="s">
        <v>210</v>
      </c>
      <c r="AU86" s="24" t="s">
        <v>85</v>
      </c>
    </row>
    <row r="87" spans="2:65" s="1" customFormat="1" ht="16.5" customHeight="1">
      <c r="B87" s="201"/>
      <c r="C87" s="202" t="s">
        <v>232</v>
      </c>
      <c r="D87" s="202" t="s">
        <v>203</v>
      </c>
      <c r="E87" s="203" t="s">
        <v>4001</v>
      </c>
      <c r="F87" s="204" t="s">
        <v>4002</v>
      </c>
      <c r="G87" s="205" t="s">
        <v>1192</v>
      </c>
      <c r="H87" s="206">
        <v>20</v>
      </c>
      <c r="I87" s="207"/>
      <c r="J87" s="208">
        <f>ROUND(I87*H87,2)</f>
        <v>0</v>
      </c>
      <c r="K87" s="204" t="s">
        <v>5</v>
      </c>
      <c r="L87" s="47"/>
      <c r="M87" s="209" t="s">
        <v>5</v>
      </c>
      <c r="N87" s="210" t="s">
        <v>48</v>
      </c>
      <c r="O87" s="48"/>
      <c r="P87" s="211">
        <f>O87*H87</f>
        <v>0</v>
      </c>
      <c r="Q87" s="211">
        <v>0</v>
      </c>
      <c r="R87" s="211">
        <f>Q87*H87</f>
        <v>0</v>
      </c>
      <c r="S87" s="211">
        <v>0</v>
      </c>
      <c r="T87" s="212">
        <f>S87*H87</f>
        <v>0</v>
      </c>
      <c r="AR87" s="24" t="s">
        <v>208</v>
      </c>
      <c r="AT87" s="24" t="s">
        <v>203</v>
      </c>
      <c r="AU87" s="24" t="s">
        <v>85</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127</v>
      </c>
    </row>
    <row r="88" spans="2:47" s="1" customFormat="1" ht="13.5">
      <c r="B88" s="47"/>
      <c r="D88" s="214" t="s">
        <v>210</v>
      </c>
      <c r="F88" s="215" t="s">
        <v>4002</v>
      </c>
      <c r="I88" s="216"/>
      <c r="L88" s="47"/>
      <c r="M88" s="217"/>
      <c r="N88" s="48"/>
      <c r="O88" s="48"/>
      <c r="P88" s="48"/>
      <c r="Q88" s="48"/>
      <c r="R88" s="48"/>
      <c r="S88" s="48"/>
      <c r="T88" s="86"/>
      <c r="AT88" s="24" t="s">
        <v>210</v>
      </c>
      <c r="AU88" s="24" t="s">
        <v>85</v>
      </c>
    </row>
    <row r="89" spans="2:65" s="1" customFormat="1" ht="16.5" customHeight="1">
      <c r="B89" s="201"/>
      <c r="C89" s="202" t="s">
        <v>238</v>
      </c>
      <c r="D89" s="202" t="s">
        <v>203</v>
      </c>
      <c r="E89" s="203" t="s">
        <v>4003</v>
      </c>
      <c r="F89" s="204" t="s">
        <v>4004</v>
      </c>
      <c r="G89" s="205" t="s">
        <v>1192</v>
      </c>
      <c r="H89" s="206">
        <v>1</v>
      </c>
      <c r="I89" s="207"/>
      <c r="J89" s="208">
        <f>ROUND(I89*H89,2)</f>
        <v>0</v>
      </c>
      <c r="K89" s="204" t="s">
        <v>5</v>
      </c>
      <c r="L89" s="47"/>
      <c r="M89" s="209" t="s">
        <v>5</v>
      </c>
      <c r="N89" s="210" t="s">
        <v>48</v>
      </c>
      <c r="O89" s="48"/>
      <c r="P89" s="211">
        <f>O89*H89</f>
        <v>0</v>
      </c>
      <c r="Q89" s="211">
        <v>0</v>
      </c>
      <c r="R89" s="211">
        <f>Q89*H89</f>
        <v>0</v>
      </c>
      <c r="S89" s="211">
        <v>0</v>
      </c>
      <c r="T89" s="212">
        <f>S89*H89</f>
        <v>0</v>
      </c>
      <c r="AR89" s="24" t="s">
        <v>208</v>
      </c>
      <c r="AT89" s="24" t="s">
        <v>203</v>
      </c>
      <c r="AU89" s="24" t="s">
        <v>85</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133</v>
      </c>
    </row>
    <row r="90" spans="2:47" s="1" customFormat="1" ht="13.5">
      <c r="B90" s="47"/>
      <c r="D90" s="214" t="s">
        <v>210</v>
      </c>
      <c r="F90" s="215" t="s">
        <v>4004</v>
      </c>
      <c r="I90" s="216"/>
      <c r="L90" s="47"/>
      <c r="M90" s="217"/>
      <c r="N90" s="48"/>
      <c r="O90" s="48"/>
      <c r="P90" s="48"/>
      <c r="Q90" s="48"/>
      <c r="R90" s="48"/>
      <c r="S90" s="48"/>
      <c r="T90" s="86"/>
      <c r="AT90" s="24" t="s">
        <v>210</v>
      </c>
      <c r="AU90" s="24" t="s">
        <v>85</v>
      </c>
    </row>
    <row r="91" spans="2:65" s="1" customFormat="1" ht="16.5" customHeight="1">
      <c r="B91" s="201"/>
      <c r="C91" s="202" t="s">
        <v>244</v>
      </c>
      <c r="D91" s="202" t="s">
        <v>203</v>
      </c>
      <c r="E91" s="203" t="s">
        <v>4005</v>
      </c>
      <c r="F91" s="204" t="s">
        <v>4006</v>
      </c>
      <c r="G91" s="205" t="s">
        <v>330</v>
      </c>
      <c r="H91" s="206">
        <v>8</v>
      </c>
      <c r="I91" s="207"/>
      <c r="J91" s="208">
        <f>ROUND(I91*H91,2)</f>
        <v>0</v>
      </c>
      <c r="K91" s="204" t="s">
        <v>5</v>
      </c>
      <c r="L91" s="47"/>
      <c r="M91" s="209" t="s">
        <v>5</v>
      </c>
      <c r="N91" s="210" t="s">
        <v>48</v>
      </c>
      <c r="O91" s="48"/>
      <c r="P91" s="211">
        <f>O91*H91</f>
        <v>0</v>
      </c>
      <c r="Q91" s="211">
        <v>0</v>
      </c>
      <c r="R91" s="211">
        <f>Q91*H91</f>
        <v>0</v>
      </c>
      <c r="S91" s="211">
        <v>0</v>
      </c>
      <c r="T91" s="212">
        <f>S91*H91</f>
        <v>0</v>
      </c>
      <c r="AR91" s="24" t="s">
        <v>208</v>
      </c>
      <c r="AT91" s="24" t="s">
        <v>203</v>
      </c>
      <c r="AU91" s="24" t="s">
        <v>85</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139</v>
      </c>
    </row>
    <row r="92" spans="2:47" s="1" customFormat="1" ht="13.5">
      <c r="B92" s="47"/>
      <c r="D92" s="214" t="s">
        <v>210</v>
      </c>
      <c r="F92" s="215" t="s">
        <v>4006</v>
      </c>
      <c r="I92" s="216"/>
      <c r="L92" s="47"/>
      <c r="M92" s="217"/>
      <c r="N92" s="48"/>
      <c r="O92" s="48"/>
      <c r="P92" s="48"/>
      <c r="Q92" s="48"/>
      <c r="R92" s="48"/>
      <c r="S92" s="48"/>
      <c r="T92" s="86"/>
      <c r="AT92" s="24" t="s">
        <v>210</v>
      </c>
      <c r="AU92" s="24" t="s">
        <v>85</v>
      </c>
    </row>
    <row r="93" spans="2:65" s="1" customFormat="1" ht="16.5" customHeight="1">
      <c r="B93" s="201"/>
      <c r="C93" s="202" t="s">
        <v>250</v>
      </c>
      <c r="D93" s="202" t="s">
        <v>203</v>
      </c>
      <c r="E93" s="203" t="s">
        <v>4007</v>
      </c>
      <c r="F93" s="204" t="s">
        <v>4008</v>
      </c>
      <c r="G93" s="205" t="s">
        <v>1022</v>
      </c>
      <c r="H93" s="206">
        <v>140</v>
      </c>
      <c r="I93" s="207"/>
      <c r="J93" s="208">
        <f>ROUND(I93*H93,2)</f>
        <v>0</v>
      </c>
      <c r="K93" s="204" t="s">
        <v>5</v>
      </c>
      <c r="L93" s="47"/>
      <c r="M93" s="209" t="s">
        <v>5</v>
      </c>
      <c r="N93" s="210" t="s">
        <v>48</v>
      </c>
      <c r="O93" s="48"/>
      <c r="P93" s="211">
        <f>O93*H93</f>
        <v>0</v>
      </c>
      <c r="Q93" s="211">
        <v>0</v>
      </c>
      <c r="R93" s="211">
        <f>Q93*H93</f>
        <v>0</v>
      </c>
      <c r="S93" s="211">
        <v>0</v>
      </c>
      <c r="T93" s="212">
        <f>S93*H93</f>
        <v>0</v>
      </c>
      <c r="AR93" s="24" t="s">
        <v>208</v>
      </c>
      <c r="AT93" s="24" t="s">
        <v>203</v>
      </c>
      <c r="AU93" s="24" t="s">
        <v>85</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296</v>
      </c>
    </row>
    <row r="94" spans="2:47" s="1" customFormat="1" ht="13.5">
      <c r="B94" s="47"/>
      <c r="D94" s="214" t="s">
        <v>210</v>
      </c>
      <c r="F94" s="215" t="s">
        <v>4008</v>
      </c>
      <c r="I94" s="216"/>
      <c r="L94" s="47"/>
      <c r="M94" s="217"/>
      <c r="N94" s="48"/>
      <c r="O94" s="48"/>
      <c r="P94" s="48"/>
      <c r="Q94" s="48"/>
      <c r="R94" s="48"/>
      <c r="S94" s="48"/>
      <c r="T94" s="86"/>
      <c r="AT94" s="24" t="s">
        <v>210</v>
      </c>
      <c r="AU94" s="24" t="s">
        <v>85</v>
      </c>
    </row>
    <row r="95" spans="2:65" s="1" customFormat="1" ht="16.5" customHeight="1">
      <c r="B95" s="201"/>
      <c r="C95" s="202" t="s">
        <v>256</v>
      </c>
      <c r="D95" s="202" t="s">
        <v>203</v>
      </c>
      <c r="E95" s="203" t="s">
        <v>4009</v>
      </c>
      <c r="F95" s="204" t="s">
        <v>4010</v>
      </c>
      <c r="G95" s="205" t="s">
        <v>1192</v>
      </c>
      <c r="H95" s="206">
        <v>20</v>
      </c>
      <c r="I95" s="207"/>
      <c r="J95" s="208">
        <f>ROUND(I95*H95,2)</f>
        <v>0</v>
      </c>
      <c r="K95" s="204" t="s">
        <v>5</v>
      </c>
      <c r="L95" s="47"/>
      <c r="M95" s="209" t="s">
        <v>5</v>
      </c>
      <c r="N95" s="210" t="s">
        <v>48</v>
      </c>
      <c r="O95" s="48"/>
      <c r="P95" s="211">
        <f>O95*H95</f>
        <v>0</v>
      </c>
      <c r="Q95" s="211">
        <v>0</v>
      </c>
      <c r="R95" s="211">
        <f>Q95*H95</f>
        <v>0</v>
      </c>
      <c r="S95" s="211">
        <v>0</v>
      </c>
      <c r="T95" s="212">
        <f>S95*H95</f>
        <v>0</v>
      </c>
      <c r="AR95" s="24" t="s">
        <v>208</v>
      </c>
      <c r="AT95" s="24" t="s">
        <v>203</v>
      </c>
      <c r="AU95" s="24" t="s">
        <v>85</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308</v>
      </c>
    </row>
    <row r="96" spans="2:47" s="1" customFormat="1" ht="13.5">
      <c r="B96" s="47"/>
      <c r="D96" s="214" t="s">
        <v>210</v>
      </c>
      <c r="F96" s="215" t="s">
        <v>4010</v>
      </c>
      <c r="I96" s="216"/>
      <c r="L96" s="47"/>
      <c r="M96" s="217"/>
      <c r="N96" s="48"/>
      <c r="O96" s="48"/>
      <c r="P96" s="48"/>
      <c r="Q96" s="48"/>
      <c r="R96" s="48"/>
      <c r="S96" s="48"/>
      <c r="T96" s="86"/>
      <c r="AT96" s="24" t="s">
        <v>210</v>
      </c>
      <c r="AU96" s="24" t="s">
        <v>85</v>
      </c>
    </row>
    <row r="97" spans="2:65" s="1" customFormat="1" ht="16.5" customHeight="1">
      <c r="B97" s="201"/>
      <c r="C97" s="202" t="s">
        <v>127</v>
      </c>
      <c r="D97" s="202" t="s">
        <v>203</v>
      </c>
      <c r="E97" s="203" t="s">
        <v>4011</v>
      </c>
      <c r="F97" s="204" t="s">
        <v>4012</v>
      </c>
      <c r="G97" s="205" t="s">
        <v>1192</v>
      </c>
      <c r="H97" s="206">
        <v>80</v>
      </c>
      <c r="I97" s="207"/>
      <c r="J97" s="208">
        <f>ROUND(I97*H97,2)</f>
        <v>0</v>
      </c>
      <c r="K97" s="204" t="s">
        <v>5</v>
      </c>
      <c r="L97" s="47"/>
      <c r="M97" s="209" t="s">
        <v>5</v>
      </c>
      <c r="N97" s="210" t="s">
        <v>48</v>
      </c>
      <c r="O97" s="48"/>
      <c r="P97" s="211">
        <f>O97*H97</f>
        <v>0</v>
      </c>
      <c r="Q97" s="211">
        <v>0</v>
      </c>
      <c r="R97" s="211">
        <f>Q97*H97</f>
        <v>0</v>
      </c>
      <c r="S97" s="211">
        <v>0</v>
      </c>
      <c r="T97" s="212">
        <f>S97*H97</f>
        <v>0</v>
      </c>
      <c r="AR97" s="24" t="s">
        <v>208</v>
      </c>
      <c r="AT97" s="24" t="s">
        <v>203</v>
      </c>
      <c r="AU97" s="24" t="s">
        <v>85</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318</v>
      </c>
    </row>
    <row r="98" spans="2:47" s="1" customFormat="1" ht="13.5">
      <c r="B98" s="47"/>
      <c r="D98" s="214" t="s">
        <v>210</v>
      </c>
      <c r="F98" s="215" t="s">
        <v>4012</v>
      </c>
      <c r="I98" s="216"/>
      <c r="L98" s="47"/>
      <c r="M98" s="217"/>
      <c r="N98" s="48"/>
      <c r="O98" s="48"/>
      <c r="P98" s="48"/>
      <c r="Q98" s="48"/>
      <c r="R98" s="48"/>
      <c r="S98" s="48"/>
      <c r="T98" s="86"/>
      <c r="AT98" s="24" t="s">
        <v>210</v>
      </c>
      <c r="AU98" s="24" t="s">
        <v>85</v>
      </c>
    </row>
    <row r="99" spans="2:65" s="1" customFormat="1" ht="16.5" customHeight="1">
      <c r="B99" s="201"/>
      <c r="C99" s="202" t="s">
        <v>130</v>
      </c>
      <c r="D99" s="202" t="s">
        <v>203</v>
      </c>
      <c r="E99" s="203" t="s">
        <v>4013</v>
      </c>
      <c r="F99" s="204" t="s">
        <v>4014</v>
      </c>
      <c r="G99" s="205" t="s">
        <v>330</v>
      </c>
      <c r="H99" s="206">
        <v>163</v>
      </c>
      <c r="I99" s="207"/>
      <c r="J99" s="208">
        <f>ROUND(I99*H99,2)</f>
        <v>0</v>
      </c>
      <c r="K99" s="204" t="s">
        <v>5</v>
      </c>
      <c r="L99" s="47"/>
      <c r="M99" s="209" t="s">
        <v>5</v>
      </c>
      <c r="N99" s="210" t="s">
        <v>48</v>
      </c>
      <c r="O99" s="48"/>
      <c r="P99" s="211">
        <f>O99*H99</f>
        <v>0</v>
      </c>
      <c r="Q99" s="211">
        <v>0</v>
      </c>
      <c r="R99" s="211">
        <f>Q99*H99</f>
        <v>0</v>
      </c>
      <c r="S99" s="211">
        <v>0</v>
      </c>
      <c r="T99" s="212">
        <f>S99*H99</f>
        <v>0</v>
      </c>
      <c r="AR99" s="24" t="s">
        <v>208</v>
      </c>
      <c r="AT99" s="24" t="s">
        <v>203</v>
      </c>
      <c r="AU99" s="24" t="s">
        <v>85</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327</v>
      </c>
    </row>
    <row r="100" spans="2:47" s="1" customFormat="1" ht="13.5">
      <c r="B100" s="47"/>
      <c r="D100" s="214" t="s">
        <v>210</v>
      </c>
      <c r="F100" s="215" t="s">
        <v>4014</v>
      </c>
      <c r="I100" s="216"/>
      <c r="L100" s="47"/>
      <c r="M100" s="217"/>
      <c r="N100" s="48"/>
      <c r="O100" s="48"/>
      <c r="P100" s="48"/>
      <c r="Q100" s="48"/>
      <c r="R100" s="48"/>
      <c r="S100" s="48"/>
      <c r="T100" s="86"/>
      <c r="AT100" s="24" t="s">
        <v>210</v>
      </c>
      <c r="AU100" s="24" t="s">
        <v>85</v>
      </c>
    </row>
    <row r="101" spans="2:65" s="1" customFormat="1" ht="16.5" customHeight="1">
      <c r="B101" s="201"/>
      <c r="C101" s="202" t="s">
        <v>133</v>
      </c>
      <c r="D101" s="202" t="s">
        <v>203</v>
      </c>
      <c r="E101" s="203" t="s">
        <v>4015</v>
      </c>
      <c r="F101" s="204" t="s">
        <v>4016</v>
      </c>
      <c r="G101" s="205" t="s">
        <v>1195</v>
      </c>
      <c r="H101" s="206">
        <v>1</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85</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341</v>
      </c>
    </row>
    <row r="102" spans="2:47" s="1" customFormat="1" ht="13.5">
      <c r="B102" s="47"/>
      <c r="D102" s="214" t="s">
        <v>210</v>
      </c>
      <c r="F102" s="215" t="s">
        <v>4016</v>
      </c>
      <c r="I102" s="216"/>
      <c r="L102" s="47"/>
      <c r="M102" s="217"/>
      <c r="N102" s="48"/>
      <c r="O102" s="48"/>
      <c r="P102" s="48"/>
      <c r="Q102" s="48"/>
      <c r="R102" s="48"/>
      <c r="S102" s="48"/>
      <c r="T102" s="86"/>
      <c r="AT102" s="24" t="s">
        <v>210</v>
      </c>
      <c r="AU102" s="24" t="s">
        <v>85</v>
      </c>
    </row>
    <row r="103" spans="2:65" s="1" customFormat="1" ht="16.5" customHeight="1">
      <c r="B103" s="201"/>
      <c r="C103" s="202" t="s">
        <v>136</v>
      </c>
      <c r="D103" s="202" t="s">
        <v>203</v>
      </c>
      <c r="E103" s="203" t="s">
        <v>4017</v>
      </c>
      <c r="F103" s="204" t="s">
        <v>4018</v>
      </c>
      <c r="G103" s="205" t="s">
        <v>1195</v>
      </c>
      <c r="H103" s="206">
        <v>8</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352</v>
      </c>
    </row>
    <row r="104" spans="2:47" s="1" customFormat="1" ht="13.5">
      <c r="B104" s="47"/>
      <c r="D104" s="214" t="s">
        <v>210</v>
      </c>
      <c r="F104" s="215" t="s">
        <v>4018</v>
      </c>
      <c r="I104" s="216"/>
      <c r="L104" s="47"/>
      <c r="M104" s="217"/>
      <c r="N104" s="48"/>
      <c r="O104" s="48"/>
      <c r="P104" s="48"/>
      <c r="Q104" s="48"/>
      <c r="R104" s="48"/>
      <c r="S104" s="48"/>
      <c r="T104" s="86"/>
      <c r="AT104" s="24" t="s">
        <v>210</v>
      </c>
      <c r="AU104" s="24" t="s">
        <v>85</v>
      </c>
    </row>
    <row r="105" spans="2:65" s="1" customFormat="1" ht="16.5" customHeight="1">
      <c r="B105" s="201"/>
      <c r="C105" s="202" t="s">
        <v>139</v>
      </c>
      <c r="D105" s="202" t="s">
        <v>203</v>
      </c>
      <c r="E105" s="203" t="s">
        <v>4019</v>
      </c>
      <c r="F105" s="204" t="s">
        <v>4020</v>
      </c>
      <c r="G105" s="205" t="s">
        <v>1195</v>
      </c>
      <c r="H105" s="206">
        <v>1</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368</v>
      </c>
    </row>
    <row r="106" spans="2:47" s="1" customFormat="1" ht="13.5">
      <c r="B106" s="47"/>
      <c r="D106" s="214" t="s">
        <v>210</v>
      </c>
      <c r="F106" s="215" t="s">
        <v>4020</v>
      </c>
      <c r="I106" s="216"/>
      <c r="L106" s="47"/>
      <c r="M106" s="217"/>
      <c r="N106" s="48"/>
      <c r="O106" s="48"/>
      <c r="P106" s="48"/>
      <c r="Q106" s="48"/>
      <c r="R106" s="48"/>
      <c r="S106" s="48"/>
      <c r="T106" s="86"/>
      <c r="AT106" s="24" t="s">
        <v>210</v>
      </c>
      <c r="AU106" s="24" t="s">
        <v>85</v>
      </c>
    </row>
    <row r="107" spans="2:65" s="1" customFormat="1" ht="16.5" customHeight="1">
      <c r="B107" s="201"/>
      <c r="C107" s="202" t="s">
        <v>11</v>
      </c>
      <c r="D107" s="202" t="s">
        <v>203</v>
      </c>
      <c r="E107" s="203" t="s">
        <v>4021</v>
      </c>
      <c r="F107" s="204" t="s">
        <v>4022</v>
      </c>
      <c r="G107" s="205" t="s">
        <v>1195</v>
      </c>
      <c r="H107" s="206">
        <v>1</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144</v>
      </c>
    </row>
    <row r="108" spans="2:47" s="1" customFormat="1" ht="13.5">
      <c r="B108" s="47"/>
      <c r="D108" s="214" t="s">
        <v>210</v>
      </c>
      <c r="F108" s="215" t="s">
        <v>4022</v>
      </c>
      <c r="I108" s="216"/>
      <c r="L108" s="47"/>
      <c r="M108" s="217"/>
      <c r="N108" s="48"/>
      <c r="O108" s="48"/>
      <c r="P108" s="48"/>
      <c r="Q108" s="48"/>
      <c r="R108" s="48"/>
      <c r="S108" s="48"/>
      <c r="T108" s="86"/>
      <c r="AT108" s="24" t="s">
        <v>210</v>
      </c>
      <c r="AU108" s="24" t="s">
        <v>85</v>
      </c>
    </row>
    <row r="109" spans="2:65" s="1" customFormat="1" ht="16.5" customHeight="1">
      <c r="B109" s="201"/>
      <c r="C109" s="202" t="s">
        <v>296</v>
      </c>
      <c r="D109" s="202" t="s">
        <v>203</v>
      </c>
      <c r="E109" s="203" t="s">
        <v>4023</v>
      </c>
      <c r="F109" s="204" t="s">
        <v>4024</v>
      </c>
      <c r="G109" s="205" t="s">
        <v>4025</v>
      </c>
      <c r="H109" s="206">
        <v>20</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85</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391</v>
      </c>
    </row>
    <row r="110" spans="2:47" s="1" customFormat="1" ht="13.5">
      <c r="B110" s="47"/>
      <c r="D110" s="214" t="s">
        <v>210</v>
      </c>
      <c r="F110" s="215" t="s">
        <v>4024</v>
      </c>
      <c r="I110" s="216"/>
      <c r="L110" s="47"/>
      <c r="M110" s="217"/>
      <c r="N110" s="48"/>
      <c r="O110" s="48"/>
      <c r="P110" s="48"/>
      <c r="Q110" s="48"/>
      <c r="R110" s="48"/>
      <c r="S110" s="48"/>
      <c r="T110" s="86"/>
      <c r="AT110" s="24" t="s">
        <v>210</v>
      </c>
      <c r="AU110" s="24" t="s">
        <v>85</v>
      </c>
    </row>
    <row r="111" spans="2:65" s="1" customFormat="1" ht="16.5" customHeight="1">
      <c r="B111" s="201"/>
      <c r="C111" s="202" t="s">
        <v>302</v>
      </c>
      <c r="D111" s="202" t="s">
        <v>203</v>
      </c>
      <c r="E111" s="203" t="s">
        <v>4026</v>
      </c>
      <c r="F111" s="204" t="s">
        <v>486</v>
      </c>
      <c r="G111" s="205" t="s">
        <v>1195</v>
      </c>
      <c r="H111" s="206">
        <v>1</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85</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407</v>
      </c>
    </row>
    <row r="112" spans="2:47" s="1" customFormat="1" ht="13.5">
      <c r="B112" s="47"/>
      <c r="D112" s="214" t="s">
        <v>210</v>
      </c>
      <c r="F112" s="215" t="s">
        <v>486</v>
      </c>
      <c r="I112" s="216"/>
      <c r="L112" s="47"/>
      <c r="M112" s="256"/>
      <c r="N112" s="257"/>
      <c r="O112" s="257"/>
      <c r="P112" s="257"/>
      <c r="Q112" s="257"/>
      <c r="R112" s="257"/>
      <c r="S112" s="257"/>
      <c r="T112" s="258"/>
      <c r="AT112" s="24" t="s">
        <v>210</v>
      </c>
      <c r="AU112" s="24" t="s">
        <v>85</v>
      </c>
    </row>
    <row r="113" spans="2:12" s="1" customFormat="1" ht="6.95" customHeight="1">
      <c r="B113" s="68"/>
      <c r="C113" s="69"/>
      <c r="D113" s="69"/>
      <c r="E113" s="69"/>
      <c r="F113" s="69"/>
      <c r="G113" s="69"/>
      <c r="H113" s="69"/>
      <c r="I113" s="153"/>
      <c r="J113" s="69"/>
      <c r="K113" s="69"/>
      <c r="L113" s="47"/>
    </row>
  </sheetData>
  <autoFilter ref="C76:K112"/>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BR8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150</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4027</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151</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ROUND(J78,2)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ROUND(SUM(BE78:BE82),2)</f>
        <v>0</v>
      </c>
      <c r="G30" s="48"/>
      <c r="H30" s="48"/>
      <c r="I30" s="145">
        <v>0.21</v>
      </c>
      <c r="J30" s="144">
        <f>ROUND(ROUND((SUM(BE78:BE82)),2)*I30,2)</f>
        <v>0</v>
      </c>
      <c r="K30" s="52"/>
    </row>
    <row r="31" spans="2:11" s="1" customFormat="1" ht="14.4" customHeight="1">
      <c r="B31" s="47"/>
      <c r="C31" s="48"/>
      <c r="D31" s="48"/>
      <c r="E31" s="56" t="s">
        <v>49</v>
      </c>
      <c r="F31" s="144">
        <f>ROUND(SUM(BF78:BF82),2)</f>
        <v>0</v>
      </c>
      <c r="G31" s="48"/>
      <c r="H31" s="48"/>
      <c r="I31" s="145">
        <v>0.15</v>
      </c>
      <c r="J31" s="144">
        <f>ROUND(ROUND((SUM(BF78:BF82)),2)*I31,2)</f>
        <v>0</v>
      </c>
      <c r="K31" s="52"/>
    </row>
    <row r="32" spans="2:11" s="1" customFormat="1" ht="14.4" customHeight="1" hidden="1">
      <c r="B32" s="47"/>
      <c r="C32" s="48"/>
      <c r="D32" s="48"/>
      <c r="E32" s="56" t="s">
        <v>50</v>
      </c>
      <c r="F32" s="144">
        <f>ROUND(SUM(BG78:BG82),2)</f>
        <v>0</v>
      </c>
      <c r="G32" s="48"/>
      <c r="H32" s="48"/>
      <c r="I32" s="145">
        <v>0.21</v>
      </c>
      <c r="J32" s="144">
        <v>0</v>
      </c>
      <c r="K32" s="52"/>
    </row>
    <row r="33" spans="2:11" s="1" customFormat="1" ht="14.4" customHeight="1" hidden="1">
      <c r="B33" s="47"/>
      <c r="C33" s="48"/>
      <c r="D33" s="48"/>
      <c r="E33" s="56" t="s">
        <v>51</v>
      </c>
      <c r="F33" s="144">
        <f>ROUND(SUM(BH78:BH82),2)</f>
        <v>0</v>
      </c>
      <c r="G33" s="48"/>
      <c r="H33" s="48"/>
      <c r="I33" s="145">
        <v>0.15</v>
      </c>
      <c r="J33" s="144">
        <v>0</v>
      </c>
      <c r="K33" s="52"/>
    </row>
    <row r="34" spans="2:11" s="1" customFormat="1" ht="14.4" customHeight="1" hidden="1">
      <c r="B34" s="47"/>
      <c r="C34" s="48"/>
      <c r="D34" s="48"/>
      <c r="E34" s="56" t="s">
        <v>52</v>
      </c>
      <c r="F34" s="144">
        <f>ROUND(SUM(BI78:BI82),2)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40 - Vedlejší a ostatní náklady</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J78</f>
        <v>0</v>
      </c>
      <c r="K56" s="52"/>
      <c r="AU56" s="24" t="s">
        <v>164</v>
      </c>
    </row>
    <row r="57" spans="2:11" s="7" customFormat="1" ht="24.95" customHeight="1">
      <c r="B57" s="162"/>
      <c r="C57" s="163"/>
      <c r="D57" s="164" t="s">
        <v>3584</v>
      </c>
      <c r="E57" s="165"/>
      <c r="F57" s="165"/>
      <c r="G57" s="165"/>
      <c r="H57" s="165"/>
      <c r="I57" s="166"/>
      <c r="J57" s="167">
        <f>J79</f>
        <v>0</v>
      </c>
      <c r="K57" s="168"/>
    </row>
    <row r="58" spans="2:11" s="8" customFormat="1" ht="19.9" customHeight="1">
      <c r="B58" s="169"/>
      <c r="C58" s="170"/>
      <c r="D58" s="171" t="s">
        <v>3586</v>
      </c>
      <c r="E58" s="172"/>
      <c r="F58" s="172"/>
      <c r="G58" s="172"/>
      <c r="H58" s="172"/>
      <c r="I58" s="173"/>
      <c r="J58" s="174">
        <f>J80</f>
        <v>0</v>
      </c>
      <c r="K58" s="175"/>
    </row>
    <row r="59" spans="2:11" s="1" customFormat="1" ht="21.8" customHeight="1">
      <c r="B59" s="47"/>
      <c r="C59" s="48"/>
      <c r="D59" s="48"/>
      <c r="E59" s="48"/>
      <c r="F59" s="48"/>
      <c r="G59" s="48"/>
      <c r="H59" s="48"/>
      <c r="I59" s="131"/>
      <c r="J59" s="48"/>
      <c r="K59" s="52"/>
    </row>
    <row r="60" spans="2:11" s="1" customFormat="1" ht="6.95" customHeight="1">
      <c r="B60" s="68"/>
      <c r="C60" s="69"/>
      <c r="D60" s="69"/>
      <c r="E60" s="69"/>
      <c r="F60" s="69"/>
      <c r="G60" s="69"/>
      <c r="H60" s="69"/>
      <c r="I60" s="153"/>
      <c r="J60" s="69"/>
      <c r="K60" s="70"/>
    </row>
    <row r="64" spans="2:12" s="1" customFormat="1" ht="6.95" customHeight="1">
      <c r="B64" s="71"/>
      <c r="C64" s="72"/>
      <c r="D64" s="72"/>
      <c r="E64" s="72"/>
      <c r="F64" s="72"/>
      <c r="G64" s="72"/>
      <c r="H64" s="72"/>
      <c r="I64" s="154"/>
      <c r="J64" s="72"/>
      <c r="K64" s="72"/>
      <c r="L64" s="47"/>
    </row>
    <row r="65" spans="2:12" s="1" customFormat="1" ht="36.95" customHeight="1">
      <c r="B65" s="47"/>
      <c r="C65" s="73" t="s">
        <v>185</v>
      </c>
      <c r="L65" s="47"/>
    </row>
    <row r="66" spans="2:12" s="1" customFormat="1" ht="6.95" customHeight="1">
      <c r="B66" s="47"/>
      <c r="L66" s="47"/>
    </row>
    <row r="67" spans="2:12" s="1" customFormat="1" ht="14.4" customHeight="1">
      <c r="B67" s="47"/>
      <c r="C67" s="75" t="s">
        <v>19</v>
      </c>
      <c r="L67" s="47"/>
    </row>
    <row r="68" spans="2:12" s="1" customFormat="1" ht="16.5" customHeight="1">
      <c r="B68" s="47"/>
      <c r="E68" s="176" t="str">
        <f>E7</f>
        <v>Výrobní areál fi.Hauser CZ s.r.o., Heřmanova Huť aktualizace 11.12.2018</v>
      </c>
      <c r="F68" s="75"/>
      <c r="G68" s="75"/>
      <c r="H68" s="75"/>
      <c r="L68" s="47"/>
    </row>
    <row r="69" spans="2:12" s="1" customFormat="1" ht="14.4" customHeight="1">
      <c r="B69" s="47"/>
      <c r="C69" s="75" t="s">
        <v>158</v>
      </c>
      <c r="L69" s="47"/>
    </row>
    <row r="70" spans="2:12" s="1" customFormat="1" ht="17.25" customHeight="1">
      <c r="B70" s="47"/>
      <c r="E70" s="78" t="str">
        <f>E9</f>
        <v>40 - Vedlejší a ostatní náklady</v>
      </c>
      <c r="F70" s="1"/>
      <c r="G70" s="1"/>
      <c r="H70" s="1"/>
      <c r="L70" s="47"/>
    </row>
    <row r="71" spans="2:12" s="1" customFormat="1" ht="6.95" customHeight="1">
      <c r="B71" s="47"/>
      <c r="L71" s="47"/>
    </row>
    <row r="72" spans="2:12" s="1" customFormat="1" ht="18" customHeight="1">
      <c r="B72" s="47"/>
      <c r="C72" s="75" t="s">
        <v>24</v>
      </c>
      <c r="F72" s="177" t="str">
        <f>F12</f>
        <v xml:space="preserve"> </v>
      </c>
      <c r="I72" s="178" t="s">
        <v>26</v>
      </c>
      <c r="J72" s="80" t="str">
        <f>IF(J12="","",J12)</f>
        <v>17. 7. 2018</v>
      </c>
      <c r="L72" s="47"/>
    </row>
    <row r="73" spans="2:12" s="1" customFormat="1" ht="6.95" customHeight="1">
      <c r="B73" s="47"/>
      <c r="L73" s="47"/>
    </row>
    <row r="74" spans="2:12" s="1" customFormat="1" ht="13.5">
      <c r="B74" s="47"/>
      <c r="C74" s="75" t="s">
        <v>32</v>
      </c>
      <c r="F74" s="177" t="str">
        <f>E15</f>
        <v>Hauser CZ s.r.o., Tlučenská 8, 33027 Vejprnice</v>
      </c>
      <c r="I74" s="178" t="s">
        <v>38</v>
      </c>
      <c r="J74" s="177" t="str">
        <f>E21</f>
        <v>Rene Hartman, Trnová 350, 33015 Trnová</v>
      </c>
      <c r="L74" s="47"/>
    </row>
    <row r="75" spans="2:12" s="1" customFormat="1" ht="14.4" customHeight="1">
      <c r="B75" s="47"/>
      <c r="C75" s="75" t="s">
        <v>36</v>
      </c>
      <c r="F75" s="177" t="str">
        <f>IF(E18="","",E18)</f>
        <v/>
      </c>
      <c r="L75" s="47"/>
    </row>
    <row r="76" spans="2:12" s="1" customFormat="1" ht="10.3" customHeight="1">
      <c r="B76" s="47"/>
      <c r="L76" s="47"/>
    </row>
    <row r="77" spans="2:20" s="9" customFormat="1" ht="29.25" customHeight="1">
      <c r="B77" s="179"/>
      <c r="C77" s="180" t="s">
        <v>186</v>
      </c>
      <c r="D77" s="181" t="s">
        <v>62</v>
      </c>
      <c r="E77" s="181" t="s">
        <v>58</v>
      </c>
      <c r="F77" s="181" t="s">
        <v>187</v>
      </c>
      <c r="G77" s="181" t="s">
        <v>188</v>
      </c>
      <c r="H77" s="181" t="s">
        <v>189</v>
      </c>
      <c r="I77" s="182" t="s">
        <v>190</v>
      </c>
      <c r="J77" s="181" t="s">
        <v>162</v>
      </c>
      <c r="K77" s="183" t="s">
        <v>191</v>
      </c>
      <c r="L77" s="179"/>
      <c r="M77" s="93" t="s">
        <v>192</v>
      </c>
      <c r="N77" s="94" t="s">
        <v>47</v>
      </c>
      <c r="O77" s="94" t="s">
        <v>193</v>
      </c>
      <c r="P77" s="94" t="s">
        <v>194</v>
      </c>
      <c r="Q77" s="94" t="s">
        <v>195</v>
      </c>
      <c r="R77" s="94" t="s">
        <v>196</v>
      </c>
      <c r="S77" s="94" t="s">
        <v>197</v>
      </c>
      <c r="T77" s="95" t="s">
        <v>198</v>
      </c>
    </row>
    <row r="78" spans="2:63" s="1" customFormat="1" ht="29.25" customHeight="1">
      <c r="B78" s="47"/>
      <c r="C78" s="97" t="s">
        <v>163</v>
      </c>
      <c r="J78" s="184">
        <f>BK78</f>
        <v>0</v>
      </c>
      <c r="L78" s="47"/>
      <c r="M78" s="96"/>
      <c r="N78" s="83"/>
      <c r="O78" s="83"/>
      <c r="P78" s="185">
        <f>P79</f>
        <v>0</v>
      </c>
      <c r="Q78" s="83"/>
      <c r="R78" s="185">
        <f>R79</f>
        <v>0</v>
      </c>
      <c r="S78" s="83"/>
      <c r="T78" s="186">
        <f>T79</f>
        <v>0</v>
      </c>
      <c r="AT78" s="24" t="s">
        <v>76</v>
      </c>
      <c r="AU78" s="24" t="s">
        <v>164</v>
      </c>
      <c r="BK78" s="187">
        <f>BK79</f>
        <v>0</v>
      </c>
    </row>
    <row r="79" spans="2:63" s="10" customFormat="1" ht="37.4" customHeight="1">
      <c r="B79" s="188"/>
      <c r="D79" s="189" t="s">
        <v>76</v>
      </c>
      <c r="E79" s="190" t="s">
        <v>3929</v>
      </c>
      <c r="F79" s="190" t="s">
        <v>3930</v>
      </c>
      <c r="I79" s="191"/>
      <c r="J79" s="192">
        <f>BK79</f>
        <v>0</v>
      </c>
      <c r="L79" s="188"/>
      <c r="M79" s="193"/>
      <c r="N79" s="194"/>
      <c r="O79" s="194"/>
      <c r="P79" s="195">
        <f>P80</f>
        <v>0</v>
      </c>
      <c r="Q79" s="194"/>
      <c r="R79" s="195">
        <f>R80</f>
        <v>0</v>
      </c>
      <c r="S79" s="194"/>
      <c r="T79" s="196">
        <f>T80</f>
        <v>0</v>
      </c>
      <c r="AR79" s="189" t="s">
        <v>232</v>
      </c>
      <c r="AT79" s="197" t="s">
        <v>76</v>
      </c>
      <c r="AU79" s="197" t="s">
        <v>77</v>
      </c>
      <c r="AY79" s="189" t="s">
        <v>201</v>
      </c>
      <c r="BK79" s="198">
        <f>BK80</f>
        <v>0</v>
      </c>
    </row>
    <row r="80" spans="2:63" s="10" customFormat="1" ht="19.9" customHeight="1">
      <c r="B80" s="188"/>
      <c r="D80" s="189" t="s">
        <v>76</v>
      </c>
      <c r="E80" s="199" t="s">
        <v>3936</v>
      </c>
      <c r="F80" s="199" t="s">
        <v>3937</v>
      </c>
      <c r="I80" s="191"/>
      <c r="J80" s="200">
        <f>BK80</f>
        <v>0</v>
      </c>
      <c r="L80" s="188"/>
      <c r="M80" s="193"/>
      <c r="N80" s="194"/>
      <c r="O80" s="194"/>
      <c r="P80" s="195">
        <f>SUM(P81:P82)</f>
        <v>0</v>
      </c>
      <c r="Q80" s="194"/>
      <c r="R80" s="195">
        <f>SUM(R81:R82)</f>
        <v>0</v>
      </c>
      <c r="S80" s="194"/>
      <c r="T80" s="196">
        <f>SUM(T81:T82)</f>
        <v>0</v>
      </c>
      <c r="AR80" s="189" t="s">
        <v>232</v>
      </c>
      <c r="AT80" s="197" t="s">
        <v>76</v>
      </c>
      <c r="AU80" s="197" t="s">
        <v>85</v>
      </c>
      <c r="AY80" s="189" t="s">
        <v>201</v>
      </c>
      <c r="BK80" s="198">
        <f>SUM(BK81:BK82)</f>
        <v>0</v>
      </c>
    </row>
    <row r="81" spans="2:65" s="1" customFormat="1" ht="16.5" customHeight="1">
      <c r="B81" s="201"/>
      <c r="C81" s="202" t="s">
        <v>85</v>
      </c>
      <c r="D81" s="202" t="s">
        <v>203</v>
      </c>
      <c r="E81" s="203" t="s">
        <v>3938</v>
      </c>
      <c r="F81" s="204" t="s">
        <v>3937</v>
      </c>
      <c r="G81" s="205" t="s">
        <v>4028</v>
      </c>
      <c r="H81" s="206">
        <v>1</v>
      </c>
      <c r="I81" s="207"/>
      <c r="J81" s="208">
        <f>ROUND(I81*H81,2)</f>
        <v>0</v>
      </c>
      <c r="K81" s="204" t="s">
        <v>207</v>
      </c>
      <c r="L81" s="47"/>
      <c r="M81" s="209" t="s">
        <v>5</v>
      </c>
      <c r="N81" s="210" t="s">
        <v>48</v>
      </c>
      <c r="O81" s="48"/>
      <c r="P81" s="211">
        <f>O81*H81</f>
        <v>0</v>
      </c>
      <c r="Q81" s="211">
        <v>0</v>
      </c>
      <c r="R81" s="211">
        <f>Q81*H81</f>
        <v>0</v>
      </c>
      <c r="S81" s="211">
        <v>0</v>
      </c>
      <c r="T81" s="212">
        <f>S81*H81</f>
        <v>0</v>
      </c>
      <c r="AR81" s="24" t="s">
        <v>4029</v>
      </c>
      <c r="AT81" s="24" t="s">
        <v>203</v>
      </c>
      <c r="AU81" s="24" t="s">
        <v>87</v>
      </c>
      <c r="AY81" s="24" t="s">
        <v>201</v>
      </c>
      <c r="BE81" s="213">
        <f>IF(N81="základní",J81,0)</f>
        <v>0</v>
      </c>
      <c r="BF81" s="213">
        <f>IF(N81="snížená",J81,0)</f>
        <v>0</v>
      </c>
      <c r="BG81" s="213">
        <f>IF(N81="zákl. přenesená",J81,0)</f>
        <v>0</v>
      </c>
      <c r="BH81" s="213">
        <f>IF(N81="sníž. přenesená",J81,0)</f>
        <v>0</v>
      </c>
      <c r="BI81" s="213">
        <f>IF(N81="nulová",J81,0)</f>
        <v>0</v>
      </c>
      <c r="BJ81" s="24" t="s">
        <v>85</v>
      </c>
      <c r="BK81" s="213">
        <f>ROUND(I81*H81,2)</f>
        <v>0</v>
      </c>
      <c r="BL81" s="24" t="s">
        <v>4029</v>
      </c>
      <c r="BM81" s="24" t="s">
        <v>4030</v>
      </c>
    </row>
    <row r="82" spans="2:47" s="1" customFormat="1" ht="13.5">
      <c r="B82" s="47"/>
      <c r="D82" s="214" t="s">
        <v>210</v>
      </c>
      <c r="F82" s="215" t="s">
        <v>3937</v>
      </c>
      <c r="I82" s="216"/>
      <c r="L82" s="47"/>
      <c r="M82" s="256"/>
      <c r="N82" s="257"/>
      <c r="O82" s="257"/>
      <c r="P82" s="257"/>
      <c r="Q82" s="257"/>
      <c r="R82" s="257"/>
      <c r="S82" s="257"/>
      <c r="T82" s="258"/>
      <c r="AT82" s="24" t="s">
        <v>210</v>
      </c>
      <c r="AU82" s="24" t="s">
        <v>87</v>
      </c>
    </row>
    <row r="83" spans="2:12" s="1" customFormat="1" ht="6.95" customHeight="1">
      <c r="B83" s="68"/>
      <c r="C83" s="69"/>
      <c r="D83" s="69"/>
      <c r="E83" s="69"/>
      <c r="F83" s="69"/>
      <c r="G83" s="69"/>
      <c r="H83" s="69"/>
      <c r="I83" s="153"/>
      <c r="J83" s="69"/>
      <c r="K83" s="69"/>
      <c r="L83" s="47"/>
    </row>
  </sheetData>
  <autoFilter ref="C77:K82"/>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2" customWidth="1"/>
    <col min="2" max="2" width="1.66796875" style="262" customWidth="1"/>
    <col min="3" max="4" width="5" style="262" customWidth="1"/>
    <col min="5" max="5" width="11.66015625" style="262" customWidth="1"/>
    <col min="6" max="6" width="9.16015625" style="262" customWidth="1"/>
    <col min="7" max="7" width="5" style="262" customWidth="1"/>
    <col min="8" max="8" width="77.83203125" style="262" customWidth="1"/>
    <col min="9" max="10" width="20" style="262" customWidth="1"/>
    <col min="11" max="11" width="1.66796875" style="262" customWidth="1"/>
  </cols>
  <sheetData>
    <row r="1" ht="37.5" customHeight="1"/>
    <row r="2" spans="2:11" ht="7.5" customHeight="1">
      <c r="B2" s="263"/>
      <c r="C2" s="264"/>
      <c r="D2" s="264"/>
      <c r="E2" s="264"/>
      <c r="F2" s="264"/>
      <c r="G2" s="264"/>
      <c r="H2" s="264"/>
      <c r="I2" s="264"/>
      <c r="J2" s="264"/>
      <c r="K2" s="265"/>
    </row>
    <row r="3" spans="2:11" s="14" customFormat="1" ht="45" customHeight="1">
      <c r="B3" s="266"/>
      <c r="C3" s="267" t="s">
        <v>4031</v>
      </c>
      <c r="D3" s="267"/>
      <c r="E3" s="267"/>
      <c r="F3" s="267"/>
      <c r="G3" s="267"/>
      <c r="H3" s="267"/>
      <c r="I3" s="267"/>
      <c r="J3" s="267"/>
      <c r="K3" s="268"/>
    </row>
    <row r="4" spans="2:11" ht="25.5" customHeight="1">
      <c r="B4" s="269"/>
      <c r="C4" s="270" t="s">
        <v>4032</v>
      </c>
      <c r="D4" s="270"/>
      <c r="E4" s="270"/>
      <c r="F4" s="270"/>
      <c r="G4" s="270"/>
      <c r="H4" s="270"/>
      <c r="I4" s="270"/>
      <c r="J4" s="270"/>
      <c r="K4" s="271"/>
    </row>
    <row r="5" spans="2:11" ht="5.25" customHeight="1">
      <c r="B5" s="269"/>
      <c r="C5" s="272"/>
      <c r="D5" s="272"/>
      <c r="E5" s="272"/>
      <c r="F5" s="272"/>
      <c r="G5" s="272"/>
      <c r="H5" s="272"/>
      <c r="I5" s="272"/>
      <c r="J5" s="272"/>
      <c r="K5" s="271"/>
    </row>
    <row r="6" spans="2:11" ht="15" customHeight="1">
      <c r="B6" s="269"/>
      <c r="C6" s="273" t="s">
        <v>4033</v>
      </c>
      <c r="D6" s="273"/>
      <c r="E6" s="273"/>
      <c r="F6" s="273"/>
      <c r="G6" s="273"/>
      <c r="H6" s="273"/>
      <c r="I6" s="273"/>
      <c r="J6" s="273"/>
      <c r="K6" s="271"/>
    </row>
    <row r="7" spans="2:11" ht="15" customHeight="1">
      <c r="B7" s="274"/>
      <c r="C7" s="273" t="s">
        <v>4034</v>
      </c>
      <c r="D7" s="273"/>
      <c r="E7" s="273"/>
      <c r="F7" s="273"/>
      <c r="G7" s="273"/>
      <c r="H7" s="273"/>
      <c r="I7" s="273"/>
      <c r="J7" s="273"/>
      <c r="K7" s="271"/>
    </row>
    <row r="8" spans="2:11" ht="12.75" customHeight="1">
      <c r="B8" s="274"/>
      <c r="C8" s="273"/>
      <c r="D8" s="273"/>
      <c r="E8" s="273"/>
      <c r="F8" s="273"/>
      <c r="G8" s="273"/>
      <c r="H8" s="273"/>
      <c r="I8" s="273"/>
      <c r="J8" s="273"/>
      <c r="K8" s="271"/>
    </row>
    <row r="9" spans="2:11" ht="15" customHeight="1">
      <c r="B9" s="274"/>
      <c r="C9" s="273" t="s">
        <v>4035</v>
      </c>
      <c r="D9" s="273"/>
      <c r="E9" s="273"/>
      <c r="F9" s="273"/>
      <c r="G9" s="273"/>
      <c r="H9" s="273"/>
      <c r="I9" s="273"/>
      <c r="J9" s="273"/>
      <c r="K9" s="271"/>
    </row>
    <row r="10" spans="2:11" ht="15" customHeight="1">
      <c r="B10" s="274"/>
      <c r="C10" s="273"/>
      <c r="D10" s="273" t="s">
        <v>4036</v>
      </c>
      <c r="E10" s="273"/>
      <c r="F10" s="273"/>
      <c r="G10" s="273"/>
      <c r="H10" s="273"/>
      <c r="I10" s="273"/>
      <c r="J10" s="273"/>
      <c r="K10" s="271"/>
    </row>
    <row r="11" spans="2:11" ht="15" customHeight="1">
      <c r="B11" s="274"/>
      <c r="C11" s="275"/>
      <c r="D11" s="273" t="s">
        <v>4037</v>
      </c>
      <c r="E11" s="273"/>
      <c r="F11" s="273"/>
      <c r="G11" s="273"/>
      <c r="H11" s="273"/>
      <c r="I11" s="273"/>
      <c r="J11" s="273"/>
      <c r="K11" s="271"/>
    </row>
    <row r="12" spans="2:11" ht="12.75" customHeight="1">
      <c r="B12" s="274"/>
      <c r="C12" s="275"/>
      <c r="D12" s="275"/>
      <c r="E12" s="275"/>
      <c r="F12" s="275"/>
      <c r="G12" s="275"/>
      <c r="H12" s="275"/>
      <c r="I12" s="275"/>
      <c r="J12" s="275"/>
      <c r="K12" s="271"/>
    </row>
    <row r="13" spans="2:11" ht="15" customHeight="1">
      <c r="B13" s="274"/>
      <c r="C13" s="275"/>
      <c r="D13" s="273" t="s">
        <v>4038</v>
      </c>
      <c r="E13" s="273"/>
      <c r="F13" s="273"/>
      <c r="G13" s="273"/>
      <c r="H13" s="273"/>
      <c r="I13" s="273"/>
      <c r="J13" s="273"/>
      <c r="K13" s="271"/>
    </row>
    <row r="14" spans="2:11" ht="15" customHeight="1">
      <c r="B14" s="274"/>
      <c r="C14" s="275"/>
      <c r="D14" s="273" t="s">
        <v>4039</v>
      </c>
      <c r="E14" s="273"/>
      <c r="F14" s="273"/>
      <c r="G14" s="273"/>
      <c r="H14" s="273"/>
      <c r="I14" s="273"/>
      <c r="J14" s="273"/>
      <c r="K14" s="271"/>
    </row>
    <row r="15" spans="2:11" ht="15" customHeight="1">
      <c r="B15" s="274"/>
      <c r="C15" s="275"/>
      <c r="D15" s="273" t="s">
        <v>4040</v>
      </c>
      <c r="E15" s="273"/>
      <c r="F15" s="273"/>
      <c r="G15" s="273"/>
      <c r="H15" s="273"/>
      <c r="I15" s="273"/>
      <c r="J15" s="273"/>
      <c r="K15" s="271"/>
    </row>
    <row r="16" spans="2:11" ht="15" customHeight="1">
      <c r="B16" s="274"/>
      <c r="C16" s="275"/>
      <c r="D16" s="275"/>
      <c r="E16" s="276" t="s">
        <v>84</v>
      </c>
      <c r="F16" s="273" t="s">
        <v>4041</v>
      </c>
      <c r="G16" s="273"/>
      <c r="H16" s="273"/>
      <c r="I16" s="273"/>
      <c r="J16" s="273"/>
      <c r="K16" s="271"/>
    </row>
    <row r="17" spans="2:11" ht="15" customHeight="1">
      <c r="B17" s="274"/>
      <c r="C17" s="275"/>
      <c r="D17" s="275"/>
      <c r="E17" s="276" t="s">
        <v>4042</v>
      </c>
      <c r="F17" s="273" t="s">
        <v>4043</v>
      </c>
      <c r="G17" s="273"/>
      <c r="H17" s="273"/>
      <c r="I17" s="273"/>
      <c r="J17" s="273"/>
      <c r="K17" s="271"/>
    </row>
    <row r="18" spans="2:11" ht="15" customHeight="1">
      <c r="B18" s="274"/>
      <c r="C18" s="275"/>
      <c r="D18" s="275"/>
      <c r="E18" s="276" t="s">
        <v>4044</v>
      </c>
      <c r="F18" s="273" t="s">
        <v>4045</v>
      </c>
      <c r="G18" s="273"/>
      <c r="H18" s="273"/>
      <c r="I18" s="273"/>
      <c r="J18" s="273"/>
      <c r="K18" s="271"/>
    </row>
    <row r="19" spans="2:11" ht="15" customHeight="1">
      <c r="B19" s="274"/>
      <c r="C19" s="275"/>
      <c r="D19" s="275"/>
      <c r="E19" s="276" t="s">
        <v>149</v>
      </c>
      <c r="F19" s="273" t="s">
        <v>148</v>
      </c>
      <c r="G19" s="273"/>
      <c r="H19" s="273"/>
      <c r="I19" s="273"/>
      <c r="J19" s="273"/>
      <c r="K19" s="271"/>
    </row>
    <row r="20" spans="2:11" ht="15" customHeight="1">
      <c r="B20" s="274"/>
      <c r="C20" s="275"/>
      <c r="D20" s="275"/>
      <c r="E20" s="276" t="s">
        <v>4046</v>
      </c>
      <c r="F20" s="273" t="s">
        <v>4047</v>
      </c>
      <c r="G20" s="273"/>
      <c r="H20" s="273"/>
      <c r="I20" s="273"/>
      <c r="J20" s="273"/>
      <c r="K20" s="271"/>
    </row>
    <row r="21" spans="2:11" ht="15" customHeight="1">
      <c r="B21" s="274"/>
      <c r="C21" s="275"/>
      <c r="D21" s="275"/>
      <c r="E21" s="276" t="s">
        <v>4048</v>
      </c>
      <c r="F21" s="273" t="s">
        <v>4049</v>
      </c>
      <c r="G21" s="273"/>
      <c r="H21" s="273"/>
      <c r="I21" s="273"/>
      <c r="J21" s="273"/>
      <c r="K21" s="271"/>
    </row>
    <row r="22" spans="2:11" ht="12.75" customHeight="1">
      <c r="B22" s="274"/>
      <c r="C22" s="275"/>
      <c r="D22" s="275"/>
      <c r="E22" s="275"/>
      <c r="F22" s="275"/>
      <c r="G22" s="275"/>
      <c r="H22" s="275"/>
      <c r="I22" s="275"/>
      <c r="J22" s="275"/>
      <c r="K22" s="271"/>
    </row>
    <row r="23" spans="2:11" ht="15" customHeight="1">
      <c r="B23" s="274"/>
      <c r="C23" s="273" t="s">
        <v>4050</v>
      </c>
      <c r="D23" s="273"/>
      <c r="E23" s="273"/>
      <c r="F23" s="273"/>
      <c r="G23" s="273"/>
      <c r="H23" s="273"/>
      <c r="I23" s="273"/>
      <c r="J23" s="273"/>
      <c r="K23" s="271"/>
    </row>
    <row r="24" spans="2:11" ht="15" customHeight="1">
      <c r="B24" s="274"/>
      <c r="C24" s="273" t="s">
        <v>4051</v>
      </c>
      <c r="D24" s="273"/>
      <c r="E24" s="273"/>
      <c r="F24" s="273"/>
      <c r="G24" s="273"/>
      <c r="H24" s="273"/>
      <c r="I24" s="273"/>
      <c r="J24" s="273"/>
      <c r="K24" s="271"/>
    </row>
    <row r="25" spans="2:11" ht="15" customHeight="1">
      <c r="B25" s="274"/>
      <c r="C25" s="273"/>
      <c r="D25" s="273" t="s">
        <v>4052</v>
      </c>
      <c r="E25" s="273"/>
      <c r="F25" s="273"/>
      <c r="G25" s="273"/>
      <c r="H25" s="273"/>
      <c r="I25" s="273"/>
      <c r="J25" s="273"/>
      <c r="K25" s="271"/>
    </row>
    <row r="26" spans="2:11" ht="15" customHeight="1">
      <c r="B26" s="274"/>
      <c r="C26" s="275"/>
      <c r="D26" s="273" t="s">
        <v>4053</v>
      </c>
      <c r="E26" s="273"/>
      <c r="F26" s="273"/>
      <c r="G26" s="273"/>
      <c r="H26" s="273"/>
      <c r="I26" s="273"/>
      <c r="J26" s="273"/>
      <c r="K26" s="271"/>
    </row>
    <row r="27" spans="2:11" ht="12.75" customHeight="1">
      <c r="B27" s="274"/>
      <c r="C27" s="275"/>
      <c r="D27" s="275"/>
      <c r="E27" s="275"/>
      <c r="F27" s="275"/>
      <c r="G27" s="275"/>
      <c r="H27" s="275"/>
      <c r="I27" s="275"/>
      <c r="J27" s="275"/>
      <c r="K27" s="271"/>
    </row>
    <row r="28" spans="2:11" ht="15" customHeight="1">
      <c r="B28" s="274"/>
      <c r="C28" s="275"/>
      <c r="D28" s="273" t="s">
        <v>4054</v>
      </c>
      <c r="E28" s="273"/>
      <c r="F28" s="273"/>
      <c r="G28" s="273"/>
      <c r="H28" s="273"/>
      <c r="I28" s="273"/>
      <c r="J28" s="273"/>
      <c r="K28" s="271"/>
    </row>
    <row r="29" spans="2:11" ht="15" customHeight="1">
      <c r="B29" s="274"/>
      <c r="C29" s="275"/>
      <c r="D29" s="273" t="s">
        <v>4055</v>
      </c>
      <c r="E29" s="273"/>
      <c r="F29" s="273"/>
      <c r="G29" s="273"/>
      <c r="H29" s="273"/>
      <c r="I29" s="273"/>
      <c r="J29" s="273"/>
      <c r="K29" s="271"/>
    </row>
    <row r="30" spans="2:11" ht="12.75" customHeight="1">
      <c r="B30" s="274"/>
      <c r="C30" s="275"/>
      <c r="D30" s="275"/>
      <c r="E30" s="275"/>
      <c r="F30" s="275"/>
      <c r="G30" s="275"/>
      <c r="H30" s="275"/>
      <c r="I30" s="275"/>
      <c r="J30" s="275"/>
      <c r="K30" s="271"/>
    </row>
    <row r="31" spans="2:11" ht="15" customHeight="1">
      <c r="B31" s="274"/>
      <c r="C31" s="275"/>
      <c r="D31" s="273" t="s">
        <v>4056</v>
      </c>
      <c r="E31" s="273"/>
      <c r="F31" s="273"/>
      <c r="G31" s="273"/>
      <c r="H31" s="273"/>
      <c r="I31" s="273"/>
      <c r="J31" s="273"/>
      <c r="K31" s="271"/>
    </row>
    <row r="32" spans="2:11" ht="15" customHeight="1">
      <c r="B32" s="274"/>
      <c r="C32" s="275"/>
      <c r="D32" s="273" t="s">
        <v>4057</v>
      </c>
      <c r="E32" s="273"/>
      <c r="F32" s="273"/>
      <c r="G32" s="273"/>
      <c r="H32" s="273"/>
      <c r="I32" s="273"/>
      <c r="J32" s="273"/>
      <c r="K32" s="271"/>
    </row>
    <row r="33" spans="2:11" ht="15" customHeight="1">
      <c r="B33" s="274"/>
      <c r="C33" s="275"/>
      <c r="D33" s="273" t="s">
        <v>4058</v>
      </c>
      <c r="E33" s="273"/>
      <c r="F33" s="273"/>
      <c r="G33" s="273"/>
      <c r="H33" s="273"/>
      <c r="I33" s="273"/>
      <c r="J33" s="273"/>
      <c r="K33" s="271"/>
    </row>
    <row r="34" spans="2:11" ht="15" customHeight="1">
      <c r="B34" s="274"/>
      <c r="C34" s="275"/>
      <c r="D34" s="273"/>
      <c r="E34" s="277" t="s">
        <v>186</v>
      </c>
      <c r="F34" s="273"/>
      <c r="G34" s="273" t="s">
        <v>4059</v>
      </c>
      <c r="H34" s="273"/>
      <c r="I34" s="273"/>
      <c r="J34" s="273"/>
      <c r="K34" s="271"/>
    </row>
    <row r="35" spans="2:11" ht="30.75" customHeight="1">
      <c r="B35" s="274"/>
      <c r="C35" s="275"/>
      <c r="D35" s="273"/>
      <c r="E35" s="277" t="s">
        <v>4060</v>
      </c>
      <c r="F35" s="273"/>
      <c r="G35" s="273" t="s">
        <v>4061</v>
      </c>
      <c r="H35" s="273"/>
      <c r="I35" s="273"/>
      <c r="J35" s="273"/>
      <c r="K35" s="271"/>
    </row>
    <row r="36" spans="2:11" ht="15" customHeight="1">
      <c r="B36" s="274"/>
      <c r="C36" s="275"/>
      <c r="D36" s="273"/>
      <c r="E36" s="277" t="s">
        <v>58</v>
      </c>
      <c r="F36" s="273"/>
      <c r="G36" s="273" t="s">
        <v>4062</v>
      </c>
      <c r="H36" s="273"/>
      <c r="I36" s="273"/>
      <c r="J36" s="273"/>
      <c r="K36" s="271"/>
    </row>
    <row r="37" spans="2:11" ht="15" customHeight="1">
      <c r="B37" s="274"/>
      <c r="C37" s="275"/>
      <c r="D37" s="273"/>
      <c r="E37" s="277" t="s">
        <v>187</v>
      </c>
      <c r="F37" s="273"/>
      <c r="G37" s="273" t="s">
        <v>4063</v>
      </c>
      <c r="H37" s="273"/>
      <c r="I37" s="273"/>
      <c r="J37" s="273"/>
      <c r="K37" s="271"/>
    </row>
    <row r="38" spans="2:11" ht="15" customHeight="1">
      <c r="B38" s="274"/>
      <c r="C38" s="275"/>
      <c r="D38" s="273"/>
      <c r="E38" s="277" t="s">
        <v>188</v>
      </c>
      <c r="F38" s="273"/>
      <c r="G38" s="273" t="s">
        <v>4064</v>
      </c>
      <c r="H38" s="273"/>
      <c r="I38" s="273"/>
      <c r="J38" s="273"/>
      <c r="K38" s="271"/>
    </row>
    <row r="39" spans="2:11" ht="15" customHeight="1">
      <c r="B39" s="274"/>
      <c r="C39" s="275"/>
      <c r="D39" s="273"/>
      <c r="E39" s="277" t="s">
        <v>189</v>
      </c>
      <c r="F39" s="273"/>
      <c r="G39" s="273" t="s">
        <v>4065</v>
      </c>
      <c r="H39" s="273"/>
      <c r="I39" s="273"/>
      <c r="J39" s="273"/>
      <c r="K39" s="271"/>
    </row>
    <row r="40" spans="2:11" ht="15" customHeight="1">
      <c r="B40" s="274"/>
      <c r="C40" s="275"/>
      <c r="D40" s="273"/>
      <c r="E40" s="277" t="s">
        <v>4066</v>
      </c>
      <c r="F40" s="273"/>
      <c r="G40" s="273" t="s">
        <v>4067</v>
      </c>
      <c r="H40" s="273"/>
      <c r="I40" s="273"/>
      <c r="J40" s="273"/>
      <c r="K40" s="271"/>
    </row>
    <row r="41" spans="2:11" ht="15" customHeight="1">
      <c r="B41" s="274"/>
      <c r="C41" s="275"/>
      <c r="D41" s="273"/>
      <c r="E41" s="277"/>
      <c r="F41" s="273"/>
      <c r="G41" s="273" t="s">
        <v>4068</v>
      </c>
      <c r="H41" s="273"/>
      <c r="I41" s="273"/>
      <c r="J41" s="273"/>
      <c r="K41" s="271"/>
    </row>
    <row r="42" spans="2:11" ht="15" customHeight="1">
      <c r="B42" s="274"/>
      <c r="C42" s="275"/>
      <c r="D42" s="273"/>
      <c r="E42" s="277" t="s">
        <v>4069</v>
      </c>
      <c r="F42" s="273"/>
      <c r="G42" s="273" t="s">
        <v>4070</v>
      </c>
      <c r="H42" s="273"/>
      <c r="I42" s="273"/>
      <c r="J42" s="273"/>
      <c r="K42" s="271"/>
    </row>
    <row r="43" spans="2:11" ht="15" customHeight="1">
      <c r="B43" s="274"/>
      <c r="C43" s="275"/>
      <c r="D43" s="273"/>
      <c r="E43" s="277" t="s">
        <v>191</v>
      </c>
      <c r="F43" s="273"/>
      <c r="G43" s="273" t="s">
        <v>4071</v>
      </c>
      <c r="H43" s="273"/>
      <c r="I43" s="273"/>
      <c r="J43" s="273"/>
      <c r="K43" s="271"/>
    </row>
    <row r="44" spans="2:11" ht="12.75" customHeight="1">
      <c r="B44" s="274"/>
      <c r="C44" s="275"/>
      <c r="D44" s="273"/>
      <c r="E44" s="273"/>
      <c r="F44" s="273"/>
      <c r="G44" s="273"/>
      <c r="H44" s="273"/>
      <c r="I44" s="273"/>
      <c r="J44" s="273"/>
      <c r="K44" s="271"/>
    </row>
    <row r="45" spans="2:11" ht="15" customHeight="1">
      <c r="B45" s="274"/>
      <c r="C45" s="275"/>
      <c r="D45" s="273" t="s">
        <v>4072</v>
      </c>
      <c r="E45" s="273"/>
      <c r="F45" s="273"/>
      <c r="G45" s="273"/>
      <c r="H45" s="273"/>
      <c r="I45" s="273"/>
      <c r="J45" s="273"/>
      <c r="K45" s="271"/>
    </row>
    <row r="46" spans="2:11" ht="15" customHeight="1">
      <c r="B46" s="274"/>
      <c r="C46" s="275"/>
      <c r="D46" s="275"/>
      <c r="E46" s="273" t="s">
        <v>4073</v>
      </c>
      <c r="F46" s="273"/>
      <c r="G46" s="273"/>
      <c r="H46" s="273"/>
      <c r="I46" s="273"/>
      <c r="J46" s="273"/>
      <c r="K46" s="271"/>
    </row>
    <row r="47" spans="2:11" ht="15" customHeight="1">
      <c r="B47" s="274"/>
      <c r="C47" s="275"/>
      <c r="D47" s="275"/>
      <c r="E47" s="273" t="s">
        <v>4074</v>
      </c>
      <c r="F47" s="273"/>
      <c r="G47" s="273"/>
      <c r="H47" s="273"/>
      <c r="I47" s="273"/>
      <c r="J47" s="273"/>
      <c r="K47" s="271"/>
    </row>
    <row r="48" spans="2:11" ht="15" customHeight="1">
      <c r="B48" s="274"/>
      <c r="C48" s="275"/>
      <c r="D48" s="275"/>
      <c r="E48" s="273" t="s">
        <v>4075</v>
      </c>
      <c r="F48" s="273"/>
      <c r="G48" s="273"/>
      <c r="H48" s="273"/>
      <c r="I48" s="273"/>
      <c r="J48" s="273"/>
      <c r="K48" s="271"/>
    </row>
    <row r="49" spans="2:11" ht="15" customHeight="1">
      <c r="B49" s="274"/>
      <c r="C49" s="275"/>
      <c r="D49" s="273" t="s">
        <v>4076</v>
      </c>
      <c r="E49" s="273"/>
      <c r="F49" s="273"/>
      <c r="G49" s="273"/>
      <c r="H49" s="273"/>
      <c r="I49" s="273"/>
      <c r="J49" s="273"/>
      <c r="K49" s="271"/>
    </row>
    <row r="50" spans="2:11" ht="25.5" customHeight="1">
      <c r="B50" s="269"/>
      <c r="C50" s="270" t="s">
        <v>4077</v>
      </c>
      <c r="D50" s="270"/>
      <c r="E50" s="270"/>
      <c r="F50" s="270"/>
      <c r="G50" s="270"/>
      <c r="H50" s="270"/>
      <c r="I50" s="270"/>
      <c r="J50" s="270"/>
      <c r="K50" s="271"/>
    </row>
    <row r="51" spans="2:11" ht="5.25" customHeight="1">
      <c r="B51" s="269"/>
      <c r="C51" s="272"/>
      <c r="D51" s="272"/>
      <c r="E51" s="272"/>
      <c r="F51" s="272"/>
      <c r="G51" s="272"/>
      <c r="H51" s="272"/>
      <c r="I51" s="272"/>
      <c r="J51" s="272"/>
      <c r="K51" s="271"/>
    </row>
    <row r="52" spans="2:11" ht="15" customHeight="1">
      <c r="B52" s="269"/>
      <c r="C52" s="273" t="s">
        <v>4078</v>
      </c>
      <c r="D52" s="273"/>
      <c r="E52" s="273"/>
      <c r="F52" s="273"/>
      <c r="G52" s="273"/>
      <c r="H52" s="273"/>
      <c r="I52" s="273"/>
      <c r="J52" s="273"/>
      <c r="K52" s="271"/>
    </row>
    <row r="53" spans="2:11" ht="15" customHeight="1">
      <c r="B53" s="269"/>
      <c r="C53" s="273" t="s">
        <v>4079</v>
      </c>
      <c r="D53" s="273"/>
      <c r="E53" s="273"/>
      <c r="F53" s="273"/>
      <c r="G53" s="273"/>
      <c r="H53" s="273"/>
      <c r="I53" s="273"/>
      <c r="J53" s="273"/>
      <c r="K53" s="271"/>
    </row>
    <row r="54" spans="2:11" ht="12.75" customHeight="1">
      <c r="B54" s="269"/>
      <c r="C54" s="273"/>
      <c r="D54" s="273"/>
      <c r="E54" s="273"/>
      <c r="F54" s="273"/>
      <c r="G54" s="273"/>
      <c r="H54" s="273"/>
      <c r="I54" s="273"/>
      <c r="J54" s="273"/>
      <c r="K54" s="271"/>
    </row>
    <row r="55" spans="2:11" ht="15" customHeight="1">
      <c r="B55" s="269"/>
      <c r="C55" s="273" t="s">
        <v>4080</v>
      </c>
      <c r="D55" s="273"/>
      <c r="E55" s="273"/>
      <c r="F55" s="273"/>
      <c r="G55" s="273"/>
      <c r="H55" s="273"/>
      <c r="I55" s="273"/>
      <c r="J55" s="273"/>
      <c r="K55" s="271"/>
    </row>
    <row r="56" spans="2:11" ht="15" customHeight="1">
      <c r="B56" s="269"/>
      <c r="C56" s="275"/>
      <c r="D56" s="273" t="s">
        <v>4081</v>
      </c>
      <c r="E56" s="273"/>
      <c r="F56" s="273"/>
      <c r="G56" s="273"/>
      <c r="H56" s="273"/>
      <c r="I56" s="273"/>
      <c r="J56" s="273"/>
      <c r="K56" s="271"/>
    </row>
    <row r="57" spans="2:11" ht="15" customHeight="1">
      <c r="B57" s="269"/>
      <c r="C57" s="275"/>
      <c r="D57" s="273" t="s">
        <v>4082</v>
      </c>
      <c r="E57" s="273"/>
      <c r="F57" s="273"/>
      <c r="G57" s="273"/>
      <c r="H57" s="273"/>
      <c r="I57" s="273"/>
      <c r="J57" s="273"/>
      <c r="K57" s="271"/>
    </row>
    <row r="58" spans="2:11" ht="15" customHeight="1">
      <c r="B58" s="269"/>
      <c r="C58" s="275"/>
      <c r="D58" s="273" t="s">
        <v>4083</v>
      </c>
      <c r="E58" s="273"/>
      <c r="F58" s="273"/>
      <c r="G58" s="273"/>
      <c r="H58" s="273"/>
      <c r="I58" s="273"/>
      <c r="J58" s="273"/>
      <c r="K58" s="271"/>
    </row>
    <row r="59" spans="2:11" ht="15" customHeight="1">
      <c r="B59" s="269"/>
      <c r="C59" s="275"/>
      <c r="D59" s="273" t="s">
        <v>4084</v>
      </c>
      <c r="E59" s="273"/>
      <c r="F59" s="273"/>
      <c r="G59" s="273"/>
      <c r="H59" s="273"/>
      <c r="I59" s="273"/>
      <c r="J59" s="273"/>
      <c r="K59" s="271"/>
    </row>
    <row r="60" spans="2:11" ht="15" customHeight="1">
      <c r="B60" s="269"/>
      <c r="C60" s="275"/>
      <c r="D60" s="278" t="s">
        <v>4085</v>
      </c>
      <c r="E60" s="278"/>
      <c r="F60" s="278"/>
      <c r="G60" s="278"/>
      <c r="H60" s="278"/>
      <c r="I60" s="278"/>
      <c r="J60" s="278"/>
      <c r="K60" s="271"/>
    </row>
    <row r="61" spans="2:11" ht="15" customHeight="1">
      <c r="B61" s="269"/>
      <c r="C61" s="275"/>
      <c r="D61" s="273" t="s">
        <v>4086</v>
      </c>
      <c r="E61" s="273"/>
      <c r="F61" s="273"/>
      <c r="G61" s="273"/>
      <c r="H61" s="273"/>
      <c r="I61" s="273"/>
      <c r="J61" s="273"/>
      <c r="K61" s="271"/>
    </row>
    <row r="62" spans="2:11" ht="12.75" customHeight="1">
      <c r="B62" s="269"/>
      <c r="C62" s="275"/>
      <c r="D62" s="275"/>
      <c r="E62" s="279"/>
      <c r="F62" s="275"/>
      <c r="G62" s="275"/>
      <c r="H62" s="275"/>
      <c r="I62" s="275"/>
      <c r="J62" s="275"/>
      <c r="K62" s="271"/>
    </row>
    <row r="63" spans="2:11" ht="15" customHeight="1">
      <c r="B63" s="269"/>
      <c r="C63" s="275"/>
      <c r="D63" s="273" t="s">
        <v>4087</v>
      </c>
      <c r="E63" s="273"/>
      <c r="F63" s="273"/>
      <c r="G63" s="273"/>
      <c r="H63" s="273"/>
      <c r="I63" s="273"/>
      <c r="J63" s="273"/>
      <c r="K63" s="271"/>
    </row>
    <row r="64" spans="2:11" ht="15" customHeight="1">
      <c r="B64" s="269"/>
      <c r="C64" s="275"/>
      <c r="D64" s="278" t="s">
        <v>4088</v>
      </c>
      <c r="E64" s="278"/>
      <c r="F64" s="278"/>
      <c r="G64" s="278"/>
      <c r="H64" s="278"/>
      <c r="I64" s="278"/>
      <c r="J64" s="278"/>
      <c r="K64" s="271"/>
    </row>
    <row r="65" spans="2:11" ht="15" customHeight="1">
      <c r="B65" s="269"/>
      <c r="C65" s="275"/>
      <c r="D65" s="273" t="s">
        <v>4089</v>
      </c>
      <c r="E65" s="273"/>
      <c r="F65" s="273"/>
      <c r="G65" s="273"/>
      <c r="H65" s="273"/>
      <c r="I65" s="273"/>
      <c r="J65" s="273"/>
      <c r="K65" s="271"/>
    </row>
    <row r="66" spans="2:11" ht="15" customHeight="1">
      <c r="B66" s="269"/>
      <c r="C66" s="275"/>
      <c r="D66" s="273" t="s">
        <v>4090</v>
      </c>
      <c r="E66" s="273"/>
      <c r="F66" s="273"/>
      <c r="G66" s="273"/>
      <c r="H66" s="273"/>
      <c r="I66" s="273"/>
      <c r="J66" s="273"/>
      <c r="K66" s="271"/>
    </row>
    <row r="67" spans="2:11" ht="15" customHeight="1">
      <c r="B67" s="269"/>
      <c r="C67" s="275"/>
      <c r="D67" s="273" t="s">
        <v>4091</v>
      </c>
      <c r="E67" s="273"/>
      <c r="F67" s="273"/>
      <c r="G67" s="273"/>
      <c r="H67" s="273"/>
      <c r="I67" s="273"/>
      <c r="J67" s="273"/>
      <c r="K67" s="271"/>
    </row>
    <row r="68" spans="2:11" ht="15" customHeight="1">
      <c r="B68" s="269"/>
      <c r="C68" s="275"/>
      <c r="D68" s="273" t="s">
        <v>4092</v>
      </c>
      <c r="E68" s="273"/>
      <c r="F68" s="273"/>
      <c r="G68" s="273"/>
      <c r="H68" s="273"/>
      <c r="I68" s="273"/>
      <c r="J68" s="273"/>
      <c r="K68" s="271"/>
    </row>
    <row r="69" spans="2:11" ht="12.75" customHeight="1">
      <c r="B69" s="280"/>
      <c r="C69" s="281"/>
      <c r="D69" s="281"/>
      <c r="E69" s="281"/>
      <c r="F69" s="281"/>
      <c r="G69" s="281"/>
      <c r="H69" s="281"/>
      <c r="I69" s="281"/>
      <c r="J69" s="281"/>
      <c r="K69" s="282"/>
    </row>
    <row r="70" spans="2:11" ht="18.75" customHeight="1">
      <c r="B70" s="283"/>
      <c r="C70" s="283"/>
      <c r="D70" s="283"/>
      <c r="E70" s="283"/>
      <c r="F70" s="283"/>
      <c r="G70" s="283"/>
      <c r="H70" s="283"/>
      <c r="I70" s="283"/>
      <c r="J70" s="283"/>
      <c r="K70" s="284"/>
    </row>
    <row r="71" spans="2:11" ht="18.75" customHeight="1">
      <c r="B71" s="284"/>
      <c r="C71" s="284"/>
      <c r="D71" s="284"/>
      <c r="E71" s="284"/>
      <c r="F71" s="284"/>
      <c r="G71" s="284"/>
      <c r="H71" s="284"/>
      <c r="I71" s="284"/>
      <c r="J71" s="284"/>
      <c r="K71" s="284"/>
    </row>
    <row r="72" spans="2:11" ht="7.5" customHeight="1">
      <c r="B72" s="285"/>
      <c r="C72" s="286"/>
      <c r="D72" s="286"/>
      <c r="E72" s="286"/>
      <c r="F72" s="286"/>
      <c r="G72" s="286"/>
      <c r="H72" s="286"/>
      <c r="I72" s="286"/>
      <c r="J72" s="286"/>
      <c r="K72" s="287"/>
    </row>
    <row r="73" spans="2:11" ht="45" customHeight="1">
      <c r="B73" s="288"/>
      <c r="C73" s="289" t="s">
        <v>156</v>
      </c>
      <c r="D73" s="289"/>
      <c r="E73" s="289"/>
      <c r="F73" s="289"/>
      <c r="G73" s="289"/>
      <c r="H73" s="289"/>
      <c r="I73" s="289"/>
      <c r="J73" s="289"/>
      <c r="K73" s="290"/>
    </row>
    <row r="74" spans="2:11" ht="17.25" customHeight="1">
      <c r="B74" s="288"/>
      <c r="C74" s="291" t="s">
        <v>4093</v>
      </c>
      <c r="D74" s="291"/>
      <c r="E74" s="291"/>
      <c r="F74" s="291" t="s">
        <v>4094</v>
      </c>
      <c r="G74" s="292"/>
      <c r="H74" s="291" t="s">
        <v>187</v>
      </c>
      <c r="I74" s="291" t="s">
        <v>62</v>
      </c>
      <c r="J74" s="291" t="s">
        <v>4095</v>
      </c>
      <c r="K74" s="290"/>
    </row>
    <row r="75" spans="2:11" ht="17.25" customHeight="1">
      <c r="B75" s="288"/>
      <c r="C75" s="293" t="s">
        <v>4096</v>
      </c>
      <c r="D75" s="293"/>
      <c r="E75" s="293"/>
      <c r="F75" s="294" t="s">
        <v>4097</v>
      </c>
      <c r="G75" s="295"/>
      <c r="H75" s="293"/>
      <c r="I75" s="293"/>
      <c r="J75" s="293" t="s">
        <v>4098</v>
      </c>
      <c r="K75" s="290"/>
    </row>
    <row r="76" spans="2:11" ht="5.25" customHeight="1">
      <c r="B76" s="288"/>
      <c r="C76" s="296"/>
      <c r="D76" s="296"/>
      <c r="E76" s="296"/>
      <c r="F76" s="296"/>
      <c r="G76" s="297"/>
      <c r="H76" s="296"/>
      <c r="I76" s="296"/>
      <c r="J76" s="296"/>
      <c r="K76" s="290"/>
    </row>
    <row r="77" spans="2:11" ht="15" customHeight="1">
      <c r="B77" s="288"/>
      <c r="C77" s="277" t="s">
        <v>58</v>
      </c>
      <c r="D77" s="296"/>
      <c r="E77" s="296"/>
      <c r="F77" s="298" t="s">
        <v>4099</v>
      </c>
      <c r="G77" s="297"/>
      <c r="H77" s="277" t="s">
        <v>4100</v>
      </c>
      <c r="I77" s="277" t="s">
        <v>4101</v>
      </c>
      <c r="J77" s="277">
        <v>20</v>
      </c>
      <c r="K77" s="290"/>
    </row>
    <row r="78" spans="2:11" ht="15" customHeight="1">
      <c r="B78" s="288"/>
      <c r="C78" s="277" t="s">
        <v>4102</v>
      </c>
      <c r="D78" s="277"/>
      <c r="E78" s="277"/>
      <c r="F78" s="298" t="s">
        <v>4099</v>
      </c>
      <c r="G78" s="297"/>
      <c r="H78" s="277" t="s">
        <v>4103</v>
      </c>
      <c r="I78" s="277" t="s">
        <v>4101</v>
      </c>
      <c r="J78" s="277">
        <v>120</v>
      </c>
      <c r="K78" s="290"/>
    </row>
    <row r="79" spans="2:11" ht="15" customHeight="1">
      <c r="B79" s="299"/>
      <c r="C79" s="277" t="s">
        <v>4104</v>
      </c>
      <c r="D79" s="277"/>
      <c r="E79" s="277"/>
      <c r="F79" s="298" t="s">
        <v>4105</v>
      </c>
      <c r="G79" s="297"/>
      <c r="H79" s="277" t="s">
        <v>4106</v>
      </c>
      <c r="I79" s="277" t="s">
        <v>4101</v>
      </c>
      <c r="J79" s="277">
        <v>50</v>
      </c>
      <c r="K79" s="290"/>
    </row>
    <row r="80" spans="2:11" ht="15" customHeight="1">
      <c r="B80" s="299"/>
      <c r="C80" s="277" t="s">
        <v>4107</v>
      </c>
      <c r="D80" s="277"/>
      <c r="E80" s="277"/>
      <c r="F80" s="298" t="s">
        <v>4099</v>
      </c>
      <c r="G80" s="297"/>
      <c r="H80" s="277" t="s">
        <v>4108</v>
      </c>
      <c r="I80" s="277" t="s">
        <v>4109</v>
      </c>
      <c r="J80" s="277"/>
      <c r="K80" s="290"/>
    </row>
    <row r="81" spans="2:11" ht="15" customHeight="1">
      <c r="B81" s="299"/>
      <c r="C81" s="300" t="s">
        <v>4110</v>
      </c>
      <c r="D81" s="300"/>
      <c r="E81" s="300"/>
      <c r="F81" s="301" t="s">
        <v>4105</v>
      </c>
      <c r="G81" s="300"/>
      <c r="H81" s="300" t="s">
        <v>4111</v>
      </c>
      <c r="I81" s="300" t="s">
        <v>4101</v>
      </c>
      <c r="J81" s="300">
        <v>15</v>
      </c>
      <c r="K81" s="290"/>
    </row>
    <row r="82" spans="2:11" ht="15" customHeight="1">
      <c r="B82" s="299"/>
      <c r="C82" s="300" t="s">
        <v>4112</v>
      </c>
      <c r="D82" s="300"/>
      <c r="E82" s="300"/>
      <c r="F82" s="301" t="s">
        <v>4105</v>
      </c>
      <c r="G82" s="300"/>
      <c r="H82" s="300" t="s">
        <v>4113</v>
      </c>
      <c r="I82" s="300" t="s">
        <v>4101</v>
      </c>
      <c r="J82" s="300">
        <v>15</v>
      </c>
      <c r="K82" s="290"/>
    </row>
    <row r="83" spans="2:11" ht="15" customHeight="1">
      <c r="B83" s="299"/>
      <c r="C83" s="300" t="s">
        <v>4114</v>
      </c>
      <c r="D83" s="300"/>
      <c r="E83" s="300"/>
      <c r="F83" s="301" t="s">
        <v>4105</v>
      </c>
      <c r="G83" s="300"/>
      <c r="H83" s="300" t="s">
        <v>4115</v>
      </c>
      <c r="I83" s="300" t="s">
        <v>4101</v>
      </c>
      <c r="J83" s="300">
        <v>20</v>
      </c>
      <c r="K83" s="290"/>
    </row>
    <row r="84" spans="2:11" ht="15" customHeight="1">
      <c r="B84" s="299"/>
      <c r="C84" s="300" t="s">
        <v>4116</v>
      </c>
      <c r="D84" s="300"/>
      <c r="E84" s="300"/>
      <c r="F84" s="301" t="s">
        <v>4105</v>
      </c>
      <c r="G84" s="300"/>
      <c r="H84" s="300" t="s">
        <v>4117</v>
      </c>
      <c r="I84" s="300" t="s">
        <v>4101</v>
      </c>
      <c r="J84" s="300">
        <v>20</v>
      </c>
      <c r="K84" s="290"/>
    </row>
    <row r="85" spans="2:11" ht="15" customHeight="1">
      <c r="B85" s="299"/>
      <c r="C85" s="277" t="s">
        <v>4118</v>
      </c>
      <c r="D85" s="277"/>
      <c r="E85" s="277"/>
      <c r="F85" s="298" t="s">
        <v>4105</v>
      </c>
      <c r="G85" s="297"/>
      <c r="H85" s="277" t="s">
        <v>4119</v>
      </c>
      <c r="I85" s="277" t="s">
        <v>4101</v>
      </c>
      <c r="J85" s="277">
        <v>50</v>
      </c>
      <c r="K85" s="290"/>
    </row>
    <row r="86" spans="2:11" ht="15" customHeight="1">
      <c r="B86" s="299"/>
      <c r="C86" s="277" t="s">
        <v>4120</v>
      </c>
      <c r="D86" s="277"/>
      <c r="E86" s="277"/>
      <c r="F86" s="298" t="s">
        <v>4105</v>
      </c>
      <c r="G86" s="297"/>
      <c r="H86" s="277" t="s">
        <v>4121</v>
      </c>
      <c r="I86" s="277" t="s">
        <v>4101</v>
      </c>
      <c r="J86" s="277">
        <v>20</v>
      </c>
      <c r="K86" s="290"/>
    </row>
    <row r="87" spans="2:11" ht="15" customHeight="1">
      <c r="B87" s="299"/>
      <c r="C87" s="277" t="s">
        <v>4122</v>
      </c>
      <c r="D87" s="277"/>
      <c r="E87" s="277"/>
      <c r="F87" s="298" t="s">
        <v>4105</v>
      </c>
      <c r="G87" s="297"/>
      <c r="H87" s="277" t="s">
        <v>4123</v>
      </c>
      <c r="I87" s="277" t="s">
        <v>4101</v>
      </c>
      <c r="J87" s="277">
        <v>20</v>
      </c>
      <c r="K87" s="290"/>
    </row>
    <row r="88" spans="2:11" ht="15" customHeight="1">
      <c r="B88" s="299"/>
      <c r="C88" s="277" t="s">
        <v>4124</v>
      </c>
      <c r="D88" s="277"/>
      <c r="E88" s="277"/>
      <c r="F88" s="298" t="s">
        <v>4105</v>
      </c>
      <c r="G88" s="297"/>
      <c r="H88" s="277" t="s">
        <v>4125</v>
      </c>
      <c r="I88" s="277" t="s">
        <v>4101</v>
      </c>
      <c r="J88" s="277">
        <v>50</v>
      </c>
      <c r="K88" s="290"/>
    </row>
    <row r="89" spans="2:11" ht="15" customHeight="1">
      <c r="B89" s="299"/>
      <c r="C89" s="277" t="s">
        <v>4126</v>
      </c>
      <c r="D89" s="277"/>
      <c r="E89" s="277"/>
      <c r="F89" s="298" t="s">
        <v>4105</v>
      </c>
      <c r="G89" s="297"/>
      <c r="H89" s="277" t="s">
        <v>4126</v>
      </c>
      <c r="I89" s="277" t="s">
        <v>4101</v>
      </c>
      <c r="J89" s="277">
        <v>50</v>
      </c>
      <c r="K89" s="290"/>
    </row>
    <row r="90" spans="2:11" ht="15" customHeight="1">
      <c r="B90" s="299"/>
      <c r="C90" s="277" t="s">
        <v>192</v>
      </c>
      <c r="D90" s="277"/>
      <c r="E90" s="277"/>
      <c r="F90" s="298" t="s">
        <v>4105</v>
      </c>
      <c r="G90" s="297"/>
      <c r="H90" s="277" t="s">
        <v>4127</v>
      </c>
      <c r="I90" s="277" t="s">
        <v>4101</v>
      </c>
      <c r="J90" s="277">
        <v>255</v>
      </c>
      <c r="K90" s="290"/>
    </row>
    <row r="91" spans="2:11" ht="15" customHeight="1">
      <c r="B91" s="299"/>
      <c r="C91" s="277" t="s">
        <v>4128</v>
      </c>
      <c r="D91" s="277"/>
      <c r="E91" s="277"/>
      <c r="F91" s="298" t="s">
        <v>4099</v>
      </c>
      <c r="G91" s="297"/>
      <c r="H91" s="277" t="s">
        <v>4129</v>
      </c>
      <c r="I91" s="277" t="s">
        <v>4130</v>
      </c>
      <c r="J91" s="277"/>
      <c r="K91" s="290"/>
    </row>
    <row r="92" spans="2:11" ht="15" customHeight="1">
      <c r="B92" s="299"/>
      <c r="C92" s="277" t="s">
        <v>4131</v>
      </c>
      <c r="D92" s="277"/>
      <c r="E92" s="277"/>
      <c r="F92" s="298" t="s">
        <v>4099</v>
      </c>
      <c r="G92" s="297"/>
      <c r="H92" s="277" t="s">
        <v>4132</v>
      </c>
      <c r="I92" s="277" t="s">
        <v>4133</v>
      </c>
      <c r="J92" s="277"/>
      <c r="K92" s="290"/>
    </row>
    <row r="93" spans="2:11" ht="15" customHeight="1">
      <c r="B93" s="299"/>
      <c r="C93" s="277" t="s">
        <v>4134</v>
      </c>
      <c r="D93" s="277"/>
      <c r="E93" s="277"/>
      <c r="F93" s="298" t="s">
        <v>4099</v>
      </c>
      <c r="G93" s="297"/>
      <c r="H93" s="277" t="s">
        <v>4134</v>
      </c>
      <c r="I93" s="277" t="s">
        <v>4133</v>
      </c>
      <c r="J93" s="277"/>
      <c r="K93" s="290"/>
    </row>
    <row r="94" spans="2:11" ht="15" customHeight="1">
      <c r="B94" s="299"/>
      <c r="C94" s="277" t="s">
        <v>43</v>
      </c>
      <c r="D94" s="277"/>
      <c r="E94" s="277"/>
      <c r="F94" s="298" t="s">
        <v>4099</v>
      </c>
      <c r="G94" s="297"/>
      <c r="H94" s="277" t="s">
        <v>4135</v>
      </c>
      <c r="I94" s="277" t="s">
        <v>4133</v>
      </c>
      <c r="J94" s="277"/>
      <c r="K94" s="290"/>
    </row>
    <row r="95" spans="2:11" ht="15" customHeight="1">
      <c r="B95" s="299"/>
      <c r="C95" s="277" t="s">
        <v>53</v>
      </c>
      <c r="D95" s="277"/>
      <c r="E95" s="277"/>
      <c r="F95" s="298" t="s">
        <v>4099</v>
      </c>
      <c r="G95" s="297"/>
      <c r="H95" s="277" t="s">
        <v>4136</v>
      </c>
      <c r="I95" s="277" t="s">
        <v>4133</v>
      </c>
      <c r="J95" s="277"/>
      <c r="K95" s="290"/>
    </row>
    <row r="96" spans="2:11" ht="15" customHeight="1">
      <c r="B96" s="302"/>
      <c r="C96" s="303"/>
      <c r="D96" s="303"/>
      <c r="E96" s="303"/>
      <c r="F96" s="303"/>
      <c r="G96" s="303"/>
      <c r="H96" s="303"/>
      <c r="I96" s="303"/>
      <c r="J96" s="303"/>
      <c r="K96" s="304"/>
    </row>
    <row r="97" spans="2:11" ht="18.75" customHeight="1">
      <c r="B97" s="305"/>
      <c r="C97" s="306"/>
      <c r="D97" s="306"/>
      <c r="E97" s="306"/>
      <c r="F97" s="306"/>
      <c r="G97" s="306"/>
      <c r="H97" s="306"/>
      <c r="I97" s="306"/>
      <c r="J97" s="306"/>
      <c r="K97" s="305"/>
    </row>
    <row r="98" spans="2:11" ht="18.75" customHeight="1">
      <c r="B98" s="284"/>
      <c r="C98" s="284"/>
      <c r="D98" s="284"/>
      <c r="E98" s="284"/>
      <c r="F98" s="284"/>
      <c r="G98" s="284"/>
      <c r="H98" s="284"/>
      <c r="I98" s="284"/>
      <c r="J98" s="284"/>
      <c r="K98" s="284"/>
    </row>
    <row r="99" spans="2:11" ht="7.5" customHeight="1">
      <c r="B99" s="285"/>
      <c r="C99" s="286"/>
      <c r="D99" s="286"/>
      <c r="E99" s="286"/>
      <c r="F99" s="286"/>
      <c r="G99" s="286"/>
      <c r="H99" s="286"/>
      <c r="I99" s="286"/>
      <c r="J99" s="286"/>
      <c r="K99" s="287"/>
    </row>
    <row r="100" spans="2:11" ht="45" customHeight="1">
      <c r="B100" s="288"/>
      <c r="C100" s="289" t="s">
        <v>4137</v>
      </c>
      <c r="D100" s="289"/>
      <c r="E100" s="289"/>
      <c r="F100" s="289"/>
      <c r="G100" s="289"/>
      <c r="H100" s="289"/>
      <c r="I100" s="289"/>
      <c r="J100" s="289"/>
      <c r="K100" s="290"/>
    </row>
    <row r="101" spans="2:11" ht="17.25" customHeight="1">
      <c r="B101" s="288"/>
      <c r="C101" s="291" t="s">
        <v>4093</v>
      </c>
      <c r="D101" s="291"/>
      <c r="E101" s="291"/>
      <c r="F101" s="291" t="s">
        <v>4094</v>
      </c>
      <c r="G101" s="292"/>
      <c r="H101" s="291" t="s">
        <v>187</v>
      </c>
      <c r="I101" s="291" t="s">
        <v>62</v>
      </c>
      <c r="J101" s="291" t="s">
        <v>4095</v>
      </c>
      <c r="K101" s="290"/>
    </row>
    <row r="102" spans="2:11" ht="17.25" customHeight="1">
      <c r="B102" s="288"/>
      <c r="C102" s="293" t="s">
        <v>4096</v>
      </c>
      <c r="D102" s="293"/>
      <c r="E102" s="293"/>
      <c r="F102" s="294" t="s">
        <v>4097</v>
      </c>
      <c r="G102" s="295"/>
      <c r="H102" s="293"/>
      <c r="I102" s="293"/>
      <c r="J102" s="293" t="s">
        <v>4098</v>
      </c>
      <c r="K102" s="290"/>
    </row>
    <row r="103" spans="2:11" ht="5.25" customHeight="1">
      <c r="B103" s="288"/>
      <c r="C103" s="291"/>
      <c r="D103" s="291"/>
      <c r="E103" s="291"/>
      <c r="F103" s="291"/>
      <c r="G103" s="307"/>
      <c r="H103" s="291"/>
      <c r="I103" s="291"/>
      <c r="J103" s="291"/>
      <c r="K103" s="290"/>
    </row>
    <row r="104" spans="2:11" ht="15" customHeight="1">
      <c r="B104" s="288"/>
      <c r="C104" s="277" t="s">
        <v>58</v>
      </c>
      <c r="D104" s="296"/>
      <c r="E104" s="296"/>
      <c r="F104" s="298" t="s">
        <v>4099</v>
      </c>
      <c r="G104" s="307"/>
      <c r="H104" s="277" t="s">
        <v>4138</v>
      </c>
      <c r="I104" s="277" t="s">
        <v>4101</v>
      </c>
      <c r="J104" s="277">
        <v>20</v>
      </c>
      <c r="K104" s="290"/>
    </row>
    <row r="105" spans="2:11" ht="15" customHeight="1">
      <c r="B105" s="288"/>
      <c r="C105" s="277" t="s">
        <v>4102</v>
      </c>
      <c r="D105" s="277"/>
      <c r="E105" s="277"/>
      <c r="F105" s="298" t="s">
        <v>4099</v>
      </c>
      <c r="G105" s="277"/>
      <c r="H105" s="277" t="s">
        <v>4138</v>
      </c>
      <c r="I105" s="277" t="s">
        <v>4101</v>
      </c>
      <c r="J105" s="277">
        <v>120</v>
      </c>
      <c r="K105" s="290"/>
    </row>
    <row r="106" spans="2:11" ht="15" customHeight="1">
      <c r="B106" s="299"/>
      <c r="C106" s="277" t="s">
        <v>4104</v>
      </c>
      <c r="D106" s="277"/>
      <c r="E106" s="277"/>
      <c r="F106" s="298" t="s">
        <v>4105</v>
      </c>
      <c r="G106" s="277"/>
      <c r="H106" s="277" t="s">
        <v>4138</v>
      </c>
      <c r="I106" s="277" t="s">
        <v>4101</v>
      </c>
      <c r="J106" s="277">
        <v>50</v>
      </c>
      <c r="K106" s="290"/>
    </row>
    <row r="107" spans="2:11" ht="15" customHeight="1">
      <c r="B107" s="299"/>
      <c r="C107" s="277" t="s">
        <v>4107</v>
      </c>
      <c r="D107" s="277"/>
      <c r="E107" s="277"/>
      <c r="F107" s="298" t="s">
        <v>4099</v>
      </c>
      <c r="G107" s="277"/>
      <c r="H107" s="277" t="s">
        <v>4138</v>
      </c>
      <c r="I107" s="277" t="s">
        <v>4109</v>
      </c>
      <c r="J107" s="277"/>
      <c r="K107" s="290"/>
    </row>
    <row r="108" spans="2:11" ht="15" customHeight="1">
      <c r="B108" s="299"/>
      <c r="C108" s="277" t="s">
        <v>4118</v>
      </c>
      <c r="D108" s="277"/>
      <c r="E108" s="277"/>
      <c r="F108" s="298" t="s">
        <v>4105</v>
      </c>
      <c r="G108" s="277"/>
      <c r="H108" s="277" t="s">
        <v>4138</v>
      </c>
      <c r="I108" s="277" t="s">
        <v>4101</v>
      </c>
      <c r="J108" s="277">
        <v>50</v>
      </c>
      <c r="K108" s="290"/>
    </row>
    <row r="109" spans="2:11" ht="15" customHeight="1">
      <c r="B109" s="299"/>
      <c r="C109" s="277" t="s">
        <v>4126</v>
      </c>
      <c r="D109" s="277"/>
      <c r="E109" s="277"/>
      <c r="F109" s="298" t="s">
        <v>4105</v>
      </c>
      <c r="G109" s="277"/>
      <c r="H109" s="277" t="s">
        <v>4138</v>
      </c>
      <c r="I109" s="277" t="s">
        <v>4101</v>
      </c>
      <c r="J109" s="277">
        <v>50</v>
      </c>
      <c r="K109" s="290"/>
    </row>
    <row r="110" spans="2:11" ht="15" customHeight="1">
      <c r="B110" s="299"/>
      <c r="C110" s="277" t="s">
        <v>4124</v>
      </c>
      <c r="D110" s="277"/>
      <c r="E110" s="277"/>
      <c r="F110" s="298" t="s">
        <v>4105</v>
      </c>
      <c r="G110" s="277"/>
      <c r="H110" s="277" t="s">
        <v>4138</v>
      </c>
      <c r="I110" s="277" t="s">
        <v>4101</v>
      </c>
      <c r="J110" s="277">
        <v>50</v>
      </c>
      <c r="K110" s="290"/>
    </row>
    <row r="111" spans="2:11" ht="15" customHeight="1">
      <c r="B111" s="299"/>
      <c r="C111" s="277" t="s">
        <v>58</v>
      </c>
      <c r="D111" s="277"/>
      <c r="E111" s="277"/>
      <c r="F111" s="298" t="s">
        <v>4099</v>
      </c>
      <c r="G111" s="277"/>
      <c r="H111" s="277" t="s">
        <v>4139</v>
      </c>
      <c r="I111" s="277" t="s">
        <v>4101</v>
      </c>
      <c r="J111" s="277">
        <v>20</v>
      </c>
      <c r="K111" s="290"/>
    </row>
    <row r="112" spans="2:11" ht="15" customHeight="1">
      <c r="B112" s="299"/>
      <c r="C112" s="277" t="s">
        <v>4140</v>
      </c>
      <c r="D112" s="277"/>
      <c r="E112" s="277"/>
      <c r="F112" s="298" t="s">
        <v>4099</v>
      </c>
      <c r="G112" s="277"/>
      <c r="H112" s="277" t="s">
        <v>4141</v>
      </c>
      <c r="I112" s="277" t="s">
        <v>4101</v>
      </c>
      <c r="J112" s="277">
        <v>120</v>
      </c>
      <c r="K112" s="290"/>
    </row>
    <row r="113" spans="2:11" ht="15" customHeight="1">
      <c r="B113" s="299"/>
      <c r="C113" s="277" t="s">
        <v>43</v>
      </c>
      <c r="D113" s="277"/>
      <c r="E113" s="277"/>
      <c r="F113" s="298" t="s">
        <v>4099</v>
      </c>
      <c r="G113" s="277"/>
      <c r="H113" s="277" t="s">
        <v>4142</v>
      </c>
      <c r="I113" s="277" t="s">
        <v>4133</v>
      </c>
      <c r="J113" s="277"/>
      <c r="K113" s="290"/>
    </row>
    <row r="114" spans="2:11" ht="15" customHeight="1">
      <c r="B114" s="299"/>
      <c r="C114" s="277" t="s">
        <v>53</v>
      </c>
      <c r="D114" s="277"/>
      <c r="E114" s="277"/>
      <c r="F114" s="298" t="s">
        <v>4099</v>
      </c>
      <c r="G114" s="277"/>
      <c r="H114" s="277" t="s">
        <v>4143</v>
      </c>
      <c r="I114" s="277" t="s">
        <v>4133</v>
      </c>
      <c r="J114" s="277"/>
      <c r="K114" s="290"/>
    </row>
    <row r="115" spans="2:11" ht="15" customHeight="1">
      <c r="B115" s="299"/>
      <c r="C115" s="277" t="s">
        <v>62</v>
      </c>
      <c r="D115" s="277"/>
      <c r="E115" s="277"/>
      <c r="F115" s="298" t="s">
        <v>4099</v>
      </c>
      <c r="G115" s="277"/>
      <c r="H115" s="277" t="s">
        <v>4144</v>
      </c>
      <c r="I115" s="277" t="s">
        <v>4145</v>
      </c>
      <c r="J115" s="277"/>
      <c r="K115" s="290"/>
    </row>
    <row r="116" spans="2:11" ht="15" customHeight="1">
      <c r="B116" s="302"/>
      <c r="C116" s="308"/>
      <c r="D116" s="308"/>
      <c r="E116" s="308"/>
      <c r="F116" s="308"/>
      <c r="G116" s="308"/>
      <c r="H116" s="308"/>
      <c r="I116" s="308"/>
      <c r="J116" s="308"/>
      <c r="K116" s="304"/>
    </row>
    <row r="117" spans="2:11" ht="18.75" customHeight="1">
      <c r="B117" s="309"/>
      <c r="C117" s="273"/>
      <c r="D117" s="273"/>
      <c r="E117" s="273"/>
      <c r="F117" s="310"/>
      <c r="G117" s="273"/>
      <c r="H117" s="273"/>
      <c r="I117" s="273"/>
      <c r="J117" s="273"/>
      <c r="K117" s="309"/>
    </row>
    <row r="118" spans="2:11" ht="18.75" customHeight="1">
      <c r="B118" s="284"/>
      <c r="C118" s="284"/>
      <c r="D118" s="284"/>
      <c r="E118" s="284"/>
      <c r="F118" s="284"/>
      <c r="G118" s="284"/>
      <c r="H118" s="284"/>
      <c r="I118" s="284"/>
      <c r="J118" s="284"/>
      <c r="K118" s="284"/>
    </row>
    <row r="119" spans="2:11" ht="7.5" customHeight="1">
      <c r="B119" s="311"/>
      <c r="C119" s="312"/>
      <c r="D119" s="312"/>
      <c r="E119" s="312"/>
      <c r="F119" s="312"/>
      <c r="G119" s="312"/>
      <c r="H119" s="312"/>
      <c r="I119" s="312"/>
      <c r="J119" s="312"/>
      <c r="K119" s="313"/>
    </row>
    <row r="120" spans="2:11" ht="45" customHeight="1">
      <c r="B120" s="314"/>
      <c r="C120" s="267" t="s">
        <v>4146</v>
      </c>
      <c r="D120" s="267"/>
      <c r="E120" s="267"/>
      <c r="F120" s="267"/>
      <c r="G120" s="267"/>
      <c r="H120" s="267"/>
      <c r="I120" s="267"/>
      <c r="J120" s="267"/>
      <c r="K120" s="315"/>
    </row>
    <row r="121" spans="2:11" ht="17.25" customHeight="1">
      <c r="B121" s="316"/>
      <c r="C121" s="291" t="s">
        <v>4093</v>
      </c>
      <c r="D121" s="291"/>
      <c r="E121" s="291"/>
      <c r="F121" s="291" t="s">
        <v>4094</v>
      </c>
      <c r="G121" s="292"/>
      <c r="H121" s="291" t="s">
        <v>187</v>
      </c>
      <c r="I121" s="291" t="s">
        <v>62</v>
      </c>
      <c r="J121" s="291" t="s">
        <v>4095</v>
      </c>
      <c r="K121" s="317"/>
    </row>
    <row r="122" spans="2:11" ht="17.25" customHeight="1">
      <c r="B122" s="316"/>
      <c r="C122" s="293" t="s">
        <v>4096</v>
      </c>
      <c r="D122" s="293"/>
      <c r="E122" s="293"/>
      <c r="F122" s="294" t="s">
        <v>4097</v>
      </c>
      <c r="G122" s="295"/>
      <c r="H122" s="293"/>
      <c r="I122" s="293"/>
      <c r="J122" s="293" t="s">
        <v>4098</v>
      </c>
      <c r="K122" s="317"/>
    </row>
    <row r="123" spans="2:11" ht="5.25" customHeight="1">
      <c r="B123" s="318"/>
      <c r="C123" s="296"/>
      <c r="D123" s="296"/>
      <c r="E123" s="296"/>
      <c r="F123" s="296"/>
      <c r="G123" s="277"/>
      <c r="H123" s="296"/>
      <c r="I123" s="296"/>
      <c r="J123" s="296"/>
      <c r="K123" s="319"/>
    </row>
    <row r="124" spans="2:11" ht="15" customHeight="1">
      <c r="B124" s="318"/>
      <c r="C124" s="277" t="s">
        <v>4102</v>
      </c>
      <c r="D124" s="296"/>
      <c r="E124" s="296"/>
      <c r="F124" s="298" t="s">
        <v>4099</v>
      </c>
      <c r="G124" s="277"/>
      <c r="H124" s="277" t="s">
        <v>4138</v>
      </c>
      <c r="I124" s="277" t="s">
        <v>4101</v>
      </c>
      <c r="J124" s="277">
        <v>120</v>
      </c>
      <c r="K124" s="320"/>
    </row>
    <row r="125" spans="2:11" ht="15" customHeight="1">
      <c r="B125" s="318"/>
      <c r="C125" s="277" t="s">
        <v>4147</v>
      </c>
      <c r="D125" s="277"/>
      <c r="E125" s="277"/>
      <c r="F125" s="298" t="s">
        <v>4099</v>
      </c>
      <c r="G125" s="277"/>
      <c r="H125" s="277" t="s">
        <v>4148</v>
      </c>
      <c r="I125" s="277" t="s">
        <v>4101</v>
      </c>
      <c r="J125" s="277" t="s">
        <v>4149</v>
      </c>
      <c r="K125" s="320"/>
    </row>
    <row r="126" spans="2:11" ht="15" customHeight="1">
      <c r="B126" s="318"/>
      <c r="C126" s="277" t="s">
        <v>4048</v>
      </c>
      <c r="D126" s="277"/>
      <c r="E126" s="277"/>
      <c r="F126" s="298" t="s">
        <v>4099</v>
      </c>
      <c r="G126" s="277"/>
      <c r="H126" s="277" t="s">
        <v>4150</v>
      </c>
      <c r="I126" s="277" t="s">
        <v>4101</v>
      </c>
      <c r="J126" s="277" t="s">
        <v>4149</v>
      </c>
      <c r="K126" s="320"/>
    </row>
    <row r="127" spans="2:11" ht="15" customHeight="1">
      <c r="B127" s="318"/>
      <c r="C127" s="277" t="s">
        <v>4110</v>
      </c>
      <c r="D127" s="277"/>
      <c r="E127" s="277"/>
      <c r="F127" s="298" t="s">
        <v>4105</v>
      </c>
      <c r="G127" s="277"/>
      <c r="H127" s="277" t="s">
        <v>4111</v>
      </c>
      <c r="I127" s="277" t="s">
        <v>4101</v>
      </c>
      <c r="J127" s="277">
        <v>15</v>
      </c>
      <c r="K127" s="320"/>
    </row>
    <row r="128" spans="2:11" ht="15" customHeight="1">
      <c r="B128" s="318"/>
      <c r="C128" s="300" t="s">
        <v>4112</v>
      </c>
      <c r="D128" s="300"/>
      <c r="E128" s="300"/>
      <c r="F128" s="301" t="s">
        <v>4105</v>
      </c>
      <c r="G128" s="300"/>
      <c r="H128" s="300" t="s">
        <v>4113</v>
      </c>
      <c r="I128" s="300" t="s">
        <v>4101</v>
      </c>
      <c r="J128" s="300">
        <v>15</v>
      </c>
      <c r="K128" s="320"/>
    </row>
    <row r="129" spans="2:11" ht="15" customHeight="1">
      <c r="B129" s="318"/>
      <c r="C129" s="300" t="s">
        <v>4114</v>
      </c>
      <c r="D129" s="300"/>
      <c r="E129" s="300"/>
      <c r="F129" s="301" t="s">
        <v>4105</v>
      </c>
      <c r="G129" s="300"/>
      <c r="H129" s="300" t="s">
        <v>4115</v>
      </c>
      <c r="I129" s="300" t="s">
        <v>4101</v>
      </c>
      <c r="J129" s="300">
        <v>20</v>
      </c>
      <c r="K129" s="320"/>
    </row>
    <row r="130" spans="2:11" ht="15" customHeight="1">
      <c r="B130" s="318"/>
      <c r="C130" s="300" t="s">
        <v>4116</v>
      </c>
      <c r="D130" s="300"/>
      <c r="E130" s="300"/>
      <c r="F130" s="301" t="s">
        <v>4105</v>
      </c>
      <c r="G130" s="300"/>
      <c r="H130" s="300" t="s">
        <v>4117</v>
      </c>
      <c r="I130" s="300" t="s">
        <v>4101</v>
      </c>
      <c r="J130" s="300">
        <v>20</v>
      </c>
      <c r="K130" s="320"/>
    </row>
    <row r="131" spans="2:11" ht="15" customHeight="1">
      <c r="B131" s="318"/>
      <c r="C131" s="277" t="s">
        <v>4104</v>
      </c>
      <c r="D131" s="277"/>
      <c r="E131" s="277"/>
      <c r="F131" s="298" t="s">
        <v>4105</v>
      </c>
      <c r="G131" s="277"/>
      <c r="H131" s="277" t="s">
        <v>4138</v>
      </c>
      <c r="I131" s="277" t="s">
        <v>4101</v>
      </c>
      <c r="J131" s="277">
        <v>50</v>
      </c>
      <c r="K131" s="320"/>
    </row>
    <row r="132" spans="2:11" ht="15" customHeight="1">
      <c r="B132" s="318"/>
      <c r="C132" s="277" t="s">
        <v>4118</v>
      </c>
      <c r="D132" s="277"/>
      <c r="E132" s="277"/>
      <c r="F132" s="298" t="s">
        <v>4105</v>
      </c>
      <c r="G132" s="277"/>
      <c r="H132" s="277" t="s">
        <v>4138</v>
      </c>
      <c r="I132" s="277" t="s">
        <v>4101</v>
      </c>
      <c r="J132" s="277">
        <v>50</v>
      </c>
      <c r="K132" s="320"/>
    </row>
    <row r="133" spans="2:11" ht="15" customHeight="1">
      <c r="B133" s="318"/>
      <c r="C133" s="277" t="s">
        <v>4124</v>
      </c>
      <c r="D133" s="277"/>
      <c r="E133" s="277"/>
      <c r="F133" s="298" t="s">
        <v>4105</v>
      </c>
      <c r="G133" s="277"/>
      <c r="H133" s="277" t="s">
        <v>4138</v>
      </c>
      <c r="I133" s="277" t="s">
        <v>4101</v>
      </c>
      <c r="J133" s="277">
        <v>50</v>
      </c>
      <c r="K133" s="320"/>
    </row>
    <row r="134" spans="2:11" ht="15" customHeight="1">
      <c r="B134" s="318"/>
      <c r="C134" s="277" t="s">
        <v>4126</v>
      </c>
      <c r="D134" s="277"/>
      <c r="E134" s="277"/>
      <c r="F134" s="298" t="s">
        <v>4105</v>
      </c>
      <c r="G134" s="277"/>
      <c r="H134" s="277" t="s">
        <v>4138</v>
      </c>
      <c r="I134" s="277" t="s">
        <v>4101</v>
      </c>
      <c r="J134" s="277">
        <v>50</v>
      </c>
      <c r="K134" s="320"/>
    </row>
    <row r="135" spans="2:11" ht="15" customHeight="1">
      <c r="B135" s="318"/>
      <c r="C135" s="277" t="s">
        <v>192</v>
      </c>
      <c r="D135" s="277"/>
      <c r="E135" s="277"/>
      <c r="F135" s="298" t="s">
        <v>4105</v>
      </c>
      <c r="G135" s="277"/>
      <c r="H135" s="277" t="s">
        <v>4151</v>
      </c>
      <c r="I135" s="277" t="s">
        <v>4101</v>
      </c>
      <c r="J135" s="277">
        <v>255</v>
      </c>
      <c r="K135" s="320"/>
    </row>
    <row r="136" spans="2:11" ht="15" customHeight="1">
      <c r="B136" s="318"/>
      <c r="C136" s="277" t="s">
        <v>4128</v>
      </c>
      <c r="D136" s="277"/>
      <c r="E136" s="277"/>
      <c r="F136" s="298" t="s">
        <v>4099</v>
      </c>
      <c r="G136" s="277"/>
      <c r="H136" s="277" t="s">
        <v>4152</v>
      </c>
      <c r="I136" s="277" t="s">
        <v>4130</v>
      </c>
      <c r="J136" s="277"/>
      <c r="K136" s="320"/>
    </row>
    <row r="137" spans="2:11" ht="15" customHeight="1">
      <c r="B137" s="318"/>
      <c r="C137" s="277" t="s">
        <v>4131</v>
      </c>
      <c r="D137" s="277"/>
      <c r="E137" s="277"/>
      <c r="F137" s="298" t="s">
        <v>4099</v>
      </c>
      <c r="G137" s="277"/>
      <c r="H137" s="277" t="s">
        <v>4153</v>
      </c>
      <c r="I137" s="277" t="s">
        <v>4133</v>
      </c>
      <c r="J137" s="277"/>
      <c r="K137" s="320"/>
    </row>
    <row r="138" spans="2:11" ht="15" customHeight="1">
      <c r="B138" s="318"/>
      <c r="C138" s="277" t="s">
        <v>4134</v>
      </c>
      <c r="D138" s="277"/>
      <c r="E138" s="277"/>
      <c r="F138" s="298" t="s">
        <v>4099</v>
      </c>
      <c r="G138" s="277"/>
      <c r="H138" s="277" t="s">
        <v>4134</v>
      </c>
      <c r="I138" s="277" t="s">
        <v>4133</v>
      </c>
      <c r="J138" s="277"/>
      <c r="K138" s="320"/>
    </row>
    <row r="139" spans="2:11" ht="15" customHeight="1">
      <c r="B139" s="318"/>
      <c r="C139" s="277" t="s">
        <v>43</v>
      </c>
      <c r="D139" s="277"/>
      <c r="E139" s="277"/>
      <c r="F139" s="298" t="s">
        <v>4099</v>
      </c>
      <c r="G139" s="277"/>
      <c r="H139" s="277" t="s">
        <v>4154</v>
      </c>
      <c r="I139" s="277" t="s">
        <v>4133</v>
      </c>
      <c r="J139" s="277"/>
      <c r="K139" s="320"/>
    </row>
    <row r="140" spans="2:11" ht="15" customHeight="1">
      <c r="B140" s="318"/>
      <c r="C140" s="277" t="s">
        <v>4155</v>
      </c>
      <c r="D140" s="277"/>
      <c r="E140" s="277"/>
      <c r="F140" s="298" t="s">
        <v>4099</v>
      </c>
      <c r="G140" s="277"/>
      <c r="H140" s="277" t="s">
        <v>4156</v>
      </c>
      <c r="I140" s="277" t="s">
        <v>4133</v>
      </c>
      <c r="J140" s="277"/>
      <c r="K140" s="320"/>
    </row>
    <row r="141" spans="2:11" ht="15" customHeight="1">
      <c r="B141" s="321"/>
      <c r="C141" s="322"/>
      <c r="D141" s="322"/>
      <c r="E141" s="322"/>
      <c r="F141" s="322"/>
      <c r="G141" s="322"/>
      <c r="H141" s="322"/>
      <c r="I141" s="322"/>
      <c r="J141" s="322"/>
      <c r="K141" s="323"/>
    </row>
    <row r="142" spans="2:11" ht="18.75" customHeight="1">
      <c r="B142" s="273"/>
      <c r="C142" s="273"/>
      <c r="D142" s="273"/>
      <c r="E142" s="273"/>
      <c r="F142" s="310"/>
      <c r="G142" s="273"/>
      <c r="H142" s="273"/>
      <c r="I142" s="273"/>
      <c r="J142" s="273"/>
      <c r="K142" s="273"/>
    </row>
    <row r="143" spans="2:11" ht="18.75" customHeight="1">
      <c r="B143" s="284"/>
      <c r="C143" s="284"/>
      <c r="D143" s="284"/>
      <c r="E143" s="284"/>
      <c r="F143" s="284"/>
      <c r="G143" s="284"/>
      <c r="H143" s="284"/>
      <c r="I143" s="284"/>
      <c r="J143" s="284"/>
      <c r="K143" s="284"/>
    </row>
    <row r="144" spans="2:11" ht="7.5" customHeight="1">
      <c r="B144" s="285"/>
      <c r="C144" s="286"/>
      <c r="D144" s="286"/>
      <c r="E144" s="286"/>
      <c r="F144" s="286"/>
      <c r="G144" s="286"/>
      <c r="H144" s="286"/>
      <c r="I144" s="286"/>
      <c r="J144" s="286"/>
      <c r="K144" s="287"/>
    </row>
    <row r="145" spans="2:11" ht="45" customHeight="1">
      <c r="B145" s="288"/>
      <c r="C145" s="289" t="s">
        <v>4157</v>
      </c>
      <c r="D145" s="289"/>
      <c r="E145" s="289"/>
      <c r="F145" s="289"/>
      <c r="G145" s="289"/>
      <c r="H145" s="289"/>
      <c r="I145" s="289"/>
      <c r="J145" s="289"/>
      <c r="K145" s="290"/>
    </row>
    <row r="146" spans="2:11" ht="17.25" customHeight="1">
      <c r="B146" s="288"/>
      <c r="C146" s="291" t="s">
        <v>4093</v>
      </c>
      <c r="D146" s="291"/>
      <c r="E146" s="291"/>
      <c r="F146" s="291" t="s">
        <v>4094</v>
      </c>
      <c r="G146" s="292"/>
      <c r="H146" s="291" t="s">
        <v>187</v>
      </c>
      <c r="I146" s="291" t="s">
        <v>62</v>
      </c>
      <c r="J146" s="291" t="s">
        <v>4095</v>
      </c>
      <c r="K146" s="290"/>
    </row>
    <row r="147" spans="2:11" ht="17.25" customHeight="1">
      <c r="B147" s="288"/>
      <c r="C147" s="293" t="s">
        <v>4096</v>
      </c>
      <c r="D147" s="293"/>
      <c r="E147" s="293"/>
      <c r="F147" s="294" t="s">
        <v>4097</v>
      </c>
      <c r="G147" s="295"/>
      <c r="H147" s="293"/>
      <c r="I147" s="293"/>
      <c r="J147" s="293" t="s">
        <v>4098</v>
      </c>
      <c r="K147" s="290"/>
    </row>
    <row r="148" spans="2:11" ht="5.25" customHeight="1">
      <c r="B148" s="299"/>
      <c r="C148" s="296"/>
      <c r="D148" s="296"/>
      <c r="E148" s="296"/>
      <c r="F148" s="296"/>
      <c r="G148" s="297"/>
      <c r="H148" s="296"/>
      <c r="I148" s="296"/>
      <c r="J148" s="296"/>
      <c r="K148" s="320"/>
    </row>
    <row r="149" spans="2:11" ht="15" customHeight="1">
      <c r="B149" s="299"/>
      <c r="C149" s="324" t="s">
        <v>4102</v>
      </c>
      <c r="D149" s="277"/>
      <c r="E149" s="277"/>
      <c r="F149" s="325" t="s">
        <v>4099</v>
      </c>
      <c r="G149" s="277"/>
      <c r="H149" s="324" t="s">
        <v>4138</v>
      </c>
      <c r="I149" s="324" t="s">
        <v>4101</v>
      </c>
      <c r="J149" s="324">
        <v>120</v>
      </c>
      <c r="K149" s="320"/>
    </row>
    <row r="150" spans="2:11" ht="15" customHeight="1">
      <c r="B150" s="299"/>
      <c r="C150" s="324" t="s">
        <v>4147</v>
      </c>
      <c r="D150" s="277"/>
      <c r="E150" s="277"/>
      <c r="F150" s="325" t="s">
        <v>4099</v>
      </c>
      <c r="G150" s="277"/>
      <c r="H150" s="324" t="s">
        <v>4158</v>
      </c>
      <c r="I150" s="324" t="s">
        <v>4101</v>
      </c>
      <c r="J150" s="324" t="s">
        <v>4149</v>
      </c>
      <c r="K150" s="320"/>
    </row>
    <row r="151" spans="2:11" ht="15" customHeight="1">
      <c r="B151" s="299"/>
      <c r="C151" s="324" t="s">
        <v>4048</v>
      </c>
      <c r="D151" s="277"/>
      <c r="E151" s="277"/>
      <c r="F151" s="325" t="s">
        <v>4099</v>
      </c>
      <c r="G151" s="277"/>
      <c r="H151" s="324" t="s">
        <v>4159</v>
      </c>
      <c r="I151" s="324" t="s">
        <v>4101</v>
      </c>
      <c r="J151" s="324" t="s">
        <v>4149</v>
      </c>
      <c r="K151" s="320"/>
    </row>
    <row r="152" spans="2:11" ht="15" customHeight="1">
      <c r="B152" s="299"/>
      <c r="C152" s="324" t="s">
        <v>4104</v>
      </c>
      <c r="D152" s="277"/>
      <c r="E152" s="277"/>
      <c r="F152" s="325" t="s">
        <v>4105</v>
      </c>
      <c r="G152" s="277"/>
      <c r="H152" s="324" t="s">
        <v>4138</v>
      </c>
      <c r="I152" s="324" t="s">
        <v>4101</v>
      </c>
      <c r="J152" s="324">
        <v>50</v>
      </c>
      <c r="K152" s="320"/>
    </row>
    <row r="153" spans="2:11" ht="15" customHeight="1">
      <c r="B153" s="299"/>
      <c r="C153" s="324" t="s">
        <v>4107</v>
      </c>
      <c r="D153" s="277"/>
      <c r="E153" s="277"/>
      <c r="F153" s="325" t="s">
        <v>4099</v>
      </c>
      <c r="G153" s="277"/>
      <c r="H153" s="324" t="s">
        <v>4138</v>
      </c>
      <c r="I153" s="324" t="s">
        <v>4109</v>
      </c>
      <c r="J153" s="324"/>
      <c r="K153" s="320"/>
    </row>
    <row r="154" spans="2:11" ht="15" customHeight="1">
      <c r="B154" s="299"/>
      <c r="C154" s="324" t="s">
        <v>4118</v>
      </c>
      <c r="D154" s="277"/>
      <c r="E154" s="277"/>
      <c r="F154" s="325" t="s">
        <v>4105</v>
      </c>
      <c r="G154" s="277"/>
      <c r="H154" s="324" t="s">
        <v>4138</v>
      </c>
      <c r="I154" s="324" t="s">
        <v>4101</v>
      </c>
      <c r="J154" s="324">
        <v>50</v>
      </c>
      <c r="K154" s="320"/>
    </row>
    <row r="155" spans="2:11" ht="15" customHeight="1">
      <c r="B155" s="299"/>
      <c r="C155" s="324" t="s">
        <v>4126</v>
      </c>
      <c r="D155" s="277"/>
      <c r="E155" s="277"/>
      <c r="F155" s="325" t="s">
        <v>4105</v>
      </c>
      <c r="G155" s="277"/>
      <c r="H155" s="324" t="s">
        <v>4138</v>
      </c>
      <c r="I155" s="324" t="s">
        <v>4101</v>
      </c>
      <c r="J155" s="324">
        <v>50</v>
      </c>
      <c r="K155" s="320"/>
    </row>
    <row r="156" spans="2:11" ht="15" customHeight="1">
      <c r="B156" s="299"/>
      <c r="C156" s="324" t="s">
        <v>4124</v>
      </c>
      <c r="D156" s="277"/>
      <c r="E156" s="277"/>
      <c r="F156" s="325" t="s">
        <v>4105</v>
      </c>
      <c r="G156" s="277"/>
      <c r="H156" s="324" t="s">
        <v>4138</v>
      </c>
      <c r="I156" s="324" t="s">
        <v>4101</v>
      </c>
      <c r="J156" s="324">
        <v>50</v>
      </c>
      <c r="K156" s="320"/>
    </row>
    <row r="157" spans="2:11" ht="15" customHeight="1">
      <c r="B157" s="299"/>
      <c r="C157" s="324" t="s">
        <v>161</v>
      </c>
      <c r="D157" s="277"/>
      <c r="E157" s="277"/>
      <c r="F157" s="325" t="s">
        <v>4099</v>
      </c>
      <c r="G157" s="277"/>
      <c r="H157" s="324" t="s">
        <v>4160</v>
      </c>
      <c r="I157" s="324" t="s">
        <v>4101</v>
      </c>
      <c r="J157" s="324" t="s">
        <v>4161</v>
      </c>
      <c r="K157" s="320"/>
    </row>
    <row r="158" spans="2:11" ht="15" customHeight="1">
      <c r="B158" s="299"/>
      <c r="C158" s="324" t="s">
        <v>4162</v>
      </c>
      <c r="D158" s="277"/>
      <c r="E158" s="277"/>
      <c r="F158" s="325" t="s">
        <v>4099</v>
      </c>
      <c r="G158" s="277"/>
      <c r="H158" s="324" t="s">
        <v>4163</v>
      </c>
      <c r="I158" s="324" t="s">
        <v>4133</v>
      </c>
      <c r="J158" s="324"/>
      <c r="K158" s="320"/>
    </row>
    <row r="159" spans="2:11" ht="15" customHeight="1">
      <c r="B159" s="326"/>
      <c r="C159" s="308"/>
      <c r="D159" s="308"/>
      <c r="E159" s="308"/>
      <c r="F159" s="308"/>
      <c r="G159" s="308"/>
      <c r="H159" s="308"/>
      <c r="I159" s="308"/>
      <c r="J159" s="308"/>
      <c r="K159" s="327"/>
    </row>
    <row r="160" spans="2:11" ht="18.75" customHeight="1">
      <c r="B160" s="273"/>
      <c r="C160" s="277"/>
      <c r="D160" s="277"/>
      <c r="E160" s="277"/>
      <c r="F160" s="298"/>
      <c r="G160" s="277"/>
      <c r="H160" s="277"/>
      <c r="I160" s="277"/>
      <c r="J160" s="277"/>
      <c r="K160" s="273"/>
    </row>
    <row r="161" spans="2:11" ht="18.75" customHeight="1">
      <c r="B161" s="284"/>
      <c r="C161" s="284"/>
      <c r="D161" s="284"/>
      <c r="E161" s="284"/>
      <c r="F161" s="284"/>
      <c r="G161" s="284"/>
      <c r="H161" s="284"/>
      <c r="I161" s="284"/>
      <c r="J161" s="284"/>
      <c r="K161" s="284"/>
    </row>
    <row r="162" spans="2:11" ht="7.5" customHeight="1">
      <c r="B162" s="263"/>
      <c r="C162" s="264"/>
      <c r="D162" s="264"/>
      <c r="E162" s="264"/>
      <c r="F162" s="264"/>
      <c r="G162" s="264"/>
      <c r="H162" s="264"/>
      <c r="I162" s="264"/>
      <c r="J162" s="264"/>
      <c r="K162" s="265"/>
    </row>
    <row r="163" spans="2:11" ht="45" customHeight="1">
      <c r="B163" s="266"/>
      <c r="C163" s="267" t="s">
        <v>4164</v>
      </c>
      <c r="D163" s="267"/>
      <c r="E163" s="267"/>
      <c r="F163" s="267"/>
      <c r="G163" s="267"/>
      <c r="H163" s="267"/>
      <c r="I163" s="267"/>
      <c r="J163" s="267"/>
      <c r="K163" s="268"/>
    </row>
    <row r="164" spans="2:11" ht="17.25" customHeight="1">
      <c r="B164" s="266"/>
      <c r="C164" s="291" t="s">
        <v>4093</v>
      </c>
      <c r="D164" s="291"/>
      <c r="E164" s="291"/>
      <c r="F164" s="291" t="s">
        <v>4094</v>
      </c>
      <c r="G164" s="328"/>
      <c r="H164" s="329" t="s">
        <v>187</v>
      </c>
      <c r="I164" s="329" t="s">
        <v>62</v>
      </c>
      <c r="J164" s="291" t="s">
        <v>4095</v>
      </c>
      <c r="K164" s="268"/>
    </row>
    <row r="165" spans="2:11" ht="17.25" customHeight="1">
      <c r="B165" s="269"/>
      <c r="C165" s="293" t="s">
        <v>4096</v>
      </c>
      <c r="D165" s="293"/>
      <c r="E165" s="293"/>
      <c r="F165" s="294" t="s">
        <v>4097</v>
      </c>
      <c r="G165" s="330"/>
      <c r="H165" s="331"/>
      <c r="I165" s="331"/>
      <c r="J165" s="293" t="s">
        <v>4098</v>
      </c>
      <c r="K165" s="271"/>
    </row>
    <row r="166" spans="2:11" ht="5.25" customHeight="1">
      <c r="B166" s="299"/>
      <c r="C166" s="296"/>
      <c r="D166" s="296"/>
      <c r="E166" s="296"/>
      <c r="F166" s="296"/>
      <c r="G166" s="297"/>
      <c r="H166" s="296"/>
      <c r="I166" s="296"/>
      <c r="J166" s="296"/>
      <c r="K166" s="320"/>
    </row>
    <row r="167" spans="2:11" ht="15" customHeight="1">
      <c r="B167" s="299"/>
      <c r="C167" s="277" t="s">
        <v>4102</v>
      </c>
      <c r="D167" s="277"/>
      <c r="E167" s="277"/>
      <c r="F167" s="298" t="s">
        <v>4099</v>
      </c>
      <c r="G167" s="277"/>
      <c r="H167" s="277" t="s">
        <v>4138</v>
      </c>
      <c r="I167" s="277" t="s">
        <v>4101</v>
      </c>
      <c r="J167" s="277">
        <v>120</v>
      </c>
      <c r="K167" s="320"/>
    </row>
    <row r="168" spans="2:11" ht="15" customHeight="1">
      <c r="B168" s="299"/>
      <c r="C168" s="277" t="s">
        <v>4147</v>
      </c>
      <c r="D168" s="277"/>
      <c r="E168" s="277"/>
      <c r="F168" s="298" t="s">
        <v>4099</v>
      </c>
      <c r="G168" s="277"/>
      <c r="H168" s="277" t="s">
        <v>4148</v>
      </c>
      <c r="I168" s="277" t="s">
        <v>4101</v>
      </c>
      <c r="J168" s="277" t="s">
        <v>4149</v>
      </c>
      <c r="K168" s="320"/>
    </row>
    <row r="169" spans="2:11" ht="15" customHeight="1">
      <c r="B169" s="299"/>
      <c r="C169" s="277" t="s">
        <v>4048</v>
      </c>
      <c r="D169" s="277"/>
      <c r="E169" s="277"/>
      <c r="F169" s="298" t="s">
        <v>4099</v>
      </c>
      <c r="G169" s="277"/>
      <c r="H169" s="277" t="s">
        <v>4165</v>
      </c>
      <c r="I169" s="277" t="s">
        <v>4101</v>
      </c>
      <c r="J169" s="277" t="s">
        <v>4149</v>
      </c>
      <c r="K169" s="320"/>
    </row>
    <row r="170" spans="2:11" ht="15" customHeight="1">
      <c r="B170" s="299"/>
      <c r="C170" s="277" t="s">
        <v>4104</v>
      </c>
      <c r="D170" s="277"/>
      <c r="E170" s="277"/>
      <c r="F170" s="298" t="s">
        <v>4105</v>
      </c>
      <c r="G170" s="277"/>
      <c r="H170" s="277" t="s">
        <v>4165</v>
      </c>
      <c r="I170" s="277" t="s">
        <v>4101</v>
      </c>
      <c r="J170" s="277">
        <v>50</v>
      </c>
      <c r="K170" s="320"/>
    </row>
    <row r="171" spans="2:11" ht="15" customHeight="1">
      <c r="B171" s="299"/>
      <c r="C171" s="277" t="s">
        <v>4107</v>
      </c>
      <c r="D171" s="277"/>
      <c r="E171" s="277"/>
      <c r="F171" s="298" t="s">
        <v>4099</v>
      </c>
      <c r="G171" s="277"/>
      <c r="H171" s="277" t="s">
        <v>4165</v>
      </c>
      <c r="I171" s="277" t="s">
        <v>4109</v>
      </c>
      <c r="J171" s="277"/>
      <c r="K171" s="320"/>
    </row>
    <row r="172" spans="2:11" ht="15" customHeight="1">
      <c r="B172" s="299"/>
      <c r="C172" s="277" t="s">
        <v>4118</v>
      </c>
      <c r="D172" s="277"/>
      <c r="E172" s="277"/>
      <c r="F172" s="298" t="s">
        <v>4105</v>
      </c>
      <c r="G172" s="277"/>
      <c r="H172" s="277" t="s">
        <v>4165</v>
      </c>
      <c r="I172" s="277" t="s">
        <v>4101</v>
      </c>
      <c r="J172" s="277">
        <v>50</v>
      </c>
      <c r="K172" s="320"/>
    </row>
    <row r="173" spans="2:11" ht="15" customHeight="1">
      <c r="B173" s="299"/>
      <c r="C173" s="277" t="s">
        <v>4126</v>
      </c>
      <c r="D173" s="277"/>
      <c r="E173" s="277"/>
      <c r="F173" s="298" t="s">
        <v>4105</v>
      </c>
      <c r="G173" s="277"/>
      <c r="H173" s="277" t="s">
        <v>4165</v>
      </c>
      <c r="I173" s="277" t="s">
        <v>4101</v>
      </c>
      <c r="J173" s="277">
        <v>50</v>
      </c>
      <c r="K173" s="320"/>
    </row>
    <row r="174" spans="2:11" ht="15" customHeight="1">
      <c r="B174" s="299"/>
      <c r="C174" s="277" t="s">
        <v>4124</v>
      </c>
      <c r="D174" s="277"/>
      <c r="E174" s="277"/>
      <c r="F174" s="298" t="s">
        <v>4105</v>
      </c>
      <c r="G174" s="277"/>
      <c r="H174" s="277" t="s">
        <v>4165</v>
      </c>
      <c r="I174" s="277" t="s">
        <v>4101</v>
      </c>
      <c r="J174" s="277">
        <v>50</v>
      </c>
      <c r="K174" s="320"/>
    </row>
    <row r="175" spans="2:11" ht="15" customHeight="1">
      <c r="B175" s="299"/>
      <c r="C175" s="277" t="s">
        <v>186</v>
      </c>
      <c r="D175" s="277"/>
      <c r="E175" s="277"/>
      <c r="F175" s="298" t="s">
        <v>4099</v>
      </c>
      <c r="G175" s="277"/>
      <c r="H175" s="277" t="s">
        <v>4166</v>
      </c>
      <c r="I175" s="277" t="s">
        <v>4167</v>
      </c>
      <c r="J175" s="277"/>
      <c r="K175" s="320"/>
    </row>
    <row r="176" spans="2:11" ht="15" customHeight="1">
      <c r="B176" s="299"/>
      <c r="C176" s="277" t="s">
        <v>62</v>
      </c>
      <c r="D176" s="277"/>
      <c r="E176" s="277"/>
      <c r="F176" s="298" t="s">
        <v>4099</v>
      </c>
      <c r="G176" s="277"/>
      <c r="H176" s="277" t="s">
        <v>4168</v>
      </c>
      <c r="I176" s="277" t="s">
        <v>4169</v>
      </c>
      <c r="J176" s="277">
        <v>1</v>
      </c>
      <c r="K176" s="320"/>
    </row>
    <row r="177" spans="2:11" ht="15" customHeight="1">
      <c r="B177" s="299"/>
      <c r="C177" s="277" t="s">
        <v>58</v>
      </c>
      <c r="D177" s="277"/>
      <c r="E177" s="277"/>
      <c r="F177" s="298" t="s">
        <v>4099</v>
      </c>
      <c r="G177" s="277"/>
      <c r="H177" s="277" t="s">
        <v>4170</v>
      </c>
      <c r="I177" s="277" t="s">
        <v>4101</v>
      </c>
      <c r="J177" s="277">
        <v>20</v>
      </c>
      <c r="K177" s="320"/>
    </row>
    <row r="178" spans="2:11" ht="15" customHeight="1">
      <c r="B178" s="299"/>
      <c r="C178" s="277" t="s">
        <v>187</v>
      </c>
      <c r="D178" s="277"/>
      <c r="E178" s="277"/>
      <c r="F178" s="298" t="s">
        <v>4099</v>
      </c>
      <c r="G178" s="277"/>
      <c r="H178" s="277" t="s">
        <v>4171</v>
      </c>
      <c r="I178" s="277" t="s">
        <v>4101</v>
      </c>
      <c r="J178" s="277">
        <v>255</v>
      </c>
      <c r="K178" s="320"/>
    </row>
    <row r="179" spans="2:11" ht="15" customHeight="1">
      <c r="B179" s="299"/>
      <c r="C179" s="277" t="s">
        <v>188</v>
      </c>
      <c r="D179" s="277"/>
      <c r="E179" s="277"/>
      <c r="F179" s="298" t="s">
        <v>4099</v>
      </c>
      <c r="G179" s="277"/>
      <c r="H179" s="277" t="s">
        <v>4064</v>
      </c>
      <c r="I179" s="277" t="s">
        <v>4101</v>
      </c>
      <c r="J179" s="277">
        <v>10</v>
      </c>
      <c r="K179" s="320"/>
    </row>
    <row r="180" spans="2:11" ht="15" customHeight="1">
      <c r="B180" s="299"/>
      <c r="C180" s="277" t="s">
        <v>189</v>
      </c>
      <c r="D180" s="277"/>
      <c r="E180" s="277"/>
      <c r="F180" s="298" t="s">
        <v>4099</v>
      </c>
      <c r="G180" s="277"/>
      <c r="H180" s="277" t="s">
        <v>4172</v>
      </c>
      <c r="I180" s="277" t="s">
        <v>4133</v>
      </c>
      <c r="J180" s="277"/>
      <c r="K180" s="320"/>
    </row>
    <row r="181" spans="2:11" ht="15" customHeight="1">
      <c r="B181" s="299"/>
      <c r="C181" s="277" t="s">
        <v>4173</v>
      </c>
      <c r="D181" s="277"/>
      <c r="E181" s="277"/>
      <c r="F181" s="298" t="s">
        <v>4099</v>
      </c>
      <c r="G181" s="277"/>
      <c r="H181" s="277" t="s">
        <v>4174</v>
      </c>
      <c r="I181" s="277" t="s">
        <v>4133</v>
      </c>
      <c r="J181" s="277"/>
      <c r="K181" s="320"/>
    </row>
    <row r="182" spans="2:11" ht="15" customHeight="1">
      <c r="B182" s="299"/>
      <c r="C182" s="277" t="s">
        <v>4162</v>
      </c>
      <c r="D182" s="277"/>
      <c r="E182" s="277"/>
      <c r="F182" s="298" t="s">
        <v>4099</v>
      </c>
      <c r="G182" s="277"/>
      <c r="H182" s="277" t="s">
        <v>4175</v>
      </c>
      <c r="I182" s="277" t="s">
        <v>4133</v>
      </c>
      <c r="J182" s="277"/>
      <c r="K182" s="320"/>
    </row>
    <row r="183" spans="2:11" ht="15" customHeight="1">
      <c r="B183" s="299"/>
      <c r="C183" s="277" t="s">
        <v>191</v>
      </c>
      <c r="D183" s="277"/>
      <c r="E183" s="277"/>
      <c r="F183" s="298" t="s">
        <v>4105</v>
      </c>
      <c r="G183" s="277"/>
      <c r="H183" s="277" t="s">
        <v>4176</v>
      </c>
      <c r="I183" s="277" t="s">
        <v>4101</v>
      </c>
      <c r="J183" s="277">
        <v>50</v>
      </c>
      <c r="K183" s="320"/>
    </row>
    <row r="184" spans="2:11" ht="15" customHeight="1">
      <c r="B184" s="299"/>
      <c r="C184" s="277" t="s">
        <v>4177</v>
      </c>
      <c r="D184" s="277"/>
      <c r="E184" s="277"/>
      <c r="F184" s="298" t="s">
        <v>4105</v>
      </c>
      <c r="G184" s="277"/>
      <c r="H184" s="277" t="s">
        <v>4178</v>
      </c>
      <c r="I184" s="277" t="s">
        <v>4179</v>
      </c>
      <c r="J184" s="277"/>
      <c r="K184" s="320"/>
    </row>
    <row r="185" spans="2:11" ht="15" customHeight="1">
      <c r="B185" s="299"/>
      <c r="C185" s="277" t="s">
        <v>4180</v>
      </c>
      <c r="D185" s="277"/>
      <c r="E185" s="277"/>
      <c r="F185" s="298" t="s">
        <v>4105</v>
      </c>
      <c r="G185" s="277"/>
      <c r="H185" s="277" t="s">
        <v>4181</v>
      </c>
      <c r="I185" s="277" t="s">
        <v>4179</v>
      </c>
      <c r="J185" s="277"/>
      <c r="K185" s="320"/>
    </row>
    <row r="186" spans="2:11" ht="15" customHeight="1">
      <c r="B186" s="299"/>
      <c r="C186" s="277" t="s">
        <v>4182</v>
      </c>
      <c r="D186" s="277"/>
      <c r="E186" s="277"/>
      <c r="F186" s="298" t="s">
        <v>4105</v>
      </c>
      <c r="G186" s="277"/>
      <c r="H186" s="277" t="s">
        <v>4183</v>
      </c>
      <c r="I186" s="277" t="s">
        <v>4179</v>
      </c>
      <c r="J186" s="277"/>
      <c r="K186" s="320"/>
    </row>
    <row r="187" spans="2:11" ht="15" customHeight="1">
      <c r="B187" s="299"/>
      <c r="C187" s="332" t="s">
        <v>4184</v>
      </c>
      <c r="D187" s="277"/>
      <c r="E187" s="277"/>
      <c r="F187" s="298" t="s">
        <v>4105</v>
      </c>
      <c r="G187" s="277"/>
      <c r="H187" s="277" t="s">
        <v>4185</v>
      </c>
      <c r="I187" s="277" t="s">
        <v>4186</v>
      </c>
      <c r="J187" s="333" t="s">
        <v>4187</v>
      </c>
      <c r="K187" s="320"/>
    </row>
    <row r="188" spans="2:11" ht="15" customHeight="1">
      <c r="B188" s="299"/>
      <c r="C188" s="283" t="s">
        <v>47</v>
      </c>
      <c r="D188" s="277"/>
      <c r="E188" s="277"/>
      <c r="F188" s="298" t="s">
        <v>4099</v>
      </c>
      <c r="G188" s="277"/>
      <c r="H188" s="273" t="s">
        <v>4188</v>
      </c>
      <c r="I188" s="277" t="s">
        <v>4189</v>
      </c>
      <c r="J188" s="277"/>
      <c r="K188" s="320"/>
    </row>
    <row r="189" spans="2:11" ht="15" customHeight="1">
      <c r="B189" s="299"/>
      <c r="C189" s="283" t="s">
        <v>4190</v>
      </c>
      <c r="D189" s="277"/>
      <c r="E189" s="277"/>
      <c r="F189" s="298" t="s">
        <v>4099</v>
      </c>
      <c r="G189" s="277"/>
      <c r="H189" s="277" t="s">
        <v>4191</v>
      </c>
      <c r="I189" s="277" t="s">
        <v>4133</v>
      </c>
      <c r="J189" s="277"/>
      <c r="K189" s="320"/>
    </row>
    <row r="190" spans="2:11" ht="15" customHeight="1">
      <c r="B190" s="299"/>
      <c r="C190" s="283" t="s">
        <v>4192</v>
      </c>
      <c r="D190" s="277"/>
      <c r="E190" s="277"/>
      <c r="F190" s="298" t="s">
        <v>4099</v>
      </c>
      <c r="G190" s="277"/>
      <c r="H190" s="277" t="s">
        <v>4193</v>
      </c>
      <c r="I190" s="277" t="s">
        <v>4133</v>
      </c>
      <c r="J190" s="277"/>
      <c r="K190" s="320"/>
    </row>
    <row r="191" spans="2:11" ht="15" customHeight="1">
      <c r="B191" s="299"/>
      <c r="C191" s="283" t="s">
        <v>4194</v>
      </c>
      <c r="D191" s="277"/>
      <c r="E191" s="277"/>
      <c r="F191" s="298" t="s">
        <v>4105</v>
      </c>
      <c r="G191" s="277"/>
      <c r="H191" s="277" t="s">
        <v>4195</v>
      </c>
      <c r="I191" s="277" t="s">
        <v>4133</v>
      </c>
      <c r="J191" s="277"/>
      <c r="K191" s="320"/>
    </row>
    <row r="192" spans="2:11" ht="15" customHeight="1">
      <c r="B192" s="326"/>
      <c r="C192" s="334"/>
      <c r="D192" s="308"/>
      <c r="E192" s="308"/>
      <c r="F192" s="308"/>
      <c r="G192" s="308"/>
      <c r="H192" s="308"/>
      <c r="I192" s="308"/>
      <c r="J192" s="308"/>
      <c r="K192" s="327"/>
    </row>
    <row r="193" spans="2:11" ht="18.75" customHeight="1">
      <c r="B193" s="273"/>
      <c r="C193" s="277"/>
      <c r="D193" s="277"/>
      <c r="E193" s="277"/>
      <c r="F193" s="298"/>
      <c r="G193" s="277"/>
      <c r="H193" s="277"/>
      <c r="I193" s="277"/>
      <c r="J193" s="277"/>
      <c r="K193" s="273"/>
    </row>
    <row r="194" spans="2:11" ht="18.75" customHeight="1">
      <c r="B194" s="273"/>
      <c r="C194" s="277"/>
      <c r="D194" s="277"/>
      <c r="E194" s="277"/>
      <c r="F194" s="298"/>
      <c r="G194" s="277"/>
      <c r="H194" s="277"/>
      <c r="I194" s="277"/>
      <c r="J194" s="277"/>
      <c r="K194" s="273"/>
    </row>
    <row r="195" spans="2:11" ht="18.75" customHeight="1">
      <c r="B195" s="284"/>
      <c r="C195" s="284"/>
      <c r="D195" s="284"/>
      <c r="E195" s="284"/>
      <c r="F195" s="284"/>
      <c r="G195" s="284"/>
      <c r="H195" s="284"/>
      <c r="I195" s="284"/>
      <c r="J195" s="284"/>
      <c r="K195" s="284"/>
    </row>
    <row r="196" spans="2:11" ht="13.5">
      <c r="B196" s="263"/>
      <c r="C196" s="264"/>
      <c r="D196" s="264"/>
      <c r="E196" s="264"/>
      <c r="F196" s="264"/>
      <c r="G196" s="264"/>
      <c r="H196" s="264"/>
      <c r="I196" s="264"/>
      <c r="J196" s="264"/>
      <c r="K196" s="265"/>
    </row>
    <row r="197" spans="2:11" ht="21">
      <c r="B197" s="266"/>
      <c r="C197" s="267" t="s">
        <v>4196</v>
      </c>
      <c r="D197" s="267"/>
      <c r="E197" s="267"/>
      <c r="F197" s="267"/>
      <c r="G197" s="267"/>
      <c r="H197" s="267"/>
      <c r="I197" s="267"/>
      <c r="J197" s="267"/>
      <c r="K197" s="268"/>
    </row>
    <row r="198" spans="2:11" ht="25.5" customHeight="1">
      <c r="B198" s="266"/>
      <c r="C198" s="335" t="s">
        <v>4197</v>
      </c>
      <c r="D198" s="335"/>
      <c r="E198" s="335"/>
      <c r="F198" s="335" t="s">
        <v>4198</v>
      </c>
      <c r="G198" s="336"/>
      <c r="H198" s="335" t="s">
        <v>4199</v>
      </c>
      <c r="I198" s="335"/>
      <c r="J198" s="335"/>
      <c r="K198" s="268"/>
    </row>
    <row r="199" spans="2:11" ht="5.25" customHeight="1">
      <c r="B199" s="299"/>
      <c r="C199" s="296"/>
      <c r="D199" s="296"/>
      <c r="E199" s="296"/>
      <c r="F199" s="296"/>
      <c r="G199" s="277"/>
      <c r="H199" s="296"/>
      <c r="I199" s="296"/>
      <c r="J199" s="296"/>
      <c r="K199" s="320"/>
    </row>
    <row r="200" spans="2:11" ht="15" customHeight="1">
      <c r="B200" s="299"/>
      <c r="C200" s="277" t="s">
        <v>4189</v>
      </c>
      <c r="D200" s="277"/>
      <c r="E200" s="277"/>
      <c r="F200" s="298" t="s">
        <v>48</v>
      </c>
      <c r="G200" s="277"/>
      <c r="H200" s="277" t="s">
        <v>4200</v>
      </c>
      <c r="I200" s="277"/>
      <c r="J200" s="277"/>
      <c r="K200" s="320"/>
    </row>
    <row r="201" spans="2:11" ht="15" customHeight="1">
      <c r="B201" s="299"/>
      <c r="C201" s="305"/>
      <c r="D201" s="277"/>
      <c r="E201" s="277"/>
      <c r="F201" s="298" t="s">
        <v>49</v>
      </c>
      <c r="G201" s="277"/>
      <c r="H201" s="277" t="s">
        <v>4201</v>
      </c>
      <c r="I201" s="277"/>
      <c r="J201" s="277"/>
      <c r="K201" s="320"/>
    </row>
    <row r="202" spans="2:11" ht="15" customHeight="1">
      <c r="B202" s="299"/>
      <c r="C202" s="305"/>
      <c r="D202" s="277"/>
      <c r="E202" s="277"/>
      <c r="F202" s="298" t="s">
        <v>52</v>
      </c>
      <c r="G202" s="277"/>
      <c r="H202" s="277" t="s">
        <v>4202</v>
      </c>
      <c r="I202" s="277"/>
      <c r="J202" s="277"/>
      <c r="K202" s="320"/>
    </row>
    <row r="203" spans="2:11" ht="15" customHeight="1">
      <c r="B203" s="299"/>
      <c r="C203" s="277"/>
      <c r="D203" s="277"/>
      <c r="E203" s="277"/>
      <c r="F203" s="298" t="s">
        <v>50</v>
      </c>
      <c r="G203" s="277"/>
      <c r="H203" s="277" t="s">
        <v>4203</v>
      </c>
      <c r="I203" s="277"/>
      <c r="J203" s="277"/>
      <c r="K203" s="320"/>
    </row>
    <row r="204" spans="2:11" ht="15" customHeight="1">
      <c r="B204" s="299"/>
      <c r="C204" s="277"/>
      <c r="D204" s="277"/>
      <c r="E204" s="277"/>
      <c r="F204" s="298" t="s">
        <v>51</v>
      </c>
      <c r="G204" s="277"/>
      <c r="H204" s="277" t="s">
        <v>4204</v>
      </c>
      <c r="I204" s="277"/>
      <c r="J204" s="277"/>
      <c r="K204" s="320"/>
    </row>
    <row r="205" spans="2:11" ht="15" customHeight="1">
      <c r="B205" s="299"/>
      <c r="C205" s="277"/>
      <c r="D205" s="277"/>
      <c r="E205" s="277"/>
      <c r="F205" s="298"/>
      <c r="G205" s="277"/>
      <c r="H205" s="277"/>
      <c r="I205" s="277"/>
      <c r="J205" s="277"/>
      <c r="K205" s="320"/>
    </row>
    <row r="206" spans="2:11" ht="15" customHeight="1">
      <c r="B206" s="299"/>
      <c r="C206" s="277" t="s">
        <v>4145</v>
      </c>
      <c r="D206" s="277"/>
      <c r="E206" s="277"/>
      <c r="F206" s="298" t="s">
        <v>84</v>
      </c>
      <c r="G206" s="277"/>
      <c r="H206" s="277" t="s">
        <v>4205</v>
      </c>
      <c r="I206" s="277"/>
      <c r="J206" s="277"/>
      <c r="K206" s="320"/>
    </row>
    <row r="207" spans="2:11" ht="15" customHeight="1">
      <c r="B207" s="299"/>
      <c r="C207" s="305"/>
      <c r="D207" s="277"/>
      <c r="E207" s="277"/>
      <c r="F207" s="298" t="s">
        <v>4044</v>
      </c>
      <c r="G207" s="277"/>
      <c r="H207" s="277" t="s">
        <v>4045</v>
      </c>
      <c r="I207" s="277"/>
      <c r="J207" s="277"/>
      <c r="K207" s="320"/>
    </row>
    <row r="208" spans="2:11" ht="15" customHeight="1">
      <c r="B208" s="299"/>
      <c r="C208" s="277"/>
      <c r="D208" s="277"/>
      <c r="E208" s="277"/>
      <c r="F208" s="298" t="s">
        <v>4042</v>
      </c>
      <c r="G208" s="277"/>
      <c r="H208" s="277" t="s">
        <v>4206</v>
      </c>
      <c r="I208" s="277"/>
      <c r="J208" s="277"/>
      <c r="K208" s="320"/>
    </row>
    <row r="209" spans="2:11" ht="15" customHeight="1">
      <c r="B209" s="337"/>
      <c r="C209" s="305"/>
      <c r="D209" s="305"/>
      <c r="E209" s="305"/>
      <c r="F209" s="298" t="s">
        <v>149</v>
      </c>
      <c r="G209" s="283"/>
      <c r="H209" s="324" t="s">
        <v>148</v>
      </c>
      <c r="I209" s="324"/>
      <c r="J209" s="324"/>
      <c r="K209" s="338"/>
    </row>
    <row r="210" spans="2:11" ht="15" customHeight="1">
      <c r="B210" s="337"/>
      <c r="C210" s="305"/>
      <c r="D210" s="305"/>
      <c r="E210" s="305"/>
      <c r="F210" s="298" t="s">
        <v>4046</v>
      </c>
      <c r="G210" s="283"/>
      <c r="H210" s="324" t="s">
        <v>4207</v>
      </c>
      <c r="I210" s="324"/>
      <c r="J210" s="324"/>
      <c r="K210" s="338"/>
    </row>
    <row r="211" spans="2:11" ht="15" customHeight="1">
      <c r="B211" s="337"/>
      <c r="C211" s="305"/>
      <c r="D211" s="305"/>
      <c r="E211" s="305"/>
      <c r="F211" s="339"/>
      <c r="G211" s="283"/>
      <c r="H211" s="340"/>
      <c r="I211" s="340"/>
      <c r="J211" s="340"/>
      <c r="K211" s="338"/>
    </row>
    <row r="212" spans="2:11" ht="15" customHeight="1">
      <c r="B212" s="337"/>
      <c r="C212" s="277" t="s">
        <v>4169</v>
      </c>
      <c r="D212" s="305"/>
      <c r="E212" s="305"/>
      <c r="F212" s="298">
        <v>1</v>
      </c>
      <c r="G212" s="283"/>
      <c r="H212" s="324" t="s">
        <v>4208</v>
      </c>
      <c r="I212" s="324"/>
      <c r="J212" s="324"/>
      <c r="K212" s="338"/>
    </row>
    <row r="213" spans="2:11" ht="15" customHeight="1">
      <c r="B213" s="337"/>
      <c r="C213" s="305"/>
      <c r="D213" s="305"/>
      <c r="E213" s="305"/>
      <c r="F213" s="298">
        <v>2</v>
      </c>
      <c r="G213" s="283"/>
      <c r="H213" s="324" t="s">
        <v>4209</v>
      </c>
      <c r="I213" s="324"/>
      <c r="J213" s="324"/>
      <c r="K213" s="338"/>
    </row>
    <row r="214" spans="2:11" ht="15" customHeight="1">
      <c r="B214" s="337"/>
      <c r="C214" s="305"/>
      <c r="D214" s="305"/>
      <c r="E214" s="305"/>
      <c r="F214" s="298">
        <v>3</v>
      </c>
      <c r="G214" s="283"/>
      <c r="H214" s="324" t="s">
        <v>4210</v>
      </c>
      <c r="I214" s="324"/>
      <c r="J214" s="324"/>
      <c r="K214" s="338"/>
    </row>
    <row r="215" spans="2:11" ht="15" customHeight="1">
      <c r="B215" s="337"/>
      <c r="C215" s="305"/>
      <c r="D215" s="305"/>
      <c r="E215" s="305"/>
      <c r="F215" s="298">
        <v>4</v>
      </c>
      <c r="G215" s="283"/>
      <c r="H215" s="324" t="s">
        <v>4211</v>
      </c>
      <c r="I215" s="324"/>
      <c r="J215" s="324"/>
      <c r="K215" s="338"/>
    </row>
    <row r="216" spans="2:11" ht="12.75" customHeight="1">
      <c r="B216" s="341"/>
      <c r="C216" s="342"/>
      <c r="D216" s="342"/>
      <c r="E216" s="342"/>
      <c r="F216" s="342"/>
      <c r="G216" s="342"/>
      <c r="H216" s="342"/>
      <c r="I216" s="342"/>
      <c r="J216" s="342"/>
      <c r="K216" s="34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BR20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90</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893</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ROUND(SUM(BE84:BE204),2)</f>
        <v>0</v>
      </c>
      <c r="G30" s="48"/>
      <c r="H30" s="48"/>
      <c r="I30" s="145">
        <v>0.21</v>
      </c>
      <c r="J30" s="144">
        <f>ROUND(ROUND((SUM(BE84:BE204)),2)*I30,2)</f>
        <v>0</v>
      </c>
      <c r="K30" s="52"/>
    </row>
    <row r="31" spans="2:11" s="1" customFormat="1" ht="14.4" customHeight="1">
      <c r="B31" s="47"/>
      <c r="C31" s="48"/>
      <c r="D31" s="48"/>
      <c r="E31" s="56" t="s">
        <v>49</v>
      </c>
      <c r="F31" s="144">
        <f>ROUND(SUM(BF84:BF204),2)</f>
        <v>0</v>
      </c>
      <c r="G31" s="48"/>
      <c r="H31" s="48"/>
      <c r="I31" s="145">
        <v>0.15</v>
      </c>
      <c r="J31" s="144">
        <f>ROUND(ROUND((SUM(BF84:BF204)),2)*I31,2)</f>
        <v>0</v>
      </c>
      <c r="K31" s="52"/>
    </row>
    <row r="32" spans="2:11" s="1" customFormat="1" ht="14.4" customHeight="1" hidden="1">
      <c r="B32" s="47"/>
      <c r="C32" s="48"/>
      <c r="D32" s="48"/>
      <c r="E32" s="56" t="s">
        <v>50</v>
      </c>
      <c r="F32" s="144">
        <f>ROUND(SUM(BG84:BG204),2)</f>
        <v>0</v>
      </c>
      <c r="G32" s="48"/>
      <c r="H32" s="48"/>
      <c r="I32" s="145">
        <v>0.21</v>
      </c>
      <c r="J32" s="144">
        <v>0</v>
      </c>
      <c r="K32" s="52"/>
    </row>
    <row r="33" spans="2:11" s="1" customFormat="1" ht="14.4" customHeight="1" hidden="1">
      <c r="B33" s="47"/>
      <c r="C33" s="48"/>
      <c r="D33" s="48"/>
      <c r="E33" s="56" t="s">
        <v>51</v>
      </c>
      <c r="F33" s="144">
        <f>ROUND(SUM(BH84:BH204),2)</f>
        <v>0</v>
      </c>
      <c r="G33" s="48"/>
      <c r="H33" s="48"/>
      <c r="I33" s="145">
        <v>0.15</v>
      </c>
      <c r="J33" s="144">
        <v>0</v>
      </c>
      <c r="K33" s="52"/>
    </row>
    <row r="34" spans="2:11" s="1" customFormat="1" ht="14.4" customHeight="1" hidden="1">
      <c r="B34" s="47"/>
      <c r="C34" s="48"/>
      <c r="D34" s="48"/>
      <c r="E34" s="56" t="s">
        <v>52</v>
      </c>
      <c r="F34" s="144">
        <f>ROUND(SUM(BI84:BI204),2)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01.1 - SO 01 Vytápění hala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J84</f>
        <v>0</v>
      </c>
      <c r="K56" s="52"/>
      <c r="AU56" s="24" t="s">
        <v>164</v>
      </c>
    </row>
    <row r="57" spans="2:11" s="7" customFormat="1" ht="24.95" customHeight="1">
      <c r="B57" s="162"/>
      <c r="C57" s="163"/>
      <c r="D57" s="164" t="s">
        <v>173</v>
      </c>
      <c r="E57" s="165"/>
      <c r="F57" s="165"/>
      <c r="G57" s="165"/>
      <c r="H57" s="165"/>
      <c r="I57" s="166"/>
      <c r="J57" s="167">
        <f>J85</f>
        <v>0</v>
      </c>
      <c r="K57" s="168"/>
    </row>
    <row r="58" spans="2:11" s="8" customFormat="1" ht="19.9" customHeight="1">
      <c r="B58" s="169"/>
      <c r="C58" s="170"/>
      <c r="D58" s="171" t="s">
        <v>175</v>
      </c>
      <c r="E58" s="172"/>
      <c r="F58" s="172"/>
      <c r="G58" s="172"/>
      <c r="H58" s="172"/>
      <c r="I58" s="173"/>
      <c r="J58" s="174">
        <f>J86</f>
        <v>0</v>
      </c>
      <c r="K58" s="175"/>
    </row>
    <row r="59" spans="2:11" s="8" customFormat="1" ht="19.9" customHeight="1">
      <c r="B59" s="169"/>
      <c r="C59" s="170"/>
      <c r="D59" s="171" t="s">
        <v>894</v>
      </c>
      <c r="E59" s="172"/>
      <c r="F59" s="172"/>
      <c r="G59" s="172"/>
      <c r="H59" s="172"/>
      <c r="I59" s="173"/>
      <c r="J59" s="174">
        <f>J91</f>
        <v>0</v>
      </c>
      <c r="K59" s="175"/>
    </row>
    <row r="60" spans="2:11" s="8" customFormat="1" ht="19.9" customHeight="1">
      <c r="B60" s="169"/>
      <c r="C60" s="170"/>
      <c r="D60" s="171" t="s">
        <v>895</v>
      </c>
      <c r="E60" s="172"/>
      <c r="F60" s="172"/>
      <c r="G60" s="172"/>
      <c r="H60" s="172"/>
      <c r="I60" s="173"/>
      <c r="J60" s="174">
        <f>J134</f>
        <v>0</v>
      </c>
      <c r="K60" s="175"/>
    </row>
    <row r="61" spans="2:11" s="8" customFormat="1" ht="19.9" customHeight="1">
      <c r="B61" s="169"/>
      <c r="C61" s="170"/>
      <c r="D61" s="171" t="s">
        <v>896</v>
      </c>
      <c r="E61" s="172"/>
      <c r="F61" s="172"/>
      <c r="G61" s="172"/>
      <c r="H61" s="172"/>
      <c r="I61" s="173"/>
      <c r="J61" s="174">
        <f>J149</f>
        <v>0</v>
      </c>
      <c r="K61" s="175"/>
    </row>
    <row r="62" spans="2:11" s="8" customFormat="1" ht="19.9" customHeight="1">
      <c r="B62" s="169"/>
      <c r="C62" s="170"/>
      <c r="D62" s="171" t="s">
        <v>897</v>
      </c>
      <c r="E62" s="172"/>
      <c r="F62" s="172"/>
      <c r="G62" s="172"/>
      <c r="H62" s="172"/>
      <c r="I62" s="173"/>
      <c r="J62" s="174">
        <f>J160</f>
        <v>0</v>
      </c>
      <c r="K62" s="175"/>
    </row>
    <row r="63" spans="2:11" s="8" customFormat="1" ht="19.9" customHeight="1">
      <c r="B63" s="169"/>
      <c r="C63" s="170"/>
      <c r="D63" s="171" t="s">
        <v>898</v>
      </c>
      <c r="E63" s="172"/>
      <c r="F63" s="172"/>
      <c r="G63" s="172"/>
      <c r="H63" s="172"/>
      <c r="I63" s="173"/>
      <c r="J63" s="174">
        <f>J189</f>
        <v>0</v>
      </c>
      <c r="K63" s="175"/>
    </row>
    <row r="64" spans="2:11" s="8" customFormat="1" ht="19.9" customHeight="1">
      <c r="B64" s="169"/>
      <c r="C64" s="170"/>
      <c r="D64" s="171" t="s">
        <v>179</v>
      </c>
      <c r="E64" s="172"/>
      <c r="F64" s="172"/>
      <c r="G64" s="172"/>
      <c r="H64" s="172"/>
      <c r="I64" s="173"/>
      <c r="J64" s="174">
        <f>J200</f>
        <v>0</v>
      </c>
      <c r="K64" s="175"/>
    </row>
    <row r="65" spans="2:11" s="1" customFormat="1" ht="21.8" customHeight="1">
      <c r="B65" s="47"/>
      <c r="C65" s="48"/>
      <c r="D65" s="48"/>
      <c r="E65" s="48"/>
      <c r="F65" s="48"/>
      <c r="G65" s="48"/>
      <c r="H65" s="48"/>
      <c r="I65" s="131"/>
      <c r="J65" s="48"/>
      <c r="K65" s="52"/>
    </row>
    <row r="66" spans="2:11" s="1" customFormat="1" ht="6.95" customHeight="1">
      <c r="B66" s="68"/>
      <c r="C66" s="69"/>
      <c r="D66" s="69"/>
      <c r="E66" s="69"/>
      <c r="F66" s="69"/>
      <c r="G66" s="69"/>
      <c r="H66" s="69"/>
      <c r="I66" s="153"/>
      <c r="J66" s="69"/>
      <c r="K66" s="70"/>
    </row>
    <row r="70" spans="2:12" s="1" customFormat="1" ht="6.95" customHeight="1">
      <c r="B70" s="71"/>
      <c r="C70" s="72"/>
      <c r="D70" s="72"/>
      <c r="E70" s="72"/>
      <c r="F70" s="72"/>
      <c r="G70" s="72"/>
      <c r="H70" s="72"/>
      <c r="I70" s="154"/>
      <c r="J70" s="72"/>
      <c r="K70" s="72"/>
      <c r="L70" s="47"/>
    </row>
    <row r="71" spans="2:12" s="1" customFormat="1" ht="36.95" customHeight="1">
      <c r="B71" s="47"/>
      <c r="C71" s="73" t="s">
        <v>185</v>
      </c>
      <c r="L71" s="47"/>
    </row>
    <row r="72" spans="2:12" s="1" customFormat="1" ht="6.95" customHeight="1">
      <c r="B72" s="47"/>
      <c r="L72" s="47"/>
    </row>
    <row r="73" spans="2:12" s="1" customFormat="1" ht="14.4" customHeight="1">
      <c r="B73" s="47"/>
      <c r="C73" s="75" t="s">
        <v>19</v>
      </c>
      <c r="L73" s="47"/>
    </row>
    <row r="74" spans="2:12" s="1" customFormat="1" ht="16.5" customHeight="1">
      <c r="B74" s="47"/>
      <c r="E74" s="176" t="str">
        <f>E7</f>
        <v>Výrobní areál fi.Hauser CZ s.r.o., Heřmanova Huť aktualizace 11.12.2018</v>
      </c>
      <c r="F74" s="75"/>
      <c r="G74" s="75"/>
      <c r="H74" s="75"/>
      <c r="L74" s="47"/>
    </row>
    <row r="75" spans="2:12" s="1" customFormat="1" ht="14.4" customHeight="1">
      <c r="B75" s="47"/>
      <c r="C75" s="75" t="s">
        <v>158</v>
      </c>
      <c r="L75" s="47"/>
    </row>
    <row r="76" spans="2:12" s="1" customFormat="1" ht="17.25" customHeight="1">
      <c r="B76" s="47"/>
      <c r="E76" s="78" t="str">
        <f>E9</f>
        <v>01.1 - SO 01 Vytápění hala</v>
      </c>
      <c r="F76" s="1"/>
      <c r="G76" s="1"/>
      <c r="H76" s="1"/>
      <c r="L76" s="47"/>
    </row>
    <row r="77" spans="2:12" s="1" customFormat="1" ht="6.95" customHeight="1">
      <c r="B77" s="47"/>
      <c r="L77" s="47"/>
    </row>
    <row r="78" spans="2:12" s="1" customFormat="1" ht="18" customHeight="1">
      <c r="B78" s="47"/>
      <c r="C78" s="75" t="s">
        <v>24</v>
      </c>
      <c r="F78" s="177" t="str">
        <f>F12</f>
        <v xml:space="preserve"> </v>
      </c>
      <c r="I78" s="178" t="s">
        <v>26</v>
      </c>
      <c r="J78" s="80" t="str">
        <f>IF(J12="","",J12)</f>
        <v>17. 7. 2018</v>
      </c>
      <c r="L78" s="47"/>
    </row>
    <row r="79" spans="2:12" s="1" customFormat="1" ht="6.95" customHeight="1">
      <c r="B79" s="47"/>
      <c r="L79" s="47"/>
    </row>
    <row r="80" spans="2:12" s="1" customFormat="1" ht="13.5">
      <c r="B80" s="47"/>
      <c r="C80" s="75" t="s">
        <v>32</v>
      </c>
      <c r="F80" s="177" t="str">
        <f>E15</f>
        <v>Hauser CZ s.r.o., Tlučenská 8, 33027 Vejprnice</v>
      </c>
      <c r="I80" s="178" t="s">
        <v>38</v>
      </c>
      <c r="J80" s="177" t="str">
        <f>E21</f>
        <v>Rene Hartman, Trnová 350, 33015 Trnová</v>
      </c>
      <c r="L80" s="47"/>
    </row>
    <row r="81" spans="2:12" s="1" customFormat="1" ht="14.4" customHeight="1">
      <c r="B81" s="47"/>
      <c r="C81" s="75" t="s">
        <v>36</v>
      </c>
      <c r="F81" s="177" t="str">
        <f>IF(E18="","",E18)</f>
        <v/>
      </c>
      <c r="L81" s="47"/>
    </row>
    <row r="82" spans="2:12" s="1" customFormat="1" ht="10.3" customHeight="1">
      <c r="B82" s="47"/>
      <c r="L82" s="47"/>
    </row>
    <row r="83" spans="2:20" s="9" customFormat="1" ht="29.25" customHeight="1">
      <c r="B83" s="179"/>
      <c r="C83" s="180" t="s">
        <v>186</v>
      </c>
      <c r="D83" s="181" t="s">
        <v>62</v>
      </c>
      <c r="E83" s="181" t="s">
        <v>58</v>
      </c>
      <c r="F83" s="181" t="s">
        <v>187</v>
      </c>
      <c r="G83" s="181" t="s">
        <v>188</v>
      </c>
      <c r="H83" s="181" t="s">
        <v>189</v>
      </c>
      <c r="I83" s="182" t="s">
        <v>190</v>
      </c>
      <c r="J83" s="181" t="s">
        <v>162</v>
      </c>
      <c r="K83" s="183" t="s">
        <v>191</v>
      </c>
      <c r="L83" s="179"/>
      <c r="M83" s="93" t="s">
        <v>192</v>
      </c>
      <c r="N83" s="94" t="s">
        <v>47</v>
      </c>
      <c r="O83" s="94" t="s">
        <v>193</v>
      </c>
      <c r="P83" s="94" t="s">
        <v>194</v>
      </c>
      <c r="Q83" s="94" t="s">
        <v>195</v>
      </c>
      <c r="R83" s="94" t="s">
        <v>196</v>
      </c>
      <c r="S83" s="94" t="s">
        <v>197</v>
      </c>
      <c r="T83" s="95" t="s">
        <v>198</v>
      </c>
    </row>
    <row r="84" spans="2:63" s="1" customFormat="1" ht="29.25" customHeight="1">
      <c r="B84" s="47"/>
      <c r="C84" s="97" t="s">
        <v>163</v>
      </c>
      <c r="J84" s="184">
        <f>BK84</f>
        <v>0</v>
      </c>
      <c r="L84" s="47"/>
      <c r="M84" s="96"/>
      <c r="N84" s="83"/>
      <c r="O84" s="83"/>
      <c r="P84" s="185">
        <f>P85</f>
        <v>0</v>
      </c>
      <c r="Q84" s="83"/>
      <c r="R84" s="185">
        <f>R85</f>
        <v>0</v>
      </c>
      <c r="S84" s="83"/>
      <c r="T84" s="186">
        <f>T85</f>
        <v>0</v>
      </c>
      <c r="AT84" s="24" t="s">
        <v>76</v>
      </c>
      <c r="AU84" s="24" t="s">
        <v>164</v>
      </c>
      <c r="BK84" s="187">
        <f>BK85</f>
        <v>0</v>
      </c>
    </row>
    <row r="85" spans="2:63" s="10" customFormat="1" ht="37.4" customHeight="1">
      <c r="B85" s="188"/>
      <c r="D85" s="189" t="s">
        <v>76</v>
      </c>
      <c r="E85" s="190" t="s">
        <v>492</v>
      </c>
      <c r="F85" s="190" t="s">
        <v>493</v>
      </c>
      <c r="I85" s="191"/>
      <c r="J85" s="192">
        <f>BK85</f>
        <v>0</v>
      </c>
      <c r="L85" s="188"/>
      <c r="M85" s="193"/>
      <c r="N85" s="194"/>
      <c r="O85" s="194"/>
      <c r="P85" s="195">
        <f>P86+P91+P134+P149+P160+P189+P200</f>
        <v>0</v>
      </c>
      <c r="Q85" s="194"/>
      <c r="R85" s="195">
        <f>R86+R91+R134+R149+R160+R189+R200</f>
        <v>0</v>
      </c>
      <c r="S85" s="194"/>
      <c r="T85" s="196">
        <f>T86+T91+T134+T149+T160+T189+T200</f>
        <v>0</v>
      </c>
      <c r="AR85" s="189" t="s">
        <v>85</v>
      </c>
      <c r="AT85" s="197" t="s">
        <v>76</v>
      </c>
      <c r="AU85" s="197" t="s">
        <v>77</v>
      </c>
      <c r="AY85" s="189" t="s">
        <v>201</v>
      </c>
      <c r="BK85" s="198">
        <f>BK86+BK91+BK134+BK149+BK160+BK189+BK200</f>
        <v>0</v>
      </c>
    </row>
    <row r="86" spans="2:63" s="10" customFormat="1" ht="19.9" customHeight="1">
      <c r="B86" s="188"/>
      <c r="D86" s="189" t="s">
        <v>76</v>
      </c>
      <c r="E86" s="199" t="s">
        <v>555</v>
      </c>
      <c r="F86" s="199" t="s">
        <v>556</v>
      </c>
      <c r="I86" s="191"/>
      <c r="J86" s="200">
        <f>BK86</f>
        <v>0</v>
      </c>
      <c r="L86" s="188"/>
      <c r="M86" s="193"/>
      <c r="N86" s="194"/>
      <c r="O86" s="194"/>
      <c r="P86" s="195">
        <f>SUM(P87:P90)</f>
        <v>0</v>
      </c>
      <c r="Q86" s="194"/>
      <c r="R86" s="195">
        <f>SUM(R87:R90)</f>
        <v>0</v>
      </c>
      <c r="S86" s="194"/>
      <c r="T86" s="196">
        <f>SUM(T87:T90)</f>
        <v>0</v>
      </c>
      <c r="AR86" s="189" t="s">
        <v>85</v>
      </c>
      <c r="AT86" s="197" t="s">
        <v>76</v>
      </c>
      <c r="AU86" s="197" t="s">
        <v>85</v>
      </c>
      <c r="AY86" s="189" t="s">
        <v>201</v>
      </c>
      <c r="BK86" s="198">
        <f>SUM(BK87:BK90)</f>
        <v>0</v>
      </c>
    </row>
    <row r="87" spans="2:65" s="1" customFormat="1" ht="25.5" customHeight="1">
      <c r="B87" s="201"/>
      <c r="C87" s="202" t="s">
        <v>77</v>
      </c>
      <c r="D87" s="202" t="s">
        <v>203</v>
      </c>
      <c r="E87" s="203" t="s">
        <v>899</v>
      </c>
      <c r="F87" s="204" t="s">
        <v>900</v>
      </c>
      <c r="G87" s="205" t="s">
        <v>330</v>
      </c>
      <c r="H87" s="206">
        <v>10</v>
      </c>
      <c r="I87" s="207"/>
      <c r="J87" s="208">
        <f>ROUND(I87*H87,2)</f>
        <v>0</v>
      </c>
      <c r="K87" s="204" t="s">
        <v>5</v>
      </c>
      <c r="L87" s="47"/>
      <c r="M87" s="209" t="s">
        <v>5</v>
      </c>
      <c r="N87" s="210" t="s">
        <v>48</v>
      </c>
      <c r="O87" s="48"/>
      <c r="P87" s="211">
        <f>O87*H87</f>
        <v>0</v>
      </c>
      <c r="Q87" s="211">
        <v>0</v>
      </c>
      <c r="R87" s="211">
        <f>Q87*H87</f>
        <v>0</v>
      </c>
      <c r="S87" s="211">
        <v>0</v>
      </c>
      <c r="T87" s="212">
        <f>S87*H87</f>
        <v>0</v>
      </c>
      <c r="AR87" s="24" t="s">
        <v>208</v>
      </c>
      <c r="AT87" s="24" t="s">
        <v>203</v>
      </c>
      <c r="AU87" s="24" t="s">
        <v>87</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87</v>
      </c>
    </row>
    <row r="88" spans="2:47" s="1" customFormat="1" ht="13.5">
      <c r="B88" s="47"/>
      <c r="D88" s="214" t="s">
        <v>210</v>
      </c>
      <c r="F88" s="215" t="s">
        <v>900</v>
      </c>
      <c r="I88" s="216"/>
      <c r="L88" s="47"/>
      <c r="M88" s="217"/>
      <c r="N88" s="48"/>
      <c r="O88" s="48"/>
      <c r="P88" s="48"/>
      <c r="Q88" s="48"/>
      <c r="R88" s="48"/>
      <c r="S88" s="48"/>
      <c r="T88" s="86"/>
      <c r="AT88" s="24" t="s">
        <v>210</v>
      </c>
      <c r="AU88" s="24" t="s">
        <v>87</v>
      </c>
    </row>
    <row r="89" spans="2:65" s="1" customFormat="1" ht="16.5" customHeight="1">
      <c r="B89" s="201"/>
      <c r="C89" s="242" t="s">
        <v>77</v>
      </c>
      <c r="D89" s="242" t="s">
        <v>504</v>
      </c>
      <c r="E89" s="243" t="s">
        <v>901</v>
      </c>
      <c r="F89" s="244" t="s">
        <v>902</v>
      </c>
      <c r="G89" s="245" t="s">
        <v>330</v>
      </c>
      <c r="H89" s="246">
        <v>10</v>
      </c>
      <c r="I89" s="247"/>
      <c r="J89" s="248">
        <f>ROUND(I89*H89,2)</f>
        <v>0</v>
      </c>
      <c r="K89" s="244" t="s">
        <v>5</v>
      </c>
      <c r="L89" s="249"/>
      <c r="M89" s="250" t="s">
        <v>5</v>
      </c>
      <c r="N89" s="251" t="s">
        <v>48</v>
      </c>
      <c r="O89" s="48"/>
      <c r="P89" s="211">
        <f>O89*H89</f>
        <v>0</v>
      </c>
      <c r="Q89" s="211">
        <v>0</v>
      </c>
      <c r="R89" s="211">
        <f>Q89*H89</f>
        <v>0</v>
      </c>
      <c r="S89" s="211">
        <v>0</v>
      </c>
      <c r="T89" s="212">
        <f>S89*H89</f>
        <v>0</v>
      </c>
      <c r="AR89" s="24" t="s">
        <v>250</v>
      </c>
      <c r="AT89" s="24" t="s">
        <v>504</v>
      </c>
      <c r="AU89" s="24" t="s">
        <v>87</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208</v>
      </c>
    </row>
    <row r="90" spans="2:47" s="1" customFormat="1" ht="13.5">
      <c r="B90" s="47"/>
      <c r="D90" s="214" t="s">
        <v>210</v>
      </c>
      <c r="F90" s="215" t="s">
        <v>902</v>
      </c>
      <c r="I90" s="216"/>
      <c r="L90" s="47"/>
      <c r="M90" s="217"/>
      <c r="N90" s="48"/>
      <c r="O90" s="48"/>
      <c r="P90" s="48"/>
      <c r="Q90" s="48"/>
      <c r="R90" s="48"/>
      <c r="S90" s="48"/>
      <c r="T90" s="86"/>
      <c r="AT90" s="24" t="s">
        <v>210</v>
      </c>
      <c r="AU90" s="24" t="s">
        <v>87</v>
      </c>
    </row>
    <row r="91" spans="2:63" s="10" customFormat="1" ht="29.85" customHeight="1">
      <c r="B91" s="188"/>
      <c r="D91" s="189" t="s">
        <v>76</v>
      </c>
      <c r="E91" s="199" t="s">
        <v>903</v>
      </c>
      <c r="F91" s="199" t="s">
        <v>904</v>
      </c>
      <c r="I91" s="191"/>
      <c r="J91" s="200">
        <f>BK91</f>
        <v>0</v>
      </c>
      <c r="L91" s="188"/>
      <c r="M91" s="193"/>
      <c r="N91" s="194"/>
      <c r="O91" s="194"/>
      <c r="P91" s="195">
        <f>SUM(P92:P133)</f>
        <v>0</v>
      </c>
      <c r="Q91" s="194"/>
      <c r="R91" s="195">
        <f>SUM(R92:R133)</f>
        <v>0</v>
      </c>
      <c r="S91" s="194"/>
      <c r="T91" s="196">
        <f>SUM(T92:T133)</f>
        <v>0</v>
      </c>
      <c r="AR91" s="189" t="s">
        <v>85</v>
      </c>
      <c r="AT91" s="197" t="s">
        <v>76</v>
      </c>
      <c r="AU91" s="197" t="s">
        <v>85</v>
      </c>
      <c r="AY91" s="189" t="s">
        <v>201</v>
      </c>
      <c r="BK91" s="198">
        <f>SUM(BK92:BK133)</f>
        <v>0</v>
      </c>
    </row>
    <row r="92" spans="2:65" s="1" customFormat="1" ht="16.5" customHeight="1">
      <c r="B92" s="201"/>
      <c r="C92" s="202" t="s">
        <v>77</v>
      </c>
      <c r="D92" s="202" t="s">
        <v>203</v>
      </c>
      <c r="E92" s="203" t="s">
        <v>905</v>
      </c>
      <c r="F92" s="204" t="s">
        <v>906</v>
      </c>
      <c r="G92" s="205" t="s">
        <v>907</v>
      </c>
      <c r="H92" s="206">
        <v>6</v>
      </c>
      <c r="I92" s="207"/>
      <c r="J92" s="208">
        <f>ROUND(I92*H92,2)</f>
        <v>0</v>
      </c>
      <c r="K92" s="204" t="s">
        <v>5</v>
      </c>
      <c r="L92" s="47"/>
      <c r="M92" s="209" t="s">
        <v>5</v>
      </c>
      <c r="N92" s="210" t="s">
        <v>48</v>
      </c>
      <c r="O92" s="48"/>
      <c r="P92" s="211">
        <f>O92*H92</f>
        <v>0</v>
      </c>
      <c r="Q92" s="211">
        <v>0</v>
      </c>
      <c r="R92" s="211">
        <f>Q92*H92</f>
        <v>0</v>
      </c>
      <c r="S92" s="211">
        <v>0</v>
      </c>
      <c r="T92" s="212">
        <f>S92*H92</f>
        <v>0</v>
      </c>
      <c r="AR92" s="24" t="s">
        <v>208</v>
      </c>
      <c r="AT92" s="24" t="s">
        <v>203</v>
      </c>
      <c r="AU92" s="24" t="s">
        <v>87</v>
      </c>
      <c r="AY92" s="24" t="s">
        <v>201</v>
      </c>
      <c r="BE92" s="213">
        <f>IF(N92="základní",J92,0)</f>
        <v>0</v>
      </c>
      <c r="BF92" s="213">
        <f>IF(N92="snížená",J92,0)</f>
        <v>0</v>
      </c>
      <c r="BG92" s="213">
        <f>IF(N92="zákl. přenesená",J92,0)</f>
        <v>0</v>
      </c>
      <c r="BH92" s="213">
        <f>IF(N92="sníž. přenesená",J92,0)</f>
        <v>0</v>
      </c>
      <c r="BI92" s="213">
        <f>IF(N92="nulová",J92,0)</f>
        <v>0</v>
      </c>
      <c r="BJ92" s="24" t="s">
        <v>85</v>
      </c>
      <c r="BK92" s="213">
        <f>ROUND(I92*H92,2)</f>
        <v>0</v>
      </c>
      <c r="BL92" s="24" t="s">
        <v>208</v>
      </c>
      <c r="BM92" s="24" t="s">
        <v>238</v>
      </c>
    </row>
    <row r="93" spans="2:47" s="1" customFormat="1" ht="13.5">
      <c r="B93" s="47"/>
      <c r="D93" s="214" t="s">
        <v>210</v>
      </c>
      <c r="F93" s="215" t="s">
        <v>906</v>
      </c>
      <c r="I93" s="216"/>
      <c r="L93" s="47"/>
      <c r="M93" s="217"/>
      <c r="N93" s="48"/>
      <c r="O93" s="48"/>
      <c r="P93" s="48"/>
      <c r="Q93" s="48"/>
      <c r="R93" s="48"/>
      <c r="S93" s="48"/>
      <c r="T93" s="86"/>
      <c r="AT93" s="24" t="s">
        <v>210</v>
      </c>
      <c r="AU93" s="24" t="s">
        <v>87</v>
      </c>
    </row>
    <row r="94" spans="2:65" s="1" customFormat="1" ht="38.25" customHeight="1">
      <c r="B94" s="201"/>
      <c r="C94" s="242" t="s">
        <v>77</v>
      </c>
      <c r="D94" s="242" t="s">
        <v>504</v>
      </c>
      <c r="E94" s="243" t="s">
        <v>908</v>
      </c>
      <c r="F94" s="244" t="s">
        <v>909</v>
      </c>
      <c r="G94" s="245" t="s">
        <v>316</v>
      </c>
      <c r="H94" s="246">
        <v>6</v>
      </c>
      <c r="I94" s="247"/>
      <c r="J94" s="248">
        <f>ROUND(I94*H94,2)</f>
        <v>0</v>
      </c>
      <c r="K94" s="244" t="s">
        <v>5</v>
      </c>
      <c r="L94" s="249"/>
      <c r="M94" s="250" t="s">
        <v>5</v>
      </c>
      <c r="N94" s="251" t="s">
        <v>48</v>
      </c>
      <c r="O94" s="48"/>
      <c r="P94" s="211">
        <f>O94*H94</f>
        <v>0</v>
      </c>
      <c r="Q94" s="211">
        <v>0</v>
      </c>
      <c r="R94" s="211">
        <f>Q94*H94</f>
        <v>0</v>
      </c>
      <c r="S94" s="211">
        <v>0</v>
      </c>
      <c r="T94" s="212">
        <f>S94*H94</f>
        <v>0</v>
      </c>
      <c r="AR94" s="24" t="s">
        <v>250</v>
      </c>
      <c r="AT94" s="24" t="s">
        <v>504</v>
      </c>
      <c r="AU94" s="24" t="s">
        <v>87</v>
      </c>
      <c r="AY94" s="24" t="s">
        <v>201</v>
      </c>
      <c r="BE94" s="213">
        <f>IF(N94="základní",J94,0)</f>
        <v>0</v>
      </c>
      <c r="BF94" s="213">
        <f>IF(N94="snížená",J94,0)</f>
        <v>0</v>
      </c>
      <c r="BG94" s="213">
        <f>IF(N94="zákl. přenesená",J94,0)</f>
        <v>0</v>
      </c>
      <c r="BH94" s="213">
        <f>IF(N94="sníž. přenesená",J94,0)</f>
        <v>0</v>
      </c>
      <c r="BI94" s="213">
        <f>IF(N94="nulová",J94,0)</f>
        <v>0</v>
      </c>
      <c r="BJ94" s="24" t="s">
        <v>85</v>
      </c>
      <c r="BK94" s="213">
        <f>ROUND(I94*H94,2)</f>
        <v>0</v>
      </c>
      <c r="BL94" s="24" t="s">
        <v>208</v>
      </c>
      <c r="BM94" s="24" t="s">
        <v>250</v>
      </c>
    </row>
    <row r="95" spans="2:47" s="1" customFormat="1" ht="13.5">
      <c r="B95" s="47"/>
      <c r="D95" s="214" t="s">
        <v>210</v>
      </c>
      <c r="F95" s="215" t="s">
        <v>909</v>
      </c>
      <c r="I95" s="216"/>
      <c r="L95" s="47"/>
      <c r="M95" s="217"/>
      <c r="N95" s="48"/>
      <c r="O95" s="48"/>
      <c r="P95" s="48"/>
      <c r="Q95" s="48"/>
      <c r="R95" s="48"/>
      <c r="S95" s="48"/>
      <c r="T95" s="86"/>
      <c r="AT95" s="24" t="s">
        <v>210</v>
      </c>
      <c r="AU95" s="24" t="s">
        <v>87</v>
      </c>
    </row>
    <row r="96" spans="2:65" s="1" customFormat="1" ht="38.25" customHeight="1">
      <c r="B96" s="201"/>
      <c r="C96" s="242" t="s">
        <v>77</v>
      </c>
      <c r="D96" s="242" t="s">
        <v>504</v>
      </c>
      <c r="E96" s="243" t="s">
        <v>910</v>
      </c>
      <c r="F96" s="244" t="s">
        <v>911</v>
      </c>
      <c r="G96" s="245" t="s">
        <v>316</v>
      </c>
      <c r="H96" s="246">
        <v>1</v>
      </c>
      <c r="I96" s="247"/>
      <c r="J96" s="248">
        <f>ROUND(I96*H96,2)</f>
        <v>0</v>
      </c>
      <c r="K96" s="244" t="s">
        <v>5</v>
      </c>
      <c r="L96" s="249"/>
      <c r="M96" s="250" t="s">
        <v>5</v>
      </c>
      <c r="N96" s="251" t="s">
        <v>48</v>
      </c>
      <c r="O96" s="48"/>
      <c r="P96" s="211">
        <f>O96*H96</f>
        <v>0</v>
      </c>
      <c r="Q96" s="211">
        <v>0</v>
      </c>
      <c r="R96" s="211">
        <f>Q96*H96</f>
        <v>0</v>
      </c>
      <c r="S96" s="211">
        <v>0</v>
      </c>
      <c r="T96" s="212">
        <f>S96*H96</f>
        <v>0</v>
      </c>
      <c r="AR96" s="24" t="s">
        <v>250</v>
      </c>
      <c r="AT96" s="24" t="s">
        <v>504</v>
      </c>
      <c r="AU96" s="24" t="s">
        <v>87</v>
      </c>
      <c r="AY96" s="24" t="s">
        <v>201</v>
      </c>
      <c r="BE96" s="213">
        <f>IF(N96="základní",J96,0)</f>
        <v>0</v>
      </c>
      <c r="BF96" s="213">
        <f>IF(N96="snížená",J96,0)</f>
        <v>0</v>
      </c>
      <c r="BG96" s="213">
        <f>IF(N96="zákl. přenesená",J96,0)</f>
        <v>0</v>
      </c>
      <c r="BH96" s="213">
        <f>IF(N96="sníž. přenesená",J96,0)</f>
        <v>0</v>
      </c>
      <c r="BI96" s="213">
        <f>IF(N96="nulová",J96,0)</f>
        <v>0</v>
      </c>
      <c r="BJ96" s="24" t="s">
        <v>85</v>
      </c>
      <c r="BK96" s="213">
        <f>ROUND(I96*H96,2)</f>
        <v>0</v>
      </c>
      <c r="BL96" s="24" t="s">
        <v>208</v>
      </c>
      <c r="BM96" s="24" t="s">
        <v>127</v>
      </c>
    </row>
    <row r="97" spans="2:47" s="1" customFormat="1" ht="13.5">
      <c r="B97" s="47"/>
      <c r="D97" s="214" t="s">
        <v>210</v>
      </c>
      <c r="F97" s="215" t="s">
        <v>911</v>
      </c>
      <c r="I97" s="216"/>
      <c r="L97" s="47"/>
      <c r="M97" s="217"/>
      <c r="N97" s="48"/>
      <c r="O97" s="48"/>
      <c r="P97" s="48"/>
      <c r="Q97" s="48"/>
      <c r="R97" s="48"/>
      <c r="S97" s="48"/>
      <c r="T97" s="86"/>
      <c r="AT97" s="24" t="s">
        <v>210</v>
      </c>
      <c r="AU97" s="24" t="s">
        <v>87</v>
      </c>
    </row>
    <row r="98" spans="2:65" s="1" customFormat="1" ht="16.5" customHeight="1">
      <c r="B98" s="201"/>
      <c r="C98" s="242" t="s">
        <v>77</v>
      </c>
      <c r="D98" s="242" t="s">
        <v>504</v>
      </c>
      <c r="E98" s="243" t="s">
        <v>912</v>
      </c>
      <c r="F98" s="244" t="s">
        <v>913</v>
      </c>
      <c r="G98" s="245" t="s">
        <v>316</v>
      </c>
      <c r="H98" s="246">
        <v>6</v>
      </c>
      <c r="I98" s="247"/>
      <c r="J98" s="248">
        <f>ROUND(I98*H98,2)</f>
        <v>0</v>
      </c>
      <c r="K98" s="244" t="s">
        <v>5</v>
      </c>
      <c r="L98" s="249"/>
      <c r="M98" s="250" t="s">
        <v>5</v>
      </c>
      <c r="N98" s="251" t="s">
        <v>48</v>
      </c>
      <c r="O98" s="48"/>
      <c r="P98" s="211">
        <f>O98*H98</f>
        <v>0</v>
      </c>
      <c r="Q98" s="211">
        <v>0</v>
      </c>
      <c r="R98" s="211">
        <f>Q98*H98</f>
        <v>0</v>
      </c>
      <c r="S98" s="211">
        <v>0</v>
      </c>
      <c r="T98" s="212">
        <f>S98*H98</f>
        <v>0</v>
      </c>
      <c r="AR98" s="24" t="s">
        <v>250</v>
      </c>
      <c r="AT98" s="24" t="s">
        <v>504</v>
      </c>
      <c r="AU98" s="24" t="s">
        <v>87</v>
      </c>
      <c r="AY98" s="24" t="s">
        <v>201</v>
      </c>
      <c r="BE98" s="213">
        <f>IF(N98="základní",J98,0)</f>
        <v>0</v>
      </c>
      <c r="BF98" s="213">
        <f>IF(N98="snížená",J98,0)</f>
        <v>0</v>
      </c>
      <c r="BG98" s="213">
        <f>IF(N98="zákl. přenesená",J98,0)</f>
        <v>0</v>
      </c>
      <c r="BH98" s="213">
        <f>IF(N98="sníž. přenesená",J98,0)</f>
        <v>0</v>
      </c>
      <c r="BI98" s="213">
        <f>IF(N98="nulová",J98,0)</f>
        <v>0</v>
      </c>
      <c r="BJ98" s="24" t="s">
        <v>85</v>
      </c>
      <c r="BK98" s="213">
        <f>ROUND(I98*H98,2)</f>
        <v>0</v>
      </c>
      <c r="BL98" s="24" t="s">
        <v>208</v>
      </c>
      <c r="BM98" s="24" t="s">
        <v>133</v>
      </c>
    </row>
    <row r="99" spans="2:47" s="1" customFormat="1" ht="13.5">
      <c r="B99" s="47"/>
      <c r="D99" s="214" t="s">
        <v>210</v>
      </c>
      <c r="F99" s="215" t="s">
        <v>913</v>
      </c>
      <c r="I99" s="216"/>
      <c r="L99" s="47"/>
      <c r="M99" s="217"/>
      <c r="N99" s="48"/>
      <c r="O99" s="48"/>
      <c r="P99" s="48"/>
      <c r="Q99" s="48"/>
      <c r="R99" s="48"/>
      <c r="S99" s="48"/>
      <c r="T99" s="86"/>
      <c r="AT99" s="24" t="s">
        <v>210</v>
      </c>
      <c r="AU99" s="24" t="s">
        <v>87</v>
      </c>
    </row>
    <row r="100" spans="2:65" s="1" customFormat="1" ht="16.5" customHeight="1">
      <c r="B100" s="201"/>
      <c r="C100" s="242" t="s">
        <v>77</v>
      </c>
      <c r="D100" s="242" t="s">
        <v>504</v>
      </c>
      <c r="E100" s="243" t="s">
        <v>914</v>
      </c>
      <c r="F100" s="244" t="s">
        <v>915</v>
      </c>
      <c r="G100" s="245" t="s">
        <v>316</v>
      </c>
      <c r="H100" s="246">
        <v>6</v>
      </c>
      <c r="I100" s="247"/>
      <c r="J100" s="248">
        <f>ROUND(I100*H100,2)</f>
        <v>0</v>
      </c>
      <c r="K100" s="244" t="s">
        <v>5</v>
      </c>
      <c r="L100" s="249"/>
      <c r="M100" s="250" t="s">
        <v>5</v>
      </c>
      <c r="N100" s="251" t="s">
        <v>48</v>
      </c>
      <c r="O100" s="48"/>
      <c r="P100" s="211">
        <f>O100*H100</f>
        <v>0</v>
      </c>
      <c r="Q100" s="211">
        <v>0</v>
      </c>
      <c r="R100" s="211">
        <f>Q100*H100</f>
        <v>0</v>
      </c>
      <c r="S100" s="211">
        <v>0</v>
      </c>
      <c r="T100" s="212">
        <f>S100*H100</f>
        <v>0</v>
      </c>
      <c r="AR100" s="24" t="s">
        <v>250</v>
      </c>
      <c r="AT100" s="24" t="s">
        <v>504</v>
      </c>
      <c r="AU100" s="24" t="s">
        <v>87</v>
      </c>
      <c r="AY100" s="24" t="s">
        <v>201</v>
      </c>
      <c r="BE100" s="213">
        <f>IF(N100="základní",J100,0)</f>
        <v>0</v>
      </c>
      <c r="BF100" s="213">
        <f>IF(N100="snížená",J100,0)</f>
        <v>0</v>
      </c>
      <c r="BG100" s="213">
        <f>IF(N100="zákl. přenesená",J100,0)</f>
        <v>0</v>
      </c>
      <c r="BH100" s="213">
        <f>IF(N100="sníž. přenesená",J100,0)</f>
        <v>0</v>
      </c>
      <c r="BI100" s="213">
        <f>IF(N100="nulová",J100,0)</f>
        <v>0</v>
      </c>
      <c r="BJ100" s="24" t="s">
        <v>85</v>
      </c>
      <c r="BK100" s="213">
        <f>ROUND(I100*H100,2)</f>
        <v>0</v>
      </c>
      <c r="BL100" s="24" t="s">
        <v>208</v>
      </c>
      <c r="BM100" s="24" t="s">
        <v>139</v>
      </c>
    </row>
    <row r="101" spans="2:47" s="1" customFormat="1" ht="13.5">
      <c r="B101" s="47"/>
      <c r="D101" s="214" t="s">
        <v>210</v>
      </c>
      <c r="F101" s="215" t="s">
        <v>915</v>
      </c>
      <c r="I101" s="216"/>
      <c r="L101" s="47"/>
      <c r="M101" s="217"/>
      <c r="N101" s="48"/>
      <c r="O101" s="48"/>
      <c r="P101" s="48"/>
      <c r="Q101" s="48"/>
      <c r="R101" s="48"/>
      <c r="S101" s="48"/>
      <c r="T101" s="86"/>
      <c r="AT101" s="24" t="s">
        <v>210</v>
      </c>
      <c r="AU101" s="24" t="s">
        <v>87</v>
      </c>
    </row>
    <row r="102" spans="2:65" s="1" customFormat="1" ht="16.5" customHeight="1">
      <c r="B102" s="201"/>
      <c r="C102" s="242" t="s">
        <v>77</v>
      </c>
      <c r="D102" s="242" t="s">
        <v>504</v>
      </c>
      <c r="E102" s="243" t="s">
        <v>916</v>
      </c>
      <c r="F102" s="244" t="s">
        <v>917</v>
      </c>
      <c r="G102" s="245" t="s">
        <v>316</v>
      </c>
      <c r="H102" s="246">
        <v>6</v>
      </c>
      <c r="I102" s="247"/>
      <c r="J102" s="248">
        <f>ROUND(I102*H102,2)</f>
        <v>0</v>
      </c>
      <c r="K102" s="244" t="s">
        <v>5</v>
      </c>
      <c r="L102" s="249"/>
      <c r="M102" s="250" t="s">
        <v>5</v>
      </c>
      <c r="N102" s="251" t="s">
        <v>48</v>
      </c>
      <c r="O102" s="48"/>
      <c r="P102" s="211">
        <f>O102*H102</f>
        <v>0</v>
      </c>
      <c r="Q102" s="211">
        <v>0</v>
      </c>
      <c r="R102" s="211">
        <f>Q102*H102</f>
        <v>0</v>
      </c>
      <c r="S102" s="211">
        <v>0</v>
      </c>
      <c r="T102" s="212">
        <f>S102*H102</f>
        <v>0</v>
      </c>
      <c r="AR102" s="24" t="s">
        <v>250</v>
      </c>
      <c r="AT102" s="24" t="s">
        <v>504</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296</v>
      </c>
    </row>
    <row r="103" spans="2:47" s="1" customFormat="1" ht="13.5">
      <c r="B103" s="47"/>
      <c r="D103" s="214" t="s">
        <v>210</v>
      </c>
      <c r="F103" s="215" t="s">
        <v>917</v>
      </c>
      <c r="I103" s="216"/>
      <c r="L103" s="47"/>
      <c r="M103" s="217"/>
      <c r="N103" s="48"/>
      <c r="O103" s="48"/>
      <c r="P103" s="48"/>
      <c r="Q103" s="48"/>
      <c r="R103" s="48"/>
      <c r="S103" s="48"/>
      <c r="T103" s="86"/>
      <c r="AT103" s="24" t="s">
        <v>210</v>
      </c>
      <c r="AU103" s="24" t="s">
        <v>87</v>
      </c>
    </row>
    <row r="104" spans="2:65" s="1" customFormat="1" ht="16.5" customHeight="1">
      <c r="B104" s="201"/>
      <c r="C104" s="242" t="s">
        <v>77</v>
      </c>
      <c r="D104" s="242" t="s">
        <v>504</v>
      </c>
      <c r="E104" s="243" t="s">
        <v>918</v>
      </c>
      <c r="F104" s="244" t="s">
        <v>919</v>
      </c>
      <c r="G104" s="245" t="s">
        <v>316</v>
      </c>
      <c r="H104" s="246">
        <v>6</v>
      </c>
      <c r="I104" s="247"/>
      <c r="J104" s="248">
        <f>ROUND(I104*H104,2)</f>
        <v>0</v>
      </c>
      <c r="K104" s="244" t="s">
        <v>5</v>
      </c>
      <c r="L104" s="249"/>
      <c r="M104" s="250" t="s">
        <v>5</v>
      </c>
      <c r="N104" s="251" t="s">
        <v>48</v>
      </c>
      <c r="O104" s="48"/>
      <c r="P104" s="211">
        <f>O104*H104</f>
        <v>0</v>
      </c>
      <c r="Q104" s="211">
        <v>0</v>
      </c>
      <c r="R104" s="211">
        <f>Q104*H104</f>
        <v>0</v>
      </c>
      <c r="S104" s="211">
        <v>0</v>
      </c>
      <c r="T104" s="212">
        <f>S104*H104</f>
        <v>0</v>
      </c>
      <c r="AR104" s="24" t="s">
        <v>250</v>
      </c>
      <c r="AT104" s="24" t="s">
        <v>504</v>
      </c>
      <c r="AU104" s="24" t="s">
        <v>87</v>
      </c>
      <c r="AY104" s="24" t="s">
        <v>201</v>
      </c>
      <c r="BE104" s="213">
        <f>IF(N104="základní",J104,0)</f>
        <v>0</v>
      </c>
      <c r="BF104" s="213">
        <f>IF(N104="snížená",J104,0)</f>
        <v>0</v>
      </c>
      <c r="BG104" s="213">
        <f>IF(N104="zákl. přenesená",J104,0)</f>
        <v>0</v>
      </c>
      <c r="BH104" s="213">
        <f>IF(N104="sníž. přenesená",J104,0)</f>
        <v>0</v>
      </c>
      <c r="BI104" s="213">
        <f>IF(N104="nulová",J104,0)</f>
        <v>0</v>
      </c>
      <c r="BJ104" s="24" t="s">
        <v>85</v>
      </c>
      <c r="BK104" s="213">
        <f>ROUND(I104*H104,2)</f>
        <v>0</v>
      </c>
      <c r="BL104" s="24" t="s">
        <v>208</v>
      </c>
      <c r="BM104" s="24" t="s">
        <v>308</v>
      </c>
    </row>
    <row r="105" spans="2:47" s="1" customFormat="1" ht="13.5">
      <c r="B105" s="47"/>
      <c r="D105" s="214" t="s">
        <v>210</v>
      </c>
      <c r="F105" s="215" t="s">
        <v>919</v>
      </c>
      <c r="I105" s="216"/>
      <c r="L105" s="47"/>
      <c r="M105" s="217"/>
      <c r="N105" s="48"/>
      <c r="O105" s="48"/>
      <c r="P105" s="48"/>
      <c r="Q105" s="48"/>
      <c r="R105" s="48"/>
      <c r="S105" s="48"/>
      <c r="T105" s="86"/>
      <c r="AT105" s="24" t="s">
        <v>210</v>
      </c>
      <c r="AU105" s="24" t="s">
        <v>87</v>
      </c>
    </row>
    <row r="106" spans="2:65" s="1" customFormat="1" ht="16.5" customHeight="1">
      <c r="B106" s="201"/>
      <c r="C106" s="202" t="s">
        <v>77</v>
      </c>
      <c r="D106" s="202" t="s">
        <v>203</v>
      </c>
      <c r="E106" s="203" t="s">
        <v>920</v>
      </c>
      <c r="F106" s="204" t="s">
        <v>921</v>
      </c>
      <c r="G106" s="205" t="s">
        <v>922</v>
      </c>
      <c r="H106" s="206">
        <v>6</v>
      </c>
      <c r="I106" s="207"/>
      <c r="J106" s="208">
        <f>ROUND(I106*H106,2)</f>
        <v>0</v>
      </c>
      <c r="K106" s="204" t="s">
        <v>5</v>
      </c>
      <c r="L106" s="47"/>
      <c r="M106" s="209" t="s">
        <v>5</v>
      </c>
      <c r="N106" s="210" t="s">
        <v>48</v>
      </c>
      <c r="O106" s="48"/>
      <c r="P106" s="211">
        <f>O106*H106</f>
        <v>0</v>
      </c>
      <c r="Q106" s="211">
        <v>0</v>
      </c>
      <c r="R106" s="211">
        <f>Q106*H106</f>
        <v>0</v>
      </c>
      <c r="S106" s="211">
        <v>0</v>
      </c>
      <c r="T106" s="212">
        <f>S106*H106</f>
        <v>0</v>
      </c>
      <c r="AR106" s="24" t="s">
        <v>208</v>
      </c>
      <c r="AT106" s="24" t="s">
        <v>203</v>
      </c>
      <c r="AU106" s="24" t="s">
        <v>87</v>
      </c>
      <c r="AY106" s="24" t="s">
        <v>201</v>
      </c>
      <c r="BE106" s="213">
        <f>IF(N106="základní",J106,0)</f>
        <v>0</v>
      </c>
      <c r="BF106" s="213">
        <f>IF(N106="snížená",J106,0)</f>
        <v>0</v>
      </c>
      <c r="BG106" s="213">
        <f>IF(N106="zákl. přenesená",J106,0)</f>
        <v>0</v>
      </c>
      <c r="BH106" s="213">
        <f>IF(N106="sníž. přenesená",J106,0)</f>
        <v>0</v>
      </c>
      <c r="BI106" s="213">
        <f>IF(N106="nulová",J106,0)</f>
        <v>0</v>
      </c>
      <c r="BJ106" s="24" t="s">
        <v>85</v>
      </c>
      <c r="BK106" s="213">
        <f>ROUND(I106*H106,2)</f>
        <v>0</v>
      </c>
      <c r="BL106" s="24" t="s">
        <v>208</v>
      </c>
      <c r="BM106" s="24" t="s">
        <v>318</v>
      </c>
    </row>
    <row r="107" spans="2:47" s="1" customFormat="1" ht="13.5">
      <c r="B107" s="47"/>
      <c r="D107" s="214" t="s">
        <v>210</v>
      </c>
      <c r="F107" s="215" t="s">
        <v>921</v>
      </c>
      <c r="I107" s="216"/>
      <c r="L107" s="47"/>
      <c r="M107" s="217"/>
      <c r="N107" s="48"/>
      <c r="O107" s="48"/>
      <c r="P107" s="48"/>
      <c r="Q107" s="48"/>
      <c r="R107" s="48"/>
      <c r="S107" s="48"/>
      <c r="T107" s="86"/>
      <c r="AT107" s="24" t="s">
        <v>210</v>
      </c>
      <c r="AU107" s="24" t="s">
        <v>87</v>
      </c>
    </row>
    <row r="108" spans="2:65" s="1" customFormat="1" ht="16.5" customHeight="1">
      <c r="B108" s="201"/>
      <c r="C108" s="242" t="s">
        <v>77</v>
      </c>
      <c r="D108" s="242" t="s">
        <v>504</v>
      </c>
      <c r="E108" s="243" t="s">
        <v>923</v>
      </c>
      <c r="F108" s="244" t="s">
        <v>924</v>
      </c>
      <c r="G108" s="245" t="s">
        <v>316</v>
      </c>
      <c r="H108" s="246">
        <v>6</v>
      </c>
      <c r="I108" s="247"/>
      <c r="J108" s="248">
        <f>ROUND(I108*H108,2)</f>
        <v>0</v>
      </c>
      <c r="K108" s="244" t="s">
        <v>5</v>
      </c>
      <c r="L108" s="249"/>
      <c r="M108" s="250" t="s">
        <v>5</v>
      </c>
      <c r="N108" s="251" t="s">
        <v>48</v>
      </c>
      <c r="O108" s="48"/>
      <c r="P108" s="211">
        <f>O108*H108</f>
        <v>0</v>
      </c>
      <c r="Q108" s="211">
        <v>0</v>
      </c>
      <c r="R108" s="211">
        <f>Q108*H108</f>
        <v>0</v>
      </c>
      <c r="S108" s="211">
        <v>0</v>
      </c>
      <c r="T108" s="212">
        <f>S108*H108</f>
        <v>0</v>
      </c>
      <c r="AR108" s="24" t="s">
        <v>250</v>
      </c>
      <c r="AT108" s="24" t="s">
        <v>504</v>
      </c>
      <c r="AU108" s="24" t="s">
        <v>87</v>
      </c>
      <c r="AY108" s="24" t="s">
        <v>201</v>
      </c>
      <c r="BE108" s="213">
        <f>IF(N108="základní",J108,0)</f>
        <v>0</v>
      </c>
      <c r="BF108" s="213">
        <f>IF(N108="snížená",J108,0)</f>
        <v>0</v>
      </c>
      <c r="BG108" s="213">
        <f>IF(N108="zákl. přenesená",J108,0)</f>
        <v>0</v>
      </c>
      <c r="BH108" s="213">
        <f>IF(N108="sníž. přenesená",J108,0)</f>
        <v>0</v>
      </c>
      <c r="BI108" s="213">
        <f>IF(N108="nulová",J108,0)</f>
        <v>0</v>
      </c>
      <c r="BJ108" s="24" t="s">
        <v>85</v>
      </c>
      <c r="BK108" s="213">
        <f>ROUND(I108*H108,2)</f>
        <v>0</v>
      </c>
      <c r="BL108" s="24" t="s">
        <v>208</v>
      </c>
      <c r="BM108" s="24" t="s">
        <v>327</v>
      </c>
    </row>
    <row r="109" spans="2:47" s="1" customFormat="1" ht="13.5">
      <c r="B109" s="47"/>
      <c r="D109" s="214" t="s">
        <v>210</v>
      </c>
      <c r="F109" s="215" t="s">
        <v>924</v>
      </c>
      <c r="I109" s="216"/>
      <c r="L109" s="47"/>
      <c r="M109" s="217"/>
      <c r="N109" s="48"/>
      <c r="O109" s="48"/>
      <c r="P109" s="48"/>
      <c r="Q109" s="48"/>
      <c r="R109" s="48"/>
      <c r="S109" s="48"/>
      <c r="T109" s="86"/>
      <c r="AT109" s="24" t="s">
        <v>210</v>
      </c>
      <c r="AU109" s="24" t="s">
        <v>87</v>
      </c>
    </row>
    <row r="110" spans="2:65" s="1" customFormat="1" ht="16.5" customHeight="1">
      <c r="B110" s="201"/>
      <c r="C110" s="242" t="s">
        <v>77</v>
      </c>
      <c r="D110" s="242" t="s">
        <v>504</v>
      </c>
      <c r="E110" s="243" t="s">
        <v>925</v>
      </c>
      <c r="F110" s="244" t="s">
        <v>926</v>
      </c>
      <c r="G110" s="245" t="s">
        <v>316</v>
      </c>
      <c r="H110" s="246">
        <v>2</v>
      </c>
      <c r="I110" s="247"/>
      <c r="J110" s="248">
        <f>ROUND(I110*H110,2)</f>
        <v>0</v>
      </c>
      <c r="K110" s="244" t="s">
        <v>5</v>
      </c>
      <c r="L110" s="249"/>
      <c r="M110" s="250" t="s">
        <v>5</v>
      </c>
      <c r="N110" s="251" t="s">
        <v>48</v>
      </c>
      <c r="O110" s="48"/>
      <c r="P110" s="211">
        <f>O110*H110</f>
        <v>0</v>
      </c>
      <c r="Q110" s="211">
        <v>0</v>
      </c>
      <c r="R110" s="211">
        <f>Q110*H110</f>
        <v>0</v>
      </c>
      <c r="S110" s="211">
        <v>0</v>
      </c>
      <c r="T110" s="212">
        <f>S110*H110</f>
        <v>0</v>
      </c>
      <c r="AR110" s="24" t="s">
        <v>250</v>
      </c>
      <c r="AT110" s="24" t="s">
        <v>504</v>
      </c>
      <c r="AU110" s="24" t="s">
        <v>87</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341</v>
      </c>
    </row>
    <row r="111" spans="2:47" s="1" customFormat="1" ht="13.5">
      <c r="B111" s="47"/>
      <c r="D111" s="214" t="s">
        <v>210</v>
      </c>
      <c r="F111" s="215" t="s">
        <v>926</v>
      </c>
      <c r="I111" s="216"/>
      <c r="L111" s="47"/>
      <c r="M111" s="217"/>
      <c r="N111" s="48"/>
      <c r="O111" s="48"/>
      <c r="P111" s="48"/>
      <c r="Q111" s="48"/>
      <c r="R111" s="48"/>
      <c r="S111" s="48"/>
      <c r="T111" s="86"/>
      <c r="AT111" s="24" t="s">
        <v>210</v>
      </c>
      <c r="AU111" s="24" t="s">
        <v>87</v>
      </c>
    </row>
    <row r="112" spans="2:65" s="1" customFormat="1" ht="16.5" customHeight="1">
      <c r="B112" s="201"/>
      <c r="C112" s="242" t="s">
        <v>77</v>
      </c>
      <c r="D112" s="242" t="s">
        <v>504</v>
      </c>
      <c r="E112" s="243" t="s">
        <v>927</v>
      </c>
      <c r="F112" s="244" t="s">
        <v>928</v>
      </c>
      <c r="G112" s="245" t="s">
        <v>316</v>
      </c>
      <c r="H112" s="246">
        <v>1</v>
      </c>
      <c r="I112" s="247"/>
      <c r="J112" s="248">
        <f>ROUND(I112*H112,2)</f>
        <v>0</v>
      </c>
      <c r="K112" s="244" t="s">
        <v>5</v>
      </c>
      <c r="L112" s="249"/>
      <c r="M112" s="250" t="s">
        <v>5</v>
      </c>
      <c r="N112" s="251" t="s">
        <v>48</v>
      </c>
      <c r="O112" s="48"/>
      <c r="P112" s="211">
        <f>O112*H112</f>
        <v>0</v>
      </c>
      <c r="Q112" s="211">
        <v>0</v>
      </c>
      <c r="R112" s="211">
        <f>Q112*H112</f>
        <v>0</v>
      </c>
      <c r="S112" s="211">
        <v>0</v>
      </c>
      <c r="T112" s="212">
        <f>S112*H112</f>
        <v>0</v>
      </c>
      <c r="AR112" s="24" t="s">
        <v>250</v>
      </c>
      <c r="AT112" s="24" t="s">
        <v>504</v>
      </c>
      <c r="AU112" s="24" t="s">
        <v>87</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352</v>
      </c>
    </row>
    <row r="113" spans="2:47" s="1" customFormat="1" ht="13.5">
      <c r="B113" s="47"/>
      <c r="D113" s="214" t="s">
        <v>210</v>
      </c>
      <c r="F113" s="215" t="s">
        <v>928</v>
      </c>
      <c r="I113" s="216"/>
      <c r="L113" s="47"/>
      <c r="M113" s="217"/>
      <c r="N113" s="48"/>
      <c r="O113" s="48"/>
      <c r="P113" s="48"/>
      <c r="Q113" s="48"/>
      <c r="R113" s="48"/>
      <c r="S113" s="48"/>
      <c r="T113" s="86"/>
      <c r="AT113" s="24" t="s">
        <v>210</v>
      </c>
      <c r="AU113" s="24" t="s">
        <v>87</v>
      </c>
    </row>
    <row r="114" spans="2:65" s="1" customFormat="1" ht="16.5" customHeight="1">
      <c r="B114" s="201"/>
      <c r="C114" s="242" t="s">
        <v>77</v>
      </c>
      <c r="D114" s="242" t="s">
        <v>504</v>
      </c>
      <c r="E114" s="243" t="s">
        <v>929</v>
      </c>
      <c r="F114" s="244" t="s">
        <v>930</v>
      </c>
      <c r="G114" s="245" t="s">
        <v>316</v>
      </c>
      <c r="H114" s="246">
        <v>1</v>
      </c>
      <c r="I114" s="247"/>
      <c r="J114" s="248">
        <f>ROUND(I114*H114,2)</f>
        <v>0</v>
      </c>
      <c r="K114" s="244" t="s">
        <v>5</v>
      </c>
      <c r="L114" s="249"/>
      <c r="M114" s="250" t="s">
        <v>5</v>
      </c>
      <c r="N114" s="251" t="s">
        <v>48</v>
      </c>
      <c r="O114" s="48"/>
      <c r="P114" s="211">
        <f>O114*H114</f>
        <v>0</v>
      </c>
      <c r="Q114" s="211">
        <v>0</v>
      </c>
      <c r="R114" s="211">
        <f>Q114*H114</f>
        <v>0</v>
      </c>
      <c r="S114" s="211">
        <v>0</v>
      </c>
      <c r="T114" s="212">
        <f>S114*H114</f>
        <v>0</v>
      </c>
      <c r="AR114" s="24" t="s">
        <v>250</v>
      </c>
      <c r="AT114" s="24" t="s">
        <v>504</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368</v>
      </c>
    </row>
    <row r="115" spans="2:47" s="1" customFormat="1" ht="13.5">
      <c r="B115" s="47"/>
      <c r="D115" s="214" t="s">
        <v>210</v>
      </c>
      <c r="F115" s="215" t="s">
        <v>930</v>
      </c>
      <c r="I115" s="216"/>
      <c r="L115" s="47"/>
      <c r="M115" s="217"/>
      <c r="N115" s="48"/>
      <c r="O115" s="48"/>
      <c r="P115" s="48"/>
      <c r="Q115" s="48"/>
      <c r="R115" s="48"/>
      <c r="S115" s="48"/>
      <c r="T115" s="86"/>
      <c r="AT115" s="24" t="s">
        <v>210</v>
      </c>
      <c r="AU115" s="24" t="s">
        <v>87</v>
      </c>
    </row>
    <row r="116" spans="2:65" s="1" customFormat="1" ht="16.5" customHeight="1">
      <c r="B116" s="201"/>
      <c r="C116" s="202" t="s">
        <v>77</v>
      </c>
      <c r="D116" s="202" t="s">
        <v>203</v>
      </c>
      <c r="E116" s="203" t="s">
        <v>931</v>
      </c>
      <c r="F116" s="204" t="s">
        <v>932</v>
      </c>
      <c r="G116" s="205" t="s">
        <v>907</v>
      </c>
      <c r="H116" s="206">
        <v>1</v>
      </c>
      <c r="I116" s="207"/>
      <c r="J116" s="208">
        <f>ROUND(I116*H116,2)</f>
        <v>0</v>
      </c>
      <c r="K116" s="204" t="s">
        <v>5</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144</v>
      </c>
    </row>
    <row r="117" spans="2:47" s="1" customFormat="1" ht="13.5">
      <c r="B117" s="47"/>
      <c r="D117" s="214" t="s">
        <v>210</v>
      </c>
      <c r="F117" s="215" t="s">
        <v>932</v>
      </c>
      <c r="I117" s="216"/>
      <c r="L117" s="47"/>
      <c r="M117" s="217"/>
      <c r="N117" s="48"/>
      <c r="O117" s="48"/>
      <c r="P117" s="48"/>
      <c r="Q117" s="48"/>
      <c r="R117" s="48"/>
      <c r="S117" s="48"/>
      <c r="T117" s="86"/>
      <c r="AT117" s="24" t="s">
        <v>210</v>
      </c>
      <c r="AU117" s="24" t="s">
        <v>87</v>
      </c>
    </row>
    <row r="118" spans="2:65" s="1" customFormat="1" ht="16.5" customHeight="1">
      <c r="B118" s="201"/>
      <c r="C118" s="242" t="s">
        <v>77</v>
      </c>
      <c r="D118" s="242" t="s">
        <v>504</v>
      </c>
      <c r="E118" s="243" t="s">
        <v>933</v>
      </c>
      <c r="F118" s="244" t="s">
        <v>934</v>
      </c>
      <c r="G118" s="245" t="s">
        <v>316</v>
      </c>
      <c r="H118" s="246">
        <v>1</v>
      </c>
      <c r="I118" s="247"/>
      <c r="J118" s="248">
        <f>ROUND(I118*H118,2)</f>
        <v>0</v>
      </c>
      <c r="K118" s="244" t="s">
        <v>5</v>
      </c>
      <c r="L118" s="249"/>
      <c r="M118" s="250" t="s">
        <v>5</v>
      </c>
      <c r="N118" s="251" t="s">
        <v>48</v>
      </c>
      <c r="O118" s="48"/>
      <c r="P118" s="211">
        <f>O118*H118</f>
        <v>0</v>
      </c>
      <c r="Q118" s="211">
        <v>0</v>
      </c>
      <c r="R118" s="211">
        <f>Q118*H118</f>
        <v>0</v>
      </c>
      <c r="S118" s="211">
        <v>0</v>
      </c>
      <c r="T118" s="212">
        <f>S118*H118</f>
        <v>0</v>
      </c>
      <c r="AR118" s="24" t="s">
        <v>250</v>
      </c>
      <c r="AT118" s="24" t="s">
        <v>504</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391</v>
      </c>
    </row>
    <row r="119" spans="2:47" s="1" customFormat="1" ht="13.5">
      <c r="B119" s="47"/>
      <c r="D119" s="214" t="s">
        <v>210</v>
      </c>
      <c r="F119" s="215" t="s">
        <v>934</v>
      </c>
      <c r="I119" s="216"/>
      <c r="L119" s="47"/>
      <c r="M119" s="217"/>
      <c r="N119" s="48"/>
      <c r="O119" s="48"/>
      <c r="P119" s="48"/>
      <c r="Q119" s="48"/>
      <c r="R119" s="48"/>
      <c r="S119" s="48"/>
      <c r="T119" s="86"/>
      <c r="AT119" s="24" t="s">
        <v>210</v>
      </c>
      <c r="AU119" s="24" t="s">
        <v>87</v>
      </c>
    </row>
    <row r="120" spans="2:65" s="1" customFormat="1" ht="16.5" customHeight="1">
      <c r="B120" s="201"/>
      <c r="C120" s="242" t="s">
        <v>77</v>
      </c>
      <c r="D120" s="242" t="s">
        <v>504</v>
      </c>
      <c r="E120" s="243" t="s">
        <v>935</v>
      </c>
      <c r="F120" s="244" t="s">
        <v>936</v>
      </c>
      <c r="G120" s="245" t="s">
        <v>316</v>
      </c>
      <c r="H120" s="246">
        <v>1</v>
      </c>
      <c r="I120" s="247"/>
      <c r="J120" s="248">
        <f>ROUND(I120*H120,2)</f>
        <v>0</v>
      </c>
      <c r="K120" s="244" t="s">
        <v>5</v>
      </c>
      <c r="L120" s="249"/>
      <c r="M120" s="250" t="s">
        <v>5</v>
      </c>
      <c r="N120" s="251" t="s">
        <v>48</v>
      </c>
      <c r="O120" s="48"/>
      <c r="P120" s="211">
        <f>O120*H120</f>
        <v>0</v>
      </c>
      <c r="Q120" s="211">
        <v>0</v>
      </c>
      <c r="R120" s="211">
        <f>Q120*H120</f>
        <v>0</v>
      </c>
      <c r="S120" s="211">
        <v>0</v>
      </c>
      <c r="T120" s="212">
        <f>S120*H120</f>
        <v>0</v>
      </c>
      <c r="AR120" s="24" t="s">
        <v>250</v>
      </c>
      <c r="AT120" s="24" t="s">
        <v>504</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407</v>
      </c>
    </row>
    <row r="121" spans="2:47" s="1" customFormat="1" ht="13.5">
      <c r="B121" s="47"/>
      <c r="D121" s="214" t="s">
        <v>210</v>
      </c>
      <c r="F121" s="215" t="s">
        <v>936</v>
      </c>
      <c r="I121" s="216"/>
      <c r="L121" s="47"/>
      <c r="M121" s="217"/>
      <c r="N121" s="48"/>
      <c r="O121" s="48"/>
      <c r="P121" s="48"/>
      <c r="Q121" s="48"/>
      <c r="R121" s="48"/>
      <c r="S121" s="48"/>
      <c r="T121" s="86"/>
      <c r="AT121" s="24" t="s">
        <v>210</v>
      </c>
      <c r="AU121" s="24" t="s">
        <v>87</v>
      </c>
    </row>
    <row r="122" spans="2:65" s="1" customFormat="1" ht="16.5" customHeight="1">
      <c r="B122" s="201"/>
      <c r="C122" s="202" t="s">
        <v>77</v>
      </c>
      <c r="D122" s="202" t="s">
        <v>203</v>
      </c>
      <c r="E122" s="203" t="s">
        <v>937</v>
      </c>
      <c r="F122" s="204" t="s">
        <v>938</v>
      </c>
      <c r="G122" s="205" t="s">
        <v>907</v>
      </c>
      <c r="H122" s="206">
        <v>1</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417</v>
      </c>
    </row>
    <row r="123" spans="2:47" s="1" customFormat="1" ht="13.5">
      <c r="B123" s="47"/>
      <c r="D123" s="214" t="s">
        <v>210</v>
      </c>
      <c r="F123" s="215" t="s">
        <v>938</v>
      </c>
      <c r="I123" s="216"/>
      <c r="L123" s="47"/>
      <c r="M123" s="217"/>
      <c r="N123" s="48"/>
      <c r="O123" s="48"/>
      <c r="P123" s="48"/>
      <c r="Q123" s="48"/>
      <c r="R123" s="48"/>
      <c r="S123" s="48"/>
      <c r="T123" s="86"/>
      <c r="AT123" s="24" t="s">
        <v>210</v>
      </c>
      <c r="AU123" s="24" t="s">
        <v>87</v>
      </c>
    </row>
    <row r="124" spans="2:65" s="1" customFormat="1" ht="16.5" customHeight="1">
      <c r="B124" s="201"/>
      <c r="C124" s="242" t="s">
        <v>77</v>
      </c>
      <c r="D124" s="242" t="s">
        <v>504</v>
      </c>
      <c r="E124" s="243" t="s">
        <v>939</v>
      </c>
      <c r="F124" s="244" t="s">
        <v>940</v>
      </c>
      <c r="G124" s="245" t="s">
        <v>316</v>
      </c>
      <c r="H124" s="246">
        <v>1</v>
      </c>
      <c r="I124" s="247"/>
      <c r="J124" s="248">
        <f>ROUND(I124*H124,2)</f>
        <v>0</v>
      </c>
      <c r="K124" s="244" t="s">
        <v>5</v>
      </c>
      <c r="L124" s="249"/>
      <c r="M124" s="250" t="s">
        <v>5</v>
      </c>
      <c r="N124" s="251" t="s">
        <v>48</v>
      </c>
      <c r="O124" s="48"/>
      <c r="P124" s="211">
        <f>O124*H124</f>
        <v>0</v>
      </c>
      <c r="Q124" s="211">
        <v>0</v>
      </c>
      <c r="R124" s="211">
        <f>Q124*H124</f>
        <v>0</v>
      </c>
      <c r="S124" s="211">
        <v>0</v>
      </c>
      <c r="T124" s="212">
        <f>S124*H124</f>
        <v>0</v>
      </c>
      <c r="AR124" s="24" t="s">
        <v>250</v>
      </c>
      <c r="AT124" s="24" t="s">
        <v>504</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430</v>
      </c>
    </row>
    <row r="125" spans="2:47" s="1" customFormat="1" ht="13.5">
      <c r="B125" s="47"/>
      <c r="D125" s="214" t="s">
        <v>210</v>
      </c>
      <c r="F125" s="215" t="s">
        <v>940</v>
      </c>
      <c r="I125" s="216"/>
      <c r="L125" s="47"/>
      <c r="M125" s="217"/>
      <c r="N125" s="48"/>
      <c r="O125" s="48"/>
      <c r="P125" s="48"/>
      <c r="Q125" s="48"/>
      <c r="R125" s="48"/>
      <c r="S125" s="48"/>
      <c r="T125" s="86"/>
      <c r="AT125" s="24" t="s">
        <v>210</v>
      </c>
      <c r="AU125" s="24" t="s">
        <v>87</v>
      </c>
    </row>
    <row r="126" spans="2:65" s="1" customFormat="1" ht="16.5" customHeight="1">
      <c r="B126" s="201"/>
      <c r="C126" s="202" t="s">
        <v>77</v>
      </c>
      <c r="D126" s="202" t="s">
        <v>203</v>
      </c>
      <c r="E126" s="203" t="s">
        <v>941</v>
      </c>
      <c r="F126" s="204" t="s">
        <v>942</v>
      </c>
      <c r="G126" s="205" t="s">
        <v>907</v>
      </c>
      <c r="H126" s="206">
        <v>1</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147</v>
      </c>
    </row>
    <row r="127" spans="2:47" s="1" customFormat="1" ht="13.5">
      <c r="B127" s="47"/>
      <c r="D127" s="214" t="s">
        <v>210</v>
      </c>
      <c r="F127" s="215" t="s">
        <v>942</v>
      </c>
      <c r="I127" s="216"/>
      <c r="L127" s="47"/>
      <c r="M127" s="217"/>
      <c r="N127" s="48"/>
      <c r="O127" s="48"/>
      <c r="P127" s="48"/>
      <c r="Q127" s="48"/>
      <c r="R127" s="48"/>
      <c r="S127" s="48"/>
      <c r="T127" s="86"/>
      <c r="AT127" s="24" t="s">
        <v>210</v>
      </c>
      <c r="AU127" s="24" t="s">
        <v>87</v>
      </c>
    </row>
    <row r="128" spans="2:65" s="1" customFormat="1" ht="16.5" customHeight="1">
      <c r="B128" s="201"/>
      <c r="C128" s="202" t="s">
        <v>77</v>
      </c>
      <c r="D128" s="202" t="s">
        <v>203</v>
      </c>
      <c r="E128" s="203" t="s">
        <v>943</v>
      </c>
      <c r="F128" s="204" t="s">
        <v>944</v>
      </c>
      <c r="G128" s="205" t="s">
        <v>907</v>
      </c>
      <c r="H128" s="206">
        <v>1</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456</v>
      </c>
    </row>
    <row r="129" spans="2:47" s="1" customFormat="1" ht="13.5">
      <c r="B129" s="47"/>
      <c r="D129" s="214" t="s">
        <v>210</v>
      </c>
      <c r="F129" s="215" t="s">
        <v>944</v>
      </c>
      <c r="I129" s="216"/>
      <c r="L129" s="47"/>
      <c r="M129" s="217"/>
      <c r="N129" s="48"/>
      <c r="O129" s="48"/>
      <c r="P129" s="48"/>
      <c r="Q129" s="48"/>
      <c r="R129" s="48"/>
      <c r="S129" s="48"/>
      <c r="T129" s="86"/>
      <c r="AT129" s="24" t="s">
        <v>210</v>
      </c>
      <c r="AU129" s="24" t="s">
        <v>87</v>
      </c>
    </row>
    <row r="130" spans="2:65" s="1" customFormat="1" ht="16.5" customHeight="1">
      <c r="B130" s="201"/>
      <c r="C130" s="202" t="s">
        <v>77</v>
      </c>
      <c r="D130" s="202" t="s">
        <v>203</v>
      </c>
      <c r="E130" s="203" t="s">
        <v>945</v>
      </c>
      <c r="F130" s="204" t="s">
        <v>946</v>
      </c>
      <c r="G130" s="205" t="s">
        <v>947</v>
      </c>
      <c r="H130" s="255"/>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468</v>
      </c>
    </row>
    <row r="131" spans="2:47" s="1" customFormat="1" ht="13.5">
      <c r="B131" s="47"/>
      <c r="D131" s="214" t="s">
        <v>210</v>
      </c>
      <c r="F131" s="215" t="s">
        <v>946</v>
      </c>
      <c r="I131" s="216"/>
      <c r="L131" s="47"/>
      <c r="M131" s="217"/>
      <c r="N131" s="48"/>
      <c r="O131" s="48"/>
      <c r="P131" s="48"/>
      <c r="Q131" s="48"/>
      <c r="R131" s="48"/>
      <c r="S131" s="48"/>
      <c r="T131" s="86"/>
      <c r="AT131" s="24" t="s">
        <v>210</v>
      </c>
      <c r="AU131" s="24" t="s">
        <v>87</v>
      </c>
    </row>
    <row r="132" spans="2:65" s="1" customFormat="1" ht="16.5" customHeight="1">
      <c r="B132" s="201"/>
      <c r="C132" s="202" t="s">
        <v>77</v>
      </c>
      <c r="D132" s="202" t="s">
        <v>203</v>
      </c>
      <c r="E132" s="203" t="s">
        <v>948</v>
      </c>
      <c r="F132" s="204" t="s">
        <v>949</v>
      </c>
      <c r="G132" s="205" t="s">
        <v>907</v>
      </c>
      <c r="H132" s="206">
        <v>1</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480</v>
      </c>
    </row>
    <row r="133" spans="2:47" s="1" customFormat="1" ht="13.5">
      <c r="B133" s="47"/>
      <c r="D133" s="214" t="s">
        <v>210</v>
      </c>
      <c r="F133" s="215" t="s">
        <v>949</v>
      </c>
      <c r="I133" s="216"/>
      <c r="L133" s="47"/>
      <c r="M133" s="217"/>
      <c r="N133" s="48"/>
      <c r="O133" s="48"/>
      <c r="P133" s="48"/>
      <c r="Q133" s="48"/>
      <c r="R133" s="48"/>
      <c r="S133" s="48"/>
      <c r="T133" s="86"/>
      <c r="AT133" s="24" t="s">
        <v>210</v>
      </c>
      <c r="AU133" s="24" t="s">
        <v>87</v>
      </c>
    </row>
    <row r="134" spans="2:63" s="10" customFormat="1" ht="29.85" customHeight="1">
      <c r="B134" s="188"/>
      <c r="D134" s="189" t="s">
        <v>76</v>
      </c>
      <c r="E134" s="199" t="s">
        <v>950</v>
      </c>
      <c r="F134" s="199" t="s">
        <v>951</v>
      </c>
      <c r="I134" s="191"/>
      <c r="J134" s="200">
        <f>BK134</f>
        <v>0</v>
      </c>
      <c r="L134" s="188"/>
      <c r="M134" s="193"/>
      <c r="N134" s="194"/>
      <c r="O134" s="194"/>
      <c r="P134" s="195">
        <f>SUM(P135:P148)</f>
        <v>0</v>
      </c>
      <c r="Q134" s="194"/>
      <c r="R134" s="195">
        <f>SUM(R135:R148)</f>
        <v>0</v>
      </c>
      <c r="S134" s="194"/>
      <c r="T134" s="196">
        <f>SUM(T135:T148)</f>
        <v>0</v>
      </c>
      <c r="AR134" s="189" t="s">
        <v>85</v>
      </c>
      <c r="AT134" s="197" t="s">
        <v>76</v>
      </c>
      <c r="AU134" s="197" t="s">
        <v>85</v>
      </c>
      <c r="AY134" s="189" t="s">
        <v>201</v>
      </c>
      <c r="BK134" s="198">
        <f>SUM(BK135:BK148)</f>
        <v>0</v>
      </c>
    </row>
    <row r="135" spans="2:65" s="1" customFormat="1" ht="25.5" customHeight="1">
      <c r="B135" s="201"/>
      <c r="C135" s="202" t="s">
        <v>77</v>
      </c>
      <c r="D135" s="202" t="s">
        <v>203</v>
      </c>
      <c r="E135" s="203" t="s">
        <v>952</v>
      </c>
      <c r="F135" s="204" t="s">
        <v>953</v>
      </c>
      <c r="G135" s="205" t="s">
        <v>907</v>
      </c>
      <c r="H135" s="206">
        <v>1</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496</v>
      </c>
    </row>
    <row r="136" spans="2:47" s="1" customFormat="1" ht="13.5">
      <c r="B136" s="47"/>
      <c r="D136" s="214" t="s">
        <v>210</v>
      </c>
      <c r="F136" s="215" t="s">
        <v>953</v>
      </c>
      <c r="I136" s="216"/>
      <c r="L136" s="47"/>
      <c r="M136" s="217"/>
      <c r="N136" s="48"/>
      <c r="O136" s="48"/>
      <c r="P136" s="48"/>
      <c r="Q136" s="48"/>
      <c r="R136" s="48"/>
      <c r="S136" s="48"/>
      <c r="T136" s="86"/>
      <c r="AT136" s="24" t="s">
        <v>210</v>
      </c>
      <c r="AU136" s="24" t="s">
        <v>87</v>
      </c>
    </row>
    <row r="137" spans="2:65" s="1" customFormat="1" ht="16.5" customHeight="1">
      <c r="B137" s="201"/>
      <c r="C137" s="202" t="s">
        <v>77</v>
      </c>
      <c r="D137" s="202" t="s">
        <v>203</v>
      </c>
      <c r="E137" s="203" t="s">
        <v>954</v>
      </c>
      <c r="F137" s="204" t="s">
        <v>955</v>
      </c>
      <c r="G137" s="205" t="s">
        <v>316</v>
      </c>
      <c r="H137" s="206">
        <v>1</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509</v>
      </c>
    </row>
    <row r="138" spans="2:47" s="1" customFormat="1" ht="13.5">
      <c r="B138" s="47"/>
      <c r="D138" s="214" t="s">
        <v>210</v>
      </c>
      <c r="F138" s="215" t="s">
        <v>955</v>
      </c>
      <c r="I138" s="216"/>
      <c r="L138" s="47"/>
      <c r="M138" s="217"/>
      <c r="N138" s="48"/>
      <c r="O138" s="48"/>
      <c r="P138" s="48"/>
      <c r="Q138" s="48"/>
      <c r="R138" s="48"/>
      <c r="S138" s="48"/>
      <c r="T138" s="86"/>
      <c r="AT138" s="24" t="s">
        <v>210</v>
      </c>
      <c r="AU138" s="24" t="s">
        <v>87</v>
      </c>
    </row>
    <row r="139" spans="2:65" s="1" customFormat="1" ht="16.5" customHeight="1">
      <c r="B139" s="201"/>
      <c r="C139" s="202" t="s">
        <v>77</v>
      </c>
      <c r="D139" s="202" t="s">
        <v>203</v>
      </c>
      <c r="E139" s="203" t="s">
        <v>956</v>
      </c>
      <c r="F139" s="204" t="s">
        <v>957</v>
      </c>
      <c r="G139" s="205" t="s">
        <v>316</v>
      </c>
      <c r="H139" s="206">
        <v>1</v>
      </c>
      <c r="I139" s="207"/>
      <c r="J139" s="208">
        <f>ROUND(I139*H139,2)</f>
        <v>0</v>
      </c>
      <c r="K139" s="204" t="s">
        <v>5</v>
      </c>
      <c r="L139" s="47"/>
      <c r="M139" s="209" t="s">
        <v>5</v>
      </c>
      <c r="N139" s="210" t="s">
        <v>48</v>
      </c>
      <c r="O139" s="48"/>
      <c r="P139" s="211">
        <f>O139*H139</f>
        <v>0</v>
      </c>
      <c r="Q139" s="211">
        <v>0</v>
      </c>
      <c r="R139" s="211">
        <f>Q139*H139</f>
        <v>0</v>
      </c>
      <c r="S139" s="211">
        <v>0</v>
      </c>
      <c r="T139" s="212">
        <f>S139*H139</f>
        <v>0</v>
      </c>
      <c r="AR139" s="24" t="s">
        <v>208</v>
      </c>
      <c r="AT139" s="24" t="s">
        <v>203</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518</v>
      </c>
    </row>
    <row r="140" spans="2:47" s="1" customFormat="1" ht="13.5">
      <c r="B140" s="47"/>
      <c r="D140" s="214" t="s">
        <v>210</v>
      </c>
      <c r="F140" s="215" t="s">
        <v>957</v>
      </c>
      <c r="I140" s="216"/>
      <c r="L140" s="47"/>
      <c r="M140" s="217"/>
      <c r="N140" s="48"/>
      <c r="O140" s="48"/>
      <c r="P140" s="48"/>
      <c r="Q140" s="48"/>
      <c r="R140" s="48"/>
      <c r="S140" s="48"/>
      <c r="T140" s="86"/>
      <c r="AT140" s="24" t="s">
        <v>210</v>
      </c>
      <c r="AU140" s="24" t="s">
        <v>87</v>
      </c>
    </row>
    <row r="141" spans="2:65" s="1" customFormat="1" ht="16.5" customHeight="1">
      <c r="B141" s="201"/>
      <c r="C141" s="242" t="s">
        <v>77</v>
      </c>
      <c r="D141" s="242" t="s">
        <v>504</v>
      </c>
      <c r="E141" s="243" t="s">
        <v>958</v>
      </c>
      <c r="F141" s="244" t="s">
        <v>959</v>
      </c>
      <c r="G141" s="245" t="s">
        <v>316</v>
      </c>
      <c r="H141" s="246">
        <v>1</v>
      </c>
      <c r="I141" s="247"/>
      <c r="J141" s="248">
        <f>ROUND(I141*H141,2)</f>
        <v>0</v>
      </c>
      <c r="K141" s="244" t="s">
        <v>5</v>
      </c>
      <c r="L141" s="249"/>
      <c r="M141" s="250" t="s">
        <v>5</v>
      </c>
      <c r="N141" s="251" t="s">
        <v>48</v>
      </c>
      <c r="O141" s="48"/>
      <c r="P141" s="211">
        <f>O141*H141</f>
        <v>0</v>
      </c>
      <c r="Q141" s="211">
        <v>0</v>
      </c>
      <c r="R141" s="211">
        <f>Q141*H141</f>
        <v>0</v>
      </c>
      <c r="S141" s="211">
        <v>0</v>
      </c>
      <c r="T141" s="212">
        <f>S141*H141</f>
        <v>0</v>
      </c>
      <c r="AR141" s="24" t="s">
        <v>250</v>
      </c>
      <c r="AT141" s="24" t="s">
        <v>504</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528</v>
      </c>
    </row>
    <row r="142" spans="2:47" s="1" customFormat="1" ht="13.5">
      <c r="B142" s="47"/>
      <c r="D142" s="214" t="s">
        <v>210</v>
      </c>
      <c r="F142" s="215" t="s">
        <v>959</v>
      </c>
      <c r="I142" s="216"/>
      <c r="L142" s="47"/>
      <c r="M142" s="217"/>
      <c r="N142" s="48"/>
      <c r="O142" s="48"/>
      <c r="P142" s="48"/>
      <c r="Q142" s="48"/>
      <c r="R142" s="48"/>
      <c r="S142" s="48"/>
      <c r="T142" s="86"/>
      <c r="AT142" s="24" t="s">
        <v>210</v>
      </c>
      <c r="AU142" s="24" t="s">
        <v>87</v>
      </c>
    </row>
    <row r="143" spans="2:65" s="1" customFormat="1" ht="16.5" customHeight="1">
      <c r="B143" s="201"/>
      <c r="C143" s="202" t="s">
        <v>77</v>
      </c>
      <c r="D143" s="202" t="s">
        <v>203</v>
      </c>
      <c r="E143" s="203" t="s">
        <v>960</v>
      </c>
      <c r="F143" s="204" t="s">
        <v>961</v>
      </c>
      <c r="G143" s="205" t="s">
        <v>316</v>
      </c>
      <c r="H143" s="206">
        <v>4</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541</v>
      </c>
    </row>
    <row r="144" spans="2:47" s="1" customFormat="1" ht="13.5">
      <c r="B144" s="47"/>
      <c r="D144" s="214" t="s">
        <v>210</v>
      </c>
      <c r="F144" s="215" t="s">
        <v>961</v>
      </c>
      <c r="I144" s="216"/>
      <c r="L144" s="47"/>
      <c r="M144" s="217"/>
      <c r="N144" s="48"/>
      <c r="O144" s="48"/>
      <c r="P144" s="48"/>
      <c r="Q144" s="48"/>
      <c r="R144" s="48"/>
      <c r="S144" s="48"/>
      <c r="T144" s="86"/>
      <c r="AT144" s="24" t="s">
        <v>210</v>
      </c>
      <c r="AU144" s="24" t="s">
        <v>87</v>
      </c>
    </row>
    <row r="145" spans="2:65" s="1" customFormat="1" ht="16.5" customHeight="1">
      <c r="B145" s="201"/>
      <c r="C145" s="242" t="s">
        <v>77</v>
      </c>
      <c r="D145" s="242" t="s">
        <v>504</v>
      </c>
      <c r="E145" s="243" t="s">
        <v>962</v>
      </c>
      <c r="F145" s="244" t="s">
        <v>963</v>
      </c>
      <c r="G145" s="245" t="s">
        <v>316</v>
      </c>
      <c r="H145" s="246">
        <v>4</v>
      </c>
      <c r="I145" s="247"/>
      <c r="J145" s="248">
        <f>ROUND(I145*H145,2)</f>
        <v>0</v>
      </c>
      <c r="K145" s="244" t="s">
        <v>5</v>
      </c>
      <c r="L145" s="249"/>
      <c r="M145" s="250" t="s">
        <v>5</v>
      </c>
      <c r="N145" s="251" t="s">
        <v>48</v>
      </c>
      <c r="O145" s="48"/>
      <c r="P145" s="211">
        <f>O145*H145</f>
        <v>0</v>
      </c>
      <c r="Q145" s="211">
        <v>0</v>
      </c>
      <c r="R145" s="211">
        <f>Q145*H145</f>
        <v>0</v>
      </c>
      <c r="S145" s="211">
        <v>0</v>
      </c>
      <c r="T145" s="212">
        <f>S145*H145</f>
        <v>0</v>
      </c>
      <c r="AR145" s="24" t="s">
        <v>250</v>
      </c>
      <c r="AT145" s="24" t="s">
        <v>504</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550</v>
      </c>
    </row>
    <row r="146" spans="2:47" s="1" customFormat="1" ht="13.5">
      <c r="B146" s="47"/>
      <c r="D146" s="214" t="s">
        <v>210</v>
      </c>
      <c r="F146" s="215" t="s">
        <v>963</v>
      </c>
      <c r="I146" s="216"/>
      <c r="L146" s="47"/>
      <c r="M146" s="217"/>
      <c r="N146" s="48"/>
      <c r="O146" s="48"/>
      <c r="P146" s="48"/>
      <c r="Q146" s="48"/>
      <c r="R146" s="48"/>
      <c r="S146" s="48"/>
      <c r="T146" s="86"/>
      <c r="AT146" s="24" t="s">
        <v>210</v>
      </c>
      <c r="AU146" s="24" t="s">
        <v>87</v>
      </c>
    </row>
    <row r="147" spans="2:65" s="1" customFormat="1" ht="16.5" customHeight="1">
      <c r="B147" s="201"/>
      <c r="C147" s="202" t="s">
        <v>77</v>
      </c>
      <c r="D147" s="202" t="s">
        <v>203</v>
      </c>
      <c r="E147" s="203" t="s">
        <v>964</v>
      </c>
      <c r="F147" s="204" t="s">
        <v>965</v>
      </c>
      <c r="G147" s="205" t="s">
        <v>947</v>
      </c>
      <c r="H147" s="255"/>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562</v>
      </c>
    </row>
    <row r="148" spans="2:47" s="1" customFormat="1" ht="13.5">
      <c r="B148" s="47"/>
      <c r="D148" s="214" t="s">
        <v>210</v>
      </c>
      <c r="F148" s="215" t="s">
        <v>965</v>
      </c>
      <c r="I148" s="216"/>
      <c r="L148" s="47"/>
      <c r="M148" s="217"/>
      <c r="N148" s="48"/>
      <c r="O148" s="48"/>
      <c r="P148" s="48"/>
      <c r="Q148" s="48"/>
      <c r="R148" s="48"/>
      <c r="S148" s="48"/>
      <c r="T148" s="86"/>
      <c r="AT148" s="24" t="s">
        <v>210</v>
      </c>
      <c r="AU148" s="24" t="s">
        <v>87</v>
      </c>
    </row>
    <row r="149" spans="2:63" s="10" customFormat="1" ht="29.85" customHeight="1">
      <c r="B149" s="188"/>
      <c r="D149" s="189" t="s">
        <v>76</v>
      </c>
      <c r="E149" s="199" t="s">
        <v>966</v>
      </c>
      <c r="F149" s="199" t="s">
        <v>967</v>
      </c>
      <c r="I149" s="191"/>
      <c r="J149" s="200">
        <f>BK149</f>
        <v>0</v>
      </c>
      <c r="L149" s="188"/>
      <c r="M149" s="193"/>
      <c r="N149" s="194"/>
      <c r="O149" s="194"/>
      <c r="P149" s="195">
        <f>SUM(P150:P159)</f>
        <v>0</v>
      </c>
      <c r="Q149" s="194"/>
      <c r="R149" s="195">
        <f>SUM(R150:R159)</f>
        <v>0</v>
      </c>
      <c r="S149" s="194"/>
      <c r="T149" s="196">
        <f>SUM(T150:T159)</f>
        <v>0</v>
      </c>
      <c r="AR149" s="189" t="s">
        <v>85</v>
      </c>
      <c r="AT149" s="197" t="s">
        <v>76</v>
      </c>
      <c r="AU149" s="197" t="s">
        <v>85</v>
      </c>
      <c r="AY149" s="189" t="s">
        <v>201</v>
      </c>
      <c r="BK149" s="198">
        <f>SUM(BK150:BK159)</f>
        <v>0</v>
      </c>
    </row>
    <row r="150" spans="2:65" s="1" customFormat="1" ht="16.5" customHeight="1">
      <c r="B150" s="201"/>
      <c r="C150" s="202" t="s">
        <v>77</v>
      </c>
      <c r="D150" s="202" t="s">
        <v>203</v>
      </c>
      <c r="E150" s="203" t="s">
        <v>968</v>
      </c>
      <c r="F150" s="204" t="s">
        <v>969</v>
      </c>
      <c r="G150" s="205" t="s">
        <v>330</v>
      </c>
      <c r="H150" s="206">
        <v>470</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574</v>
      </c>
    </row>
    <row r="151" spans="2:47" s="1" customFormat="1" ht="13.5">
      <c r="B151" s="47"/>
      <c r="D151" s="214" t="s">
        <v>210</v>
      </c>
      <c r="F151" s="215" t="s">
        <v>969</v>
      </c>
      <c r="I151" s="216"/>
      <c r="L151" s="47"/>
      <c r="M151" s="217"/>
      <c r="N151" s="48"/>
      <c r="O151" s="48"/>
      <c r="P151" s="48"/>
      <c r="Q151" s="48"/>
      <c r="R151" s="48"/>
      <c r="S151" s="48"/>
      <c r="T151" s="86"/>
      <c r="AT151" s="24" t="s">
        <v>210</v>
      </c>
      <c r="AU151" s="24" t="s">
        <v>87</v>
      </c>
    </row>
    <row r="152" spans="2:65" s="1" customFormat="1" ht="16.5" customHeight="1">
      <c r="B152" s="201"/>
      <c r="C152" s="242" t="s">
        <v>77</v>
      </c>
      <c r="D152" s="242" t="s">
        <v>504</v>
      </c>
      <c r="E152" s="243" t="s">
        <v>970</v>
      </c>
      <c r="F152" s="244" t="s">
        <v>971</v>
      </c>
      <c r="G152" s="245" t="s">
        <v>907</v>
      </c>
      <c r="H152" s="246">
        <v>1</v>
      </c>
      <c r="I152" s="247"/>
      <c r="J152" s="248">
        <f>ROUND(I152*H152,2)</f>
        <v>0</v>
      </c>
      <c r="K152" s="244" t="s">
        <v>5</v>
      </c>
      <c r="L152" s="249"/>
      <c r="M152" s="250" t="s">
        <v>5</v>
      </c>
      <c r="N152" s="251" t="s">
        <v>48</v>
      </c>
      <c r="O152" s="48"/>
      <c r="P152" s="211">
        <f>O152*H152</f>
        <v>0</v>
      </c>
      <c r="Q152" s="211">
        <v>0</v>
      </c>
      <c r="R152" s="211">
        <f>Q152*H152</f>
        <v>0</v>
      </c>
      <c r="S152" s="211">
        <v>0</v>
      </c>
      <c r="T152" s="212">
        <f>S152*H152</f>
        <v>0</v>
      </c>
      <c r="AR152" s="24" t="s">
        <v>250</v>
      </c>
      <c r="AT152" s="24" t="s">
        <v>504</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584</v>
      </c>
    </row>
    <row r="153" spans="2:47" s="1" customFormat="1" ht="13.5">
      <c r="B153" s="47"/>
      <c r="D153" s="214" t="s">
        <v>210</v>
      </c>
      <c r="F153" s="215" t="s">
        <v>971</v>
      </c>
      <c r="I153" s="216"/>
      <c r="L153" s="47"/>
      <c r="M153" s="217"/>
      <c r="N153" s="48"/>
      <c r="O153" s="48"/>
      <c r="P153" s="48"/>
      <c r="Q153" s="48"/>
      <c r="R153" s="48"/>
      <c r="S153" s="48"/>
      <c r="T153" s="86"/>
      <c r="AT153" s="24" t="s">
        <v>210</v>
      </c>
      <c r="AU153" s="24" t="s">
        <v>87</v>
      </c>
    </row>
    <row r="154" spans="2:65" s="1" customFormat="1" ht="16.5" customHeight="1">
      <c r="B154" s="201"/>
      <c r="C154" s="202" t="s">
        <v>77</v>
      </c>
      <c r="D154" s="202" t="s">
        <v>203</v>
      </c>
      <c r="E154" s="203" t="s">
        <v>972</v>
      </c>
      <c r="F154" s="204" t="s">
        <v>973</v>
      </c>
      <c r="G154" s="205" t="s">
        <v>330</v>
      </c>
      <c r="H154" s="206">
        <v>240</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596</v>
      </c>
    </row>
    <row r="155" spans="2:47" s="1" customFormat="1" ht="13.5">
      <c r="B155" s="47"/>
      <c r="D155" s="214" t="s">
        <v>210</v>
      </c>
      <c r="F155" s="215" t="s">
        <v>973</v>
      </c>
      <c r="I155" s="216"/>
      <c r="L155" s="47"/>
      <c r="M155" s="217"/>
      <c r="N155" s="48"/>
      <c r="O155" s="48"/>
      <c r="P155" s="48"/>
      <c r="Q155" s="48"/>
      <c r="R155" s="48"/>
      <c r="S155" s="48"/>
      <c r="T155" s="86"/>
      <c r="AT155" s="24" t="s">
        <v>210</v>
      </c>
      <c r="AU155" s="24" t="s">
        <v>87</v>
      </c>
    </row>
    <row r="156" spans="2:65" s="1" customFormat="1" ht="16.5" customHeight="1">
      <c r="B156" s="201"/>
      <c r="C156" s="202" t="s">
        <v>77</v>
      </c>
      <c r="D156" s="202" t="s">
        <v>203</v>
      </c>
      <c r="E156" s="203" t="s">
        <v>974</v>
      </c>
      <c r="F156" s="204" t="s">
        <v>975</v>
      </c>
      <c r="G156" s="205" t="s">
        <v>947</v>
      </c>
      <c r="H156" s="255"/>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609</v>
      </c>
    </row>
    <row r="157" spans="2:47" s="1" customFormat="1" ht="13.5">
      <c r="B157" s="47"/>
      <c r="D157" s="214" t="s">
        <v>210</v>
      </c>
      <c r="F157" s="215" t="s">
        <v>975</v>
      </c>
      <c r="I157" s="216"/>
      <c r="L157" s="47"/>
      <c r="M157" s="217"/>
      <c r="N157" s="48"/>
      <c r="O157" s="48"/>
      <c r="P157" s="48"/>
      <c r="Q157" s="48"/>
      <c r="R157" s="48"/>
      <c r="S157" s="48"/>
      <c r="T157" s="86"/>
      <c r="AT157" s="24" t="s">
        <v>210</v>
      </c>
      <c r="AU157" s="24" t="s">
        <v>87</v>
      </c>
    </row>
    <row r="158" spans="2:65" s="1" customFormat="1" ht="16.5" customHeight="1">
      <c r="B158" s="201"/>
      <c r="C158" s="202" t="s">
        <v>77</v>
      </c>
      <c r="D158" s="202" t="s">
        <v>203</v>
      </c>
      <c r="E158" s="203" t="s">
        <v>976</v>
      </c>
      <c r="F158" s="204" t="s">
        <v>977</v>
      </c>
      <c r="G158" s="205" t="s">
        <v>947</v>
      </c>
      <c r="H158" s="255"/>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622</v>
      </c>
    </row>
    <row r="159" spans="2:47" s="1" customFormat="1" ht="13.5">
      <c r="B159" s="47"/>
      <c r="D159" s="214" t="s">
        <v>210</v>
      </c>
      <c r="F159" s="215" t="s">
        <v>977</v>
      </c>
      <c r="I159" s="216"/>
      <c r="L159" s="47"/>
      <c r="M159" s="217"/>
      <c r="N159" s="48"/>
      <c r="O159" s="48"/>
      <c r="P159" s="48"/>
      <c r="Q159" s="48"/>
      <c r="R159" s="48"/>
      <c r="S159" s="48"/>
      <c r="T159" s="86"/>
      <c r="AT159" s="24" t="s">
        <v>210</v>
      </c>
      <c r="AU159" s="24" t="s">
        <v>87</v>
      </c>
    </row>
    <row r="160" spans="2:63" s="10" customFormat="1" ht="29.85" customHeight="1">
      <c r="B160" s="188"/>
      <c r="D160" s="189" t="s">
        <v>76</v>
      </c>
      <c r="E160" s="199" t="s">
        <v>978</v>
      </c>
      <c r="F160" s="199" t="s">
        <v>979</v>
      </c>
      <c r="I160" s="191"/>
      <c r="J160" s="200">
        <f>BK160</f>
        <v>0</v>
      </c>
      <c r="L160" s="188"/>
      <c r="M160" s="193"/>
      <c r="N160" s="194"/>
      <c r="O160" s="194"/>
      <c r="P160" s="195">
        <f>SUM(P161:P188)</f>
        <v>0</v>
      </c>
      <c r="Q160" s="194"/>
      <c r="R160" s="195">
        <f>SUM(R161:R188)</f>
        <v>0</v>
      </c>
      <c r="S160" s="194"/>
      <c r="T160" s="196">
        <f>SUM(T161:T188)</f>
        <v>0</v>
      </c>
      <c r="AR160" s="189" t="s">
        <v>85</v>
      </c>
      <c r="AT160" s="197" t="s">
        <v>76</v>
      </c>
      <c r="AU160" s="197" t="s">
        <v>85</v>
      </c>
      <c r="AY160" s="189" t="s">
        <v>201</v>
      </c>
      <c r="BK160" s="198">
        <f>SUM(BK161:BK188)</f>
        <v>0</v>
      </c>
    </row>
    <row r="161" spans="2:65" s="1" customFormat="1" ht="16.5" customHeight="1">
      <c r="B161" s="201"/>
      <c r="C161" s="202" t="s">
        <v>77</v>
      </c>
      <c r="D161" s="202" t="s">
        <v>203</v>
      </c>
      <c r="E161" s="203" t="s">
        <v>980</v>
      </c>
      <c r="F161" s="204" t="s">
        <v>981</v>
      </c>
      <c r="G161" s="205" t="s">
        <v>316</v>
      </c>
      <c r="H161" s="206">
        <v>3</v>
      </c>
      <c r="I161" s="207"/>
      <c r="J161" s="208">
        <f>ROUND(I161*H161,2)</f>
        <v>0</v>
      </c>
      <c r="K161" s="204" t="s">
        <v>5</v>
      </c>
      <c r="L161" s="47"/>
      <c r="M161" s="209" t="s">
        <v>5</v>
      </c>
      <c r="N161" s="210" t="s">
        <v>48</v>
      </c>
      <c r="O161" s="48"/>
      <c r="P161" s="211">
        <f>O161*H161</f>
        <v>0</v>
      </c>
      <c r="Q161" s="211">
        <v>0</v>
      </c>
      <c r="R161" s="211">
        <f>Q161*H161</f>
        <v>0</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630</v>
      </c>
    </row>
    <row r="162" spans="2:47" s="1" customFormat="1" ht="13.5">
      <c r="B162" s="47"/>
      <c r="D162" s="214" t="s">
        <v>210</v>
      </c>
      <c r="F162" s="215" t="s">
        <v>981</v>
      </c>
      <c r="I162" s="216"/>
      <c r="L162" s="47"/>
      <c r="M162" s="217"/>
      <c r="N162" s="48"/>
      <c r="O162" s="48"/>
      <c r="P162" s="48"/>
      <c r="Q162" s="48"/>
      <c r="R162" s="48"/>
      <c r="S162" s="48"/>
      <c r="T162" s="86"/>
      <c r="AT162" s="24" t="s">
        <v>210</v>
      </c>
      <c r="AU162" s="24" t="s">
        <v>87</v>
      </c>
    </row>
    <row r="163" spans="2:65" s="1" customFormat="1" ht="16.5" customHeight="1">
      <c r="B163" s="201"/>
      <c r="C163" s="202" t="s">
        <v>77</v>
      </c>
      <c r="D163" s="202" t="s">
        <v>203</v>
      </c>
      <c r="E163" s="203" t="s">
        <v>982</v>
      </c>
      <c r="F163" s="204" t="s">
        <v>983</v>
      </c>
      <c r="G163" s="205" t="s">
        <v>316</v>
      </c>
      <c r="H163" s="206">
        <v>1</v>
      </c>
      <c r="I163" s="207"/>
      <c r="J163" s="208">
        <f>ROUND(I163*H163,2)</f>
        <v>0</v>
      </c>
      <c r="K163" s="204" t="s">
        <v>5</v>
      </c>
      <c r="L163" s="47"/>
      <c r="M163" s="209" t="s">
        <v>5</v>
      </c>
      <c r="N163" s="210" t="s">
        <v>48</v>
      </c>
      <c r="O163" s="48"/>
      <c r="P163" s="211">
        <f>O163*H163</f>
        <v>0</v>
      </c>
      <c r="Q163" s="211">
        <v>0</v>
      </c>
      <c r="R163" s="211">
        <f>Q163*H163</f>
        <v>0</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638</v>
      </c>
    </row>
    <row r="164" spans="2:47" s="1" customFormat="1" ht="13.5">
      <c r="B164" s="47"/>
      <c r="D164" s="214" t="s">
        <v>210</v>
      </c>
      <c r="F164" s="215" t="s">
        <v>983</v>
      </c>
      <c r="I164" s="216"/>
      <c r="L164" s="47"/>
      <c r="M164" s="217"/>
      <c r="N164" s="48"/>
      <c r="O164" s="48"/>
      <c r="P164" s="48"/>
      <c r="Q164" s="48"/>
      <c r="R164" s="48"/>
      <c r="S164" s="48"/>
      <c r="T164" s="86"/>
      <c r="AT164" s="24" t="s">
        <v>210</v>
      </c>
      <c r="AU164" s="24" t="s">
        <v>87</v>
      </c>
    </row>
    <row r="165" spans="2:65" s="1" customFormat="1" ht="16.5" customHeight="1">
      <c r="B165" s="201"/>
      <c r="C165" s="202" t="s">
        <v>77</v>
      </c>
      <c r="D165" s="202" t="s">
        <v>203</v>
      </c>
      <c r="E165" s="203" t="s">
        <v>984</v>
      </c>
      <c r="F165" s="204" t="s">
        <v>985</v>
      </c>
      <c r="G165" s="205" t="s">
        <v>316</v>
      </c>
      <c r="H165" s="206">
        <v>28</v>
      </c>
      <c r="I165" s="207"/>
      <c r="J165" s="208">
        <f>ROUND(I165*H165,2)</f>
        <v>0</v>
      </c>
      <c r="K165" s="204" t="s">
        <v>5</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646</v>
      </c>
    </row>
    <row r="166" spans="2:47" s="1" customFormat="1" ht="13.5">
      <c r="B166" s="47"/>
      <c r="D166" s="214" t="s">
        <v>210</v>
      </c>
      <c r="F166" s="215" t="s">
        <v>985</v>
      </c>
      <c r="I166" s="216"/>
      <c r="L166" s="47"/>
      <c r="M166" s="217"/>
      <c r="N166" s="48"/>
      <c r="O166" s="48"/>
      <c r="P166" s="48"/>
      <c r="Q166" s="48"/>
      <c r="R166" s="48"/>
      <c r="S166" s="48"/>
      <c r="T166" s="86"/>
      <c r="AT166" s="24" t="s">
        <v>210</v>
      </c>
      <c r="AU166" s="24" t="s">
        <v>87</v>
      </c>
    </row>
    <row r="167" spans="2:65" s="1" customFormat="1" ht="16.5" customHeight="1">
      <c r="B167" s="201"/>
      <c r="C167" s="242" t="s">
        <v>77</v>
      </c>
      <c r="D167" s="242" t="s">
        <v>504</v>
      </c>
      <c r="E167" s="243" t="s">
        <v>986</v>
      </c>
      <c r="F167" s="244" t="s">
        <v>987</v>
      </c>
      <c r="G167" s="245" t="s">
        <v>316</v>
      </c>
      <c r="H167" s="246">
        <v>14</v>
      </c>
      <c r="I167" s="247"/>
      <c r="J167" s="248">
        <f>ROUND(I167*H167,2)</f>
        <v>0</v>
      </c>
      <c r="K167" s="244" t="s">
        <v>5</v>
      </c>
      <c r="L167" s="249"/>
      <c r="M167" s="250" t="s">
        <v>5</v>
      </c>
      <c r="N167" s="251" t="s">
        <v>48</v>
      </c>
      <c r="O167" s="48"/>
      <c r="P167" s="211">
        <f>O167*H167</f>
        <v>0</v>
      </c>
      <c r="Q167" s="211">
        <v>0</v>
      </c>
      <c r="R167" s="211">
        <f>Q167*H167</f>
        <v>0</v>
      </c>
      <c r="S167" s="211">
        <v>0</v>
      </c>
      <c r="T167" s="212">
        <f>S167*H167</f>
        <v>0</v>
      </c>
      <c r="AR167" s="24" t="s">
        <v>250</v>
      </c>
      <c r="AT167" s="24" t="s">
        <v>504</v>
      </c>
      <c r="AU167" s="24" t="s">
        <v>87</v>
      </c>
      <c r="AY167" s="24" t="s">
        <v>201</v>
      </c>
      <c r="BE167" s="213">
        <f>IF(N167="základní",J167,0)</f>
        <v>0</v>
      </c>
      <c r="BF167" s="213">
        <f>IF(N167="snížená",J167,0)</f>
        <v>0</v>
      </c>
      <c r="BG167" s="213">
        <f>IF(N167="zákl. přenesená",J167,0)</f>
        <v>0</v>
      </c>
      <c r="BH167" s="213">
        <f>IF(N167="sníž. přenesená",J167,0)</f>
        <v>0</v>
      </c>
      <c r="BI167" s="213">
        <f>IF(N167="nulová",J167,0)</f>
        <v>0</v>
      </c>
      <c r="BJ167" s="24" t="s">
        <v>85</v>
      </c>
      <c r="BK167" s="213">
        <f>ROUND(I167*H167,2)</f>
        <v>0</v>
      </c>
      <c r="BL167" s="24" t="s">
        <v>208</v>
      </c>
      <c r="BM167" s="24" t="s">
        <v>654</v>
      </c>
    </row>
    <row r="168" spans="2:47" s="1" customFormat="1" ht="13.5">
      <c r="B168" s="47"/>
      <c r="D168" s="214" t="s">
        <v>210</v>
      </c>
      <c r="F168" s="215" t="s">
        <v>987</v>
      </c>
      <c r="I168" s="216"/>
      <c r="L168" s="47"/>
      <c r="M168" s="217"/>
      <c r="N168" s="48"/>
      <c r="O168" s="48"/>
      <c r="P168" s="48"/>
      <c r="Q168" s="48"/>
      <c r="R168" s="48"/>
      <c r="S168" s="48"/>
      <c r="T168" s="86"/>
      <c r="AT168" s="24" t="s">
        <v>210</v>
      </c>
      <c r="AU168" s="24" t="s">
        <v>87</v>
      </c>
    </row>
    <row r="169" spans="2:65" s="1" customFormat="1" ht="16.5" customHeight="1">
      <c r="B169" s="201"/>
      <c r="C169" s="242" t="s">
        <v>77</v>
      </c>
      <c r="D169" s="242" t="s">
        <v>504</v>
      </c>
      <c r="E169" s="243" t="s">
        <v>988</v>
      </c>
      <c r="F169" s="244" t="s">
        <v>989</v>
      </c>
      <c r="G169" s="245" t="s">
        <v>316</v>
      </c>
      <c r="H169" s="246">
        <v>14</v>
      </c>
      <c r="I169" s="247"/>
      <c r="J169" s="248">
        <f>ROUND(I169*H169,2)</f>
        <v>0</v>
      </c>
      <c r="K169" s="244" t="s">
        <v>5</v>
      </c>
      <c r="L169" s="249"/>
      <c r="M169" s="250" t="s">
        <v>5</v>
      </c>
      <c r="N169" s="251" t="s">
        <v>48</v>
      </c>
      <c r="O169" s="48"/>
      <c r="P169" s="211">
        <f>O169*H169</f>
        <v>0</v>
      </c>
      <c r="Q169" s="211">
        <v>0</v>
      </c>
      <c r="R169" s="211">
        <f>Q169*H169</f>
        <v>0</v>
      </c>
      <c r="S169" s="211">
        <v>0</v>
      </c>
      <c r="T169" s="212">
        <f>S169*H169</f>
        <v>0</v>
      </c>
      <c r="AR169" s="24" t="s">
        <v>250</v>
      </c>
      <c r="AT169" s="24" t="s">
        <v>504</v>
      </c>
      <c r="AU169" s="24" t="s">
        <v>87</v>
      </c>
      <c r="AY169" s="24" t="s">
        <v>201</v>
      </c>
      <c r="BE169" s="213">
        <f>IF(N169="základní",J169,0)</f>
        <v>0</v>
      </c>
      <c r="BF169" s="213">
        <f>IF(N169="snížená",J169,0)</f>
        <v>0</v>
      </c>
      <c r="BG169" s="213">
        <f>IF(N169="zákl. přenesená",J169,0)</f>
        <v>0</v>
      </c>
      <c r="BH169" s="213">
        <f>IF(N169="sníž. přenesená",J169,0)</f>
        <v>0</v>
      </c>
      <c r="BI169" s="213">
        <f>IF(N169="nulová",J169,0)</f>
        <v>0</v>
      </c>
      <c r="BJ169" s="24" t="s">
        <v>85</v>
      </c>
      <c r="BK169" s="213">
        <f>ROUND(I169*H169,2)</f>
        <v>0</v>
      </c>
      <c r="BL169" s="24" t="s">
        <v>208</v>
      </c>
      <c r="BM169" s="24" t="s">
        <v>662</v>
      </c>
    </row>
    <row r="170" spans="2:47" s="1" customFormat="1" ht="13.5">
      <c r="B170" s="47"/>
      <c r="D170" s="214" t="s">
        <v>210</v>
      </c>
      <c r="F170" s="215" t="s">
        <v>989</v>
      </c>
      <c r="I170" s="216"/>
      <c r="L170" s="47"/>
      <c r="M170" s="217"/>
      <c r="N170" s="48"/>
      <c r="O170" s="48"/>
      <c r="P170" s="48"/>
      <c r="Q170" s="48"/>
      <c r="R170" s="48"/>
      <c r="S170" s="48"/>
      <c r="T170" s="86"/>
      <c r="AT170" s="24" t="s">
        <v>210</v>
      </c>
      <c r="AU170" s="24" t="s">
        <v>87</v>
      </c>
    </row>
    <row r="171" spans="2:65" s="1" customFormat="1" ht="16.5" customHeight="1">
      <c r="B171" s="201"/>
      <c r="C171" s="242" t="s">
        <v>77</v>
      </c>
      <c r="D171" s="242" t="s">
        <v>504</v>
      </c>
      <c r="E171" s="243" t="s">
        <v>990</v>
      </c>
      <c r="F171" s="244" t="s">
        <v>991</v>
      </c>
      <c r="G171" s="245" t="s">
        <v>316</v>
      </c>
      <c r="H171" s="246">
        <v>28</v>
      </c>
      <c r="I171" s="247"/>
      <c r="J171" s="248">
        <f>ROUND(I171*H171,2)</f>
        <v>0</v>
      </c>
      <c r="K171" s="244" t="s">
        <v>5</v>
      </c>
      <c r="L171" s="249"/>
      <c r="M171" s="250" t="s">
        <v>5</v>
      </c>
      <c r="N171" s="251" t="s">
        <v>48</v>
      </c>
      <c r="O171" s="48"/>
      <c r="P171" s="211">
        <f>O171*H171</f>
        <v>0</v>
      </c>
      <c r="Q171" s="211">
        <v>0</v>
      </c>
      <c r="R171" s="211">
        <f>Q171*H171</f>
        <v>0</v>
      </c>
      <c r="S171" s="211">
        <v>0</v>
      </c>
      <c r="T171" s="212">
        <f>S171*H171</f>
        <v>0</v>
      </c>
      <c r="AR171" s="24" t="s">
        <v>250</v>
      </c>
      <c r="AT171" s="24" t="s">
        <v>504</v>
      </c>
      <c r="AU171" s="24" t="s">
        <v>87</v>
      </c>
      <c r="AY171" s="24" t="s">
        <v>201</v>
      </c>
      <c r="BE171" s="213">
        <f>IF(N171="základní",J171,0)</f>
        <v>0</v>
      </c>
      <c r="BF171" s="213">
        <f>IF(N171="snížená",J171,0)</f>
        <v>0</v>
      </c>
      <c r="BG171" s="213">
        <f>IF(N171="zákl. přenesená",J171,0)</f>
        <v>0</v>
      </c>
      <c r="BH171" s="213">
        <f>IF(N171="sníž. přenesená",J171,0)</f>
        <v>0</v>
      </c>
      <c r="BI171" s="213">
        <f>IF(N171="nulová",J171,0)</f>
        <v>0</v>
      </c>
      <c r="BJ171" s="24" t="s">
        <v>85</v>
      </c>
      <c r="BK171" s="213">
        <f>ROUND(I171*H171,2)</f>
        <v>0</v>
      </c>
      <c r="BL171" s="24" t="s">
        <v>208</v>
      </c>
      <c r="BM171" s="24" t="s">
        <v>675</v>
      </c>
    </row>
    <row r="172" spans="2:47" s="1" customFormat="1" ht="13.5">
      <c r="B172" s="47"/>
      <c r="D172" s="214" t="s">
        <v>210</v>
      </c>
      <c r="F172" s="215" t="s">
        <v>991</v>
      </c>
      <c r="I172" s="216"/>
      <c r="L172" s="47"/>
      <c r="M172" s="217"/>
      <c r="N172" s="48"/>
      <c r="O172" s="48"/>
      <c r="P172" s="48"/>
      <c r="Q172" s="48"/>
      <c r="R172" s="48"/>
      <c r="S172" s="48"/>
      <c r="T172" s="86"/>
      <c r="AT172" s="24" t="s">
        <v>210</v>
      </c>
      <c r="AU172" s="24" t="s">
        <v>87</v>
      </c>
    </row>
    <row r="173" spans="2:65" s="1" customFormat="1" ht="16.5" customHeight="1">
      <c r="B173" s="201"/>
      <c r="C173" s="202" t="s">
        <v>77</v>
      </c>
      <c r="D173" s="202" t="s">
        <v>203</v>
      </c>
      <c r="E173" s="203" t="s">
        <v>992</v>
      </c>
      <c r="F173" s="204" t="s">
        <v>993</v>
      </c>
      <c r="G173" s="205" t="s">
        <v>316</v>
      </c>
      <c r="H173" s="206">
        <v>2</v>
      </c>
      <c r="I173" s="207"/>
      <c r="J173" s="208">
        <f>ROUND(I173*H173,2)</f>
        <v>0</v>
      </c>
      <c r="K173" s="204" t="s">
        <v>5</v>
      </c>
      <c r="L173" s="47"/>
      <c r="M173" s="209" t="s">
        <v>5</v>
      </c>
      <c r="N173" s="210" t="s">
        <v>48</v>
      </c>
      <c r="O173" s="48"/>
      <c r="P173" s="211">
        <f>O173*H173</f>
        <v>0</v>
      </c>
      <c r="Q173" s="211">
        <v>0</v>
      </c>
      <c r="R173" s="211">
        <f>Q173*H173</f>
        <v>0</v>
      </c>
      <c r="S173" s="211">
        <v>0</v>
      </c>
      <c r="T173" s="212">
        <f>S173*H173</f>
        <v>0</v>
      </c>
      <c r="AR173" s="24" t="s">
        <v>208</v>
      </c>
      <c r="AT173" s="24" t="s">
        <v>203</v>
      </c>
      <c r="AU173" s="24" t="s">
        <v>87</v>
      </c>
      <c r="AY173" s="24" t="s">
        <v>201</v>
      </c>
      <c r="BE173" s="213">
        <f>IF(N173="základní",J173,0)</f>
        <v>0</v>
      </c>
      <c r="BF173" s="213">
        <f>IF(N173="snížená",J173,0)</f>
        <v>0</v>
      </c>
      <c r="BG173" s="213">
        <f>IF(N173="zákl. přenesená",J173,0)</f>
        <v>0</v>
      </c>
      <c r="BH173" s="213">
        <f>IF(N173="sníž. přenesená",J173,0)</f>
        <v>0</v>
      </c>
      <c r="BI173" s="213">
        <f>IF(N173="nulová",J173,0)</f>
        <v>0</v>
      </c>
      <c r="BJ173" s="24" t="s">
        <v>85</v>
      </c>
      <c r="BK173" s="213">
        <f>ROUND(I173*H173,2)</f>
        <v>0</v>
      </c>
      <c r="BL173" s="24" t="s">
        <v>208</v>
      </c>
      <c r="BM173" s="24" t="s">
        <v>687</v>
      </c>
    </row>
    <row r="174" spans="2:47" s="1" customFormat="1" ht="13.5">
      <c r="B174" s="47"/>
      <c r="D174" s="214" t="s">
        <v>210</v>
      </c>
      <c r="F174" s="215" t="s">
        <v>993</v>
      </c>
      <c r="I174" s="216"/>
      <c r="L174" s="47"/>
      <c r="M174" s="217"/>
      <c r="N174" s="48"/>
      <c r="O174" s="48"/>
      <c r="P174" s="48"/>
      <c r="Q174" s="48"/>
      <c r="R174" s="48"/>
      <c r="S174" s="48"/>
      <c r="T174" s="86"/>
      <c r="AT174" s="24" t="s">
        <v>210</v>
      </c>
      <c r="AU174" s="24" t="s">
        <v>87</v>
      </c>
    </row>
    <row r="175" spans="2:65" s="1" customFormat="1" ht="16.5" customHeight="1">
      <c r="B175" s="201"/>
      <c r="C175" s="202" t="s">
        <v>77</v>
      </c>
      <c r="D175" s="202" t="s">
        <v>203</v>
      </c>
      <c r="E175" s="203" t="s">
        <v>994</v>
      </c>
      <c r="F175" s="204" t="s">
        <v>995</v>
      </c>
      <c r="G175" s="205" t="s">
        <v>316</v>
      </c>
      <c r="H175" s="206">
        <v>8</v>
      </c>
      <c r="I175" s="207"/>
      <c r="J175" s="208">
        <f>ROUND(I175*H175,2)</f>
        <v>0</v>
      </c>
      <c r="K175" s="204" t="s">
        <v>5</v>
      </c>
      <c r="L175" s="47"/>
      <c r="M175" s="209" t="s">
        <v>5</v>
      </c>
      <c r="N175" s="210" t="s">
        <v>48</v>
      </c>
      <c r="O175" s="48"/>
      <c r="P175" s="211">
        <f>O175*H175</f>
        <v>0</v>
      </c>
      <c r="Q175" s="211">
        <v>0</v>
      </c>
      <c r="R175" s="211">
        <f>Q175*H175</f>
        <v>0</v>
      </c>
      <c r="S175" s="211">
        <v>0</v>
      </c>
      <c r="T175" s="212">
        <f>S175*H175</f>
        <v>0</v>
      </c>
      <c r="AR175" s="24" t="s">
        <v>208</v>
      </c>
      <c r="AT175" s="24" t="s">
        <v>203</v>
      </c>
      <c r="AU175" s="24" t="s">
        <v>87</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695</v>
      </c>
    </row>
    <row r="176" spans="2:47" s="1" customFormat="1" ht="13.5">
      <c r="B176" s="47"/>
      <c r="D176" s="214" t="s">
        <v>210</v>
      </c>
      <c r="F176" s="215" t="s">
        <v>995</v>
      </c>
      <c r="I176" s="216"/>
      <c r="L176" s="47"/>
      <c r="M176" s="217"/>
      <c r="N176" s="48"/>
      <c r="O176" s="48"/>
      <c r="P176" s="48"/>
      <c r="Q176" s="48"/>
      <c r="R176" s="48"/>
      <c r="S176" s="48"/>
      <c r="T176" s="86"/>
      <c r="AT176" s="24" t="s">
        <v>210</v>
      </c>
      <c r="AU176" s="24" t="s">
        <v>87</v>
      </c>
    </row>
    <row r="177" spans="2:65" s="1" customFormat="1" ht="16.5" customHeight="1">
      <c r="B177" s="201"/>
      <c r="C177" s="242" t="s">
        <v>77</v>
      </c>
      <c r="D177" s="242" t="s">
        <v>504</v>
      </c>
      <c r="E177" s="243" t="s">
        <v>996</v>
      </c>
      <c r="F177" s="244" t="s">
        <v>997</v>
      </c>
      <c r="G177" s="245" t="s">
        <v>316</v>
      </c>
      <c r="H177" s="246">
        <v>8</v>
      </c>
      <c r="I177" s="247"/>
      <c r="J177" s="248">
        <f>ROUND(I177*H177,2)</f>
        <v>0</v>
      </c>
      <c r="K177" s="244" t="s">
        <v>5</v>
      </c>
      <c r="L177" s="249"/>
      <c r="M177" s="250" t="s">
        <v>5</v>
      </c>
      <c r="N177" s="251" t="s">
        <v>48</v>
      </c>
      <c r="O177" s="48"/>
      <c r="P177" s="211">
        <f>O177*H177</f>
        <v>0</v>
      </c>
      <c r="Q177" s="211">
        <v>0</v>
      </c>
      <c r="R177" s="211">
        <f>Q177*H177</f>
        <v>0</v>
      </c>
      <c r="S177" s="211">
        <v>0</v>
      </c>
      <c r="T177" s="212">
        <f>S177*H177</f>
        <v>0</v>
      </c>
      <c r="AR177" s="24" t="s">
        <v>250</v>
      </c>
      <c r="AT177" s="24" t="s">
        <v>504</v>
      </c>
      <c r="AU177" s="24" t="s">
        <v>87</v>
      </c>
      <c r="AY177" s="24" t="s">
        <v>201</v>
      </c>
      <c r="BE177" s="213">
        <f>IF(N177="základní",J177,0)</f>
        <v>0</v>
      </c>
      <c r="BF177" s="213">
        <f>IF(N177="snížená",J177,0)</f>
        <v>0</v>
      </c>
      <c r="BG177" s="213">
        <f>IF(N177="zákl. přenesená",J177,0)</f>
        <v>0</v>
      </c>
      <c r="BH177" s="213">
        <f>IF(N177="sníž. přenesená",J177,0)</f>
        <v>0</v>
      </c>
      <c r="BI177" s="213">
        <f>IF(N177="nulová",J177,0)</f>
        <v>0</v>
      </c>
      <c r="BJ177" s="24" t="s">
        <v>85</v>
      </c>
      <c r="BK177" s="213">
        <f>ROUND(I177*H177,2)</f>
        <v>0</v>
      </c>
      <c r="BL177" s="24" t="s">
        <v>208</v>
      </c>
      <c r="BM177" s="24" t="s">
        <v>704</v>
      </c>
    </row>
    <row r="178" spans="2:47" s="1" customFormat="1" ht="13.5">
      <c r="B178" s="47"/>
      <c r="D178" s="214" t="s">
        <v>210</v>
      </c>
      <c r="F178" s="215" t="s">
        <v>997</v>
      </c>
      <c r="I178" s="216"/>
      <c r="L178" s="47"/>
      <c r="M178" s="217"/>
      <c r="N178" s="48"/>
      <c r="O178" s="48"/>
      <c r="P178" s="48"/>
      <c r="Q178" s="48"/>
      <c r="R178" s="48"/>
      <c r="S178" s="48"/>
      <c r="T178" s="86"/>
      <c r="AT178" s="24" t="s">
        <v>210</v>
      </c>
      <c r="AU178" s="24" t="s">
        <v>87</v>
      </c>
    </row>
    <row r="179" spans="2:65" s="1" customFormat="1" ht="16.5" customHeight="1">
      <c r="B179" s="201"/>
      <c r="C179" s="202" t="s">
        <v>77</v>
      </c>
      <c r="D179" s="202" t="s">
        <v>203</v>
      </c>
      <c r="E179" s="203" t="s">
        <v>998</v>
      </c>
      <c r="F179" s="204" t="s">
        <v>999</v>
      </c>
      <c r="G179" s="205" t="s">
        <v>316</v>
      </c>
      <c r="H179" s="206">
        <v>6</v>
      </c>
      <c r="I179" s="207"/>
      <c r="J179" s="208">
        <f>ROUND(I179*H179,2)</f>
        <v>0</v>
      </c>
      <c r="K179" s="204" t="s">
        <v>5</v>
      </c>
      <c r="L179" s="47"/>
      <c r="M179" s="209" t="s">
        <v>5</v>
      </c>
      <c r="N179" s="210" t="s">
        <v>48</v>
      </c>
      <c r="O179" s="48"/>
      <c r="P179" s="211">
        <f>O179*H179</f>
        <v>0</v>
      </c>
      <c r="Q179" s="211">
        <v>0</v>
      </c>
      <c r="R179" s="211">
        <f>Q179*H179</f>
        <v>0</v>
      </c>
      <c r="S179" s="211">
        <v>0</v>
      </c>
      <c r="T179" s="212">
        <f>S179*H179</f>
        <v>0</v>
      </c>
      <c r="AR179" s="24" t="s">
        <v>208</v>
      </c>
      <c r="AT179" s="24" t="s">
        <v>203</v>
      </c>
      <c r="AU179" s="24" t="s">
        <v>87</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713</v>
      </c>
    </row>
    <row r="180" spans="2:47" s="1" customFormat="1" ht="13.5">
      <c r="B180" s="47"/>
      <c r="D180" s="214" t="s">
        <v>210</v>
      </c>
      <c r="F180" s="215" t="s">
        <v>999</v>
      </c>
      <c r="I180" s="216"/>
      <c r="L180" s="47"/>
      <c r="M180" s="217"/>
      <c r="N180" s="48"/>
      <c r="O180" s="48"/>
      <c r="P180" s="48"/>
      <c r="Q180" s="48"/>
      <c r="R180" s="48"/>
      <c r="S180" s="48"/>
      <c r="T180" s="86"/>
      <c r="AT180" s="24" t="s">
        <v>210</v>
      </c>
      <c r="AU180" s="24" t="s">
        <v>87</v>
      </c>
    </row>
    <row r="181" spans="2:65" s="1" customFormat="1" ht="16.5" customHeight="1">
      <c r="B181" s="201"/>
      <c r="C181" s="242" t="s">
        <v>77</v>
      </c>
      <c r="D181" s="242" t="s">
        <v>504</v>
      </c>
      <c r="E181" s="243" t="s">
        <v>1000</v>
      </c>
      <c r="F181" s="244" t="s">
        <v>1001</v>
      </c>
      <c r="G181" s="245" t="s">
        <v>316</v>
      </c>
      <c r="H181" s="246">
        <v>6</v>
      </c>
      <c r="I181" s="247"/>
      <c r="J181" s="248">
        <f>ROUND(I181*H181,2)</f>
        <v>0</v>
      </c>
      <c r="K181" s="244" t="s">
        <v>5</v>
      </c>
      <c r="L181" s="249"/>
      <c r="M181" s="250" t="s">
        <v>5</v>
      </c>
      <c r="N181" s="251" t="s">
        <v>48</v>
      </c>
      <c r="O181" s="48"/>
      <c r="P181" s="211">
        <f>O181*H181</f>
        <v>0</v>
      </c>
      <c r="Q181" s="211">
        <v>0</v>
      </c>
      <c r="R181" s="211">
        <f>Q181*H181</f>
        <v>0</v>
      </c>
      <c r="S181" s="211">
        <v>0</v>
      </c>
      <c r="T181" s="212">
        <f>S181*H181</f>
        <v>0</v>
      </c>
      <c r="AR181" s="24" t="s">
        <v>250</v>
      </c>
      <c r="AT181" s="24" t="s">
        <v>504</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722</v>
      </c>
    </row>
    <row r="182" spans="2:47" s="1" customFormat="1" ht="13.5">
      <c r="B182" s="47"/>
      <c r="D182" s="214" t="s">
        <v>210</v>
      </c>
      <c r="F182" s="215" t="s">
        <v>1001</v>
      </c>
      <c r="I182" s="216"/>
      <c r="L182" s="47"/>
      <c r="M182" s="217"/>
      <c r="N182" s="48"/>
      <c r="O182" s="48"/>
      <c r="P182" s="48"/>
      <c r="Q182" s="48"/>
      <c r="R182" s="48"/>
      <c r="S182" s="48"/>
      <c r="T182" s="86"/>
      <c r="AT182" s="24" t="s">
        <v>210</v>
      </c>
      <c r="AU182" s="24" t="s">
        <v>87</v>
      </c>
    </row>
    <row r="183" spans="2:65" s="1" customFormat="1" ht="16.5" customHeight="1">
      <c r="B183" s="201"/>
      <c r="C183" s="202" t="s">
        <v>77</v>
      </c>
      <c r="D183" s="202" t="s">
        <v>203</v>
      </c>
      <c r="E183" s="203" t="s">
        <v>1002</v>
      </c>
      <c r="F183" s="204" t="s">
        <v>1003</v>
      </c>
      <c r="G183" s="205" t="s">
        <v>316</v>
      </c>
      <c r="H183" s="206">
        <v>14</v>
      </c>
      <c r="I183" s="207"/>
      <c r="J183" s="208">
        <f>ROUND(I183*H183,2)</f>
        <v>0</v>
      </c>
      <c r="K183" s="204" t="s">
        <v>5</v>
      </c>
      <c r="L183" s="47"/>
      <c r="M183" s="209" t="s">
        <v>5</v>
      </c>
      <c r="N183" s="210" t="s">
        <v>48</v>
      </c>
      <c r="O183" s="48"/>
      <c r="P183" s="211">
        <f>O183*H183</f>
        <v>0</v>
      </c>
      <c r="Q183" s="211">
        <v>0</v>
      </c>
      <c r="R183" s="211">
        <f>Q183*H183</f>
        <v>0</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730</v>
      </c>
    </row>
    <row r="184" spans="2:47" s="1" customFormat="1" ht="13.5">
      <c r="B184" s="47"/>
      <c r="D184" s="214" t="s">
        <v>210</v>
      </c>
      <c r="F184" s="215" t="s">
        <v>1003</v>
      </c>
      <c r="I184" s="216"/>
      <c r="L184" s="47"/>
      <c r="M184" s="217"/>
      <c r="N184" s="48"/>
      <c r="O184" s="48"/>
      <c r="P184" s="48"/>
      <c r="Q184" s="48"/>
      <c r="R184" s="48"/>
      <c r="S184" s="48"/>
      <c r="T184" s="86"/>
      <c r="AT184" s="24" t="s">
        <v>210</v>
      </c>
      <c r="AU184" s="24" t="s">
        <v>87</v>
      </c>
    </row>
    <row r="185" spans="2:65" s="1" customFormat="1" ht="16.5" customHeight="1">
      <c r="B185" s="201"/>
      <c r="C185" s="202" t="s">
        <v>77</v>
      </c>
      <c r="D185" s="202" t="s">
        <v>203</v>
      </c>
      <c r="E185" s="203" t="s">
        <v>1004</v>
      </c>
      <c r="F185" s="204" t="s">
        <v>1005</v>
      </c>
      <c r="G185" s="205" t="s">
        <v>316</v>
      </c>
      <c r="H185" s="206">
        <v>2</v>
      </c>
      <c r="I185" s="207"/>
      <c r="J185" s="208">
        <f>ROUND(I185*H185,2)</f>
        <v>0</v>
      </c>
      <c r="K185" s="204" t="s">
        <v>5</v>
      </c>
      <c r="L185" s="47"/>
      <c r="M185" s="209" t="s">
        <v>5</v>
      </c>
      <c r="N185" s="210" t="s">
        <v>48</v>
      </c>
      <c r="O185" s="48"/>
      <c r="P185" s="211">
        <f>O185*H185</f>
        <v>0</v>
      </c>
      <c r="Q185" s="211">
        <v>0</v>
      </c>
      <c r="R185" s="211">
        <f>Q185*H185</f>
        <v>0</v>
      </c>
      <c r="S185" s="211">
        <v>0</v>
      </c>
      <c r="T185" s="212">
        <f>S185*H185</f>
        <v>0</v>
      </c>
      <c r="AR185" s="24" t="s">
        <v>208</v>
      </c>
      <c r="AT185" s="24" t="s">
        <v>203</v>
      </c>
      <c r="AU185" s="24" t="s">
        <v>87</v>
      </c>
      <c r="AY185" s="24" t="s">
        <v>201</v>
      </c>
      <c r="BE185" s="213">
        <f>IF(N185="základní",J185,0)</f>
        <v>0</v>
      </c>
      <c r="BF185" s="213">
        <f>IF(N185="snížená",J185,0)</f>
        <v>0</v>
      </c>
      <c r="BG185" s="213">
        <f>IF(N185="zákl. přenesená",J185,0)</f>
        <v>0</v>
      </c>
      <c r="BH185" s="213">
        <f>IF(N185="sníž. přenesená",J185,0)</f>
        <v>0</v>
      </c>
      <c r="BI185" s="213">
        <f>IF(N185="nulová",J185,0)</f>
        <v>0</v>
      </c>
      <c r="BJ185" s="24" t="s">
        <v>85</v>
      </c>
      <c r="BK185" s="213">
        <f>ROUND(I185*H185,2)</f>
        <v>0</v>
      </c>
      <c r="BL185" s="24" t="s">
        <v>208</v>
      </c>
      <c r="BM185" s="24" t="s">
        <v>738</v>
      </c>
    </row>
    <row r="186" spans="2:47" s="1" customFormat="1" ht="13.5">
      <c r="B186" s="47"/>
      <c r="D186" s="214" t="s">
        <v>210</v>
      </c>
      <c r="F186" s="215" t="s">
        <v>1005</v>
      </c>
      <c r="I186" s="216"/>
      <c r="L186" s="47"/>
      <c r="M186" s="217"/>
      <c r="N186" s="48"/>
      <c r="O186" s="48"/>
      <c r="P186" s="48"/>
      <c r="Q186" s="48"/>
      <c r="R186" s="48"/>
      <c r="S186" s="48"/>
      <c r="T186" s="86"/>
      <c r="AT186" s="24" t="s">
        <v>210</v>
      </c>
      <c r="AU186" s="24" t="s">
        <v>87</v>
      </c>
    </row>
    <row r="187" spans="2:65" s="1" customFormat="1" ht="16.5" customHeight="1">
      <c r="B187" s="201"/>
      <c r="C187" s="202" t="s">
        <v>77</v>
      </c>
      <c r="D187" s="202" t="s">
        <v>203</v>
      </c>
      <c r="E187" s="203" t="s">
        <v>1006</v>
      </c>
      <c r="F187" s="204" t="s">
        <v>1007</v>
      </c>
      <c r="G187" s="205" t="s">
        <v>947</v>
      </c>
      <c r="H187" s="255"/>
      <c r="I187" s="207"/>
      <c r="J187" s="208">
        <f>ROUND(I187*H187,2)</f>
        <v>0</v>
      </c>
      <c r="K187" s="204" t="s">
        <v>5</v>
      </c>
      <c r="L187" s="47"/>
      <c r="M187" s="209" t="s">
        <v>5</v>
      </c>
      <c r="N187" s="210" t="s">
        <v>48</v>
      </c>
      <c r="O187" s="48"/>
      <c r="P187" s="211">
        <f>O187*H187</f>
        <v>0</v>
      </c>
      <c r="Q187" s="211">
        <v>0</v>
      </c>
      <c r="R187" s="211">
        <f>Q187*H187</f>
        <v>0</v>
      </c>
      <c r="S187" s="211">
        <v>0</v>
      </c>
      <c r="T187" s="212">
        <f>S187*H187</f>
        <v>0</v>
      </c>
      <c r="AR187" s="24" t="s">
        <v>208</v>
      </c>
      <c r="AT187" s="24" t="s">
        <v>203</v>
      </c>
      <c r="AU187" s="24" t="s">
        <v>87</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749</v>
      </c>
    </row>
    <row r="188" spans="2:47" s="1" customFormat="1" ht="13.5">
      <c r="B188" s="47"/>
      <c r="D188" s="214" t="s">
        <v>210</v>
      </c>
      <c r="F188" s="215" t="s">
        <v>1007</v>
      </c>
      <c r="I188" s="216"/>
      <c r="L188" s="47"/>
      <c r="M188" s="217"/>
      <c r="N188" s="48"/>
      <c r="O188" s="48"/>
      <c r="P188" s="48"/>
      <c r="Q188" s="48"/>
      <c r="R188" s="48"/>
      <c r="S188" s="48"/>
      <c r="T188" s="86"/>
      <c r="AT188" s="24" t="s">
        <v>210</v>
      </c>
      <c r="AU188" s="24" t="s">
        <v>87</v>
      </c>
    </row>
    <row r="189" spans="2:63" s="10" customFormat="1" ht="29.85" customHeight="1">
      <c r="B189" s="188"/>
      <c r="D189" s="189" t="s">
        <v>76</v>
      </c>
      <c r="E189" s="199" t="s">
        <v>1008</v>
      </c>
      <c r="F189" s="199" t="s">
        <v>1009</v>
      </c>
      <c r="I189" s="191"/>
      <c r="J189" s="200">
        <f>BK189</f>
        <v>0</v>
      </c>
      <c r="L189" s="188"/>
      <c r="M189" s="193"/>
      <c r="N189" s="194"/>
      <c r="O189" s="194"/>
      <c r="P189" s="195">
        <f>SUM(P190:P199)</f>
        <v>0</v>
      </c>
      <c r="Q189" s="194"/>
      <c r="R189" s="195">
        <f>SUM(R190:R199)</f>
        <v>0</v>
      </c>
      <c r="S189" s="194"/>
      <c r="T189" s="196">
        <f>SUM(T190:T199)</f>
        <v>0</v>
      </c>
      <c r="AR189" s="189" t="s">
        <v>85</v>
      </c>
      <c r="AT189" s="197" t="s">
        <v>76</v>
      </c>
      <c r="AU189" s="197" t="s">
        <v>85</v>
      </c>
      <c r="AY189" s="189" t="s">
        <v>201</v>
      </c>
      <c r="BK189" s="198">
        <f>SUM(BK190:BK199)</f>
        <v>0</v>
      </c>
    </row>
    <row r="190" spans="2:65" s="1" customFormat="1" ht="16.5" customHeight="1">
      <c r="B190" s="201"/>
      <c r="C190" s="202" t="s">
        <v>77</v>
      </c>
      <c r="D190" s="202" t="s">
        <v>203</v>
      </c>
      <c r="E190" s="203" t="s">
        <v>1010</v>
      </c>
      <c r="F190" s="204" t="s">
        <v>1011</v>
      </c>
      <c r="G190" s="205" t="s">
        <v>316</v>
      </c>
      <c r="H190" s="206">
        <v>14</v>
      </c>
      <c r="I190" s="207"/>
      <c r="J190" s="208">
        <f>ROUND(I190*H190,2)</f>
        <v>0</v>
      </c>
      <c r="K190" s="204" t="s">
        <v>5</v>
      </c>
      <c r="L190" s="47"/>
      <c r="M190" s="209" t="s">
        <v>5</v>
      </c>
      <c r="N190" s="210" t="s">
        <v>48</v>
      </c>
      <c r="O190" s="48"/>
      <c r="P190" s="211">
        <f>O190*H190</f>
        <v>0</v>
      </c>
      <c r="Q190" s="211">
        <v>0</v>
      </c>
      <c r="R190" s="211">
        <f>Q190*H190</f>
        <v>0</v>
      </c>
      <c r="S190" s="211">
        <v>0</v>
      </c>
      <c r="T190" s="212">
        <f>S190*H190</f>
        <v>0</v>
      </c>
      <c r="AR190" s="24" t="s">
        <v>208</v>
      </c>
      <c r="AT190" s="24" t="s">
        <v>203</v>
      </c>
      <c r="AU190" s="24" t="s">
        <v>87</v>
      </c>
      <c r="AY190" s="24" t="s">
        <v>201</v>
      </c>
      <c r="BE190" s="213">
        <f>IF(N190="základní",J190,0)</f>
        <v>0</v>
      </c>
      <c r="BF190" s="213">
        <f>IF(N190="snížená",J190,0)</f>
        <v>0</v>
      </c>
      <c r="BG190" s="213">
        <f>IF(N190="zákl. přenesená",J190,0)</f>
        <v>0</v>
      </c>
      <c r="BH190" s="213">
        <f>IF(N190="sníž. přenesená",J190,0)</f>
        <v>0</v>
      </c>
      <c r="BI190" s="213">
        <f>IF(N190="nulová",J190,0)</f>
        <v>0</v>
      </c>
      <c r="BJ190" s="24" t="s">
        <v>85</v>
      </c>
      <c r="BK190" s="213">
        <f>ROUND(I190*H190,2)</f>
        <v>0</v>
      </c>
      <c r="BL190" s="24" t="s">
        <v>208</v>
      </c>
      <c r="BM190" s="24" t="s">
        <v>759</v>
      </c>
    </row>
    <row r="191" spans="2:47" s="1" customFormat="1" ht="13.5">
      <c r="B191" s="47"/>
      <c r="D191" s="214" t="s">
        <v>210</v>
      </c>
      <c r="F191" s="215" t="s">
        <v>1011</v>
      </c>
      <c r="I191" s="216"/>
      <c r="L191" s="47"/>
      <c r="M191" s="217"/>
      <c r="N191" s="48"/>
      <c r="O191" s="48"/>
      <c r="P191" s="48"/>
      <c r="Q191" s="48"/>
      <c r="R191" s="48"/>
      <c r="S191" s="48"/>
      <c r="T191" s="86"/>
      <c r="AT191" s="24" t="s">
        <v>210</v>
      </c>
      <c r="AU191" s="24" t="s">
        <v>87</v>
      </c>
    </row>
    <row r="192" spans="2:65" s="1" customFormat="1" ht="16.5" customHeight="1">
      <c r="B192" s="201"/>
      <c r="C192" s="242" t="s">
        <v>77</v>
      </c>
      <c r="D192" s="242" t="s">
        <v>504</v>
      </c>
      <c r="E192" s="243" t="s">
        <v>1012</v>
      </c>
      <c r="F192" s="244" t="s">
        <v>1013</v>
      </c>
      <c r="G192" s="245" t="s">
        <v>316</v>
      </c>
      <c r="H192" s="246">
        <v>8</v>
      </c>
      <c r="I192" s="247"/>
      <c r="J192" s="248">
        <f>ROUND(I192*H192,2)</f>
        <v>0</v>
      </c>
      <c r="K192" s="244" t="s">
        <v>5</v>
      </c>
      <c r="L192" s="249"/>
      <c r="M192" s="250" t="s">
        <v>5</v>
      </c>
      <c r="N192" s="251" t="s">
        <v>48</v>
      </c>
      <c r="O192" s="48"/>
      <c r="P192" s="211">
        <f>O192*H192</f>
        <v>0</v>
      </c>
      <c r="Q192" s="211">
        <v>0</v>
      </c>
      <c r="R192" s="211">
        <f>Q192*H192</f>
        <v>0</v>
      </c>
      <c r="S192" s="211">
        <v>0</v>
      </c>
      <c r="T192" s="212">
        <f>S192*H192</f>
        <v>0</v>
      </c>
      <c r="AR192" s="24" t="s">
        <v>250</v>
      </c>
      <c r="AT192" s="24" t="s">
        <v>504</v>
      </c>
      <c r="AU192" s="24" t="s">
        <v>87</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769</v>
      </c>
    </row>
    <row r="193" spans="2:47" s="1" customFormat="1" ht="13.5">
      <c r="B193" s="47"/>
      <c r="D193" s="214" t="s">
        <v>210</v>
      </c>
      <c r="F193" s="215" t="s">
        <v>1013</v>
      </c>
      <c r="I193" s="216"/>
      <c r="L193" s="47"/>
      <c r="M193" s="217"/>
      <c r="N193" s="48"/>
      <c r="O193" s="48"/>
      <c r="P193" s="48"/>
      <c r="Q193" s="48"/>
      <c r="R193" s="48"/>
      <c r="S193" s="48"/>
      <c r="T193" s="86"/>
      <c r="AT193" s="24" t="s">
        <v>210</v>
      </c>
      <c r="AU193" s="24" t="s">
        <v>87</v>
      </c>
    </row>
    <row r="194" spans="2:65" s="1" customFormat="1" ht="16.5" customHeight="1">
      <c r="B194" s="201"/>
      <c r="C194" s="242" t="s">
        <v>77</v>
      </c>
      <c r="D194" s="242" t="s">
        <v>504</v>
      </c>
      <c r="E194" s="243" t="s">
        <v>1014</v>
      </c>
      <c r="F194" s="244" t="s">
        <v>1015</v>
      </c>
      <c r="G194" s="245" t="s">
        <v>316</v>
      </c>
      <c r="H194" s="246">
        <v>6</v>
      </c>
      <c r="I194" s="247"/>
      <c r="J194" s="248">
        <f>ROUND(I194*H194,2)</f>
        <v>0</v>
      </c>
      <c r="K194" s="244" t="s">
        <v>5</v>
      </c>
      <c r="L194" s="249"/>
      <c r="M194" s="250" t="s">
        <v>5</v>
      </c>
      <c r="N194" s="251" t="s">
        <v>48</v>
      </c>
      <c r="O194" s="48"/>
      <c r="P194" s="211">
        <f>O194*H194</f>
        <v>0</v>
      </c>
      <c r="Q194" s="211">
        <v>0</v>
      </c>
      <c r="R194" s="211">
        <f>Q194*H194</f>
        <v>0</v>
      </c>
      <c r="S194" s="211">
        <v>0</v>
      </c>
      <c r="T194" s="212">
        <f>S194*H194</f>
        <v>0</v>
      </c>
      <c r="AR194" s="24" t="s">
        <v>250</v>
      </c>
      <c r="AT194" s="24" t="s">
        <v>504</v>
      </c>
      <c r="AU194" s="24" t="s">
        <v>87</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780</v>
      </c>
    </row>
    <row r="195" spans="2:47" s="1" customFormat="1" ht="13.5">
      <c r="B195" s="47"/>
      <c r="D195" s="214" t="s">
        <v>210</v>
      </c>
      <c r="F195" s="215" t="s">
        <v>1015</v>
      </c>
      <c r="I195" s="216"/>
      <c r="L195" s="47"/>
      <c r="M195" s="217"/>
      <c r="N195" s="48"/>
      <c r="O195" s="48"/>
      <c r="P195" s="48"/>
      <c r="Q195" s="48"/>
      <c r="R195" s="48"/>
      <c r="S195" s="48"/>
      <c r="T195" s="86"/>
      <c r="AT195" s="24" t="s">
        <v>210</v>
      </c>
      <c r="AU195" s="24" t="s">
        <v>87</v>
      </c>
    </row>
    <row r="196" spans="2:65" s="1" customFormat="1" ht="16.5" customHeight="1">
      <c r="B196" s="201"/>
      <c r="C196" s="202" t="s">
        <v>77</v>
      </c>
      <c r="D196" s="202" t="s">
        <v>203</v>
      </c>
      <c r="E196" s="203" t="s">
        <v>1016</v>
      </c>
      <c r="F196" s="204" t="s">
        <v>1017</v>
      </c>
      <c r="G196" s="205" t="s">
        <v>316</v>
      </c>
      <c r="H196" s="206">
        <v>14</v>
      </c>
      <c r="I196" s="207"/>
      <c r="J196" s="208">
        <f>ROUND(I196*H196,2)</f>
        <v>0</v>
      </c>
      <c r="K196" s="204" t="s">
        <v>5</v>
      </c>
      <c r="L196" s="47"/>
      <c r="M196" s="209" t="s">
        <v>5</v>
      </c>
      <c r="N196" s="210" t="s">
        <v>48</v>
      </c>
      <c r="O196" s="48"/>
      <c r="P196" s="211">
        <f>O196*H196</f>
        <v>0</v>
      </c>
      <c r="Q196" s="211">
        <v>0</v>
      </c>
      <c r="R196" s="211">
        <f>Q196*H196</f>
        <v>0</v>
      </c>
      <c r="S196" s="211">
        <v>0</v>
      </c>
      <c r="T196" s="212">
        <f>S196*H196</f>
        <v>0</v>
      </c>
      <c r="AR196" s="24" t="s">
        <v>208</v>
      </c>
      <c r="AT196" s="24" t="s">
        <v>203</v>
      </c>
      <c r="AU196" s="24" t="s">
        <v>87</v>
      </c>
      <c r="AY196" s="24" t="s">
        <v>201</v>
      </c>
      <c r="BE196" s="213">
        <f>IF(N196="základní",J196,0)</f>
        <v>0</v>
      </c>
      <c r="BF196" s="213">
        <f>IF(N196="snížená",J196,0)</f>
        <v>0</v>
      </c>
      <c r="BG196" s="213">
        <f>IF(N196="zákl. přenesená",J196,0)</f>
        <v>0</v>
      </c>
      <c r="BH196" s="213">
        <f>IF(N196="sníž. přenesená",J196,0)</f>
        <v>0</v>
      </c>
      <c r="BI196" s="213">
        <f>IF(N196="nulová",J196,0)</f>
        <v>0</v>
      </c>
      <c r="BJ196" s="24" t="s">
        <v>85</v>
      </c>
      <c r="BK196" s="213">
        <f>ROUND(I196*H196,2)</f>
        <v>0</v>
      </c>
      <c r="BL196" s="24" t="s">
        <v>208</v>
      </c>
      <c r="BM196" s="24" t="s">
        <v>792</v>
      </c>
    </row>
    <row r="197" spans="2:47" s="1" customFormat="1" ht="13.5">
      <c r="B197" s="47"/>
      <c r="D197" s="214" t="s">
        <v>210</v>
      </c>
      <c r="F197" s="215" t="s">
        <v>1017</v>
      </c>
      <c r="I197" s="216"/>
      <c r="L197" s="47"/>
      <c r="M197" s="217"/>
      <c r="N197" s="48"/>
      <c r="O197" s="48"/>
      <c r="P197" s="48"/>
      <c r="Q197" s="48"/>
      <c r="R197" s="48"/>
      <c r="S197" s="48"/>
      <c r="T197" s="86"/>
      <c r="AT197" s="24" t="s">
        <v>210</v>
      </c>
      <c r="AU197" s="24" t="s">
        <v>87</v>
      </c>
    </row>
    <row r="198" spans="2:65" s="1" customFormat="1" ht="16.5" customHeight="1">
      <c r="B198" s="201"/>
      <c r="C198" s="202" t="s">
        <v>77</v>
      </c>
      <c r="D198" s="202" t="s">
        <v>203</v>
      </c>
      <c r="E198" s="203" t="s">
        <v>1018</v>
      </c>
      <c r="F198" s="204" t="s">
        <v>1019</v>
      </c>
      <c r="G198" s="205" t="s">
        <v>947</v>
      </c>
      <c r="H198" s="255"/>
      <c r="I198" s="207"/>
      <c r="J198" s="208">
        <f>ROUND(I198*H198,2)</f>
        <v>0</v>
      </c>
      <c r="K198" s="204" t="s">
        <v>5</v>
      </c>
      <c r="L198" s="47"/>
      <c r="M198" s="209" t="s">
        <v>5</v>
      </c>
      <c r="N198" s="210" t="s">
        <v>48</v>
      </c>
      <c r="O198" s="48"/>
      <c r="P198" s="211">
        <f>O198*H198</f>
        <v>0</v>
      </c>
      <c r="Q198" s="211">
        <v>0</v>
      </c>
      <c r="R198" s="211">
        <f>Q198*H198</f>
        <v>0</v>
      </c>
      <c r="S198" s="211">
        <v>0</v>
      </c>
      <c r="T198" s="212">
        <f>S198*H198</f>
        <v>0</v>
      </c>
      <c r="AR198" s="24" t="s">
        <v>208</v>
      </c>
      <c r="AT198" s="24" t="s">
        <v>203</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803</v>
      </c>
    </row>
    <row r="199" spans="2:47" s="1" customFormat="1" ht="13.5">
      <c r="B199" s="47"/>
      <c r="D199" s="214" t="s">
        <v>210</v>
      </c>
      <c r="F199" s="215" t="s">
        <v>1019</v>
      </c>
      <c r="I199" s="216"/>
      <c r="L199" s="47"/>
      <c r="M199" s="217"/>
      <c r="N199" s="48"/>
      <c r="O199" s="48"/>
      <c r="P199" s="48"/>
      <c r="Q199" s="48"/>
      <c r="R199" s="48"/>
      <c r="S199" s="48"/>
      <c r="T199" s="86"/>
      <c r="AT199" s="24" t="s">
        <v>210</v>
      </c>
      <c r="AU199" s="24" t="s">
        <v>87</v>
      </c>
    </row>
    <row r="200" spans="2:63" s="10" customFormat="1" ht="29.85" customHeight="1">
      <c r="B200" s="188"/>
      <c r="D200" s="189" t="s">
        <v>76</v>
      </c>
      <c r="E200" s="199" t="s">
        <v>680</v>
      </c>
      <c r="F200" s="199" t="s">
        <v>681</v>
      </c>
      <c r="I200" s="191"/>
      <c r="J200" s="200">
        <f>BK200</f>
        <v>0</v>
      </c>
      <c r="L200" s="188"/>
      <c r="M200" s="193"/>
      <c r="N200" s="194"/>
      <c r="O200" s="194"/>
      <c r="P200" s="195">
        <f>SUM(P201:P204)</f>
        <v>0</v>
      </c>
      <c r="Q200" s="194"/>
      <c r="R200" s="195">
        <f>SUM(R201:R204)</f>
        <v>0</v>
      </c>
      <c r="S200" s="194"/>
      <c r="T200" s="196">
        <f>SUM(T201:T204)</f>
        <v>0</v>
      </c>
      <c r="AR200" s="189" t="s">
        <v>85</v>
      </c>
      <c r="AT200" s="197" t="s">
        <v>76</v>
      </c>
      <c r="AU200" s="197" t="s">
        <v>85</v>
      </c>
      <c r="AY200" s="189" t="s">
        <v>201</v>
      </c>
      <c r="BK200" s="198">
        <f>SUM(BK201:BK204)</f>
        <v>0</v>
      </c>
    </row>
    <row r="201" spans="2:65" s="1" customFormat="1" ht="16.5" customHeight="1">
      <c r="B201" s="201"/>
      <c r="C201" s="202" t="s">
        <v>77</v>
      </c>
      <c r="D201" s="202" t="s">
        <v>203</v>
      </c>
      <c r="E201" s="203" t="s">
        <v>1020</v>
      </c>
      <c r="F201" s="204" t="s">
        <v>1021</v>
      </c>
      <c r="G201" s="205" t="s">
        <v>1022</v>
      </c>
      <c r="H201" s="206">
        <v>25</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815</v>
      </c>
    </row>
    <row r="202" spans="2:47" s="1" customFormat="1" ht="13.5">
      <c r="B202" s="47"/>
      <c r="D202" s="214" t="s">
        <v>210</v>
      </c>
      <c r="F202" s="215" t="s">
        <v>1021</v>
      </c>
      <c r="I202" s="216"/>
      <c r="L202" s="47"/>
      <c r="M202" s="217"/>
      <c r="N202" s="48"/>
      <c r="O202" s="48"/>
      <c r="P202" s="48"/>
      <c r="Q202" s="48"/>
      <c r="R202" s="48"/>
      <c r="S202" s="48"/>
      <c r="T202" s="86"/>
      <c r="AT202" s="24" t="s">
        <v>210</v>
      </c>
      <c r="AU202" s="24" t="s">
        <v>87</v>
      </c>
    </row>
    <row r="203" spans="2:65" s="1" customFormat="1" ht="16.5" customHeight="1">
      <c r="B203" s="201"/>
      <c r="C203" s="242" t="s">
        <v>77</v>
      </c>
      <c r="D203" s="242" t="s">
        <v>504</v>
      </c>
      <c r="E203" s="243" t="s">
        <v>1023</v>
      </c>
      <c r="F203" s="244" t="s">
        <v>1024</v>
      </c>
      <c r="G203" s="245" t="s">
        <v>907</v>
      </c>
      <c r="H203" s="246">
        <v>1</v>
      </c>
      <c r="I203" s="247"/>
      <c r="J203" s="248">
        <f>ROUND(I203*H203,2)</f>
        <v>0</v>
      </c>
      <c r="K203" s="244" t="s">
        <v>5</v>
      </c>
      <c r="L203" s="249"/>
      <c r="M203" s="250" t="s">
        <v>5</v>
      </c>
      <c r="N203" s="251" t="s">
        <v>48</v>
      </c>
      <c r="O203" s="48"/>
      <c r="P203" s="211">
        <f>O203*H203</f>
        <v>0</v>
      </c>
      <c r="Q203" s="211">
        <v>0</v>
      </c>
      <c r="R203" s="211">
        <f>Q203*H203</f>
        <v>0</v>
      </c>
      <c r="S203" s="211">
        <v>0</v>
      </c>
      <c r="T203" s="212">
        <f>S203*H203</f>
        <v>0</v>
      </c>
      <c r="AR203" s="24" t="s">
        <v>250</v>
      </c>
      <c r="AT203" s="24" t="s">
        <v>504</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826</v>
      </c>
    </row>
    <row r="204" spans="2:47" s="1" customFormat="1" ht="13.5">
      <c r="B204" s="47"/>
      <c r="D204" s="214" t="s">
        <v>210</v>
      </c>
      <c r="F204" s="215" t="s">
        <v>1024</v>
      </c>
      <c r="I204" s="216"/>
      <c r="L204" s="47"/>
      <c r="M204" s="256"/>
      <c r="N204" s="257"/>
      <c r="O204" s="257"/>
      <c r="P204" s="257"/>
      <c r="Q204" s="257"/>
      <c r="R204" s="257"/>
      <c r="S204" s="257"/>
      <c r="T204" s="258"/>
      <c r="AT204" s="24" t="s">
        <v>210</v>
      </c>
      <c r="AU204" s="24" t="s">
        <v>87</v>
      </c>
    </row>
    <row r="205" spans="2:12" s="1" customFormat="1" ht="6.95" customHeight="1">
      <c r="B205" s="68"/>
      <c r="C205" s="69"/>
      <c r="D205" s="69"/>
      <c r="E205" s="69"/>
      <c r="F205" s="69"/>
      <c r="G205" s="69"/>
      <c r="H205" s="69"/>
      <c r="I205" s="153"/>
      <c r="J205" s="69"/>
      <c r="K205" s="69"/>
      <c r="L205" s="47"/>
    </row>
  </sheetData>
  <autoFilter ref="C83:K204"/>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2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93</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1025</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ROUND(SUM(BE84:BE228),2)</f>
        <v>0</v>
      </c>
      <c r="G30" s="48"/>
      <c r="H30" s="48"/>
      <c r="I30" s="145">
        <v>0.21</v>
      </c>
      <c r="J30" s="144">
        <f>ROUND(ROUND((SUM(BE84:BE228)),2)*I30,2)</f>
        <v>0</v>
      </c>
      <c r="K30" s="52"/>
    </row>
    <row r="31" spans="2:11" s="1" customFormat="1" ht="14.4" customHeight="1">
      <c r="B31" s="47"/>
      <c r="C31" s="48"/>
      <c r="D31" s="48"/>
      <c r="E31" s="56" t="s">
        <v>49</v>
      </c>
      <c r="F31" s="144">
        <f>ROUND(SUM(BF84:BF228),2)</f>
        <v>0</v>
      </c>
      <c r="G31" s="48"/>
      <c r="H31" s="48"/>
      <c r="I31" s="145">
        <v>0.15</v>
      </c>
      <c r="J31" s="144">
        <f>ROUND(ROUND((SUM(BF84:BF228)),2)*I31,2)</f>
        <v>0</v>
      </c>
      <c r="K31" s="52"/>
    </row>
    <row r="32" spans="2:11" s="1" customFormat="1" ht="14.4" customHeight="1" hidden="1">
      <c r="B32" s="47"/>
      <c r="C32" s="48"/>
      <c r="D32" s="48"/>
      <c r="E32" s="56" t="s">
        <v>50</v>
      </c>
      <c r="F32" s="144">
        <f>ROUND(SUM(BG84:BG228),2)</f>
        <v>0</v>
      </c>
      <c r="G32" s="48"/>
      <c r="H32" s="48"/>
      <c r="I32" s="145">
        <v>0.21</v>
      </c>
      <c r="J32" s="144">
        <v>0</v>
      </c>
      <c r="K32" s="52"/>
    </row>
    <row r="33" spans="2:11" s="1" customFormat="1" ht="14.4" customHeight="1" hidden="1">
      <c r="B33" s="47"/>
      <c r="C33" s="48"/>
      <c r="D33" s="48"/>
      <c r="E33" s="56" t="s">
        <v>51</v>
      </c>
      <c r="F33" s="144">
        <f>ROUND(SUM(BH84:BH228),2)</f>
        <v>0</v>
      </c>
      <c r="G33" s="48"/>
      <c r="H33" s="48"/>
      <c r="I33" s="145">
        <v>0.15</v>
      </c>
      <c r="J33" s="144">
        <v>0</v>
      </c>
      <c r="K33" s="52"/>
    </row>
    <row r="34" spans="2:11" s="1" customFormat="1" ht="14.4" customHeight="1" hidden="1">
      <c r="B34" s="47"/>
      <c r="C34" s="48"/>
      <c r="D34" s="48"/>
      <c r="E34" s="56" t="s">
        <v>52</v>
      </c>
      <c r="F34" s="144">
        <f>ROUND(SUM(BI84:BI228),2)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01.2 - SO 01 ZTI hala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J84</f>
        <v>0</v>
      </c>
      <c r="K56" s="52"/>
      <c r="AU56" s="24" t="s">
        <v>164</v>
      </c>
    </row>
    <row r="57" spans="2:11" s="7" customFormat="1" ht="24.95" customHeight="1">
      <c r="B57" s="162"/>
      <c r="C57" s="163"/>
      <c r="D57" s="164" t="s">
        <v>1026</v>
      </c>
      <c r="E57" s="165"/>
      <c r="F57" s="165"/>
      <c r="G57" s="165"/>
      <c r="H57" s="165"/>
      <c r="I57" s="166"/>
      <c r="J57" s="167">
        <f>J85</f>
        <v>0</v>
      </c>
      <c r="K57" s="168"/>
    </row>
    <row r="58" spans="2:11" s="7" customFormat="1" ht="24.95" customHeight="1">
      <c r="B58" s="162"/>
      <c r="C58" s="163"/>
      <c r="D58" s="164" t="s">
        <v>1027</v>
      </c>
      <c r="E58" s="165"/>
      <c r="F58" s="165"/>
      <c r="G58" s="165"/>
      <c r="H58" s="165"/>
      <c r="I58" s="166"/>
      <c r="J58" s="167">
        <f>J88</f>
        <v>0</v>
      </c>
      <c r="K58" s="168"/>
    </row>
    <row r="59" spans="2:11" s="7" customFormat="1" ht="24.95" customHeight="1">
      <c r="B59" s="162"/>
      <c r="C59" s="163"/>
      <c r="D59" s="164" t="s">
        <v>1028</v>
      </c>
      <c r="E59" s="165"/>
      <c r="F59" s="165"/>
      <c r="G59" s="165"/>
      <c r="H59" s="165"/>
      <c r="I59" s="166"/>
      <c r="J59" s="167">
        <f>J139</f>
        <v>0</v>
      </c>
      <c r="K59" s="168"/>
    </row>
    <row r="60" spans="2:11" s="7" customFormat="1" ht="24.95" customHeight="1">
      <c r="B60" s="162"/>
      <c r="C60" s="163"/>
      <c r="D60" s="164" t="s">
        <v>1029</v>
      </c>
      <c r="E60" s="165"/>
      <c r="F60" s="165"/>
      <c r="G60" s="165"/>
      <c r="H60" s="165"/>
      <c r="I60" s="166"/>
      <c r="J60" s="167">
        <f>J184</f>
        <v>0</v>
      </c>
      <c r="K60" s="168"/>
    </row>
    <row r="61" spans="2:11" s="7" customFormat="1" ht="24.95" customHeight="1">
      <c r="B61" s="162"/>
      <c r="C61" s="163"/>
      <c r="D61" s="164" t="s">
        <v>1026</v>
      </c>
      <c r="E61" s="165"/>
      <c r="F61" s="165"/>
      <c r="G61" s="165"/>
      <c r="H61" s="165"/>
      <c r="I61" s="166"/>
      <c r="J61" s="167">
        <f>J217</f>
        <v>0</v>
      </c>
      <c r="K61" s="168"/>
    </row>
    <row r="62" spans="2:11" s="7" customFormat="1" ht="24.95" customHeight="1">
      <c r="B62" s="162"/>
      <c r="C62" s="163"/>
      <c r="D62" s="164" t="s">
        <v>1027</v>
      </c>
      <c r="E62" s="165"/>
      <c r="F62" s="165"/>
      <c r="G62" s="165"/>
      <c r="H62" s="165"/>
      <c r="I62" s="166"/>
      <c r="J62" s="167">
        <f>J220</f>
        <v>0</v>
      </c>
      <c r="K62" s="168"/>
    </row>
    <row r="63" spans="2:11" s="7" customFormat="1" ht="24.95" customHeight="1">
      <c r="B63" s="162"/>
      <c r="C63" s="163"/>
      <c r="D63" s="164" t="s">
        <v>1028</v>
      </c>
      <c r="E63" s="165"/>
      <c r="F63" s="165"/>
      <c r="G63" s="165"/>
      <c r="H63" s="165"/>
      <c r="I63" s="166"/>
      <c r="J63" s="167">
        <f>J223</f>
        <v>0</v>
      </c>
      <c r="K63" s="168"/>
    </row>
    <row r="64" spans="2:11" s="7" customFormat="1" ht="24.95" customHeight="1">
      <c r="B64" s="162"/>
      <c r="C64" s="163"/>
      <c r="D64" s="164" t="s">
        <v>1029</v>
      </c>
      <c r="E64" s="165"/>
      <c r="F64" s="165"/>
      <c r="G64" s="165"/>
      <c r="H64" s="165"/>
      <c r="I64" s="166"/>
      <c r="J64" s="167">
        <f>J226</f>
        <v>0</v>
      </c>
      <c r="K64" s="168"/>
    </row>
    <row r="65" spans="2:11" s="1" customFormat="1" ht="21.8" customHeight="1">
      <c r="B65" s="47"/>
      <c r="C65" s="48"/>
      <c r="D65" s="48"/>
      <c r="E65" s="48"/>
      <c r="F65" s="48"/>
      <c r="G65" s="48"/>
      <c r="H65" s="48"/>
      <c r="I65" s="131"/>
      <c r="J65" s="48"/>
      <c r="K65" s="52"/>
    </row>
    <row r="66" spans="2:11" s="1" customFormat="1" ht="6.95" customHeight="1">
      <c r="B66" s="68"/>
      <c r="C66" s="69"/>
      <c r="D66" s="69"/>
      <c r="E66" s="69"/>
      <c r="F66" s="69"/>
      <c r="G66" s="69"/>
      <c r="H66" s="69"/>
      <c r="I66" s="153"/>
      <c r="J66" s="69"/>
      <c r="K66" s="70"/>
    </row>
    <row r="70" spans="2:12" s="1" customFormat="1" ht="6.95" customHeight="1">
      <c r="B70" s="71"/>
      <c r="C70" s="72"/>
      <c r="D70" s="72"/>
      <c r="E70" s="72"/>
      <c r="F70" s="72"/>
      <c r="G70" s="72"/>
      <c r="H70" s="72"/>
      <c r="I70" s="154"/>
      <c r="J70" s="72"/>
      <c r="K70" s="72"/>
      <c r="L70" s="47"/>
    </row>
    <row r="71" spans="2:12" s="1" customFormat="1" ht="36.95" customHeight="1">
      <c r="B71" s="47"/>
      <c r="C71" s="73" t="s">
        <v>185</v>
      </c>
      <c r="L71" s="47"/>
    </row>
    <row r="72" spans="2:12" s="1" customFormat="1" ht="6.95" customHeight="1">
      <c r="B72" s="47"/>
      <c r="L72" s="47"/>
    </row>
    <row r="73" spans="2:12" s="1" customFormat="1" ht="14.4" customHeight="1">
      <c r="B73" s="47"/>
      <c r="C73" s="75" t="s">
        <v>19</v>
      </c>
      <c r="L73" s="47"/>
    </row>
    <row r="74" spans="2:12" s="1" customFormat="1" ht="16.5" customHeight="1">
      <c r="B74" s="47"/>
      <c r="E74" s="176" t="str">
        <f>E7</f>
        <v>Výrobní areál fi.Hauser CZ s.r.o., Heřmanova Huť aktualizace 11.12.2018</v>
      </c>
      <c r="F74" s="75"/>
      <c r="G74" s="75"/>
      <c r="H74" s="75"/>
      <c r="L74" s="47"/>
    </row>
    <row r="75" spans="2:12" s="1" customFormat="1" ht="14.4" customHeight="1">
      <c r="B75" s="47"/>
      <c r="C75" s="75" t="s">
        <v>158</v>
      </c>
      <c r="L75" s="47"/>
    </row>
    <row r="76" spans="2:12" s="1" customFormat="1" ht="17.25" customHeight="1">
      <c r="B76" s="47"/>
      <c r="E76" s="78" t="str">
        <f>E9</f>
        <v>01.2 - SO 01 ZTI hala</v>
      </c>
      <c r="F76" s="1"/>
      <c r="G76" s="1"/>
      <c r="H76" s="1"/>
      <c r="L76" s="47"/>
    </row>
    <row r="77" spans="2:12" s="1" customFormat="1" ht="6.95" customHeight="1">
      <c r="B77" s="47"/>
      <c r="L77" s="47"/>
    </row>
    <row r="78" spans="2:12" s="1" customFormat="1" ht="18" customHeight="1">
      <c r="B78" s="47"/>
      <c r="C78" s="75" t="s">
        <v>24</v>
      </c>
      <c r="F78" s="177" t="str">
        <f>F12</f>
        <v xml:space="preserve"> </v>
      </c>
      <c r="I78" s="178" t="s">
        <v>26</v>
      </c>
      <c r="J78" s="80" t="str">
        <f>IF(J12="","",J12)</f>
        <v>17. 7. 2018</v>
      </c>
      <c r="L78" s="47"/>
    </row>
    <row r="79" spans="2:12" s="1" customFormat="1" ht="6.95" customHeight="1">
      <c r="B79" s="47"/>
      <c r="L79" s="47"/>
    </row>
    <row r="80" spans="2:12" s="1" customFormat="1" ht="13.5">
      <c r="B80" s="47"/>
      <c r="C80" s="75" t="s">
        <v>32</v>
      </c>
      <c r="F80" s="177" t="str">
        <f>E15</f>
        <v>Hauser CZ s.r.o., Tlučenská 8, 33027 Vejprnice</v>
      </c>
      <c r="I80" s="178" t="s">
        <v>38</v>
      </c>
      <c r="J80" s="177" t="str">
        <f>E21</f>
        <v>Rene Hartman, Trnová 350, 33015 Trnová</v>
      </c>
      <c r="L80" s="47"/>
    </row>
    <row r="81" spans="2:12" s="1" customFormat="1" ht="14.4" customHeight="1">
      <c r="B81" s="47"/>
      <c r="C81" s="75" t="s">
        <v>36</v>
      </c>
      <c r="F81" s="177" t="str">
        <f>IF(E18="","",E18)</f>
        <v/>
      </c>
      <c r="L81" s="47"/>
    </row>
    <row r="82" spans="2:12" s="1" customFormat="1" ht="10.3" customHeight="1">
      <c r="B82" s="47"/>
      <c r="L82" s="47"/>
    </row>
    <row r="83" spans="2:20" s="9" customFormat="1" ht="29.25" customHeight="1">
      <c r="B83" s="179"/>
      <c r="C83" s="180" t="s">
        <v>186</v>
      </c>
      <c r="D83" s="181" t="s">
        <v>62</v>
      </c>
      <c r="E83" s="181" t="s">
        <v>58</v>
      </c>
      <c r="F83" s="181" t="s">
        <v>187</v>
      </c>
      <c r="G83" s="181" t="s">
        <v>188</v>
      </c>
      <c r="H83" s="181" t="s">
        <v>189</v>
      </c>
      <c r="I83" s="182" t="s">
        <v>190</v>
      </c>
      <c r="J83" s="181" t="s">
        <v>162</v>
      </c>
      <c r="K83" s="183" t="s">
        <v>191</v>
      </c>
      <c r="L83" s="179"/>
      <c r="M83" s="93" t="s">
        <v>192</v>
      </c>
      <c r="N83" s="94" t="s">
        <v>47</v>
      </c>
      <c r="O83" s="94" t="s">
        <v>193</v>
      </c>
      <c r="P83" s="94" t="s">
        <v>194</v>
      </c>
      <c r="Q83" s="94" t="s">
        <v>195</v>
      </c>
      <c r="R83" s="94" t="s">
        <v>196</v>
      </c>
      <c r="S83" s="94" t="s">
        <v>197</v>
      </c>
      <c r="T83" s="95" t="s">
        <v>198</v>
      </c>
    </row>
    <row r="84" spans="2:63" s="1" customFormat="1" ht="29.25" customHeight="1">
      <c r="B84" s="47"/>
      <c r="C84" s="97" t="s">
        <v>163</v>
      </c>
      <c r="J84" s="184">
        <f>BK84</f>
        <v>0</v>
      </c>
      <c r="L84" s="47"/>
      <c r="M84" s="96"/>
      <c r="N84" s="83"/>
      <c r="O84" s="83"/>
      <c r="P84" s="185">
        <f>P85+P88+P139+P184+P217+P220+P223+P226</f>
        <v>0</v>
      </c>
      <c r="Q84" s="83"/>
      <c r="R84" s="185">
        <f>R85+R88+R139+R184+R217+R220+R223+R226</f>
        <v>6.56949</v>
      </c>
      <c r="S84" s="83"/>
      <c r="T84" s="186">
        <f>T85+T88+T139+T184+T217+T220+T223+T226</f>
        <v>0</v>
      </c>
      <c r="AT84" s="24" t="s">
        <v>76</v>
      </c>
      <c r="AU84" s="24" t="s">
        <v>164</v>
      </c>
      <c r="BK84" s="187">
        <f>BK85+BK88+BK139+BK184+BK217+BK220+BK223+BK226</f>
        <v>0</v>
      </c>
    </row>
    <row r="85" spans="2:63" s="10" customFormat="1" ht="37.4" customHeight="1">
      <c r="B85" s="188"/>
      <c r="D85" s="189" t="s">
        <v>76</v>
      </c>
      <c r="E85" s="190" t="s">
        <v>555</v>
      </c>
      <c r="F85" s="190" t="s">
        <v>556</v>
      </c>
      <c r="I85" s="191"/>
      <c r="J85" s="192">
        <f>BK85</f>
        <v>0</v>
      </c>
      <c r="L85" s="188"/>
      <c r="M85" s="193"/>
      <c r="N85" s="194"/>
      <c r="O85" s="194"/>
      <c r="P85" s="195">
        <f>SUM(P86:P87)</f>
        <v>0</v>
      </c>
      <c r="Q85" s="194"/>
      <c r="R85" s="195">
        <f>SUM(R86:R87)</f>
        <v>0.0001</v>
      </c>
      <c r="S85" s="194"/>
      <c r="T85" s="196">
        <f>SUM(T86:T87)</f>
        <v>0</v>
      </c>
      <c r="AR85" s="189" t="s">
        <v>85</v>
      </c>
      <c r="AT85" s="197" t="s">
        <v>76</v>
      </c>
      <c r="AU85" s="197" t="s">
        <v>77</v>
      </c>
      <c r="AY85" s="189" t="s">
        <v>201</v>
      </c>
      <c r="BK85" s="198">
        <f>SUM(BK86:BK87)</f>
        <v>0</v>
      </c>
    </row>
    <row r="86" spans="2:65" s="1" customFormat="1" ht="16.5" customHeight="1">
      <c r="B86" s="201"/>
      <c r="C86" s="202" t="s">
        <v>85</v>
      </c>
      <c r="D86" s="202" t="s">
        <v>203</v>
      </c>
      <c r="E86" s="203" t="s">
        <v>1030</v>
      </c>
      <c r="F86" s="204" t="s">
        <v>1031</v>
      </c>
      <c r="G86" s="205" t="s">
        <v>316</v>
      </c>
      <c r="H86" s="206">
        <v>2</v>
      </c>
      <c r="I86" s="207"/>
      <c r="J86" s="208">
        <f>ROUND(I86*H86,2)</f>
        <v>0</v>
      </c>
      <c r="K86" s="204" t="s">
        <v>1032</v>
      </c>
      <c r="L86" s="47"/>
      <c r="M86" s="209" t="s">
        <v>5</v>
      </c>
      <c r="N86" s="210" t="s">
        <v>48</v>
      </c>
      <c r="O86" s="48"/>
      <c r="P86" s="211">
        <f>O86*H86</f>
        <v>0</v>
      </c>
      <c r="Q86" s="211">
        <v>5E-05</v>
      </c>
      <c r="R86" s="211">
        <f>Q86*H86</f>
        <v>0.0001</v>
      </c>
      <c r="S86" s="211">
        <v>0</v>
      </c>
      <c r="T86" s="212">
        <f>S86*H86</f>
        <v>0</v>
      </c>
      <c r="AR86" s="24" t="s">
        <v>208</v>
      </c>
      <c r="AT86" s="24" t="s">
        <v>203</v>
      </c>
      <c r="AU86" s="24" t="s">
        <v>85</v>
      </c>
      <c r="AY86" s="24" t="s">
        <v>201</v>
      </c>
      <c r="BE86" s="213">
        <f>IF(N86="základní",J86,0)</f>
        <v>0</v>
      </c>
      <c r="BF86" s="213">
        <f>IF(N86="snížená",J86,0)</f>
        <v>0</v>
      </c>
      <c r="BG86" s="213">
        <f>IF(N86="zákl. přenesená",J86,0)</f>
        <v>0</v>
      </c>
      <c r="BH86" s="213">
        <f>IF(N86="sníž. přenesená",J86,0)</f>
        <v>0</v>
      </c>
      <c r="BI86" s="213">
        <f>IF(N86="nulová",J86,0)</f>
        <v>0</v>
      </c>
      <c r="BJ86" s="24" t="s">
        <v>85</v>
      </c>
      <c r="BK86" s="213">
        <f>ROUND(I86*H86,2)</f>
        <v>0</v>
      </c>
      <c r="BL86" s="24" t="s">
        <v>208</v>
      </c>
      <c r="BM86" s="24" t="s">
        <v>87</v>
      </c>
    </row>
    <row r="87" spans="2:47" s="1" customFormat="1" ht="13.5">
      <c r="B87" s="47"/>
      <c r="D87" s="214" t="s">
        <v>210</v>
      </c>
      <c r="F87" s="215" t="s">
        <v>1031</v>
      </c>
      <c r="I87" s="216"/>
      <c r="L87" s="47"/>
      <c r="M87" s="217"/>
      <c r="N87" s="48"/>
      <c r="O87" s="48"/>
      <c r="P87" s="48"/>
      <c r="Q87" s="48"/>
      <c r="R87" s="48"/>
      <c r="S87" s="48"/>
      <c r="T87" s="86"/>
      <c r="AT87" s="24" t="s">
        <v>210</v>
      </c>
      <c r="AU87" s="24" t="s">
        <v>85</v>
      </c>
    </row>
    <row r="88" spans="2:63" s="10" customFormat="1" ht="37.4" customHeight="1">
      <c r="B88" s="188"/>
      <c r="D88" s="189" t="s">
        <v>76</v>
      </c>
      <c r="E88" s="190" t="s">
        <v>1033</v>
      </c>
      <c r="F88" s="190" t="s">
        <v>1034</v>
      </c>
      <c r="I88" s="191"/>
      <c r="J88" s="192">
        <f>BK88</f>
        <v>0</v>
      </c>
      <c r="L88" s="188"/>
      <c r="M88" s="193"/>
      <c r="N88" s="194"/>
      <c r="O88" s="194"/>
      <c r="P88" s="195">
        <f>SUM(P89:P138)</f>
        <v>0</v>
      </c>
      <c r="Q88" s="194"/>
      <c r="R88" s="195">
        <f>SUM(R89:R138)</f>
        <v>1.96693</v>
      </c>
      <c r="S88" s="194"/>
      <c r="T88" s="196">
        <f>SUM(T89:T138)</f>
        <v>0</v>
      </c>
      <c r="AR88" s="189" t="s">
        <v>85</v>
      </c>
      <c r="AT88" s="197" t="s">
        <v>76</v>
      </c>
      <c r="AU88" s="197" t="s">
        <v>77</v>
      </c>
      <c r="AY88" s="189" t="s">
        <v>201</v>
      </c>
      <c r="BK88" s="198">
        <f>SUM(BK89:BK138)</f>
        <v>0</v>
      </c>
    </row>
    <row r="89" spans="2:65" s="1" customFormat="1" ht="16.5" customHeight="1">
      <c r="B89" s="201"/>
      <c r="C89" s="202" t="s">
        <v>87</v>
      </c>
      <c r="D89" s="202" t="s">
        <v>203</v>
      </c>
      <c r="E89" s="203" t="s">
        <v>1035</v>
      </c>
      <c r="F89" s="204" t="s">
        <v>1036</v>
      </c>
      <c r="G89" s="205" t="s">
        <v>316</v>
      </c>
      <c r="H89" s="206">
        <v>12</v>
      </c>
      <c r="I89" s="207"/>
      <c r="J89" s="208">
        <f>ROUND(I89*H89,2)</f>
        <v>0</v>
      </c>
      <c r="K89" s="204" t="s">
        <v>1032</v>
      </c>
      <c r="L89" s="47"/>
      <c r="M89" s="209" t="s">
        <v>5</v>
      </c>
      <c r="N89" s="210" t="s">
        <v>48</v>
      </c>
      <c r="O89" s="48"/>
      <c r="P89" s="211">
        <f>O89*H89</f>
        <v>0</v>
      </c>
      <c r="Q89" s="211">
        <v>0.0078</v>
      </c>
      <c r="R89" s="211">
        <f>Q89*H89</f>
        <v>0.09359999999999999</v>
      </c>
      <c r="S89" s="211">
        <v>0</v>
      </c>
      <c r="T89" s="212">
        <f>S89*H89</f>
        <v>0</v>
      </c>
      <c r="AR89" s="24" t="s">
        <v>208</v>
      </c>
      <c r="AT89" s="24" t="s">
        <v>203</v>
      </c>
      <c r="AU89" s="24" t="s">
        <v>85</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208</v>
      </c>
    </row>
    <row r="90" spans="2:47" s="1" customFormat="1" ht="13.5">
      <c r="B90" s="47"/>
      <c r="D90" s="214" t="s">
        <v>210</v>
      </c>
      <c r="F90" s="215" t="s">
        <v>1036</v>
      </c>
      <c r="I90" s="216"/>
      <c r="L90" s="47"/>
      <c r="M90" s="217"/>
      <c r="N90" s="48"/>
      <c r="O90" s="48"/>
      <c r="P90" s="48"/>
      <c r="Q90" s="48"/>
      <c r="R90" s="48"/>
      <c r="S90" s="48"/>
      <c r="T90" s="86"/>
      <c r="AT90" s="24" t="s">
        <v>210</v>
      </c>
      <c r="AU90" s="24" t="s">
        <v>85</v>
      </c>
    </row>
    <row r="91" spans="2:65" s="1" customFormat="1" ht="16.5" customHeight="1">
      <c r="B91" s="201"/>
      <c r="C91" s="202" t="s">
        <v>219</v>
      </c>
      <c r="D91" s="202" t="s">
        <v>203</v>
      </c>
      <c r="E91" s="203" t="s">
        <v>1037</v>
      </c>
      <c r="F91" s="204" t="s">
        <v>1038</v>
      </c>
      <c r="G91" s="205" t="s">
        <v>330</v>
      </c>
      <c r="H91" s="206">
        <v>60</v>
      </c>
      <c r="I91" s="207"/>
      <c r="J91" s="208">
        <f>ROUND(I91*H91,2)</f>
        <v>0</v>
      </c>
      <c r="K91" s="204" t="s">
        <v>1032</v>
      </c>
      <c r="L91" s="47"/>
      <c r="M91" s="209" t="s">
        <v>5</v>
      </c>
      <c r="N91" s="210" t="s">
        <v>48</v>
      </c>
      <c r="O91" s="48"/>
      <c r="P91" s="211">
        <f>O91*H91</f>
        <v>0</v>
      </c>
      <c r="Q91" s="211">
        <v>0.00034</v>
      </c>
      <c r="R91" s="211">
        <f>Q91*H91</f>
        <v>0.0204</v>
      </c>
      <c r="S91" s="211">
        <v>0</v>
      </c>
      <c r="T91" s="212">
        <f>S91*H91</f>
        <v>0</v>
      </c>
      <c r="AR91" s="24" t="s">
        <v>208</v>
      </c>
      <c r="AT91" s="24" t="s">
        <v>203</v>
      </c>
      <c r="AU91" s="24" t="s">
        <v>85</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238</v>
      </c>
    </row>
    <row r="92" spans="2:47" s="1" customFormat="1" ht="13.5">
      <c r="B92" s="47"/>
      <c r="D92" s="214" t="s">
        <v>210</v>
      </c>
      <c r="F92" s="215" t="s">
        <v>1038</v>
      </c>
      <c r="I92" s="216"/>
      <c r="L92" s="47"/>
      <c r="M92" s="217"/>
      <c r="N92" s="48"/>
      <c r="O92" s="48"/>
      <c r="P92" s="48"/>
      <c r="Q92" s="48"/>
      <c r="R92" s="48"/>
      <c r="S92" s="48"/>
      <c r="T92" s="86"/>
      <c r="AT92" s="24" t="s">
        <v>210</v>
      </c>
      <c r="AU92" s="24" t="s">
        <v>85</v>
      </c>
    </row>
    <row r="93" spans="2:65" s="1" customFormat="1" ht="16.5" customHeight="1">
      <c r="B93" s="201"/>
      <c r="C93" s="202" t="s">
        <v>208</v>
      </c>
      <c r="D93" s="202" t="s">
        <v>203</v>
      </c>
      <c r="E93" s="203" t="s">
        <v>1039</v>
      </c>
      <c r="F93" s="204" t="s">
        <v>1040</v>
      </c>
      <c r="G93" s="205" t="s">
        <v>330</v>
      </c>
      <c r="H93" s="206">
        <v>18</v>
      </c>
      <c r="I93" s="207"/>
      <c r="J93" s="208">
        <f>ROUND(I93*H93,2)</f>
        <v>0</v>
      </c>
      <c r="K93" s="204" t="s">
        <v>1032</v>
      </c>
      <c r="L93" s="47"/>
      <c r="M93" s="209" t="s">
        <v>5</v>
      </c>
      <c r="N93" s="210" t="s">
        <v>48</v>
      </c>
      <c r="O93" s="48"/>
      <c r="P93" s="211">
        <f>O93*H93</f>
        <v>0</v>
      </c>
      <c r="Q93" s="211">
        <v>0.00047</v>
      </c>
      <c r="R93" s="211">
        <f>Q93*H93</f>
        <v>0.00846</v>
      </c>
      <c r="S93" s="211">
        <v>0</v>
      </c>
      <c r="T93" s="212">
        <f>S93*H93</f>
        <v>0</v>
      </c>
      <c r="AR93" s="24" t="s">
        <v>208</v>
      </c>
      <c r="AT93" s="24" t="s">
        <v>203</v>
      </c>
      <c r="AU93" s="24" t="s">
        <v>85</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250</v>
      </c>
    </row>
    <row r="94" spans="2:47" s="1" customFormat="1" ht="13.5">
      <c r="B94" s="47"/>
      <c r="D94" s="214" t="s">
        <v>210</v>
      </c>
      <c r="F94" s="215" t="s">
        <v>1040</v>
      </c>
      <c r="I94" s="216"/>
      <c r="L94" s="47"/>
      <c r="M94" s="217"/>
      <c r="N94" s="48"/>
      <c r="O94" s="48"/>
      <c r="P94" s="48"/>
      <c r="Q94" s="48"/>
      <c r="R94" s="48"/>
      <c r="S94" s="48"/>
      <c r="T94" s="86"/>
      <c r="AT94" s="24" t="s">
        <v>210</v>
      </c>
      <c r="AU94" s="24" t="s">
        <v>85</v>
      </c>
    </row>
    <row r="95" spans="2:65" s="1" customFormat="1" ht="16.5" customHeight="1">
      <c r="B95" s="201"/>
      <c r="C95" s="202" t="s">
        <v>232</v>
      </c>
      <c r="D95" s="202" t="s">
        <v>203</v>
      </c>
      <c r="E95" s="203" t="s">
        <v>1041</v>
      </c>
      <c r="F95" s="204" t="s">
        <v>1042</v>
      </c>
      <c r="G95" s="205" t="s">
        <v>330</v>
      </c>
      <c r="H95" s="206">
        <v>2</v>
      </c>
      <c r="I95" s="207"/>
      <c r="J95" s="208">
        <f>ROUND(I95*H95,2)</f>
        <v>0</v>
      </c>
      <c r="K95" s="204" t="s">
        <v>1032</v>
      </c>
      <c r="L95" s="47"/>
      <c r="M95" s="209" t="s">
        <v>5</v>
      </c>
      <c r="N95" s="210" t="s">
        <v>48</v>
      </c>
      <c r="O95" s="48"/>
      <c r="P95" s="211">
        <f>O95*H95</f>
        <v>0</v>
      </c>
      <c r="Q95" s="211">
        <v>0.00052</v>
      </c>
      <c r="R95" s="211">
        <f>Q95*H95</f>
        <v>0.00104</v>
      </c>
      <c r="S95" s="211">
        <v>0</v>
      </c>
      <c r="T95" s="212">
        <f>S95*H95</f>
        <v>0</v>
      </c>
      <c r="AR95" s="24" t="s">
        <v>208</v>
      </c>
      <c r="AT95" s="24" t="s">
        <v>203</v>
      </c>
      <c r="AU95" s="24" t="s">
        <v>85</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127</v>
      </c>
    </row>
    <row r="96" spans="2:47" s="1" customFormat="1" ht="13.5">
      <c r="B96" s="47"/>
      <c r="D96" s="214" t="s">
        <v>210</v>
      </c>
      <c r="F96" s="215" t="s">
        <v>1042</v>
      </c>
      <c r="I96" s="216"/>
      <c r="L96" s="47"/>
      <c r="M96" s="217"/>
      <c r="N96" s="48"/>
      <c r="O96" s="48"/>
      <c r="P96" s="48"/>
      <c r="Q96" s="48"/>
      <c r="R96" s="48"/>
      <c r="S96" s="48"/>
      <c r="T96" s="86"/>
      <c r="AT96" s="24" t="s">
        <v>210</v>
      </c>
      <c r="AU96" s="24" t="s">
        <v>85</v>
      </c>
    </row>
    <row r="97" spans="2:65" s="1" customFormat="1" ht="16.5" customHeight="1">
      <c r="B97" s="201"/>
      <c r="C97" s="202" t="s">
        <v>238</v>
      </c>
      <c r="D97" s="202" t="s">
        <v>203</v>
      </c>
      <c r="E97" s="203" t="s">
        <v>1043</v>
      </c>
      <c r="F97" s="204" t="s">
        <v>1044</v>
      </c>
      <c r="G97" s="205" t="s">
        <v>330</v>
      </c>
      <c r="H97" s="206">
        <v>5</v>
      </c>
      <c r="I97" s="207"/>
      <c r="J97" s="208">
        <f>ROUND(I97*H97,2)</f>
        <v>0</v>
      </c>
      <c r="K97" s="204" t="s">
        <v>1032</v>
      </c>
      <c r="L97" s="47"/>
      <c r="M97" s="209" t="s">
        <v>5</v>
      </c>
      <c r="N97" s="210" t="s">
        <v>48</v>
      </c>
      <c r="O97" s="48"/>
      <c r="P97" s="211">
        <f>O97*H97</f>
        <v>0</v>
      </c>
      <c r="Q97" s="211">
        <v>0.00078</v>
      </c>
      <c r="R97" s="211">
        <f>Q97*H97</f>
        <v>0.0039</v>
      </c>
      <c r="S97" s="211">
        <v>0</v>
      </c>
      <c r="T97" s="212">
        <f>S97*H97</f>
        <v>0</v>
      </c>
      <c r="AR97" s="24" t="s">
        <v>208</v>
      </c>
      <c r="AT97" s="24" t="s">
        <v>203</v>
      </c>
      <c r="AU97" s="24" t="s">
        <v>85</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133</v>
      </c>
    </row>
    <row r="98" spans="2:47" s="1" customFormat="1" ht="13.5">
      <c r="B98" s="47"/>
      <c r="D98" s="214" t="s">
        <v>210</v>
      </c>
      <c r="F98" s="215" t="s">
        <v>1044</v>
      </c>
      <c r="I98" s="216"/>
      <c r="L98" s="47"/>
      <c r="M98" s="217"/>
      <c r="N98" s="48"/>
      <c r="O98" s="48"/>
      <c r="P98" s="48"/>
      <c r="Q98" s="48"/>
      <c r="R98" s="48"/>
      <c r="S98" s="48"/>
      <c r="T98" s="86"/>
      <c r="AT98" s="24" t="s">
        <v>210</v>
      </c>
      <c r="AU98" s="24" t="s">
        <v>85</v>
      </c>
    </row>
    <row r="99" spans="2:65" s="1" customFormat="1" ht="16.5" customHeight="1">
      <c r="B99" s="201"/>
      <c r="C99" s="202" t="s">
        <v>244</v>
      </c>
      <c r="D99" s="202" t="s">
        <v>203</v>
      </c>
      <c r="E99" s="203" t="s">
        <v>1045</v>
      </c>
      <c r="F99" s="204" t="s">
        <v>1046</v>
      </c>
      <c r="G99" s="205" t="s">
        <v>330</v>
      </c>
      <c r="H99" s="206">
        <v>33</v>
      </c>
      <c r="I99" s="207"/>
      <c r="J99" s="208">
        <f>ROUND(I99*H99,2)</f>
        <v>0</v>
      </c>
      <c r="K99" s="204" t="s">
        <v>1032</v>
      </c>
      <c r="L99" s="47"/>
      <c r="M99" s="209" t="s">
        <v>5</v>
      </c>
      <c r="N99" s="210" t="s">
        <v>48</v>
      </c>
      <c r="O99" s="48"/>
      <c r="P99" s="211">
        <f>O99*H99</f>
        <v>0</v>
      </c>
      <c r="Q99" s="211">
        <v>0.00131</v>
      </c>
      <c r="R99" s="211">
        <f>Q99*H99</f>
        <v>0.04323</v>
      </c>
      <c r="S99" s="211">
        <v>0</v>
      </c>
      <c r="T99" s="212">
        <f>S99*H99</f>
        <v>0</v>
      </c>
      <c r="AR99" s="24" t="s">
        <v>208</v>
      </c>
      <c r="AT99" s="24" t="s">
        <v>203</v>
      </c>
      <c r="AU99" s="24" t="s">
        <v>85</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139</v>
      </c>
    </row>
    <row r="100" spans="2:47" s="1" customFormat="1" ht="13.5">
      <c r="B100" s="47"/>
      <c r="D100" s="214" t="s">
        <v>210</v>
      </c>
      <c r="F100" s="215" t="s">
        <v>1046</v>
      </c>
      <c r="I100" s="216"/>
      <c r="L100" s="47"/>
      <c r="M100" s="217"/>
      <c r="N100" s="48"/>
      <c r="O100" s="48"/>
      <c r="P100" s="48"/>
      <c r="Q100" s="48"/>
      <c r="R100" s="48"/>
      <c r="S100" s="48"/>
      <c r="T100" s="86"/>
      <c r="AT100" s="24" t="s">
        <v>210</v>
      </c>
      <c r="AU100" s="24" t="s">
        <v>85</v>
      </c>
    </row>
    <row r="101" spans="2:65" s="1" customFormat="1" ht="16.5" customHeight="1">
      <c r="B101" s="201"/>
      <c r="C101" s="202" t="s">
        <v>250</v>
      </c>
      <c r="D101" s="202" t="s">
        <v>203</v>
      </c>
      <c r="E101" s="203" t="s">
        <v>1047</v>
      </c>
      <c r="F101" s="204" t="s">
        <v>1048</v>
      </c>
      <c r="G101" s="205" t="s">
        <v>330</v>
      </c>
      <c r="H101" s="206">
        <v>34</v>
      </c>
      <c r="I101" s="207"/>
      <c r="J101" s="208">
        <f>ROUND(I101*H101,2)</f>
        <v>0</v>
      </c>
      <c r="K101" s="204" t="s">
        <v>1032</v>
      </c>
      <c r="L101" s="47"/>
      <c r="M101" s="209" t="s">
        <v>5</v>
      </c>
      <c r="N101" s="210" t="s">
        <v>48</v>
      </c>
      <c r="O101" s="48"/>
      <c r="P101" s="211">
        <f>O101*H101</f>
        <v>0</v>
      </c>
      <c r="Q101" s="211">
        <v>0.0021</v>
      </c>
      <c r="R101" s="211">
        <f>Q101*H101</f>
        <v>0.07139999999999999</v>
      </c>
      <c r="S101" s="211">
        <v>0</v>
      </c>
      <c r="T101" s="212">
        <f>S101*H101</f>
        <v>0</v>
      </c>
      <c r="AR101" s="24" t="s">
        <v>208</v>
      </c>
      <c r="AT101" s="24" t="s">
        <v>203</v>
      </c>
      <c r="AU101" s="24" t="s">
        <v>85</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296</v>
      </c>
    </row>
    <row r="102" spans="2:47" s="1" customFormat="1" ht="13.5">
      <c r="B102" s="47"/>
      <c r="D102" s="214" t="s">
        <v>210</v>
      </c>
      <c r="F102" s="215" t="s">
        <v>1048</v>
      </c>
      <c r="I102" s="216"/>
      <c r="L102" s="47"/>
      <c r="M102" s="217"/>
      <c r="N102" s="48"/>
      <c r="O102" s="48"/>
      <c r="P102" s="48"/>
      <c r="Q102" s="48"/>
      <c r="R102" s="48"/>
      <c r="S102" s="48"/>
      <c r="T102" s="86"/>
      <c r="AT102" s="24" t="s">
        <v>210</v>
      </c>
      <c r="AU102" s="24" t="s">
        <v>85</v>
      </c>
    </row>
    <row r="103" spans="2:65" s="1" customFormat="1" ht="16.5" customHeight="1">
      <c r="B103" s="201"/>
      <c r="C103" s="202" t="s">
        <v>256</v>
      </c>
      <c r="D103" s="202" t="s">
        <v>203</v>
      </c>
      <c r="E103" s="203" t="s">
        <v>1049</v>
      </c>
      <c r="F103" s="204" t="s">
        <v>1050</v>
      </c>
      <c r="G103" s="205" t="s">
        <v>330</v>
      </c>
      <c r="H103" s="206">
        <v>80</v>
      </c>
      <c r="I103" s="207"/>
      <c r="J103" s="208">
        <f>ROUND(I103*H103,2)</f>
        <v>0</v>
      </c>
      <c r="K103" s="204" t="s">
        <v>1032</v>
      </c>
      <c r="L103" s="47"/>
      <c r="M103" s="209" t="s">
        <v>5</v>
      </c>
      <c r="N103" s="210" t="s">
        <v>48</v>
      </c>
      <c r="O103" s="48"/>
      <c r="P103" s="211">
        <f>O103*H103</f>
        <v>0</v>
      </c>
      <c r="Q103" s="211">
        <v>0.00252</v>
      </c>
      <c r="R103" s="211">
        <f>Q103*H103</f>
        <v>0.2016</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308</v>
      </c>
    </row>
    <row r="104" spans="2:47" s="1" customFormat="1" ht="13.5">
      <c r="B104" s="47"/>
      <c r="D104" s="214" t="s">
        <v>210</v>
      </c>
      <c r="F104" s="215" t="s">
        <v>1050</v>
      </c>
      <c r="I104" s="216"/>
      <c r="L104" s="47"/>
      <c r="M104" s="217"/>
      <c r="N104" s="48"/>
      <c r="O104" s="48"/>
      <c r="P104" s="48"/>
      <c r="Q104" s="48"/>
      <c r="R104" s="48"/>
      <c r="S104" s="48"/>
      <c r="T104" s="86"/>
      <c r="AT104" s="24" t="s">
        <v>210</v>
      </c>
      <c r="AU104" s="24" t="s">
        <v>85</v>
      </c>
    </row>
    <row r="105" spans="2:65" s="1" customFormat="1" ht="16.5" customHeight="1">
      <c r="B105" s="201"/>
      <c r="C105" s="202" t="s">
        <v>127</v>
      </c>
      <c r="D105" s="202" t="s">
        <v>203</v>
      </c>
      <c r="E105" s="203" t="s">
        <v>1051</v>
      </c>
      <c r="F105" s="204" t="s">
        <v>1052</v>
      </c>
      <c r="G105" s="205" t="s">
        <v>330</v>
      </c>
      <c r="H105" s="206">
        <v>88</v>
      </c>
      <c r="I105" s="207"/>
      <c r="J105" s="208">
        <f>ROUND(I105*H105,2)</f>
        <v>0</v>
      </c>
      <c r="K105" s="204" t="s">
        <v>1032</v>
      </c>
      <c r="L105" s="47"/>
      <c r="M105" s="209" t="s">
        <v>5</v>
      </c>
      <c r="N105" s="210" t="s">
        <v>48</v>
      </c>
      <c r="O105" s="48"/>
      <c r="P105" s="211">
        <f>O105*H105</f>
        <v>0</v>
      </c>
      <c r="Q105" s="211">
        <v>0.00357</v>
      </c>
      <c r="R105" s="211">
        <f>Q105*H105</f>
        <v>0.31416</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318</v>
      </c>
    </row>
    <row r="106" spans="2:47" s="1" customFormat="1" ht="13.5">
      <c r="B106" s="47"/>
      <c r="D106" s="214" t="s">
        <v>210</v>
      </c>
      <c r="F106" s="215" t="s">
        <v>1052</v>
      </c>
      <c r="I106" s="216"/>
      <c r="L106" s="47"/>
      <c r="M106" s="217"/>
      <c r="N106" s="48"/>
      <c r="O106" s="48"/>
      <c r="P106" s="48"/>
      <c r="Q106" s="48"/>
      <c r="R106" s="48"/>
      <c r="S106" s="48"/>
      <c r="T106" s="86"/>
      <c r="AT106" s="24" t="s">
        <v>210</v>
      </c>
      <c r="AU106" s="24" t="s">
        <v>85</v>
      </c>
    </row>
    <row r="107" spans="2:65" s="1" customFormat="1" ht="16.5" customHeight="1">
      <c r="B107" s="201"/>
      <c r="C107" s="202" t="s">
        <v>130</v>
      </c>
      <c r="D107" s="202" t="s">
        <v>203</v>
      </c>
      <c r="E107" s="203" t="s">
        <v>1053</v>
      </c>
      <c r="F107" s="204" t="s">
        <v>1054</v>
      </c>
      <c r="G107" s="205" t="s">
        <v>316</v>
      </c>
      <c r="H107" s="206">
        <v>4</v>
      </c>
      <c r="I107" s="207"/>
      <c r="J107" s="208">
        <f>ROUND(I107*H107,2)</f>
        <v>0</v>
      </c>
      <c r="K107" s="204" t="s">
        <v>1032</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327</v>
      </c>
    </row>
    <row r="108" spans="2:47" s="1" customFormat="1" ht="13.5">
      <c r="B108" s="47"/>
      <c r="D108" s="214" t="s">
        <v>210</v>
      </c>
      <c r="F108" s="215" t="s">
        <v>1054</v>
      </c>
      <c r="I108" s="216"/>
      <c r="L108" s="47"/>
      <c r="M108" s="217"/>
      <c r="N108" s="48"/>
      <c r="O108" s="48"/>
      <c r="P108" s="48"/>
      <c r="Q108" s="48"/>
      <c r="R108" s="48"/>
      <c r="S108" s="48"/>
      <c r="T108" s="86"/>
      <c r="AT108" s="24" t="s">
        <v>210</v>
      </c>
      <c r="AU108" s="24" t="s">
        <v>85</v>
      </c>
    </row>
    <row r="109" spans="2:65" s="1" customFormat="1" ht="16.5" customHeight="1">
      <c r="B109" s="201"/>
      <c r="C109" s="202" t="s">
        <v>133</v>
      </c>
      <c r="D109" s="202" t="s">
        <v>203</v>
      </c>
      <c r="E109" s="203" t="s">
        <v>1055</v>
      </c>
      <c r="F109" s="204" t="s">
        <v>1056</v>
      </c>
      <c r="G109" s="205" t="s">
        <v>316</v>
      </c>
      <c r="H109" s="206">
        <v>4</v>
      </c>
      <c r="I109" s="207"/>
      <c r="J109" s="208">
        <f>ROUND(I109*H109,2)</f>
        <v>0</v>
      </c>
      <c r="K109" s="204" t="s">
        <v>1032</v>
      </c>
      <c r="L109" s="47"/>
      <c r="M109" s="209" t="s">
        <v>5</v>
      </c>
      <c r="N109" s="210" t="s">
        <v>48</v>
      </c>
      <c r="O109" s="48"/>
      <c r="P109" s="211">
        <f>O109*H109</f>
        <v>0</v>
      </c>
      <c r="Q109" s="211">
        <v>0</v>
      </c>
      <c r="R109" s="211">
        <f>Q109*H109</f>
        <v>0</v>
      </c>
      <c r="S109" s="211">
        <v>0</v>
      </c>
      <c r="T109" s="212">
        <f>S109*H109</f>
        <v>0</v>
      </c>
      <c r="AR109" s="24" t="s">
        <v>208</v>
      </c>
      <c r="AT109" s="24" t="s">
        <v>203</v>
      </c>
      <c r="AU109" s="24" t="s">
        <v>85</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341</v>
      </c>
    </row>
    <row r="110" spans="2:47" s="1" customFormat="1" ht="13.5">
      <c r="B110" s="47"/>
      <c r="D110" s="214" t="s">
        <v>210</v>
      </c>
      <c r="F110" s="215" t="s">
        <v>1056</v>
      </c>
      <c r="I110" s="216"/>
      <c r="L110" s="47"/>
      <c r="M110" s="217"/>
      <c r="N110" s="48"/>
      <c r="O110" s="48"/>
      <c r="P110" s="48"/>
      <c r="Q110" s="48"/>
      <c r="R110" s="48"/>
      <c r="S110" s="48"/>
      <c r="T110" s="86"/>
      <c r="AT110" s="24" t="s">
        <v>210</v>
      </c>
      <c r="AU110" s="24" t="s">
        <v>85</v>
      </c>
    </row>
    <row r="111" spans="2:65" s="1" customFormat="1" ht="16.5" customHeight="1">
      <c r="B111" s="201"/>
      <c r="C111" s="202" t="s">
        <v>136</v>
      </c>
      <c r="D111" s="202" t="s">
        <v>203</v>
      </c>
      <c r="E111" s="203" t="s">
        <v>1057</v>
      </c>
      <c r="F111" s="204" t="s">
        <v>1058</v>
      </c>
      <c r="G111" s="205" t="s">
        <v>316</v>
      </c>
      <c r="H111" s="206">
        <v>2</v>
      </c>
      <c r="I111" s="207"/>
      <c r="J111" s="208">
        <f>ROUND(I111*H111,2)</f>
        <v>0</v>
      </c>
      <c r="K111" s="204" t="s">
        <v>1032</v>
      </c>
      <c r="L111" s="47"/>
      <c r="M111" s="209" t="s">
        <v>5</v>
      </c>
      <c r="N111" s="210" t="s">
        <v>48</v>
      </c>
      <c r="O111" s="48"/>
      <c r="P111" s="211">
        <f>O111*H111</f>
        <v>0</v>
      </c>
      <c r="Q111" s="211">
        <v>0.00075</v>
      </c>
      <c r="R111" s="211">
        <f>Q111*H111</f>
        <v>0.0015</v>
      </c>
      <c r="S111" s="211">
        <v>0</v>
      </c>
      <c r="T111" s="212">
        <f>S111*H111</f>
        <v>0</v>
      </c>
      <c r="AR111" s="24" t="s">
        <v>208</v>
      </c>
      <c r="AT111" s="24" t="s">
        <v>203</v>
      </c>
      <c r="AU111" s="24" t="s">
        <v>85</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352</v>
      </c>
    </row>
    <row r="112" spans="2:47" s="1" customFormat="1" ht="13.5">
      <c r="B112" s="47"/>
      <c r="D112" s="214" t="s">
        <v>210</v>
      </c>
      <c r="F112" s="215" t="s">
        <v>1058</v>
      </c>
      <c r="I112" s="216"/>
      <c r="L112" s="47"/>
      <c r="M112" s="217"/>
      <c r="N112" s="48"/>
      <c r="O112" s="48"/>
      <c r="P112" s="48"/>
      <c r="Q112" s="48"/>
      <c r="R112" s="48"/>
      <c r="S112" s="48"/>
      <c r="T112" s="86"/>
      <c r="AT112" s="24" t="s">
        <v>210</v>
      </c>
      <c r="AU112" s="24" t="s">
        <v>85</v>
      </c>
    </row>
    <row r="113" spans="2:65" s="1" customFormat="1" ht="16.5" customHeight="1">
      <c r="B113" s="201"/>
      <c r="C113" s="202" t="s">
        <v>139</v>
      </c>
      <c r="D113" s="202" t="s">
        <v>203</v>
      </c>
      <c r="E113" s="203" t="s">
        <v>1059</v>
      </c>
      <c r="F113" s="204" t="s">
        <v>1060</v>
      </c>
      <c r="G113" s="205" t="s">
        <v>316</v>
      </c>
      <c r="H113" s="206">
        <v>12</v>
      </c>
      <c r="I113" s="207"/>
      <c r="J113" s="208">
        <f>ROUND(I113*H113,2)</f>
        <v>0</v>
      </c>
      <c r="K113" s="204" t="s">
        <v>1032</v>
      </c>
      <c r="L113" s="47"/>
      <c r="M113" s="209" t="s">
        <v>5</v>
      </c>
      <c r="N113" s="210" t="s">
        <v>48</v>
      </c>
      <c r="O113" s="48"/>
      <c r="P113" s="211">
        <f>O113*H113</f>
        <v>0</v>
      </c>
      <c r="Q113" s="211">
        <v>0.0838</v>
      </c>
      <c r="R113" s="211">
        <f>Q113*H113</f>
        <v>1.0056</v>
      </c>
      <c r="S113" s="211">
        <v>0</v>
      </c>
      <c r="T113" s="212">
        <f>S113*H113</f>
        <v>0</v>
      </c>
      <c r="AR113" s="24" t="s">
        <v>208</v>
      </c>
      <c r="AT113" s="24" t="s">
        <v>203</v>
      </c>
      <c r="AU113" s="24" t="s">
        <v>85</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368</v>
      </c>
    </row>
    <row r="114" spans="2:47" s="1" customFormat="1" ht="13.5">
      <c r="B114" s="47"/>
      <c r="D114" s="214" t="s">
        <v>210</v>
      </c>
      <c r="F114" s="215" t="s">
        <v>1060</v>
      </c>
      <c r="I114" s="216"/>
      <c r="L114" s="47"/>
      <c r="M114" s="217"/>
      <c r="N114" s="48"/>
      <c r="O114" s="48"/>
      <c r="P114" s="48"/>
      <c r="Q114" s="48"/>
      <c r="R114" s="48"/>
      <c r="S114" s="48"/>
      <c r="T114" s="86"/>
      <c r="AT114" s="24" t="s">
        <v>210</v>
      </c>
      <c r="AU114" s="24" t="s">
        <v>85</v>
      </c>
    </row>
    <row r="115" spans="2:65" s="1" customFormat="1" ht="16.5" customHeight="1">
      <c r="B115" s="201"/>
      <c r="C115" s="202" t="s">
        <v>11</v>
      </c>
      <c r="D115" s="202" t="s">
        <v>203</v>
      </c>
      <c r="E115" s="203" t="s">
        <v>1061</v>
      </c>
      <c r="F115" s="204" t="s">
        <v>1062</v>
      </c>
      <c r="G115" s="205" t="s">
        <v>316</v>
      </c>
      <c r="H115" s="206">
        <v>2</v>
      </c>
      <c r="I115" s="207"/>
      <c r="J115" s="208">
        <f>ROUND(I115*H115,2)</f>
        <v>0</v>
      </c>
      <c r="K115" s="204" t="s">
        <v>1032</v>
      </c>
      <c r="L115" s="47"/>
      <c r="M115" s="209" t="s">
        <v>5</v>
      </c>
      <c r="N115" s="210" t="s">
        <v>48</v>
      </c>
      <c r="O115" s="48"/>
      <c r="P115" s="211">
        <f>O115*H115</f>
        <v>0</v>
      </c>
      <c r="Q115" s="211">
        <v>0.00027</v>
      </c>
      <c r="R115" s="211">
        <f>Q115*H115</f>
        <v>0.00054</v>
      </c>
      <c r="S115" s="211">
        <v>0</v>
      </c>
      <c r="T115" s="212">
        <f>S115*H115</f>
        <v>0</v>
      </c>
      <c r="AR115" s="24" t="s">
        <v>208</v>
      </c>
      <c r="AT115" s="24" t="s">
        <v>203</v>
      </c>
      <c r="AU115" s="24" t="s">
        <v>85</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144</v>
      </c>
    </row>
    <row r="116" spans="2:47" s="1" customFormat="1" ht="13.5">
      <c r="B116" s="47"/>
      <c r="D116" s="214" t="s">
        <v>210</v>
      </c>
      <c r="F116" s="215" t="s">
        <v>1062</v>
      </c>
      <c r="I116" s="216"/>
      <c r="L116" s="47"/>
      <c r="M116" s="217"/>
      <c r="N116" s="48"/>
      <c r="O116" s="48"/>
      <c r="P116" s="48"/>
      <c r="Q116" s="48"/>
      <c r="R116" s="48"/>
      <c r="S116" s="48"/>
      <c r="T116" s="86"/>
      <c r="AT116" s="24" t="s">
        <v>210</v>
      </c>
      <c r="AU116" s="24" t="s">
        <v>85</v>
      </c>
    </row>
    <row r="117" spans="2:65" s="1" customFormat="1" ht="16.5" customHeight="1">
      <c r="B117" s="201"/>
      <c r="C117" s="202" t="s">
        <v>296</v>
      </c>
      <c r="D117" s="202" t="s">
        <v>203</v>
      </c>
      <c r="E117" s="203" t="s">
        <v>1063</v>
      </c>
      <c r="F117" s="204" t="s">
        <v>1064</v>
      </c>
      <c r="G117" s="205" t="s">
        <v>330</v>
      </c>
      <c r="H117" s="206">
        <v>114</v>
      </c>
      <c r="I117" s="207"/>
      <c r="J117" s="208">
        <f>ROUND(I117*H117,2)</f>
        <v>0</v>
      </c>
      <c r="K117" s="204" t="s">
        <v>1032</v>
      </c>
      <c r="L117" s="47"/>
      <c r="M117" s="209" t="s">
        <v>5</v>
      </c>
      <c r="N117" s="210" t="s">
        <v>48</v>
      </c>
      <c r="O117" s="48"/>
      <c r="P117" s="211">
        <f>O117*H117</f>
        <v>0</v>
      </c>
      <c r="Q117" s="211">
        <v>0</v>
      </c>
      <c r="R117" s="211">
        <f>Q117*H117</f>
        <v>0</v>
      </c>
      <c r="S117" s="211">
        <v>0</v>
      </c>
      <c r="T117" s="212">
        <f>S117*H117</f>
        <v>0</v>
      </c>
      <c r="AR117" s="24" t="s">
        <v>208</v>
      </c>
      <c r="AT117" s="24" t="s">
        <v>203</v>
      </c>
      <c r="AU117" s="24" t="s">
        <v>85</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391</v>
      </c>
    </row>
    <row r="118" spans="2:47" s="1" customFormat="1" ht="13.5">
      <c r="B118" s="47"/>
      <c r="D118" s="214" t="s">
        <v>210</v>
      </c>
      <c r="F118" s="215" t="s">
        <v>1064</v>
      </c>
      <c r="I118" s="216"/>
      <c r="L118" s="47"/>
      <c r="M118" s="217"/>
      <c r="N118" s="48"/>
      <c r="O118" s="48"/>
      <c r="P118" s="48"/>
      <c r="Q118" s="48"/>
      <c r="R118" s="48"/>
      <c r="S118" s="48"/>
      <c r="T118" s="86"/>
      <c r="AT118" s="24" t="s">
        <v>210</v>
      </c>
      <c r="AU118" s="24" t="s">
        <v>85</v>
      </c>
    </row>
    <row r="119" spans="2:65" s="1" customFormat="1" ht="16.5" customHeight="1">
      <c r="B119" s="201"/>
      <c r="C119" s="202" t="s">
        <v>302</v>
      </c>
      <c r="D119" s="202" t="s">
        <v>203</v>
      </c>
      <c r="E119" s="203" t="s">
        <v>1065</v>
      </c>
      <c r="F119" s="204" t="s">
        <v>1066</v>
      </c>
      <c r="G119" s="205" t="s">
        <v>330</v>
      </c>
      <c r="H119" s="206">
        <v>88</v>
      </c>
      <c r="I119" s="207"/>
      <c r="J119" s="208">
        <f>ROUND(I119*H119,2)</f>
        <v>0</v>
      </c>
      <c r="K119" s="204" t="s">
        <v>1032</v>
      </c>
      <c r="L119" s="47"/>
      <c r="M119" s="209" t="s">
        <v>5</v>
      </c>
      <c r="N119" s="210" t="s">
        <v>48</v>
      </c>
      <c r="O119" s="48"/>
      <c r="P119" s="211">
        <f>O119*H119</f>
        <v>0</v>
      </c>
      <c r="Q119" s="211">
        <v>0</v>
      </c>
      <c r="R119" s="211">
        <f>Q119*H119</f>
        <v>0</v>
      </c>
      <c r="S119" s="211">
        <v>0</v>
      </c>
      <c r="T119" s="212">
        <f>S119*H119</f>
        <v>0</v>
      </c>
      <c r="AR119" s="24" t="s">
        <v>208</v>
      </c>
      <c r="AT119" s="24" t="s">
        <v>203</v>
      </c>
      <c r="AU119" s="24" t="s">
        <v>85</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407</v>
      </c>
    </row>
    <row r="120" spans="2:47" s="1" customFormat="1" ht="13.5">
      <c r="B120" s="47"/>
      <c r="D120" s="214" t="s">
        <v>210</v>
      </c>
      <c r="F120" s="215" t="s">
        <v>1066</v>
      </c>
      <c r="I120" s="216"/>
      <c r="L120" s="47"/>
      <c r="M120" s="217"/>
      <c r="N120" s="48"/>
      <c r="O120" s="48"/>
      <c r="P120" s="48"/>
      <c r="Q120" s="48"/>
      <c r="R120" s="48"/>
      <c r="S120" s="48"/>
      <c r="T120" s="86"/>
      <c r="AT120" s="24" t="s">
        <v>210</v>
      </c>
      <c r="AU120" s="24" t="s">
        <v>85</v>
      </c>
    </row>
    <row r="121" spans="2:65" s="1" customFormat="1" ht="16.5" customHeight="1">
      <c r="B121" s="201"/>
      <c r="C121" s="202" t="s">
        <v>308</v>
      </c>
      <c r="D121" s="202" t="s">
        <v>203</v>
      </c>
      <c r="E121" s="203" t="s">
        <v>1067</v>
      </c>
      <c r="F121" s="204" t="s">
        <v>1068</v>
      </c>
      <c r="G121" s="205" t="s">
        <v>330</v>
      </c>
      <c r="H121" s="206">
        <v>118</v>
      </c>
      <c r="I121" s="207"/>
      <c r="J121" s="208">
        <f>ROUND(I121*H121,2)</f>
        <v>0</v>
      </c>
      <c r="K121" s="204" t="s">
        <v>1032</v>
      </c>
      <c r="L121" s="47"/>
      <c r="M121" s="209" t="s">
        <v>5</v>
      </c>
      <c r="N121" s="210" t="s">
        <v>48</v>
      </c>
      <c r="O121" s="48"/>
      <c r="P121" s="211">
        <f>O121*H121</f>
        <v>0</v>
      </c>
      <c r="Q121" s="211">
        <v>0</v>
      </c>
      <c r="R121" s="211">
        <f>Q121*H121</f>
        <v>0</v>
      </c>
      <c r="S121" s="211">
        <v>0</v>
      </c>
      <c r="T121" s="212">
        <f>S121*H121</f>
        <v>0</v>
      </c>
      <c r="AR121" s="24" t="s">
        <v>208</v>
      </c>
      <c r="AT121" s="24" t="s">
        <v>203</v>
      </c>
      <c r="AU121" s="24" t="s">
        <v>85</v>
      </c>
      <c r="AY121" s="24" t="s">
        <v>201</v>
      </c>
      <c r="BE121" s="213">
        <f>IF(N121="základní",J121,0)</f>
        <v>0</v>
      </c>
      <c r="BF121" s="213">
        <f>IF(N121="snížená",J121,0)</f>
        <v>0</v>
      </c>
      <c r="BG121" s="213">
        <f>IF(N121="zákl. přenesená",J121,0)</f>
        <v>0</v>
      </c>
      <c r="BH121" s="213">
        <f>IF(N121="sníž. přenesená",J121,0)</f>
        <v>0</v>
      </c>
      <c r="BI121" s="213">
        <f>IF(N121="nulová",J121,0)</f>
        <v>0</v>
      </c>
      <c r="BJ121" s="24" t="s">
        <v>85</v>
      </c>
      <c r="BK121" s="213">
        <f>ROUND(I121*H121,2)</f>
        <v>0</v>
      </c>
      <c r="BL121" s="24" t="s">
        <v>208</v>
      </c>
      <c r="BM121" s="24" t="s">
        <v>417</v>
      </c>
    </row>
    <row r="122" spans="2:47" s="1" customFormat="1" ht="13.5">
      <c r="B122" s="47"/>
      <c r="D122" s="214" t="s">
        <v>210</v>
      </c>
      <c r="F122" s="215" t="s">
        <v>1068</v>
      </c>
      <c r="I122" s="216"/>
      <c r="L122" s="47"/>
      <c r="M122" s="217"/>
      <c r="N122" s="48"/>
      <c r="O122" s="48"/>
      <c r="P122" s="48"/>
      <c r="Q122" s="48"/>
      <c r="R122" s="48"/>
      <c r="S122" s="48"/>
      <c r="T122" s="86"/>
      <c r="AT122" s="24" t="s">
        <v>210</v>
      </c>
      <c r="AU122" s="24" t="s">
        <v>85</v>
      </c>
    </row>
    <row r="123" spans="2:65" s="1" customFormat="1" ht="16.5" customHeight="1">
      <c r="B123" s="201"/>
      <c r="C123" s="202" t="s">
        <v>313</v>
      </c>
      <c r="D123" s="202" t="s">
        <v>203</v>
      </c>
      <c r="E123" s="203" t="s">
        <v>1069</v>
      </c>
      <c r="F123" s="204" t="s">
        <v>1070</v>
      </c>
      <c r="G123" s="205" t="s">
        <v>316</v>
      </c>
      <c r="H123" s="206">
        <v>50</v>
      </c>
      <c r="I123" s="207"/>
      <c r="J123" s="208">
        <f>ROUND(I123*H123,2)</f>
        <v>0</v>
      </c>
      <c r="K123" s="204" t="s">
        <v>1071</v>
      </c>
      <c r="L123" s="47"/>
      <c r="M123" s="209" t="s">
        <v>5</v>
      </c>
      <c r="N123" s="210" t="s">
        <v>48</v>
      </c>
      <c r="O123" s="48"/>
      <c r="P123" s="211">
        <f>O123*H123</f>
        <v>0</v>
      </c>
      <c r="Q123" s="211">
        <v>0.00023</v>
      </c>
      <c r="R123" s="211">
        <f>Q123*H123</f>
        <v>0.0115</v>
      </c>
      <c r="S123" s="211">
        <v>0</v>
      </c>
      <c r="T123" s="212">
        <f>S123*H123</f>
        <v>0</v>
      </c>
      <c r="AR123" s="24" t="s">
        <v>208</v>
      </c>
      <c r="AT123" s="24" t="s">
        <v>203</v>
      </c>
      <c r="AU123" s="24" t="s">
        <v>85</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430</v>
      </c>
    </row>
    <row r="124" spans="2:47" s="1" customFormat="1" ht="13.5">
      <c r="B124" s="47"/>
      <c r="D124" s="214" t="s">
        <v>210</v>
      </c>
      <c r="F124" s="215" t="s">
        <v>1070</v>
      </c>
      <c r="I124" s="216"/>
      <c r="L124" s="47"/>
      <c r="M124" s="217"/>
      <c r="N124" s="48"/>
      <c r="O124" s="48"/>
      <c r="P124" s="48"/>
      <c r="Q124" s="48"/>
      <c r="R124" s="48"/>
      <c r="S124" s="48"/>
      <c r="T124" s="86"/>
      <c r="AT124" s="24" t="s">
        <v>210</v>
      </c>
      <c r="AU124" s="24" t="s">
        <v>85</v>
      </c>
    </row>
    <row r="125" spans="2:65" s="1" customFormat="1" ht="16.5" customHeight="1">
      <c r="B125" s="201"/>
      <c r="C125" s="202" t="s">
        <v>318</v>
      </c>
      <c r="D125" s="202" t="s">
        <v>203</v>
      </c>
      <c r="E125" s="203" t="s">
        <v>1072</v>
      </c>
      <c r="F125" s="204" t="s">
        <v>1073</v>
      </c>
      <c r="G125" s="205" t="s">
        <v>316</v>
      </c>
      <c r="H125" s="206">
        <v>2</v>
      </c>
      <c r="I125" s="207"/>
      <c r="J125" s="208">
        <f>ROUND(I125*H125,2)</f>
        <v>0</v>
      </c>
      <c r="K125" s="204" t="s">
        <v>1071</v>
      </c>
      <c r="L125" s="47"/>
      <c r="M125" s="209" t="s">
        <v>5</v>
      </c>
      <c r="N125" s="210" t="s">
        <v>48</v>
      </c>
      <c r="O125" s="48"/>
      <c r="P125" s="211">
        <f>O125*H125</f>
        <v>0</v>
      </c>
      <c r="Q125" s="211">
        <v>0.00045</v>
      </c>
      <c r="R125" s="211">
        <f>Q125*H125</f>
        <v>0.0009</v>
      </c>
      <c r="S125" s="211">
        <v>0</v>
      </c>
      <c r="T125" s="212">
        <f>S125*H125</f>
        <v>0</v>
      </c>
      <c r="AR125" s="24" t="s">
        <v>208</v>
      </c>
      <c r="AT125" s="24" t="s">
        <v>203</v>
      </c>
      <c r="AU125" s="24" t="s">
        <v>85</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147</v>
      </c>
    </row>
    <row r="126" spans="2:47" s="1" customFormat="1" ht="13.5">
      <c r="B126" s="47"/>
      <c r="D126" s="214" t="s">
        <v>210</v>
      </c>
      <c r="F126" s="215" t="s">
        <v>1073</v>
      </c>
      <c r="I126" s="216"/>
      <c r="L126" s="47"/>
      <c r="M126" s="217"/>
      <c r="N126" s="48"/>
      <c r="O126" s="48"/>
      <c r="P126" s="48"/>
      <c r="Q126" s="48"/>
      <c r="R126" s="48"/>
      <c r="S126" s="48"/>
      <c r="T126" s="86"/>
      <c r="AT126" s="24" t="s">
        <v>210</v>
      </c>
      <c r="AU126" s="24" t="s">
        <v>85</v>
      </c>
    </row>
    <row r="127" spans="2:65" s="1" customFormat="1" ht="16.5" customHeight="1">
      <c r="B127" s="201"/>
      <c r="C127" s="202" t="s">
        <v>10</v>
      </c>
      <c r="D127" s="202" t="s">
        <v>203</v>
      </c>
      <c r="E127" s="203" t="s">
        <v>1074</v>
      </c>
      <c r="F127" s="204" t="s">
        <v>1075</v>
      </c>
      <c r="G127" s="205" t="s">
        <v>206</v>
      </c>
      <c r="H127" s="206">
        <v>157.5</v>
      </c>
      <c r="I127" s="207"/>
      <c r="J127" s="208">
        <f>ROUND(I127*H127,2)</f>
        <v>0</v>
      </c>
      <c r="K127" s="204" t="s">
        <v>1071</v>
      </c>
      <c r="L127" s="47"/>
      <c r="M127" s="209" t="s">
        <v>5</v>
      </c>
      <c r="N127" s="210" t="s">
        <v>48</v>
      </c>
      <c r="O127" s="48"/>
      <c r="P127" s="211">
        <f>O127*H127</f>
        <v>0</v>
      </c>
      <c r="Q127" s="211">
        <v>0</v>
      </c>
      <c r="R127" s="211">
        <f>Q127*H127</f>
        <v>0</v>
      </c>
      <c r="S127" s="211">
        <v>0</v>
      </c>
      <c r="T127" s="212">
        <f>S127*H127</f>
        <v>0</v>
      </c>
      <c r="AR127" s="24" t="s">
        <v>208</v>
      </c>
      <c r="AT127" s="24" t="s">
        <v>203</v>
      </c>
      <c r="AU127" s="24" t="s">
        <v>85</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456</v>
      </c>
    </row>
    <row r="128" spans="2:47" s="1" customFormat="1" ht="13.5">
      <c r="B128" s="47"/>
      <c r="D128" s="214" t="s">
        <v>210</v>
      </c>
      <c r="F128" s="215" t="s">
        <v>1075</v>
      </c>
      <c r="I128" s="216"/>
      <c r="L128" s="47"/>
      <c r="M128" s="217"/>
      <c r="N128" s="48"/>
      <c r="O128" s="48"/>
      <c r="P128" s="48"/>
      <c r="Q128" s="48"/>
      <c r="R128" s="48"/>
      <c r="S128" s="48"/>
      <c r="T128" s="86"/>
      <c r="AT128" s="24" t="s">
        <v>210</v>
      </c>
      <c r="AU128" s="24" t="s">
        <v>85</v>
      </c>
    </row>
    <row r="129" spans="2:65" s="1" customFormat="1" ht="16.5" customHeight="1">
      <c r="B129" s="201"/>
      <c r="C129" s="202" t="s">
        <v>327</v>
      </c>
      <c r="D129" s="202" t="s">
        <v>203</v>
      </c>
      <c r="E129" s="203" t="s">
        <v>1076</v>
      </c>
      <c r="F129" s="204" t="s">
        <v>1077</v>
      </c>
      <c r="G129" s="205" t="s">
        <v>206</v>
      </c>
      <c r="H129" s="206">
        <v>54.5</v>
      </c>
      <c r="I129" s="207"/>
      <c r="J129" s="208">
        <f>ROUND(I129*H129,2)</f>
        <v>0</v>
      </c>
      <c r="K129" s="204" t="s">
        <v>1071</v>
      </c>
      <c r="L129" s="47"/>
      <c r="M129" s="209" t="s">
        <v>5</v>
      </c>
      <c r="N129" s="210" t="s">
        <v>48</v>
      </c>
      <c r="O129" s="48"/>
      <c r="P129" s="211">
        <f>O129*H129</f>
        <v>0</v>
      </c>
      <c r="Q129" s="211">
        <v>0</v>
      </c>
      <c r="R129" s="211">
        <f>Q129*H129</f>
        <v>0</v>
      </c>
      <c r="S129" s="211">
        <v>0</v>
      </c>
      <c r="T129" s="212">
        <f>S129*H129</f>
        <v>0</v>
      </c>
      <c r="AR129" s="24" t="s">
        <v>208</v>
      </c>
      <c r="AT129" s="24" t="s">
        <v>203</v>
      </c>
      <c r="AU129" s="24" t="s">
        <v>85</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468</v>
      </c>
    </row>
    <row r="130" spans="2:47" s="1" customFormat="1" ht="13.5">
      <c r="B130" s="47"/>
      <c r="D130" s="214" t="s">
        <v>210</v>
      </c>
      <c r="F130" s="215" t="s">
        <v>1077</v>
      </c>
      <c r="I130" s="216"/>
      <c r="L130" s="47"/>
      <c r="M130" s="217"/>
      <c r="N130" s="48"/>
      <c r="O130" s="48"/>
      <c r="P130" s="48"/>
      <c r="Q130" s="48"/>
      <c r="R130" s="48"/>
      <c r="S130" s="48"/>
      <c r="T130" s="86"/>
      <c r="AT130" s="24" t="s">
        <v>210</v>
      </c>
      <c r="AU130" s="24" t="s">
        <v>85</v>
      </c>
    </row>
    <row r="131" spans="2:65" s="1" customFormat="1" ht="16.5" customHeight="1">
      <c r="B131" s="201"/>
      <c r="C131" s="202" t="s">
        <v>334</v>
      </c>
      <c r="D131" s="202" t="s">
        <v>203</v>
      </c>
      <c r="E131" s="203" t="s">
        <v>1078</v>
      </c>
      <c r="F131" s="204" t="s">
        <v>1079</v>
      </c>
      <c r="G131" s="205" t="s">
        <v>330</v>
      </c>
      <c r="H131" s="206">
        <v>125</v>
      </c>
      <c r="I131" s="207"/>
      <c r="J131" s="208">
        <f>ROUND(I131*H131,2)</f>
        <v>0</v>
      </c>
      <c r="K131" s="204" t="s">
        <v>1071</v>
      </c>
      <c r="L131" s="47"/>
      <c r="M131" s="209" t="s">
        <v>5</v>
      </c>
      <c r="N131" s="210" t="s">
        <v>48</v>
      </c>
      <c r="O131" s="48"/>
      <c r="P131" s="211">
        <f>O131*H131</f>
        <v>0</v>
      </c>
      <c r="Q131" s="211">
        <v>0.00049</v>
      </c>
      <c r="R131" s="211">
        <f>Q131*H131</f>
        <v>0.06125</v>
      </c>
      <c r="S131" s="211">
        <v>0</v>
      </c>
      <c r="T131" s="212">
        <f>S131*H131</f>
        <v>0</v>
      </c>
      <c r="AR131" s="24" t="s">
        <v>208</v>
      </c>
      <c r="AT131" s="24" t="s">
        <v>203</v>
      </c>
      <c r="AU131" s="24" t="s">
        <v>85</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480</v>
      </c>
    </row>
    <row r="132" spans="2:47" s="1" customFormat="1" ht="13.5">
      <c r="B132" s="47"/>
      <c r="D132" s="214" t="s">
        <v>210</v>
      </c>
      <c r="F132" s="215" t="s">
        <v>1079</v>
      </c>
      <c r="I132" s="216"/>
      <c r="L132" s="47"/>
      <c r="M132" s="217"/>
      <c r="N132" s="48"/>
      <c r="O132" s="48"/>
      <c r="P132" s="48"/>
      <c r="Q132" s="48"/>
      <c r="R132" s="48"/>
      <c r="S132" s="48"/>
      <c r="T132" s="86"/>
      <c r="AT132" s="24" t="s">
        <v>210</v>
      </c>
      <c r="AU132" s="24" t="s">
        <v>85</v>
      </c>
    </row>
    <row r="133" spans="2:65" s="1" customFormat="1" ht="16.5" customHeight="1">
      <c r="B133" s="201"/>
      <c r="C133" s="202" t="s">
        <v>341</v>
      </c>
      <c r="D133" s="202" t="s">
        <v>203</v>
      </c>
      <c r="E133" s="203" t="s">
        <v>1080</v>
      </c>
      <c r="F133" s="204" t="s">
        <v>1081</v>
      </c>
      <c r="G133" s="205" t="s">
        <v>922</v>
      </c>
      <c r="H133" s="206">
        <v>200</v>
      </c>
      <c r="I133" s="207"/>
      <c r="J133" s="208">
        <f>ROUND(I133*H133,2)</f>
        <v>0</v>
      </c>
      <c r="K133" s="204" t="s">
        <v>1071</v>
      </c>
      <c r="L133" s="47"/>
      <c r="M133" s="209" t="s">
        <v>5</v>
      </c>
      <c r="N133" s="210" t="s">
        <v>48</v>
      </c>
      <c r="O133" s="48"/>
      <c r="P133" s="211">
        <f>O133*H133</f>
        <v>0</v>
      </c>
      <c r="Q133" s="211">
        <v>0.00059</v>
      </c>
      <c r="R133" s="211">
        <f>Q133*H133</f>
        <v>0.11800000000000001</v>
      </c>
      <c r="S133" s="211">
        <v>0</v>
      </c>
      <c r="T133" s="212">
        <f>S133*H133</f>
        <v>0</v>
      </c>
      <c r="AR133" s="24" t="s">
        <v>208</v>
      </c>
      <c r="AT133" s="24" t="s">
        <v>203</v>
      </c>
      <c r="AU133" s="24" t="s">
        <v>85</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496</v>
      </c>
    </row>
    <row r="134" spans="2:47" s="1" customFormat="1" ht="13.5">
      <c r="B134" s="47"/>
      <c r="D134" s="214" t="s">
        <v>210</v>
      </c>
      <c r="F134" s="215" t="s">
        <v>1081</v>
      </c>
      <c r="I134" s="216"/>
      <c r="L134" s="47"/>
      <c r="M134" s="217"/>
      <c r="N134" s="48"/>
      <c r="O134" s="48"/>
      <c r="P134" s="48"/>
      <c r="Q134" s="48"/>
      <c r="R134" s="48"/>
      <c r="S134" s="48"/>
      <c r="T134" s="86"/>
      <c r="AT134" s="24" t="s">
        <v>210</v>
      </c>
      <c r="AU134" s="24" t="s">
        <v>85</v>
      </c>
    </row>
    <row r="135" spans="2:65" s="1" customFormat="1" ht="16.5" customHeight="1">
      <c r="B135" s="201"/>
      <c r="C135" s="202" t="s">
        <v>347</v>
      </c>
      <c r="D135" s="202" t="s">
        <v>203</v>
      </c>
      <c r="E135" s="203" t="s">
        <v>1082</v>
      </c>
      <c r="F135" s="204" t="s">
        <v>1083</v>
      </c>
      <c r="G135" s="205" t="s">
        <v>316</v>
      </c>
      <c r="H135" s="206">
        <v>4</v>
      </c>
      <c r="I135" s="207"/>
      <c r="J135" s="208">
        <f>ROUND(I135*H135,2)</f>
        <v>0</v>
      </c>
      <c r="K135" s="204" t="s">
        <v>1071</v>
      </c>
      <c r="L135" s="47"/>
      <c r="M135" s="209" t="s">
        <v>5</v>
      </c>
      <c r="N135" s="210" t="s">
        <v>48</v>
      </c>
      <c r="O135" s="48"/>
      <c r="P135" s="211">
        <f>O135*H135</f>
        <v>0</v>
      </c>
      <c r="Q135" s="211">
        <v>0.00202</v>
      </c>
      <c r="R135" s="211">
        <f>Q135*H135</f>
        <v>0.00808</v>
      </c>
      <c r="S135" s="211">
        <v>0</v>
      </c>
      <c r="T135" s="212">
        <f>S135*H135</f>
        <v>0</v>
      </c>
      <c r="AR135" s="24" t="s">
        <v>208</v>
      </c>
      <c r="AT135" s="24" t="s">
        <v>203</v>
      </c>
      <c r="AU135" s="24" t="s">
        <v>85</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509</v>
      </c>
    </row>
    <row r="136" spans="2:47" s="1" customFormat="1" ht="13.5">
      <c r="B136" s="47"/>
      <c r="D136" s="214" t="s">
        <v>210</v>
      </c>
      <c r="F136" s="215" t="s">
        <v>1083</v>
      </c>
      <c r="I136" s="216"/>
      <c r="L136" s="47"/>
      <c r="M136" s="217"/>
      <c r="N136" s="48"/>
      <c r="O136" s="48"/>
      <c r="P136" s="48"/>
      <c r="Q136" s="48"/>
      <c r="R136" s="48"/>
      <c r="S136" s="48"/>
      <c r="T136" s="86"/>
      <c r="AT136" s="24" t="s">
        <v>210</v>
      </c>
      <c r="AU136" s="24" t="s">
        <v>85</v>
      </c>
    </row>
    <row r="137" spans="2:65" s="1" customFormat="1" ht="16.5" customHeight="1">
      <c r="B137" s="201"/>
      <c r="C137" s="202" t="s">
        <v>352</v>
      </c>
      <c r="D137" s="202" t="s">
        <v>203</v>
      </c>
      <c r="E137" s="203" t="s">
        <v>1084</v>
      </c>
      <c r="F137" s="204" t="s">
        <v>1085</v>
      </c>
      <c r="G137" s="205" t="s">
        <v>316</v>
      </c>
      <c r="H137" s="206">
        <v>3</v>
      </c>
      <c r="I137" s="207"/>
      <c r="J137" s="208">
        <f>ROUND(I137*H137,2)</f>
        <v>0</v>
      </c>
      <c r="K137" s="204" t="s">
        <v>1071</v>
      </c>
      <c r="L137" s="47"/>
      <c r="M137" s="209" t="s">
        <v>5</v>
      </c>
      <c r="N137" s="210" t="s">
        <v>48</v>
      </c>
      <c r="O137" s="48"/>
      <c r="P137" s="211">
        <f>O137*H137</f>
        <v>0</v>
      </c>
      <c r="Q137" s="211">
        <v>0.00059</v>
      </c>
      <c r="R137" s="211">
        <f>Q137*H137</f>
        <v>0.00177</v>
      </c>
      <c r="S137" s="211">
        <v>0</v>
      </c>
      <c r="T137" s="212">
        <f>S137*H137</f>
        <v>0</v>
      </c>
      <c r="AR137" s="24" t="s">
        <v>208</v>
      </c>
      <c r="AT137" s="24" t="s">
        <v>203</v>
      </c>
      <c r="AU137" s="24" t="s">
        <v>85</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518</v>
      </c>
    </row>
    <row r="138" spans="2:47" s="1" customFormat="1" ht="13.5">
      <c r="B138" s="47"/>
      <c r="D138" s="214" t="s">
        <v>210</v>
      </c>
      <c r="F138" s="215" t="s">
        <v>1085</v>
      </c>
      <c r="I138" s="216"/>
      <c r="L138" s="47"/>
      <c r="M138" s="217"/>
      <c r="N138" s="48"/>
      <c r="O138" s="48"/>
      <c r="P138" s="48"/>
      <c r="Q138" s="48"/>
      <c r="R138" s="48"/>
      <c r="S138" s="48"/>
      <c r="T138" s="86"/>
      <c r="AT138" s="24" t="s">
        <v>210</v>
      </c>
      <c r="AU138" s="24" t="s">
        <v>85</v>
      </c>
    </row>
    <row r="139" spans="2:63" s="10" customFormat="1" ht="37.4" customHeight="1">
      <c r="B139" s="188"/>
      <c r="D139" s="189" t="s">
        <v>76</v>
      </c>
      <c r="E139" s="190" t="s">
        <v>1086</v>
      </c>
      <c r="F139" s="190" t="s">
        <v>1087</v>
      </c>
      <c r="I139" s="191"/>
      <c r="J139" s="192">
        <f>BK139</f>
        <v>0</v>
      </c>
      <c r="L139" s="188"/>
      <c r="M139" s="193"/>
      <c r="N139" s="194"/>
      <c r="O139" s="194"/>
      <c r="P139" s="195">
        <f>SUM(P140:P183)</f>
        <v>0</v>
      </c>
      <c r="Q139" s="194"/>
      <c r="R139" s="195">
        <f>SUM(R140:R183)</f>
        <v>3.1662000000000003</v>
      </c>
      <c r="S139" s="194"/>
      <c r="T139" s="196">
        <f>SUM(T140:T183)</f>
        <v>0</v>
      </c>
      <c r="AR139" s="189" t="s">
        <v>85</v>
      </c>
      <c r="AT139" s="197" t="s">
        <v>76</v>
      </c>
      <c r="AU139" s="197" t="s">
        <v>77</v>
      </c>
      <c r="AY139" s="189" t="s">
        <v>201</v>
      </c>
      <c r="BK139" s="198">
        <f>SUM(BK140:BK183)</f>
        <v>0</v>
      </c>
    </row>
    <row r="140" spans="2:65" s="1" customFormat="1" ht="16.5" customHeight="1">
      <c r="B140" s="201"/>
      <c r="C140" s="202" t="s">
        <v>357</v>
      </c>
      <c r="D140" s="202" t="s">
        <v>203</v>
      </c>
      <c r="E140" s="203" t="s">
        <v>1088</v>
      </c>
      <c r="F140" s="204" t="s">
        <v>1089</v>
      </c>
      <c r="G140" s="205" t="s">
        <v>330</v>
      </c>
      <c r="H140" s="206">
        <v>38</v>
      </c>
      <c r="I140" s="207"/>
      <c r="J140" s="208">
        <f>ROUND(I140*H140,2)</f>
        <v>0</v>
      </c>
      <c r="K140" s="204" t="s">
        <v>1032</v>
      </c>
      <c r="L140" s="47"/>
      <c r="M140" s="209" t="s">
        <v>5</v>
      </c>
      <c r="N140" s="210" t="s">
        <v>48</v>
      </c>
      <c r="O140" s="48"/>
      <c r="P140" s="211">
        <f>O140*H140</f>
        <v>0</v>
      </c>
      <c r="Q140" s="211">
        <v>0.0159</v>
      </c>
      <c r="R140" s="211">
        <f>Q140*H140</f>
        <v>0.6042000000000001</v>
      </c>
      <c r="S140" s="211">
        <v>0</v>
      </c>
      <c r="T140" s="212">
        <f>S140*H140</f>
        <v>0</v>
      </c>
      <c r="AR140" s="24" t="s">
        <v>208</v>
      </c>
      <c r="AT140" s="24" t="s">
        <v>203</v>
      </c>
      <c r="AU140" s="24" t="s">
        <v>85</v>
      </c>
      <c r="AY140" s="24" t="s">
        <v>201</v>
      </c>
      <c r="BE140" s="213">
        <f>IF(N140="základní",J140,0)</f>
        <v>0</v>
      </c>
      <c r="BF140" s="213">
        <f>IF(N140="snížená",J140,0)</f>
        <v>0</v>
      </c>
      <c r="BG140" s="213">
        <f>IF(N140="zákl. přenesená",J140,0)</f>
        <v>0</v>
      </c>
      <c r="BH140" s="213">
        <f>IF(N140="sníž. přenesená",J140,0)</f>
        <v>0</v>
      </c>
      <c r="BI140" s="213">
        <f>IF(N140="nulová",J140,0)</f>
        <v>0</v>
      </c>
      <c r="BJ140" s="24" t="s">
        <v>85</v>
      </c>
      <c r="BK140" s="213">
        <f>ROUND(I140*H140,2)</f>
        <v>0</v>
      </c>
      <c r="BL140" s="24" t="s">
        <v>208</v>
      </c>
      <c r="BM140" s="24" t="s">
        <v>528</v>
      </c>
    </row>
    <row r="141" spans="2:47" s="1" customFormat="1" ht="13.5">
      <c r="B141" s="47"/>
      <c r="D141" s="214" t="s">
        <v>210</v>
      </c>
      <c r="F141" s="215" t="s">
        <v>1089</v>
      </c>
      <c r="I141" s="216"/>
      <c r="L141" s="47"/>
      <c r="M141" s="217"/>
      <c r="N141" s="48"/>
      <c r="O141" s="48"/>
      <c r="P141" s="48"/>
      <c r="Q141" s="48"/>
      <c r="R141" s="48"/>
      <c r="S141" s="48"/>
      <c r="T141" s="86"/>
      <c r="AT141" s="24" t="s">
        <v>210</v>
      </c>
      <c r="AU141" s="24" t="s">
        <v>85</v>
      </c>
    </row>
    <row r="142" spans="2:65" s="1" customFormat="1" ht="16.5" customHeight="1">
      <c r="B142" s="201"/>
      <c r="C142" s="202" t="s">
        <v>368</v>
      </c>
      <c r="D142" s="202" t="s">
        <v>203</v>
      </c>
      <c r="E142" s="203" t="s">
        <v>1090</v>
      </c>
      <c r="F142" s="204" t="s">
        <v>1091</v>
      </c>
      <c r="G142" s="205" t="s">
        <v>330</v>
      </c>
      <c r="H142" s="206">
        <v>48</v>
      </c>
      <c r="I142" s="207"/>
      <c r="J142" s="208">
        <f>ROUND(I142*H142,2)</f>
        <v>0</v>
      </c>
      <c r="K142" s="204" t="s">
        <v>1032</v>
      </c>
      <c r="L142" s="47"/>
      <c r="M142" s="209" t="s">
        <v>5</v>
      </c>
      <c r="N142" s="210" t="s">
        <v>48</v>
      </c>
      <c r="O142" s="48"/>
      <c r="P142" s="211">
        <f>O142*H142</f>
        <v>0</v>
      </c>
      <c r="Q142" s="211">
        <v>0.01387</v>
      </c>
      <c r="R142" s="211">
        <f>Q142*H142</f>
        <v>0.66576</v>
      </c>
      <c r="S142" s="211">
        <v>0</v>
      </c>
      <c r="T142" s="212">
        <f>S142*H142</f>
        <v>0</v>
      </c>
      <c r="AR142" s="24" t="s">
        <v>208</v>
      </c>
      <c r="AT142" s="24" t="s">
        <v>203</v>
      </c>
      <c r="AU142" s="24" t="s">
        <v>85</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541</v>
      </c>
    </row>
    <row r="143" spans="2:47" s="1" customFormat="1" ht="13.5">
      <c r="B143" s="47"/>
      <c r="D143" s="214" t="s">
        <v>210</v>
      </c>
      <c r="F143" s="215" t="s">
        <v>1091</v>
      </c>
      <c r="I143" s="216"/>
      <c r="L143" s="47"/>
      <c r="M143" s="217"/>
      <c r="N143" s="48"/>
      <c r="O143" s="48"/>
      <c r="P143" s="48"/>
      <c r="Q143" s="48"/>
      <c r="R143" s="48"/>
      <c r="S143" s="48"/>
      <c r="T143" s="86"/>
      <c r="AT143" s="24" t="s">
        <v>210</v>
      </c>
      <c r="AU143" s="24" t="s">
        <v>85</v>
      </c>
    </row>
    <row r="144" spans="2:65" s="1" customFormat="1" ht="16.5" customHeight="1">
      <c r="B144" s="201"/>
      <c r="C144" s="202" t="s">
        <v>374</v>
      </c>
      <c r="D144" s="202" t="s">
        <v>203</v>
      </c>
      <c r="E144" s="203" t="s">
        <v>1092</v>
      </c>
      <c r="F144" s="204" t="s">
        <v>1093</v>
      </c>
      <c r="G144" s="205" t="s">
        <v>330</v>
      </c>
      <c r="H144" s="206">
        <v>62</v>
      </c>
      <c r="I144" s="207"/>
      <c r="J144" s="208">
        <f>ROUND(I144*H144,2)</f>
        <v>0</v>
      </c>
      <c r="K144" s="204" t="s">
        <v>1032</v>
      </c>
      <c r="L144" s="47"/>
      <c r="M144" s="209" t="s">
        <v>5</v>
      </c>
      <c r="N144" s="210" t="s">
        <v>48</v>
      </c>
      <c r="O144" s="48"/>
      <c r="P144" s="211">
        <f>O144*H144</f>
        <v>0</v>
      </c>
      <c r="Q144" s="211">
        <v>0.01793</v>
      </c>
      <c r="R144" s="211">
        <f>Q144*H144</f>
        <v>1.11166</v>
      </c>
      <c r="S144" s="211">
        <v>0</v>
      </c>
      <c r="T144" s="212">
        <f>S144*H144</f>
        <v>0</v>
      </c>
      <c r="AR144" s="24" t="s">
        <v>208</v>
      </c>
      <c r="AT144" s="24" t="s">
        <v>203</v>
      </c>
      <c r="AU144" s="24" t="s">
        <v>85</v>
      </c>
      <c r="AY144" s="24" t="s">
        <v>201</v>
      </c>
      <c r="BE144" s="213">
        <f>IF(N144="základní",J144,0)</f>
        <v>0</v>
      </c>
      <c r="BF144" s="213">
        <f>IF(N144="snížená",J144,0)</f>
        <v>0</v>
      </c>
      <c r="BG144" s="213">
        <f>IF(N144="zákl. přenesená",J144,0)</f>
        <v>0</v>
      </c>
      <c r="BH144" s="213">
        <f>IF(N144="sníž. přenesená",J144,0)</f>
        <v>0</v>
      </c>
      <c r="BI144" s="213">
        <f>IF(N144="nulová",J144,0)</f>
        <v>0</v>
      </c>
      <c r="BJ144" s="24" t="s">
        <v>85</v>
      </c>
      <c r="BK144" s="213">
        <f>ROUND(I144*H144,2)</f>
        <v>0</v>
      </c>
      <c r="BL144" s="24" t="s">
        <v>208</v>
      </c>
      <c r="BM144" s="24" t="s">
        <v>550</v>
      </c>
    </row>
    <row r="145" spans="2:47" s="1" customFormat="1" ht="13.5">
      <c r="B145" s="47"/>
      <c r="D145" s="214" t="s">
        <v>210</v>
      </c>
      <c r="F145" s="215" t="s">
        <v>1093</v>
      </c>
      <c r="I145" s="216"/>
      <c r="L145" s="47"/>
      <c r="M145" s="217"/>
      <c r="N145" s="48"/>
      <c r="O145" s="48"/>
      <c r="P145" s="48"/>
      <c r="Q145" s="48"/>
      <c r="R145" s="48"/>
      <c r="S145" s="48"/>
      <c r="T145" s="86"/>
      <c r="AT145" s="24" t="s">
        <v>210</v>
      </c>
      <c r="AU145" s="24" t="s">
        <v>85</v>
      </c>
    </row>
    <row r="146" spans="2:65" s="1" customFormat="1" ht="16.5" customHeight="1">
      <c r="B146" s="201"/>
      <c r="C146" s="202" t="s">
        <v>144</v>
      </c>
      <c r="D146" s="202" t="s">
        <v>203</v>
      </c>
      <c r="E146" s="203" t="s">
        <v>1094</v>
      </c>
      <c r="F146" s="204" t="s">
        <v>1095</v>
      </c>
      <c r="G146" s="205" t="s">
        <v>316</v>
      </c>
      <c r="H146" s="206">
        <v>1</v>
      </c>
      <c r="I146" s="207"/>
      <c r="J146" s="208">
        <f>ROUND(I146*H146,2)</f>
        <v>0</v>
      </c>
      <c r="K146" s="204" t="s">
        <v>1032</v>
      </c>
      <c r="L146" s="47"/>
      <c r="M146" s="209" t="s">
        <v>5</v>
      </c>
      <c r="N146" s="210" t="s">
        <v>48</v>
      </c>
      <c r="O146" s="48"/>
      <c r="P146" s="211">
        <f>O146*H146</f>
        <v>0</v>
      </c>
      <c r="Q146" s="211">
        <v>0.00218</v>
      </c>
      <c r="R146" s="211">
        <f>Q146*H146</f>
        <v>0.00218</v>
      </c>
      <c r="S146" s="211">
        <v>0</v>
      </c>
      <c r="T146" s="212">
        <f>S146*H146</f>
        <v>0</v>
      </c>
      <c r="AR146" s="24" t="s">
        <v>208</v>
      </c>
      <c r="AT146" s="24" t="s">
        <v>203</v>
      </c>
      <c r="AU146" s="24" t="s">
        <v>85</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562</v>
      </c>
    </row>
    <row r="147" spans="2:47" s="1" customFormat="1" ht="13.5">
      <c r="B147" s="47"/>
      <c r="D147" s="214" t="s">
        <v>210</v>
      </c>
      <c r="F147" s="215" t="s">
        <v>1095</v>
      </c>
      <c r="I147" s="216"/>
      <c r="L147" s="47"/>
      <c r="M147" s="217"/>
      <c r="N147" s="48"/>
      <c r="O147" s="48"/>
      <c r="P147" s="48"/>
      <c r="Q147" s="48"/>
      <c r="R147" s="48"/>
      <c r="S147" s="48"/>
      <c r="T147" s="86"/>
      <c r="AT147" s="24" t="s">
        <v>210</v>
      </c>
      <c r="AU147" s="24" t="s">
        <v>85</v>
      </c>
    </row>
    <row r="148" spans="2:65" s="1" customFormat="1" ht="16.5" customHeight="1">
      <c r="B148" s="201"/>
      <c r="C148" s="202" t="s">
        <v>385</v>
      </c>
      <c r="D148" s="202" t="s">
        <v>203</v>
      </c>
      <c r="E148" s="203" t="s">
        <v>1096</v>
      </c>
      <c r="F148" s="204" t="s">
        <v>1097</v>
      </c>
      <c r="G148" s="205" t="s">
        <v>330</v>
      </c>
      <c r="H148" s="206">
        <v>4</v>
      </c>
      <c r="I148" s="207"/>
      <c r="J148" s="208">
        <f>ROUND(I148*H148,2)</f>
        <v>0</v>
      </c>
      <c r="K148" s="204" t="s">
        <v>1032</v>
      </c>
      <c r="L148" s="47"/>
      <c r="M148" s="209" t="s">
        <v>5</v>
      </c>
      <c r="N148" s="210" t="s">
        <v>48</v>
      </c>
      <c r="O148" s="48"/>
      <c r="P148" s="211">
        <f>O148*H148</f>
        <v>0</v>
      </c>
      <c r="Q148" s="211">
        <v>0.00064</v>
      </c>
      <c r="R148" s="211">
        <f>Q148*H148</f>
        <v>0.00256</v>
      </c>
      <c r="S148" s="211">
        <v>0</v>
      </c>
      <c r="T148" s="212">
        <f>S148*H148</f>
        <v>0</v>
      </c>
      <c r="AR148" s="24" t="s">
        <v>208</v>
      </c>
      <c r="AT148" s="24" t="s">
        <v>203</v>
      </c>
      <c r="AU148" s="24" t="s">
        <v>85</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574</v>
      </c>
    </row>
    <row r="149" spans="2:47" s="1" customFormat="1" ht="13.5">
      <c r="B149" s="47"/>
      <c r="D149" s="214" t="s">
        <v>210</v>
      </c>
      <c r="F149" s="215" t="s">
        <v>1097</v>
      </c>
      <c r="I149" s="216"/>
      <c r="L149" s="47"/>
      <c r="M149" s="217"/>
      <c r="N149" s="48"/>
      <c r="O149" s="48"/>
      <c r="P149" s="48"/>
      <c r="Q149" s="48"/>
      <c r="R149" s="48"/>
      <c r="S149" s="48"/>
      <c r="T149" s="86"/>
      <c r="AT149" s="24" t="s">
        <v>210</v>
      </c>
      <c r="AU149" s="24" t="s">
        <v>85</v>
      </c>
    </row>
    <row r="150" spans="2:65" s="1" customFormat="1" ht="16.5" customHeight="1">
      <c r="B150" s="201"/>
      <c r="C150" s="202" t="s">
        <v>391</v>
      </c>
      <c r="D150" s="202" t="s">
        <v>203</v>
      </c>
      <c r="E150" s="203" t="s">
        <v>1098</v>
      </c>
      <c r="F150" s="204" t="s">
        <v>1099</v>
      </c>
      <c r="G150" s="205" t="s">
        <v>330</v>
      </c>
      <c r="H150" s="206">
        <v>12</v>
      </c>
      <c r="I150" s="207"/>
      <c r="J150" s="208">
        <f>ROUND(I150*H150,2)</f>
        <v>0</v>
      </c>
      <c r="K150" s="204" t="s">
        <v>1032</v>
      </c>
      <c r="L150" s="47"/>
      <c r="M150" s="209" t="s">
        <v>5</v>
      </c>
      <c r="N150" s="210" t="s">
        <v>48</v>
      </c>
      <c r="O150" s="48"/>
      <c r="P150" s="211">
        <f>O150*H150</f>
        <v>0</v>
      </c>
      <c r="Q150" s="211">
        <v>0.00083</v>
      </c>
      <c r="R150" s="211">
        <f>Q150*H150</f>
        <v>0.00996</v>
      </c>
      <c r="S150" s="211">
        <v>0</v>
      </c>
      <c r="T150" s="212">
        <f>S150*H150</f>
        <v>0</v>
      </c>
      <c r="AR150" s="24" t="s">
        <v>208</v>
      </c>
      <c r="AT150" s="24" t="s">
        <v>203</v>
      </c>
      <c r="AU150" s="24" t="s">
        <v>85</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584</v>
      </c>
    </row>
    <row r="151" spans="2:47" s="1" customFormat="1" ht="13.5">
      <c r="B151" s="47"/>
      <c r="D151" s="214" t="s">
        <v>210</v>
      </c>
      <c r="F151" s="215" t="s">
        <v>1099</v>
      </c>
      <c r="I151" s="216"/>
      <c r="L151" s="47"/>
      <c r="M151" s="217"/>
      <c r="N151" s="48"/>
      <c r="O151" s="48"/>
      <c r="P151" s="48"/>
      <c r="Q151" s="48"/>
      <c r="R151" s="48"/>
      <c r="S151" s="48"/>
      <c r="T151" s="86"/>
      <c r="AT151" s="24" t="s">
        <v>210</v>
      </c>
      <c r="AU151" s="24" t="s">
        <v>85</v>
      </c>
    </row>
    <row r="152" spans="2:65" s="1" customFormat="1" ht="16.5" customHeight="1">
      <c r="B152" s="201"/>
      <c r="C152" s="202" t="s">
        <v>403</v>
      </c>
      <c r="D152" s="202" t="s">
        <v>203</v>
      </c>
      <c r="E152" s="203" t="s">
        <v>1100</v>
      </c>
      <c r="F152" s="204" t="s">
        <v>1101</v>
      </c>
      <c r="G152" s="205" t="s">
        <v>330</v>
      </c>
      <c r="H152" s="206">
        <v>10</v>
      </c>
      <c r="I152" s="207"/>
      <c r="J152" s="208">
        <f>ROUND(I152*H152,2)</f>
        <v>0</v>
      </c>
      <c r="K152" s="204" t="s">
        <v>1032</v>
      </c>
      <c r="L152" s="47"/>
      <c r="M152" s="209" t="s">
        <v>5</v>
      </c>
      <c r="N152" s="210" t="s">
        <v>48</v>
      </c>
      <c r="O152" s="48"/>
      <c r="P152" s="211">
        <f>O152*H152</f>
        <v>0</v>
      </c>
      <c r="Q152" s="211">
        <v>0.00114</v>
      </c>
      <c r="R152" s="211">
        <f>Q152*H152</f>
        <v>0.0114</v>
      </c>
      <c r="S152" s="211">
        <v>0</v>
      </c>
      <c r="T152" s="212">
        <f>S152*H152</f>
        <v>0</v>
      </c>
      <c r="AR152" s="24" t="s">
        <v>208</v>
      </c>
      <c r="AT152" s="24" t="s">
        <v>203</v>
      </c>
      <c r="AU152" s="24" t="s">
        <v>85</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596</v>
      </c>
    </row>
    <row r="153" spans="2:47" s="1" customFormat="1" ht="13.5">
      <c r="B153" s="47"/>
      <c r="D153" s="214" t="s">
        <v>210</v>
      </c>
      <c r="F153" s="215" t="s">
        <v>1101</v>
      </c>
      <c r="I153" s="216"/>
      <c r="L153" s="47"/>
      <c r="M153" s="217"/>
      <c r="N153" s="48"/>
      <c r="O153" s="48"/>
      <c r="P153" s="48"/>
      <c r="Q153" s="48"/>
      <c r="R153" s="48"/>
      <c r="S153" s="48"/>
      <c r="T153" s="86"/>
      <c r="AT153" s="24" t="s">
        <v>210</v>
      </c>
      <c r="AU153" s="24" t="s">
        <v>85</v>
      </c>
    </row>
    <row r="154" spans="2:65" s="1" customFormat="1" ht="16.5" customHeight="1">
      <c r="B154" s="201"/>
      <c r="C154" s="202" t="s">
        <v>407</v>
      </c>
      <c r="D154" s="202" t="s">
        <v>203</v>
      </c>
      <c r="E154" s="203" t="s">
        <v>1102</v>
      </c>
      <c r="F154" s="204" t="s">
        <v>1103</v>
      </c>
      <c r="G154" s="205" t="s">
        <v>330</v>
      </c>
      <c r="H154" s="206">
        <v>38</v>
      </c>
      <c r="I154" s="207"/>
      <c r="J154" s="208">
        <f>ROUND(I154*H154,2)</f>
        <v>0</v>
      </c>
      <c r="K154" s="204" t="s">
        <v>1032</v>
      </c>
      <c r="L154" s="47"/>
      <c r="M154" s="209" t="s">
        <v>5</v>
      </c>
      <c r="N154" s="210" t="s">
        <v>48</v>
      </c>
      <c r="O154" s="48"/>
      <c r="P154" s="211">
        <f>O154*H154</f>
        <v>0</v>
      </c>
      <c r="Q154" s="211">
        <v>6E-05</v>
      </c>
      <c r="R154" s="211">
        <f>Q154*H154</f>
        <v>0.00228</v>
      </c>
      <c r="S154" s="211">
        <v>0</v>
      </c>
      <c r="T154" s="212">
        <f>S154*H154</f>
        <v>0</v>
      </c>
      <c r="AR154" s="24" t="s">
        <v>208</v>
      </c>
      <c r="AT154" s="24" t="s">
        <v>203</v>
      </c>
      <c r="AU154" s="24" t="s">
        <v>85</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609</v>
      </c>
    </row>
    <row r="155" spans="2:47" s="1" customFormat="1" ht="13.5">
      <c r="B155" s="47"/>
      <c r="D155" s="214" t="s">
        <v>210</v>
      </c>
      <c r="F155" s="215" t="s">
        <v>1103</v>
      </c>
      <c r="I155" s="216"/>
      <c r="L155" s="47"/>
      <c r="M155" s="217"/>
      <c r="N155" s="48"/>
      <c r="O155" s="48"/>
      <c r="P155" s="48"/>
      <c r="Q155" s="48"/>
      <c r="R155" s="48"/>
      <c r="S155" s="48"/>
      <c r="T155" s="86"/>
      <c r="AT155" s="24" t="s">
        <v>210</v>
      </c>
      <c r="AU155" s="24" t="s">
        <v>85</v>
      </c>
    </row>
    <row r="156" spans="2:65" s="1" customFormat="1" ht="16.5" customHeight="1">
      <c r="B156" s="201"/>
      <c r="C156" s="202" t="s">
        <v>411</v>
      </c>
      <c r="D156" s="202" t="s">
        <v>203</v>
      </c>
      <c r="E156" s="203" t="s">
        <v>1104</v>
      </c>
      <c r="F156" s="204" t="s">
        <v>1105</v>
      </c>
      <c r="G156" s="205" t="s">
        <v>330</v>
      </c>
      <c r="H156" s="206">
        <v>48</v>
      </c>
      <c r="I156" s="207"/>
      <c r="J156" s="208">
        <f>ROUND(I156*H156,2)</f>
        <v>0</v>
      </c>
      <c r="K156" s="204" t="s">
        <v>1032</v>
      </c>
      <c r="L156" s="47"/>
      <c r="M156" s="209" t="s">
        <v>5</v>
      </c>
      <c r="N156" s="210" t="s">
        <v>48</v>
      </c>
      <c r="O156" s="48"/>
      <c r="P156" s="211">
        <f>O156*H156</f>
        <v>0</v>
      </c>
      <c r="Q156" s="211">
        <v>5E-05</v>
      </c>
      <c r="R156" s="211">
        <f>Q156*H156</f>
        <v>0.0024000000000000002</v>
      </c>
      <c r="S156" s="211">
        <v>0</v>
      </c>
      <c r="T156" s="212">
        <f>S156*H156</f>
        <v>0</v>
      </c>
      <c r="AR156" s="24" t="s">
        <v>208</v>
      </c>
      <c r="AT156" s="24" t="s">
        <v>203</v>
      </c>
      <c r="AU156" s="24" t="s">
        <v>85</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622</v>
      </c>
    </row>
    <row r="157" spans="2:47" s="1" customFormat="1" ht="13.5">
      <c r="B157" s="47"/>
      <c r="D157" s="214" t="s">
        <v>210</v>
      </c>
      <c r="F157" s="215" t="s">
        <v>1105</v>
      </c>
      <c r="I157" s="216"/>
      <c r="L157" s="47"/>
      <c r="M157" s="217"/>
      <c r="N157" s="48"/>
      <c r="O157" s="48"/>
      <c r="P157" s="48"/>
      <c r="Q157" s="48"/>
      <c r="R157" s="48"/>
      <c r="S157" s="48"/>
      <c r="T157" s="86"/>
      <c r="AT157" s="24" t="s">
        <v>210</v>
      </c>
      <c r="AU157" s="24" t="s">
        <v>85</v>
      </c>
    </row>
    <row r="158" spans="2:65" s="1" customFormat="1" ht="16.5" customHeight="1">
      <c r="B158" s="201"/>
      <c r="C158" s="202" t="s">
        <v>417</v>
      </c>
      <c r="D158" s="202" t="s">
        <v>203</v>
      </c>
      <c r="E158" s="203" t="s">
        <v>1106</v>
      </c>
      <c r="F158" s="204" t="s">
        <v>1107</v>
      </c>
      <c r="G158" s="205" t="s">
        <v>330</v>
      </c>
      <c r="H158" s="206">
        <v>62</v>
      </c>
      <c r="I158" s="207"/>
      <c r="J158" s="208">
        <f>ROUND(I158*H158,2)</f>
        <v>0</v>
      </c>
      <c r="K158" s="204" t="s">
        <v>1032</v>
      </c>
      <c r="L158" s="47"/>
      <c r="M158" s="209" t="s">
        <v>5</v>
      </c>
      <c r="N158" s="210" t="s">
        <v>48</v>
      </c>
      <c r="O158" s="48"/>
      <c r="P158" s="211">
        <f>O158*H158</f>
        <v>0</v>
      </c>
      <c r="Q158" s="211">
        <v>0.00012</v>
      </c>
      <c r="R158" s="211">
        <f>Q158*H158</f>
        <v>0.00744</v>
      </c>
      <c r="S158" s="211">
        <v>0</v>
      </c>
      <c r="T158" s="212">
        <f>S158*H158</f>
        <v>0</v>
      </c>
      <c r="AR158" s="24" t="s">
        <v>208</v>
      </c>
      <c r="AT158" s="24" t="s">
        <v>203</v>
      </c>
      <c r="AU158" s="24" t="s">
        <v>85</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630</v>
      </c>
    </row>
    <row r="159" spans="2:47" s="1" customFormat="1" ht="13.5">
      <c r="B159" s="47"/>
      <c r="D159" s="214" t="s">
        <v>210</v>
      </c>
      <c r="F159" s="215" t="s">
        <v>1107</v>
      </c>
      <c r="I159" s="216"/>
      <c r="L159" s="47"/>
      <c r="M159" s="217"/>
      <c r="N159" s="48"/>
      <c r="O159" s="48"/>
      <c r="P159" s="48"/>
      <c r="Q159" s="48"/>
      <c r="R159" s="48"/>
      <c r="S159" s="48"/>
      <c r="T159" s="86"/>
      <c r="AT159" s="24" t="s">
        <v>210</v>
      </c>
      <c r="AU159" s="24" t="s">
        <v>85</v>
      </c>
    </row>
    <row r="160" spans="2:65" s="1" customFormat="1" ht="16.5" customHeight="1">
      <c r="B160" s="201"/>
      <c r="C160" s="202" t="s">
        <v>423</v>
      </c>
      <c r="D160" s="202" t="s">
        <v>203</v>
      </c>
      <c r="E160" s="203" t="s">
        <v>1108</v>
      </c>
      <c r="F160" s="204" t="s">
        <v>1109</v>
      </c>
      <c r="G160" s="205" t="s">
        <v>330</v>
      </c>
      <c r="H160" s="206">
        <v>4</v>
      </c>
      <c r="I160" s="207"/>
      <c r="J160" s="208">
        <f>ROUND(I160*H160,2)</f>
        <v>0</v>
      </c>
      <c r="K160" s="204" t="s">
        <v>1032</v>
      </c>
      <c r="L160" s="47"/>
      <c r="M160" s="209" t="s">
        <v>5</v>
      </c>
      <c r="N160" s="210" t="s">
        <v>48</v>
      </c>
      <c r="O160" s="48"/>
      <c r="P160" s="211">
        <f>O160*H160</f>
        <v>0</v>
      </c>
      <c r="Q160" s="211">
        <v>7E-05</v>
      </c>
      <c r="R160" s="211">
        <f>Q160*H160</f>
        <v>0.00028</v>
      </c>
      <c r="S160" s="211">
        <v>0</v>
      </c>
      <c r="T160" s="212">
        <f>S160*H160</f>
        <v>0</v>
      </c>
      <c r="AR160" s="24" t="s">
        <v>208</v>
      </c>
      <c r="AT160" s="24" t="s">
        <v>203</v>
      </c>
      <c r="AU160" s="24" t="s">
        <v>85</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638</v>
      </c>
    </row>
    <row r="161" spans="2:47" s="1" customFormat="1" ht="13.5">
      <c r="B161" s="47"/>
      <c r="D161" s="214" t="s">
        <v>210</v>
      </c>
      <c r="F161" s="215" t="s">
        <v>1109</v>
      </c>
      <c r="I161" s="216"/>
      <c r="L161" s="47"/>
      <c r="M161" s="217"/>
      <c r="N161" s="48"/>
      <c r="O161" s="48"/>
      <c r="P161" s="48"/>
      <c r="Q161" s="48"/>
      <c r="R161" s="48"/>
      <c r="S161" s="48"/>
      <c r="T161" s="86"/>
      <c r="AT161" s="24" t="s">
        <v>210</v>
      </c>
      <c r="AU161" s="24" t="s">
        <v>85</v>
      </c>
    </row>
    <row r="162" spans="2:65" s="1" customFormat="1" ht="16.5" customHeight="1">
      <c r="B162" s="201"/>
      <c r="C162" s="202" t="s">
        <v>430</v>
      </c>
      <c r="D162" s="202" t="s">
        <v>203</v>
      </c>
      <c r="E162" s="203" t="s">
        <v>1110</v>
      </c>
      <c r="F162" s="204" t="s">
        <v>1111</v>
      </c>
      <c r="G162" s="205" t="s">
        <v>330</v>
      </c>
      <c r="H162" s="206">
        <v>12</v>
      </c>
      <c r="I162" s="207"/>
      <c r="J162" s="208">
        <f>ROUND(I162*H162,2)</f>
        <v>0</v>
      </c>
      <c r="K162" s="204" t="s">
        <v>1032</v>
      </c>
      <c r="L162" s="47"/>
      <c r="M162" s="209" t="s">
        <v>5</v>
      </c>
      <c r="N162" s="210" t="s">
        <v>48</v>
      </c>
      <c r="O162" s="48"/>
      <c r="P162" s="211">
        <f>O162*H162</f>
        <v>0</v>
      </c>
      <c r="Q162" s="211">
        <v>7E-05</v>
      </c>
      <c r="R162" s="211">
        <f>Q162*H162</f>
        <v>0.0008399999999999999</v>
      </c>
      <c r="S162" s="211">
        <v>0</v>
      </c>
      <c r="T162" s="212">
        <f>S162*H162</f>
        <v>0</v>
      </c>
      <c r="AR162" s="24" t="s">
        <v>208</v>
      </c>
      <c r="AT162" s="24" t="s">
        <v>203</v>
      </c>
      <c r="AU162" s="24" t="s">
        <v>85</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646</v>
      </c>
    </row>
    <row r="163" spans="2:47" s="1" customFormat="1" ht="13.5">
      <c r="B163" s="47"/>
      <c r="D163" s="214" t="s">
        <v>210</v>
      </c>
      <c r="F163" s="215" t="s">
        <v>1111</v>
      </c>
      <c r="I163" s="216"/>
      <c r="L163" s="47"/>
      <c r="M163" s="217"/>
      <c r="N163" s="48"/>
      <c r="O163" s="48"/>
      <c r="P163" s="48"/>
      <c r="Q163" s="48"/>
      <c r="R163" s="48"/>
      <c r="S163" s="48"/>
      <c r="T163" s="86"/>
      <c r="AT163" s="24" t="s">
        <v>210</v>
      </c>
      <c r="AU163" s="24" t="s">
        <v>85</v>
      </c>
    </row>
    <row r="164" spans="2:65" s="1" customFormat="1" ht="16.5" customHeight="1">
      <c r="B164" s="201"/>
      <c r="C164" s="202" t="s">
        <v>436</v>
      </c>
      <c r="D164" s="202" t="s">
        <v>203</v>
      </c>
      <c r="E164" s="203" t="s">
        <v>1112</v>
      </c>
      <c r="F164" s="204" t="s">
        <v>1113</v>
      </c>
      <c r="G164" s="205" t="s">
        <v>330</v>
      </c>
      <c r="H164" s="206">
        <v>10</v>
      </c>
      <c r="I164" s="207"/>
      <c r="J164" s="208">
        <f>ROUND(I164*H164,2)</f>
        <v>0</v>
      </c>
      <c r="K164" s="204" t="s">
        <v>1032</v>
      </c>
      <c r="L164" s="47"/>
      <c r="M164" s="209" t="s">
        <v>5</v>
      </c>
      <c r="N164" s="210" t="s">
        <v>48</v>
      </c>
      <c r="O164" s="48"/>
      <c r="P164" s="211">
        <f>O164*H164</f>
        <v>0</v>
      </c>
      <c r="Q164" s="211">
        <v>0.00012</v>
      </c>
      <c r="R164" s="211">
        <f>Q164*H164</f>
        <v>0.0012000000000000001</v>
      </c>
      <c r="S164" s="211">
        <v>0</v>
      </c>
      <c r="T164" s="212">
        <f>S164*H164</f>
        <v>0</v>
      </c>
      <c r="AR164" s="24" t="s">
        <v>208</v>
      </c>
      <c r="AT164" s="24" t="s">
        <v>203</v>
      </c>
      <c r="AU164" s="24" t="s">
        <v>85</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654</v>
      </c>
    </row>
    <row r="165" spans="2:47" s="1" customFormat="1" ht="13.5">
      <c r="B165" s="47"/>
      <c r="D165" s="214" t="s">
        <v>210</v>
      </c>
      <c r="F165" s="215" t="s">
        <v>1113</v>
      </c>
      <c r="I165" s="216"/>
      <c r="L165" s="47"/>
      <c r="M165" s="217"/>
      <c r="N165" s="48"/>
      <c r="O165" s="48"/>
      <c r="P165" s="48"/>
      <c r="Q165" s="48"/>
      <c r="R165" s="48"/>
      <c r="S165" s="48"/>
      <c r="T165" s="86"/>
      <c r="AT165" s="24" t="s">
        <v>210</v>
      </c>
      <c r="AU165" s="24" t="s">
        <v>85</v>
      </c>
    </row>
    <row r="166" spans="2:65" s="1" customFormat="1" ht="16.5" customHeight="1">
      <c r="B166" s="201"/>
      <c r="C166" s="202" t="s">
        <v>147</v>
      </c>
      <c r="D166" s="202" t="s">
        <v>203</v>
      </c>
      <c r="E166" s="203" t="s">
        <v>1114</v>
      </c>
      <c r="F166" s="204" t="s">
        <v>1115</v>
      </c>
      <c r="G166" s="205" t="s">
        <v>316</v>
      </c>
      <c r="H166" s="206">
        <v>16</v>
      </c>
      <c r="I166" s="207"/>
      <c r="J166" s="208">
        <f>ROUND(I166*H166,2)</f>
        <v>0</v>
      </c>
      <c r="K166" s="204" t="s">
        <v>1032</v>
      </c>
      <c r="L166" s="47"/>
      <c r="M166" s="209" t="s">
        <v>5</v>
      </c>
      <c r="N166" s="210" t="s">
        <v>48</v>
      </c>
      <c r="O166" s="48"/>
      <c r="P166" s="211">
        <f>O166*H166</f>
        <v>0</v>
      </c>
      <c r="Q166" s="211">
        <v>0.00063</v>
      </c>
      <c r="R166" s="211">
        <f>Q166*H166</f>
        <v>0.01008</v>
      </c>
      <c r="S166" s="211">
        <v>0</v>
      </c>
      <c r="T166" s="212">
        <f>S166*H166</f>
        <v>0</v>
      </c>
      <c r="AR166" s="24" t="s">
        <v>208</v>
      </c>
      <c r="AT166" s="24" t="s">
        <v>203</v>
      </c>
      <c r="AU166" s="24" t="s">
        <v>85</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662</v>
      </c>
    </row>
    <row r="167" spans="2:47" s="1" customFormat="1" ht="13.5">
      <c r="B167" s="47"/>
      <c r="D167" s="214" t="s">
        <v>210</v>
      </c>
      <c r="F167" s="215" t="s">
        <v>1115</v>
      </c>
      <c r="I167" s="216"/>
      <c r="L167" s="47"/>
      <c r="M167" s="217"/>
      <c r="N167" s="48"/>
      <c r="O167" s="48"/>
      <c r="P167" s="48"/>
      <c r="Q167" s="48"/>
      <c r="R167" s="48"/>
      <c r="S167" s="48"/>
      <c r="T167" s="86"/>
      <c r="AT167" s="24" t="s">
        <v>210</v>
      </c>
      <c r="AU167" s="24" t="s">
        <v>85</v>
      </c>
    </row>
    <row r="168" spans="2:65" s="1" customFormat="1" ht="16.5" customHeight="1">
      <c r="B168" s="201"/>
      <c r="C168" s="202" t="s">
        <v>451</v>
      </c>
      <c r="D168" s="202" t="s">
        <v>203</v>
      </c>
      <c r="E168" s="203" t="s">
        <v>1116</v>
      </c>
      <c r="F168" s="204" t="s">
        <v>1117</v>
      </c>
      <c r="G168" s="205" t="s">
        <v>1118</v>
      </c>
      <c r="H168" s="206">
        <v>1</v>
      </c>
      <c r="I168" s="207"/>
      <c r="J168" s="208">
        <f>ROUND(I168*H168,2)</f>
        <v>0</v>
      </c>
      <c r="K168" s="204" t="s">
        <v>1032</v>
      </c>
      <c r="L168" s="47"/>
      <c r="M168" s="209" t="s">
        <v>5</v>
      </c>
      <c r="N168" s="210" t="s">
        <v>48</v>
      </c>
      <c r="O168" s="48"/>
      <c r="P168" s="211">
        <f>O168*H168</f>
        <v>0</v>
      </c>
      <c r="Q168" s="211">
        <v>0.00148</v>
      </c>
      <c r="R168" s="211">
        <f>Q168*H168</f>
        <v>0.00148</v>
      </c>
      <c r="S168" s="211">
        <v>0</v>
      </c>
      <c r="T168" s="212">
        <f>S168*H168</f>
        <v>0</v>
      </c>
      <c r="AR168" s="24" t="s">
        <v>208</v>
      </c>
      <c r="AT168" s="24" t="s">
        <v>203</v>
      </c>
      <c r="AU168" s="24" t="s">
        <v>85</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675</v>
      </c>
    </row>
    <row r="169" spans="2:47" s="1" customFormat="1" ht="13.5">
      <c r="B169" s="47"/>
      <c r="D169" s="214" t="s">
        <v>210</v>
      </c>
      <c r="F169" s="215" t="s">
        <v>1117</v>
      </c>
      <c r="I169" s="216"/>
      <c r="L169" s="47"/>
      <c r="M169" s="217"/>
      <c r="N169" s="48"/>
      <c r="O169" s="48"/>
      <c r="P169" s="48"/>
      <c r="Q169" s="48"/>
      <c r="R169" s="48"/>
      <c r="S169" s="48"/>
      <c r="T169" s="86"/>
      <c r="AT169" s="24" t="s">
        <v>210</v>
      </c>
      <c r="AU169" s="24" t="s">
        <v>85</v>
      </c>
    </row>
    <row r="170" spans="2:65" s="1" customFormat="1" ht="16.5" customHeight="1">
      <c r="B170" s="201"/>
      <c r="C170" s="202" t="s">
        <v>456</v>
      </c>
      <c r="D170" s="202" t="s">
        <v>203</v>
      </c>
      <c r="E170" s="203" t="s">
        <v>1119</v>
      </c>
      <c r="F170" s="204" t="s">
        <v>1120</v>
      </c>
      <c r="G170" s="205" t="s">
        <v>316</v>
      </c>
      <c r="H170" s="206">
        <v>2</v>
      </c>
      <c r="I170" s="207"/>
      <c r="J170" s="208">
        <f>ROUND(I170*H170,2)</f>
        <v>0</v>
      </c>
      <c r="K170" s="204" t="s">
        <v>1032</v>
      </c>
      <c r="L170" s="47"/>
      <c r="M170" s="209" t="s">
        <v>5</v>
      </c>
      <c r="N170" s="210" t="s">
        <v>48</v>
      </c>
      <c r="O170" s="48"/>
      <c r="P170" s="211">
        <f>O170*H170</f>
        <v>0</v>
      </c>
      <c r="Q170" s="211">
        <v>0.00034</v>
      </c>
      <c r="R170" s="211">
        <f>Q170*H170</f>
        <v>0.00068</v>
      </c>
      <c r="S170" s="211">
        <v>0</v>
      </c>
      <c r="T170" s="212">
        <f>S170*H170</f>
        <v>0</v>
      </c>
      <c r="AR170" s="24" t="s">
        <v>208</v>
      </c>
      <c r="AT170" s="24" t="s">
        <v>203</v>
      </c>
      <c r="AU170" s="24" t="s">
        <v>85</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687</v>
      </c>
    </row>
    <row r="171" spans="2:47" s="1" customFormat="1" ht="13.5">
      <c r="B171" s="47"/>
      <c r="D171" s="214" t="s">
        <v>210</v>
      </c>
      <c r="F171" s="215" t="s">
        <v>1120</v>
      </c>
      <c r="I171" s="216"/>
      <c r="L171" s="47"/>
      <c r="M171" s="217"/>
      <c r="N171" s="48"/>
      <c r="O171" s="48"/>
      <c r="P171" s="48"/>
      <c r="Q171" s="48"/>
      <c r="R171" s="48"/>
      <c r="S171" s="48"/>
      <c r="T171" s="86"/>
      <c r="AT171" s="24" t="s">
        <v>210</v>
      </c>
      <c r="AU171" s="24" t="s">
        <v>85</v>
      </c>
    </row>
    <row r="172" spans="2:65" s="1" customFormat="1" ht="16.5" customHeight="1">
      <c r="B172" s="201"/>
      <c r="C172" s="202" t="s">
        <v>463</v>
      </c>
      <c r="D172" s="202" t="s">
        <v>203</v>
      </c>
      <c r="E172" s="203" t="s">
        <v>1121</v>
      </c>
      <c r="F172" s="204" t="s">
        <v>1122</v>
      </c>
      <c r="G172" s="205" t="s">
        <v>316</v>
      </c>
      <c r="H172" s="206">
        <v>2</v>
      </c>
      <c r="I172" s="207"/>
      <c r="J172" s="208">
        <f>ROUND(I172*H172,2)</f>
        <v>0</v>
      </c>
      <c r="K172" s="204" t="s">
        <v>1032</v>
      </c>
      <c r="L172" s="47"/>
      <c r="M172" s="209" t="s">
        <v>5</v>
      </c>
      <c r="N172" s="210" t="s">
        <v>48</v>
      </c>
      <c r="O172" s="48"/>
      <c r="P172" s="211">
        <f>O172*H172</f>
        <v>0</v>
      </c>
      <c r="Q172" s="211">
        <v>0.00052</v>
      </c>
      <c r="R172" s="211">
        <f>Q172*H172</f>
        <v>0.00104</v>
      </c>
      <c r="S172" s="211">
        <v>0</v>
      </c>
      <c r="T172" s="212">
        <f>S172*H172</f>
        <v>0</v>
      </c>
      <c r="AR172" s="24" t="s">
        <v>208</v>
      </c>
      <c r="AT172" s="24" t="s">
        <v>203</v>
      </c>
      <c r="AU172" s="24" t="s">
        <v>85</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695</v>
      </c>
    </row>
    <row r="173" spans="2:47" s="1" customFormat="1" ht="13.5">
      <c r="B173" s="47"/>
      <c r="D173" s="214" t="s">
        <v>210</v>
      </c>
      <c r="F173" s="215" t="s">
        <v>1122</v>
      </c>
      <c r="I173" s="216"/>
      <c r="L173" s="47"/>
      <c r="M173" s="217"/>
      <c r="N173" s="48"/>
      <c r="O173" s="48"/>
      <c r="P173" s="48"/>
      <c r="Q173" s="48"/>
      <c r="R173" s="48"/>
      <c r="S173" s="48"/>
      <c r="T173" s="86"/>
      <c r="AT173" s="24" t="s">
        <v>210</v>
      </c>
      <c r="AU173" s="24" t="s">
        <v>85</v>
      </c>
    </row>
    <row r="174" spans="2:65" s="1" customFormat="1" ht="16.5" customHeight="1">
      <c r="B174" s="201"/>
      <c r="C174" s="202" t="s">
        <v>468</v>
      </c>
      <c r="D174" s="202" t="s">
        <v>203</v>
      </c>
      <c r="E174" s="203" t="s">
        <v>1123</v>
      </c>
      <c r="F174" s="204" t="s">
        <v>1124</v>
      </c>
      <c r="G174" s="205" t="s">
        <v>316</v>
      </c>
      <c r="H174" s="206">
        <v>4</v>
      </c>
      <c r="I174" s="207"/>
      <c r="J174" s="208">
        <f>ROUND(I174*H174,2)</f>
        <v>0</v>
      </c>
      <c r="K174" s="204" t="s">
        <v>1032</v>
      </c>
      <c r="L174" s="47"/>
      <c r="M174" s="209" t="s">
        <v>5</v>
      </c>
      <c r="N174" s="210" t="s">
        <v>48</v>
      </c>
      <c r="O174" s="48"/>
      <c r="P174" s="211">
        <f>O174*H174</f>
        <v>0</v>
      </c>
      <c r="Q174" s="211">
        <v>0.03</v>
      </c>
      <c r="R174" s="211">
        <f>Q174*H174</f>
        <v>0.12</v>
      </c>
      <c r="S174" s="211">
        <v>0</v>
      </c>
      <c r="T174" s="212">
        <f>S174*H174</f>
        <v>0</v>
      </c>
      <c r="AR174" s="24" t="s">
        <v>208</v>
      </c>
      <c r="AT174" s="24" t="s">
        <v>203</v>
      </c>
      <c r="AU174" s="24" t="s">
        <v>85</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704</v>
      </c>
    </row>
    <row r="175" spans="2:47" s="1" customFormat="1" ht="13.5">
      <c r="B175" s="47"/>
      <c r="D175" s="214" t="s">
        <v>210</v>
      </c>
      <c r="F175" s="215" t="s">
        <v>1124</v>
      </c>
      <c r="I175" s="216"/>
      <c r="L175" s="47"/>
      <c r="M175" s="217"/>
      <c r="N175" s="48"/>
      <c r="O175" s="48"/>
      <c r="P175" s="48"/>
      <c r="Q175" s="48"/>
      <c r="R175" s="48"/>
      <c r="S175" s="48"/>
      <c r="T175" s="86"/>
      <c r="AT175" s="24" t="s">
        <v>210</v>
      </c>
      <c r="AU175" s="24" t="s">
        <v>85</v>
      </c>
    </row>
    <row r="176" spans="2:65" s="1" customFormat="1" ht="16.5" customHeight="1">
      <c r="B176" s="201"/>
      <c r="C176" s="202" t="s">
        <v>474</v>
      </c>
      <c r="D176" s="202" t="s">
        <v>203</v>
      </c>
      <c r="E176" s="203" t="s">
        <v>1125</v>
      </c>
      <c r="F176" s="204" t="s">
        <v>1126</v>
      </c>
      <c r="G176" s="205" t="s">
        <v>330</v>
      </c>
      <c r="H176" s="206">
        <v>174</v>
      </c>
      <c r="I176" s="207"/>
      <c r="J176" s="208">
        <f>ROUND(I176*H176,2)</f>
        <v>0</v>
      </c>
      <c r="K176" s="204" t="s">
        <v>1032</v>
      </c>
      <c r="L176" s="47"/>
      <c r="M176" s="209" t="s">
        <v>5</v>
      </c>
      <c r="N176" s="210" t="s">
        <v>48</v>
      </c>
      <c r="O176" s="48"/>
      <c r="P176" s="211">
        <f>O176*H176</f>
        <v>0</v>
      </c>
      <c r="Q176" s="211">
        <v>0.00018</v>
      </c>
      <c r="R176" s="211">
        <f>Q176*H176</f>
        <v>0.03132</v>
      </c>
      <c r="S176" s="211">
        <v>0</v>
      </c>
      <c r="T176" s="212">
        <f>S176*H176</f>
        <v>0</v>
      </c>
      <c r="AR176" s="24" t="s">
        <v>208</v>
      </c>
      <c r="AT176" s="24" t="s">
        <v>203</v>
      </c>
      <c r="AU176" s="24" t="s">
        <v>85</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713</v>
      </c>
    </row>
    <row r="177" spans="2:47" s="1" customFormat="1" ht="13.5">
      <c r="B177" s="47"/>
      <c r="D177" s="214" t="s">
        <v>210</v>
      </c>
      <c r="F177" s="215" t="s">
        <v>1126</v>
      </c>
      <c r="I177" s="216"/>
      <c r="L177" s="47"/>
      <c r="M177" s="217"/>
      <c r="N177" s="48"/>
      <c r="O177" s="48"/>
      <c r="P177" s="48"/>
      <c r="Q177" s="48"/>
      <c r="R177" s="48"/>
      <c r="S177" s="48"/>
      <c r="T177" s="86"/>
      <c r="AT177" s="24" t="s">
        <v>210</v>
      </c>
      <c r="AU177" s="24" t="s">
        <v>85</v>
      </c>
    </row>
    <row r="178" spans="2:65" s="1" customFormat="1" ht="16.5" customHeight="1">
      <c r="B178" s="201"/>
      <c r="C178" s="202" t="s">
        <v>480</v>
      </c>
      <c r="D178" s="202" t="s">
        <v>203</v>
      </c>
      <c r="E178" s="203" t="s">
        <v>1127</v>
      </c>
      <c r="F178" s="204" t="s">
        <v>1128</v>
      </c>
      <c r="G178" s="205" t="s">
        <v>330</v>
      </c>
      <c r="H178" s="206">
        <v>174</v>
      </c>
      <c r="I178" s="207"/>
      <c r="J178" s="208">
        <f>ROUND(I178*H178,2)</f>
        <v>0</v>
      </c>
      <c r="K178" s="204" t="s">
        <v>1032</v>
      </c>
      <c r="L178" s="47"/>
      <c r="M178" s="209" t="s">
        <v>5</v>
      </c>
      <c r="N178" s="210" t="s">
        <v>48</v>
      </c>
      <c r="O178" s="48"/>
      <c r="P178" s="211">
        <f>O178*H178</f>
        <v>0</v>
      </c>
      <c r="Q178" s="211">
        <v>1E-05</v>
      </c>
      <c r="R178" s="211">
        <f>Q178*H178</f>
        <v>0.0017400000000000002</v>
      </c>
      <c r="S178" s="211">
        <v>0</v>
      </c>
      <c r="T178" s="212">
        <f>S178*H178</f>
        <v>0</v>
      </c>
      <c r="AR178" s="24" t="s">
        <v>208</v>
      </c>
      <c r="AT178" s="24" t="s">
        <v>203</v>
      </c>
      <c r="AU178" s="24" t="s">
        <v>85</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722</v>
      </c>
    </row>
    <row r="179" spans="2:47" s="1" customFormat="1" ht="13.5">
      <c r="B179" s="47"/>
      <c r="D179" s="214" t="s">
        <v>210</v>
      </c>
      <c r="F179" s="215" t="s">
        <v>1128</v>
      </c>
      <c r="I179" s="216"/>
      <c r="L179" s="47"/>
      <c r="M179" s="217"/>
      <c r="N179" s="48"/>
      <c r="O179" s="48"/>
      <c r="P179" s="48"/>
      <c r="Q179" s="48"/>
      <c r="R179" s="48"/>
      <c r="S179" s="48"/>
      <c r="T179" s="86"/>
      <c r="AT179" s="24" t="s">
        <v>210</v>
      </c>
      <c r="AU179" s="24" t="s">
        <v>85</v>
      </c>
    </row>
    <row r="180" spans="2:65" s="1" customFormat="1" ht="16.5" customHeight="1">
      <c r="B180" s="201"/>
      <c r="C180" s="202" t="s">
        <v>487</v>
      </c>
      <c r="D180" s="202" t="s">
        <v>203</v>
      </c>
      <c r="E180" s="203" t="s">
        <v>1129</v>
      </c>
      <c r="F180" s="204" t="s">
        <v>1130</v>
      </c>
      <c r="G180" s="205" t="s">
        <v>922</v>
      </c>
      <c r="H180" s="206">
        <v>200</v>
      </c>
      <c r="I180" s="207"/>
      <c r="J180" s="208">
        <f>ROUND(I180*H180,2)</f>
        <v>0</v>
      </c>
      <c r="K180" s="204" t="s">
        <v>1071</v>
      </c>
      <c r="L180" s="47"/>
      <c r="M180" s="209" t="s">
        <v>5</v>
      </c>
      <c r="N180" s="210" t="s">
        <v>48</v>
      </c>
      <c r="O180" s="48"/>
      <c r="P180" s="211">
        <f>O180*H180</f>
        <v>0</v>
      </c>
      <c r="Q180" s="211">
        <v>0.00274</v>
      </c>
      <c r="R180" s="211">
        <f>Q180*H180</f>
        <v>0.5479999999999999</v>
      </c>
      <c r="S180" s="211">
        <v>0</v>
      </c>
      <c r="T180" s="212">
        <f>S180*H180</f>
        <v>0</v>
      </c>
      <c r="AR180" s="24" t="s">
        <v>208</v>
      </c>
      <c r="AT180" s="24" t="s">
        <v>203</v>
      </c>
      <c r="AU180" s="24" t="s">
        <v>85</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730</v>
      </c>
    </row>
    <row r="181" spans="2:47" s="1" customFormat="1" ht="13.5">
      <c r="B181" s="47"/>
      <c r="D181" s="214" t="s">
        <v>210</v>
      </c>
      <c r="F181" s="215" t="s">
        <v>1130</v>
      </c>
      <c r="I181" s="216"/>
      <c r="L181" s="47"/>
      <c r="M181" s="217"/>
      <c r="N181" s="48"/>
      <c r="O181" s="48"/>
      <c r="P181" s="48"/>
      <c r="Q181" s="48"/>
      <c r="R181" s="48"/>
      <c r="S181" s="48"/>
      <c r="T181" s="86"/>
      <c r="AT181" s="24" t="s">
        <v>210</v>
      </c>
      <c r="AU181" s="24" t="s">
        <v>85</v>
      </c>
    </row>
    <row r="182" spans="2:65" s="1" customFormat="1" ht="16.5" customHeight="1">
      <c r="B182" s="201"/>
      <c r="C182" s="202" t="s">
        <v>496</v>
      </c>
      <c r="D182" s="202" t="s">
        <v>203</v>
      </c>
      <c r="E182" s="203" t="s">
        <v>1131</v>
      </c>
      <c r="F182" s="204" t="s">
        <v>1132</v>
      </c>
      <c r="G182" s="205" t="s">
        <v>316</v>
      </c>
      <c r="H182" s="206">
        <v>90</v>
      </c>
      <c r="I182" s="207"/>
      <c r="J182" s="208">
        <f>ROUND(I182*H182,2)</f>
        <v>0</v>
      </c>
      <c r="K182" s="204" t="s">
        <v>1071</v>
      </c>
      <c r="L182" s="47"/>
      <c r="M182" s="209" t="s">
        <v>5</v>
      </c>
      <c r="N182" s="210" t="s">
        <v>48</v>
      </c>
      <c r="O182" s="48"/>
      <c r="P182" s="211">
        <f>O182*H182</f>
        <v>0</v>
      </c>
      <c r="Q182" s="211">
        <v>0.00033</v>
      </c>
      <c r="R182" s="211">
        <f>Q182*H182</f>
        <v>0.0297</v>
      </c>
      <c r="S182" s="211">
        <v>0</v>
      </c>
      <c r="T182" s="212">
        <f>S182*H182</f>
        <v>0</v>
      </c>
      <c r="AR182" s="24" t="s">
        <v>208</v>
      </c>
      <c r="AT182" s="24" t="s">
        <v>203</v>
      </c>
      <c r="AU182" s="24" t="s">
        <v>85</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738</v>
      </c>
    </row>
    <row r="183" spans="2:47" s="1" customFormat="1" ht="13.5">
      <c r="B183" s="47"/>
      <c r="D183" s="214" t="s">
        <v>210</v>
      </c>
      <c r="F183" s="215" t="s">
        <v>1132</v>
      </c>
      <c r="I183" s="216"/>
      <c r="L183" s="47"/>
      <c r="M183" s="217"/>
      <c r="N183" s="48"/>
      <c r="O183" s="48"/>
      <c r="P183" s="48"/>
      <c r="Q183" s="48"/>
      <c r="R183" s="48"/>
      <c r="S183" s="48"/>
      <c r="T183" s="86"/>
      <c r="AT183" s="24" t="s">
        <v>210</v>
      </c>
      <c r="AU183" s="24" t="s">
        <v>85</v>
      </c>
    </row>
    <row r="184" spans="2:63" s="10" customFormat="1" ht="37.4" customHeight="1">
      <c r="B184" s="188"/>
      <c r="D184" s="189" t="s">
        <v>76</v>
      </c>
      <c r="E184" s="190" t="s">
        <v>1133</v>
      </c>
      <c r="F184" s="190" t="s">
        <v>1134</v>
      </c>
      <c r="I184" s="191"/>
      <c r="J184" s="192">
        <f>BK184</f>
        <v>0</v>
      </c>
      <c r="L184" s="188"/>
      <c r="M184" s="193"/>
      <c r="N184" s="194"/>
      <c r="O184" s="194"/>
      <c r="P184" s="195">
        <f>SUM(P185:P216)</f>
        <v>0</v>
      </c>
      <c r="Q184" s="194"/>
      <c r="R184" s="195">
        <f>SUM(R185:R216)</f>
        <v>1.43626</v>
      </c>
      <c r="S184" s="194"/>
      <c r="T184" s="196">
        <f>SUM(T185:T216)</f>
        <v>0</v>
      </c>
      <c r="AR184" s="189" t="s">
        <v>85</v>
      </c>
      <c r="AT184" s="197" t="s">
        <v>76</v>
      </c>
      <c r="AU184" s="197" t="s">
        <v>77</v>
      </c>
      <c r="AY184" s="189" t="s">
        <v>201</v>
      </c>
      <c r="BK184" s="198">
        <f>SUM(BK185:BK216)</f>
        <v>0</v>
      </c>
    </row>
    <row r="185" spans="2:65" s="1" customFormat="1" ht="16.5" customHeight="1">
      <c r="B185" s="201"/>
      <c r="C185" s="202" t="s">
        <v>503</v>
      </c>
      <c r="D185" s="202" t="s">
        <v>203</v>
      </c>
      <c r="E185" s="203" t="s">
        <v>1135</v>
      </c>
      <c r="F185" s="204" t="s">
        <v>1136</v>
      </c>
      <c r="G185" s="205" t="s">
        <v>907</v>
      </c>
      <c r="H185" s="206">
        <v>3</v>
      </c>
      <c r="I185" s="207"/>
      <c r="J185" s="208">
        <f>ROUND(I185*H185,2)</f>
        <v>0</v>
      </c>
      <c r="K185" s="204" t="s">
        <v>1032</v>
      </c>
      <c r="L185" s="47"/>
      <c r="M185" s="209" t="s">
        <v>5</v>
      </c>
      <c r="N185" s="210" t="s">
        <v>48</v>
      </c>
      <c r="O185" s="48"/>
      <c r="P185" s="211">
        <f>O185*H185</f>
        <v>0</v>
      </c>
      <c r="Q185" s="211">
        <v>0.03419</v>
      </c>
      <c r="R185" s="211">
        <f>Q185*H185</f>
        <v>0.10257</v>
      </c>
      <c r="S185" s="211">
        <v>0</v>
      </c>
      <c r="T185" s="212">
        <f>S185*H185</f>
        <v>0</v>
      </c>
      <c r="AR185" s="24" t="s">
        <v>208</v>
      </c>
      <c r="AT185" s="24" t="s">
        <v>203</v>
      </c>
      <c r="AU185" s="24" t="s">
        <v>85</v>
      </c>
      <c r="AY185" s="24" t="s">
        <v>201</v>
      </c>
      <c r="BE185" s="213">
        <f>IF(N185="základní",J185,0)</f>
        <v>0</v>
      </c>
      <c r="BF185" s="213">
        <f>IF(N185="snížená",J185,0)</f>
        <v>0</v>
      </c>
      <c r="BG185" s="213">
        <f>IF(N185="zákl. přenesená",J185,0)</f>
        <v>0</v>
      </c>
      <c r="BH185" s="213">
        <f>IF(N185="sníž. přenesená",J185,0)</f>
        <v>0</v>
      </c>
      <c r="BI185" s="213">
        <f>IF(N185="nulová",J185,0)</f>
        <v>0</v>
      </c>
      <c r="BJ185" s="24" t="s">
        <v>85</v>
      </c>
      <c r="BK185" s="213">
        <f>ROUND(I185*H185,2)</f>
        <v>0</v>
      </c>
      <c r="BL185" s="24" t="s">
        <v>208</v>
      </c>
      <c r="BM185" s="24" t="s">
        <v>749</v>
      </c>
    </row>
    <row r="186" spans="2:47" s="1" customFormat="1" ht="13.5">
      <c r="B186" s="47"/>
      <c r="D186" s="214" t="s">
        <v>210</v>
      </c>
      <c r="F186" s="215" t="s">
        <v>1136</v>
      </c>
      <c r="I186" s="216"/>
      <c r="L186" s="47"/>
      <c r="M186" s="217"/>
      <c r="N186" s="48"/>
      <c r="O186" s="48"/>
      <c r="P186" s="48"/>
      <c r="Q186" s="48"/>
      <c r="R186" s="48"/>
      <c r="S186" s="48"/>
      <c r="T186" s="86"/>
      <c r="AT186" s="24" t="s">
        <v>210</v>
      </c>
      <c r="AU186" s="24" t="s">
        <v>85</v>
      </c>
    </row>
    <row r="187" spans="2:65" s="1" customFormat="1" ht="16.5" customHeight="1">
      <c r="B187" s="201"/>
      <c r="C187" s="202" t="s">
        <v>509</v>
      </c>
      <c r="D187" s="202" t="s">
        <v>203</v>
      </c>
      <c r="E187" s="203" t="s">
        <v>1137</v>
      </c>
      <c r="F187" s="204" t="s">
        <v>1138</v>
      </c>
      <c r="G187" s="205" t="s">
        <v>907</v>
      </c>
      <c r="H187" s="206">
        <v>1</v>
      </c>
      <c r="I187" s="207"/>
      <c r="J187" s="208">
        <f>ROUND(I187*H187,2)</f>
        <v>0</v>
      </c>
      <c r="K187" s="204" t="s">
        <v>1032</v>
      </c>
      <c r="L187" s="47"/>
      <c r="M187" s="209" t="s">
        <v>5</v>
      </c>
      <c r="N187" s="210" t="s">
        <v>48</v>
      </c>
      <c r="O187" s="48"/>
      <c r="P187" s="211">
        <f>O187*H187</f>
        <v>0</v>
      </c>
      <c r="Q187" s="211">
        <v>0.02055</v>
      </c>
      <c r="R187" s="211">
        <f>Q187*H187</f>
        <v>0.02055</v>
      </c>
      <c r="S187" s="211">
        <v>0</v>
      </c>
      <c r="T187" s="212">
        <f>S187*H187</f>
        <v>0</v>
      </c>
      <c r="AR187" s="24" t="s">
        <v>208</v>
      </c>
      <c r="AT187" s="24" t="s">
        <v>203</v>
      </c>
      <c r="AU187" s="24" t="s">
        <v>85</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759</v>
      </c>
    </row>
    <row r="188" spans="2:47" s="1" customFormat="1" ht="13.5">
      <c r="B188" s="47"/>
      <c r="D188" s="214" t="s">
        <v>210</v>
      </c>
      <c r="F188" s="215" t="s">
        <v>1138</v>
      </c>
      <c r="I188" s="216"/>
      <c r="L188" s="47"/>
      <c r="M188" s="217"/>
      <c r="N188" s="48"/>
      <c r="O188" s="48"/>
      <c r="P188" s="48"/>
      <c r="Q188" s="48"/>
      <c r="R188" s="48"/>
      <c r="S188" s="48"/>
      <c r="T188" s="86"/>
      <c r="AT188" s="24" t="s">
        <v>210</v>
      </c>
      <c r="AU188" s="24" t="s">
        <v>85</v>
      </c>
    </row>
    <row r="189" spans="2:65" s="1" customFormat="1" ht="16.5" customHeight="1">
      <c r="B189" s="201"/>
      <c r="C189" s="202" t="s">
        <v>515</v>
      </c>
      <c r="D189" s="202" t="s">
        <v>203</v>
      </c>
      <c r="E189" s="203" t="s">
        <v>1139</v>
      </c>
      <c r="F189" s="204" t="s">
        <v>1140</v>
      </c>
      <c r="G189" s="205" t="s">
        <v>907</v>
      </c>
      <c r="H189" s="206">
        <v>3</v>
      </c>
      <c r="I189" s="207"/>
      <c r="J189" s="208">
        <f>ROUND(I189*H189,2)</f>
        <v>0</v>
      </c>
      <c r="K189" s="204" t="s">
        <v>1032</v>
      </c>
      <c r="L189" s="47"/>
      <c r="M189" s="209" t="s">
        <v>5</v>
      </c>
      <c r="N189" s="210" t="s">
        <v>48</v>
      </c>
      <c r="O189" s="48"/>
      <c r="P189" s="211">
        <f>O189*H189</f>
        <v>0</v>
      </c>
      <c r="Q189" s="211">
        <v>0.01701</v>
      </c>
      <c r="R189" s="211">
        <f>Q189*H189</f>
        <v>0.051030000000000006</v>
      </c>
      <c r="S189" s="211">
        <v>0</v>
      </c>
      <c r="T189" s="212">
        <f>S189*H189</f>
        <v>0</v>
      </c>
      <c r="AR189" s="24" t="s">
        <v>208</v>
      </c>
      <c r="AT189" s="24" t="s">
        <v>203</v>
      </c>
      <c r="AU189" s="24" t="s">
        <v>85</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769</v>
      </c>
    </row>
    <row r="190" spans="2:47" s="1" customFormat="1" ht="13.5">
      <c r="B190" s="47"/>
      <c r="D190" s="214" t="s">
        <v>210</v>
      </c>
      <c r="F190" s="215" t="s">
        <v>1140</v>
      </c>
      <c r="I190" s="216"/>
      <c r="L190" s="47"/>
      <c r="M190" s="217"/>
      <c r="N190" s="48"/>
      <c r="O190" s="48"/>
      <c r="P190" s="48"/>
      <c r="Q190" s="48"/>
      <c r="R190" s="48"/>
      <c r="S190" s="48"/>
      <c r="T190" s="86"/>
      <c r="AT190" s="24" t="s">
        <v>210</v>
      </c>
      <c r="AU190" s="24" t="s">
        <v>85</v>
      </c>
    </row>
    <row r="191" spans="2:65" s="1" customFormat="1" ht="16.5" customHeight="1">
      <c r="B191" s="201"/>
      <c r="C191" s="202" t="s">
        <v>518</v>
      </c>
      <c r="D191" s="202" t="s">
        <v>203</v>
      </c>
      <c r="E191" s="203" t="s">
        <v>1141</v>
      </c>
      <c r="F191" s="204" t="s">
        <v>1142</v>
      </c>
      <c r="G191" s="205" t="s">
        <v>907</v>
      </c>
      <c r="H191" s="206">
        <v>1</v>
      </c>
      <c r="I191" s="207"/>
      <c r="J191" s="208">
        <f>ROUND(I191*H191,2)</f>
        <v>0</v>
      </c>
      <c r="K191" s="204" t="s">
        <v>1032</v>
      </c>
      <c r="L191" s="47"/>
      <c r="M191" s="209" t="s">
        <v>5</v>
      </c>
      <c r="N191" s="210" t="s">
        <v>48</v>
      </c>
      <c r="O191" s="48"/>
      <c r="P191" s="211">
        <f>O191*H191</f>
        <v>0</v>
      </c>
      <c r="Q191" s="211">
        <v>0.01444</v>
      </c>
      <c r="R191" s="211">
        <f>Q191*H191</f>
        <v>0.01444</v>
      </c>
      <c r="S191" s="211">
        <v>0</v>
      </c>
      <c r="T191" s="212">
        <f>S191*H191</f>
        <v>0</v>
      </c>
      <c r="AR191" s="24" t="s">
        <v>208</v>
      </c>
      <c r="AT191" s="24" t="s">
        <v>203</v>
      </c>
      <c r="AU191" s="24" t="s">
        <v>85</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780</v>
      </c>
    </row>
    <row r="192" spans="2:47" s="1" customFormat="1" ht="13.5">
      <c r="B192" s="47"/>
      <c r="D192" s="214" t="s">
        <v>210</v>
      </c>
      <c r="F192" s="215" t="s">
        <v>1142</v>
      </c>
      <c r="I192" s="216"/>
      <c r="L192" s="47"/>
      <c r="M192" s="217"/>
      <c r="N192" s="48"/>
      <c r="O192" s="48"/>
      <c r="P192" s="48"/>
      <c r="Q192" s="48"/>
      <c r="R192" s="48"/>
      <c r="S192" s="48"/>
      <c r="T192" s="86"/>
      <c r="AT192" s="24" t="s">
        <v>210</v>
      </c>
      <c r="AU192" s="24" t="s">
        <v>85</v>
      </c>
    </row>
    <row r="193" spans="2:65" s="1" customFormat="1" ht="16.5" customHeight="1">
      <c r="B193" s="201"/>
      <c r="C193" s="202" t="s">
        <v>523</v>
      </c>
      <c r="D193" s="202" t="s">
        <v>203</v>
      </c>
      <c r="E193" s="203" t="s">
        <v>1143</v>
      </c>
      <c r="F193" s="204" t="s">
        <v>1144</v>
      </c>
      <c r="G193" s="205" t="s">
        <v>316</v>
      </c>
      <c r="H193" s="206">
        <v>1</v>
      </c>
      <c r="I193" s="207"/>
      <c r="J193" s="208">
        <f>ROUND(I193*H193,2)</f>
        <v>0</v>
      </c>
      <c r="K193" s="204" t="s">
        <v>1032</v>
      </c>
      <c r="L193" s="47"/>
      <c r="M193" s="209" t="s">
        <v>5</v>
      </c>
      <c r="N193" s="210" t="s">
        <v>48</v>
      </c>
      <c r="O193" s="48"/>
      <c r="P193" s="211">
        <f>O193*H193</f>
        <v>0</v>
      </c>
      <c r="Q193" s="211">
        <v>0.00088</v>
      </c>
      <c r="R193" s="211">
        <f>Q193*H193</f>
        <v>0.00088</v>
      </c>
      <c r="S193" s="211">
        <v>0</v>
      </c>
      <c r="T193" s="212">
        <f>S193*H193</f>
        <v>0</v>
      </c>
      <c r="AR193" s="24" t="s">
        <v>208</v>
      </c>
      <c r="AT193" s="24" t="s">
        <v>203</v>
      </c>
      <c r="AU193" s="24" t="s">
        <v>85</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792</v>
      </c>
    </row>
    <row r="194" spans="2:47" s="1" customFormat="1" ht="13.5">
      <c r="B194" s="47"/>
      <c r="D194" s="214" t="s">
        <v>210</v>
      </c>
      <c r="F194" s="215" t="s">
        <v>1144</v>
      </c>
      <c r="I194" s="216"/>
      <c r="L194" s="47"/>
      <c r="M194" s="217"/>
      <c r="N194" s="48"/>
      <c r="O194" s="48"/>
      <c r="P194" s="48"/>
      <c r="Q194" s="48"/>
      <c r="R194" s="48"/>
      <c r="S194" s="48"/>
      <c r="T194" s="86"/>
      <c r="AT194" s="24" t="s">
        <v>210</v>
      </c>
      <c r="AU194" s="24" t="s">
        <v>85</v>
      </c>
    </row>
    <row r="195" spans="2:65" s="1" customFormat="1" ht="16.5" customHeight="1">
      <c r="B195" s="201"/>
      <c r="C195" s="202" t="s">
        <v>528</v>
      </c>
      <c r="D195" s="202" t="s">
        <v>203</v>
      </c>
      <c r="E195" s="203" t="s">
        <v>1145</v>
      </c>
      <c r="F195" s="204" t="s">
        <v>1146</v>
      </c>
      <c r="G195" s="205" t="s">
        <v>316</v>
      </c>
      <c r="H195" s="206">
        <v>2</v>
      </c>
      <c r="I195" s="207"/>
      <c r="J195" s="208">
        <f>ROUND(I195*H195,2)</f>
        <v>0</v>
      </c>
      <c r="K195" s="204" t="s">
        <v>1032</v>
      </c>
      <c r="L195" s="47"/>
      <c r="M195" s="209" t="s">
        <v>5</v>
      </c>
      <c r="N195" s="210" t="s">
        <v>48</v>
      </c>
      <c r="O195" s="48"/>
      <c r="P195" s="211">
        <f>O195*H195</f>
        <v>0</v>
      </c>
      <c r="Q195" s="211">
        <v>0.00069</v>
      </c>
      <c r="R195" s="211">
        <f>Q195*H195</f>
        <v>0.00138</v>
      </c>
      <c r="S195" s="211">
        <v>0</v>
      </c>
      <c r="T195" s="212">
        <f>S195*H195</f>
        <v>0</v>
      </c>
      <c r="AR195" s="24" t="s">
        <v>208</v>
      </c>
      <c r="AT195" s="24" t="s">
        <v>203</v>
      </c>
      <c r="AU195" s="24" t="s">
        <v>85</v>
      </c>
      <c r="AY195" s="24" t="s">
        <v>201</v>
      </c>
      <c r="BE195" s="213">
        <f>IF(N195="základní",J195,0)</f>
        <v>0</v>
      </c>
      <c r="BF195" s="213">
        <f>IF(N195="snížená",J195,0)</f>
        <v>0</v>
      </c>
      <c r="BG195" s="213">
        <f>IF(N195="zákl. přenesená",J195,0)</f>
        <v>0</v>
      </c>
      <c r="BH195" s="213">
        <f>IF(N195="sníž. přenesená",J195,0)</f>
        <v>0</v>
      </c>
      <c r="BI195" s="213">
        <f>IF(N195="nulová",J195,0)</f>
        <v>0</v>
      </c>
      <c r="BJ195" s="24" t="s">
        <v>85</v>
      </c>
      <c r="BK195" s="213">
        <f>ROUND(I195*H195,2)</f>
        <v>0</v>
      </c>
      <c r="BL195" s="24" t="s">
        <v>208</v>
      </c>
      <c r="BM195" s="24" t="s">
        <v>803</v>
      </c>
    </row>
    <row r="196" spans="2:47" s="1" customFormat="1" ht="13.5">
      <c r="B196" s="47"/>
      <c r="D196" s="214" t="s">
        <v>210</v>
      </c>
      <c r="F196" s="215" t="s">
        <v>1146</v>
      </c>
      <c r="I196" s="216"/>
      <c r="L196" s="47"/>
      <c r="M196" s="217"/>
      <c r="N196" s="48"/>
      <c r="O196" s="48"/>
      <c r="P196" s="48"/>
      <c r="Q196" s="48"/>
      <c r="R196" s="48"/>
      <c r="S196" s="48"/>
      <c r="T196" s="86"/>
      <c r="AT196" s="24" t="s">
        <v>210</v>
      </c>
      <c r="AU196" s="24" t="s">
        <v>85</v>
      </c>
    </row>
    <row r="197" spans="2:65" s="1" customFormat="1" ht="16.5" customHeight="1">
      <c r="B197" s="201"/>
      <c r="C197" s="202" t="s">
        <v>536</v>
      </c>
      <c r="D197" s="202" t="s">
        <v>203</v>
      </c>
      <c r="E197" s="203" t="s">
        <v>1147</v>
      </c>
      <c r="F197" s="204" t="s">
        <v>1148</v>
      </c>
      <c r="G197" s="205" t="s">
        <v>907</v>
      </c>
      <c r="H197" s="206">
        <v>13</v>
      </c>
      <c r="I197" s="207"/>
      <c r="J197" s="208">
        <f>ROUND(I197*H197,2)</f>
        <v>0</v>
      </c>
      <c r="K197" s="204" t="s">
        <v>1032</v>
      </c>
      <c r="L197" s="47"/>
      <c r="M197" s="209" t="s">
        <v>5</v>
      </c>
      <c r="N197" s="210" t="s">
        <v>48</v>
      </c>
      <c r="O197" s="48"/>
      <c r="P197" s="211">
        <f>O197*H197</f>
        <v>0</v>
      </c>
      <c r="Q197" s="211">
        <v>0.00017</v>
      </c>
      <c r="R197" s="211">
        <f>Q197*H197</f>
        <v>0.00221</v>
      </c>
      <c r="S197" s="211">
        <v>0</v>
      </c>
      <c r="T197" s="212">
        <f>S197*H197</f>
        <v>0</v>
      </c>
      <c r="AR197" s="24" t="s">
        <v>208</v>
      </c>
      <c r="AT197" s="24" t="s">
        <v>203</v>
      </c>
      <c r="AU197" s="24" t="s">
        <v>85</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815</v>
      </c>
    </row>
    <row r="198" spans="2:47" s="1" customFormat="1" ht="13.5">
      <c r="B198" s="47"/>
      <c r="D198" s="214" t="s">
        <v>210</v>
      </c>
      <c r="F198" s="215" t="s">
        <v>1148</v>
      </c>
      <c r="I198" s="216"/>
      <c r="L198" s="47"/>
      <c r="M198" s="217"/>
      <c r="N198" s="48"/>
      <c r="O198" s="48"/>
      <c r="P198" s="48"/>
      <c r="Q198" s="48"/>
      <c r="R198" s="48"/>
      <c r="S198" s="48"/>
      <c r="T198" s="86"/>
      <c r="AT198" s="24" t="s">
        <v>210</v>
      </c>
      <c r="AU198" s="24" t="s">
        <v>85</v>
      </c>
    </row>
    <row r="199" spans="2:65" s="1" customFormat="1" ht="16.5" customHeight="1">
      <c r="B199" s="201"/>
      <c r="C199" s="202" t="s">
        <v>541</v>
      </c>
      <c r="D199" s="202" t="s">
        <v>203</v>
      </c>
      <c r="E199" s="203" t="s">
        <v>1149</v>
      </c>
      <c r="F199" s="204" t="s">
        <v>1150</v>
      </c>
      <c r="G199" s="205" t="s">
        <v>316</v>
      </c>
      <c r="H199" s="206">
        <v>3</v>
      </c>
      <c r="I199" s="207"/>
      <c r="J199" s="208">
        <f>ROUND(I199*H199,2)</f>
        <v>0</v>
      </c>
      <c r="K199" s="204" t="s">
        <v>1032</v>
      </c>
      <c r="L199" s="47"/>
      <c r="M199" s="209" t="s">
        <v>5</v>
      </c>
      <c r="N199" s="210" t="s">
        <v>48</v>
      </c>
      <c r="O199" s="48"/>
      <c r="P199" s="211">
        <f>O199*H199</f>
        <v>0</v>
      </c>
      <c r="Q199" s="211">
        <v>0.002</v>
      </c>
      <c r="R199" s="211">
        <f>Q199*H199</f>
        <v>0.006</v>
      </c>
      <c r="S199" s="211">
        <v>0</v>
      </c>
      <c r="T199" s="212">
        <f>S199*H199</f>
        <v>0</v>
      </c>
      <c r="AR199" s="24" t="s">
        <v>208</v>
      </c>
      <c r="AT199" s="24" t="s">
        <v>203</v>
      </c>
      <c r="AU199" s="24" t="s">
        <v>85</v>
      </c>
      <c r="AY199" s="24" t="s">
        <v>201</v>
      </c>
      <c r="BE199" s="213">
        <f>IF(N199="základní",J199,0)</f>
        <v>0</v>
      </c>
      <c r="BF199" s="213">
        <f>IF(N199="snížená",J199,0)</f>
        <v>0</v>
      </c>
      <c r="BG199" s="213">
        <f>IF(N199="zákl. přenesená",J199,0)</f>
        <v>0</v>
      </c>
      <c r="BH199" s="213">
        <f>IF(N199="sníž. přenesená",J199,0)</f>
        <v>0</v>
      </c>
      <c r="BI199" s="213">
        <f>IF(N199="nulová",J199,0)</f>
        <v>0</v>
      </c>
      <c r="BJ199" s="24" t="s">
        <v>85</v>
      </c>
      <c r="BK199" s="213">
        <f>ROUND(I199*H199,2)</f>
        <v>0</v>
      </c>
      <c r="BL199" s="24" t="s">
        <v>208</v>
      </c>
      <c r="BM199" s="24" t="s">
        <v>826</v>
      </c>
    </row>
    <row r="200" spans="2:47" s="1" customFormat="1" ht="13.5">
      <c r="B200" s="47"/>
      <c r="D200" s="214" t="s">
        <v>210</v>
      </c>
      <c r="F200" s="215" t="s">
        <v>1150</v>
      </c>
      <c r="I200" s="216"/>
      <c r="L200" s="47"/>
      <c r="M200" s="217"/>
      <c r="N200" s="48"/>
      <c r="O200" s="48"/>
      <c r="P200" s="48"/>
      <c r="Q200" s="48"/>
      <c r="R200" s="48"/>
      <c r="S200" s="48"/>
      <c r="T200" s="86"/>
      <c r="AT200" s="24" t="s">
        <v>210</v>
      </c>
      <c r="AU200" s="24" t="s">
        <v>85</v>
      </c>
    </row>
    <row r="201" spans="2:65" s="1" customFormat="1" ht="16.5" customHeight="1">
      <c r="B201" s="201"/>
      <c r="C201" s="202" t="s">
        <v>402</v>
      </c>
      <c r="D201" s="202" t="s">
        <v>203</v>
      </c>
      <c r="E201" s="203" t="s">
        <v>1151</v>
      </c>
      <c r="F201" s="204" t="s">
        <v>1152</v>
      </c>
      <c r="G201" s="205" t="s">
        <v>316</v>
      </c>
      <c r="H201" s="206">
        <v>1</v>
      </c>
      <c r="I201" s="207"/>
      <c r="J201" s="208">
        <f>ROUND(I201*H201,2)</f>
        <v>0</v>
      </c>
      <c r="K201" s="204" t="s">
        <v>1032</v>
      </c>
      <c r="L201" s="47"/>
      <c r="M201" s="209" t="s">
        <v>5</v>
      </c>
      <c r="N201" s="210" t="s">
        <v>48</v>
      </c>
      <c r="O201" s="48"/>
      <c r="P201" s="211">
        <f>O201*H201</f>
        <v>0</v>
      </c>
      <c r="Q201" s="211">
        <v>0.00172</v>
      </c>
      <c r="R201" s="211">
        <f>Q201*H201</f>
        <v>0.00172</v>
      </c>
      <c r="S201" s="211">
        <v>0</v>
      </c>
      <c r="T201" s="212">
        <f>S201*H201</f>
        <v>0</v>
      </c>
      <c r="AR201" s="24" t="s">
        <v>208</v>
      </c>
      <c r="AT201" s="24" t="s">
        <v>203</v>
      </c>
      <c r="AU201" s="24" t="s">
        <v>85</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836</v>
      </c>
    </row>
    <row r="202" spans="2:47" s="1" customFormat="1" ht="13.5">
      <c r="B202" s="47"/>
      <c r="D202" s="214" t="s">
        <v>210</v>
      </c>
      <c r="F202" s="215" t="s">
        <v>1152</v>
      </c>
      <c r="I202" s="216"/>
      <c r="L202" s="47"/>
      <c r="M202" s="217"/>
      <c r="N202" s="48"/>
      <c r="O202" s="48"/>
      <c r="P202" s="48"/>
      <c r="Q202" s="48"/>
      <c r="R202" s="48"/>
      <c r="S202" s="48"/>
      <c r="T202" s="86"/>
      <c r="AT202" s="24" t="s">
        <v>210</v>
      </c>
      <c r="AU202" s="24" t="s">
        <v>85</v>
      </c>
    </row>
    <row r="203" spans="2:65" s="1" customFormat="1" ht="16.5" customHeight="1">
      <c r="B203" s="201"/>
      <c r="C203" s="202" t="s">
        <v>550</v>
      </c>
      <c r="D203" s="202" t="s">
        <v>203</v>
      </c>
      <c r="E203" s="203" t="s">
        <v>1153</v>
      </c>
      <c r="F203" s="204" t="s">
        <v>1154</v>
      </c>
      <c r="G203" s="205" t="s">
        <v>316</v>
      </c>
      <c r="H203" s="206">
        <v>3</v>
      </c>
      <c r="I203" s="207"/>
      <c r="J203" s="208">
        <f>ROUND(I203*H203,2)</f>
        <v>0</v>
      </c>
      <c r="K203" s="204" t="s">
        <v>1032</v>
      </c>
      <c r="L203" s="47"/>
      <c r="M203" s="209" t="s">
        <v>5</v>
      </c>
      <c r="N203" s="210" t="s">
        <v>48</v>
      </c>
      <c r="O203" s="48"/>
      <c r="P203" s="211">
        <f>O203*H203</f>
        <v>0</v>
      </c>
      <c r="Q203" s="211">
        <v>0</v>
      </c>
      <c r="R203" s="211">
        <f>Q203*H203</f>
        <v>0</v>
      </c>
      <c r="S203" s="211">
        <v>0</v>
      </c>
      <c r="T203" s="212">
        <f>S203*H203</f>
        <v>0</v>
      </c>
      <c r="AR203" s="24" t="s">
        <v>208</v>
      </c>
      <c r="AT203" s="24" t="s">
        <v>203</v>
      </c>
      <c r="AU203" s="24" t="s">
        <v>85</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847</v>
      </c>
    </row>
    <row r="204" spans="2:47" s="1" customFormat="1" ht="13.5">
      <c r="B204" s="47"/>
      <c r="D204" s="214" t="s">
        <v>210</v>
      </c>
      <c r="F204" s="215" t="s">
        <v>1154</v>
      </c>
      <c r="I204" s="216"/>
      <c r="L204" s="47"/>
      <c r="M204" s="217"/>
      <c r="N204" s="48"/>
      <c r="O204" s="48"/>
      <c r="P204" s="48"/>
      <c r="Q204" s="48"/>
      <c r="R204" s="48"/>
      <c r="S204" s="48"/>
      <c r="T204" s="86"/>
      <c r="AT204" s="24" t="s">
        <v>210</v>
      </c>
      <c r="AU204" s="24" t="s">
        <v>85</v>
      </c>
    </row>
    <row r="205" spans="2:65" s="1" customFormat="1" ht="16.5" customHeight="1">
      <c r="B205" s="201"/>
      <c r="C205" s="202" t="s">
        <v>557</v>
      </c>
      <c r="D205" s="202" t="s">
        <v>203</v>
      </c>
      <c r="E205" s="203" t="s">
        <v>1155</v>
      </c>
      <c r="F205" s="204" t="s">
        <v>1156</v>
      </c>
      <c r="G205" s="205" t="s">
        <v>316</v>
      </c>
      <c r="H205" s="206">
        <v>3</v>
      </c>
      <c r="I205" s="207"/>
      <c r="J205" s="208">
        <f>ROUND(I205*H205,2)</f>
        <v>0</v>
      </c>
      <c r="K205" s="204" t="s">
        <v>1032</v>
      </c>
      <c r="L205" s="47"/>
      <c r="M205" s="209" t="s">
        <v>5</v>
      </c>
      <c r="N205" s="210" t="s">
        <v>48</v>
      </c>
      <c r="O205" s="48"/>
      <c r="P205" s="211">
        <f>O205*H205</f>
        <v>0</v>
      </c>
      <c r="Q205" s="211">
        <v>0.0007</v>
      </c>
      <c r="R205" s="211">
        <f>Q205*H205</f>
        <v>0.0021</v>
      </c>
      <c r="S205" s="211">
        <v>0</v>
      </c>
      <c r="T205" s="212">
        <f>S205*H205</f>
        <v>0</v>
      </c>
      <c r="AR205" s="24" t="s">
        <v>208</v>
      </c>
      <c r="AT205" s="24" t="s">
        <v>203</v>
      </c>
      <c r="AU205" s="24" t="s">
        <v>85</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859</v>
      </c>
    </row>
    <row r="206" spans="2:47" s="1" customFormat="1" ht="13.5">
      <c r="B206" s="47"/>
      <c r="D206" s="214" t="s">
        <v>210</v>
      </c>
      <c r="F206" s="215" t="s">
        <v>1156</v>
      </c>
      <c r="I206" s="216"/>
      <c r="L206" s="47"/>
      <c r="M206" s="217"/>
      <c r="N206" s="48"/>
      <c r="O206" s="48"/>
      <c r="P206" s="48"/>
      <c r="Q206" s="48"/>
      <c r="R206" s="48"/>
      <c r="S206" s="48"/>
      <c r="T206" s="86"/>
      <c r="AT206" s="24" t="s">
        <v>210</v>
      </c>
      <c r="AU206" s="24" t="s">
        <v>85</v>
      </c>
    </row>
    <row r="207" spans="2:65" s="1" customFormat="1" ht="16.5" customHeight="1">
      <c r="B207" s="201"/>
      <c r="C207" s="202" t="s">
        <v>562</v>
      </c>
      <c r="D207" s="202" t="s">
        <v>203</v>
      </c>
      <c r="E207" s="203" t="s">
        <v>1157</v>
      </c>
      <c r="F207" s="204" t="s">
        <v>1158</v>
      </c>
      <c r="G207" s="205" t="s">
        <v>907</v>
      </c>
      <c r="H207" s="206">
        <v>2</v>
      </c>
      <c r="I207" s="207"/>
      <c r="J207" s="208">
        <f>ROUND(I207*H207,2)</f>
        <v>0</v>
      </c>
      <c r="K207" s="204" t="s">
        <v>1071</v>
      </c>
      <c r="L207" s="47"/>
      <c r="M207" s="209" t="s">
        <v>5</v>
      </c>
      <c r="N207" s="210" t="s">
        <v>48</v>
      </c>
      <c r="O207" s="48"/>
      <c r="P207" s="211">
        <f>O207*H207</f>
        <v>0</v>
      </c>
      <c r="Q207" s="211">
        <v>0.01377</v>
      </c>
      <c r="R207" s="211">
        <f>Q207*H207</f>
        <v>0.02754</v>
      </c>
      <c r="S207" s="211">
        <v>0</v>
      </c>
      <c r="T207" s="212">
        <f>S207*H207</f>
        <v>0</v>
      </c>
      <c r="AR207" s="24" t="s">
        <v>208</v>
      </c>
      <c r="AT207" s="24" t="s">
        <v>203</v>
      </c>
      <c r="AU207" s="24" t="s">
        <v>85</v>
      </c>
      <c r="AY207" s="24" t="s">
        <v>201</v>
      </c>
      <c r="BE207" s="213">
        <f>IF(N207="základní",J207,0)</f>
        <v>0</v>
      </c>
      <c r="BF207" s="213">
        <f>IF(N207="snížená",J207,0)</f>
        <v>0</v>
      </c>
      <c r="BG207" s="213">
        <f>IF(N207="zákl. přenesená",J207,0)</f>
        <v>0</v>
      </c>
      <c r="BH207" s="213">
        <f>IF(N207="sníž. přenesená",J207,0)</f>
        <v>0</v>
      </c>
      <c r="BI207" s="213">
        <f>IF(N207="nulová",J207,0)</f>
        <v>0</v>
      </c>
      <c r="BJ207" s="24" t="s">
        <v>85</v>
      </c>
      <c r="BK207" s="213">
        <f>ROUND(I207*H207,2)</f>
        <v>0</v>
      </c>
      <c r="BL207" s="24" t="s">
        <v>208</v>
      </c>
      <c r="BM207" s="24" t="s">
        <v>881</v>
      </c>
    </row>
    <row r="208" spans="2:47" s="1" customFormat="1" ht="13.5">
      <c r="B208" s="47"/>
      <c r="D208" s="214" t="s">
        <v>210</v>
      </c>
      <c r="F208" s="215" t="s">
        <v>1158</v>
      </c>
      <c r="I208" s="216"/>
      <c r="L208" s="47"/>
      <c r="M208" s="217"/>
      <c r="N208" s="48"/>
      <c r="O208" s="48"/>
      <c r="P208" s="48"/>
      <c r="Q208" s="48"/>
      <c r="R208" s="48"/>
      <c r="S208" s="48"/>
      <c r="T208" s="86"/>
      <c r="AT208" s="24" t="s">
        <v>210</v>
      </c>
      <c r="AU208" s="24" t="s">
        <v>85</v>
      </c>
    </row>
    <row r="209" spans="2:65" s="1" customFormat="1" ht="16.5" customHeight="1">
      <c r="B209" s="201"/>
      <c r="C209" s="202" t="s">
        <v>567</v>
      </c>
      <c r="D209" s="202" t="s">
        <v>203</v>
      </c>
      <c r="E209" s="203" t="s">
        <v>1159</v>
      </c>
      <c r="F209" s="204" t="s">
        <v>1160</v>
      </c>
      <c r="G209" s="205" t="s">
        <v>922</v>
      </c>
      <c r="H209" s="206">
        <v>80</v>
      </c>
      <c r="I209" s="207"/>
      <c r="J209" s="208">
        <f>ROUND(I209*H209,2)</f>
        <v>0</v>
      </c>
      <c r="K209" s="204" t="s">
        <v>1071</v>
      </c>
      <c r="L209" s="47"/>
      <c r="M209" s="209" t="s">
        <v>5</v>
      </c>
      <c r="N209" s="210" t="s">
        <v>48</v>
      </c>
      <c r="O209" s="48"/>
      <c r="P209" s="211">
        <f>O209*H209</f>
        <v>0</v>
      </c>
      <c r="Q209" s="211">
        <v>0.01477</v>
      </c>
      <c r="R209" s="211">
        <f>Q209*H209</f>
        <v>1.1816</v>
      </c>
      <c r="S209" s="211">
        <v>0</v>
      </c>
      <c r="T209" s="212">
        <f>S209*H209</f>
        <v>0</v>
      </c>
      <c r="AR209" s="24" t="s">
        <v>208</v>
      </c>
      <c r="AT209" s="24" t="s">
        <v>203</v>
      </c>
      <c r="AU209" s="24" t="s">
        <v>85</v>
      </c>
      <c r="AY209" s="24" t="s">
        <v>201</v>
      </c>
      <c r="BE209" s="213">
        <f>IF(N209="základní",J209,0)</f>
        <v>0</v>
      </c>
      <c r="BF209" s="213">
        <f>IF(N209="snížená",J209,0)</f>
        <v>0</v>
      </c>
      <c r="BG209" s="213">
        <f>IF(N209="zákl. přenesená",J209,0)</f>
        <v>0</v>
      </c>
      <c r="BH209" s="213">
        <f>IF(N209="sníž. přenesená",J209,0)</f>
        <v>0</v>
      </c>
      <c r="BI209" s="213">
        <f>IF(N209="nulová",J209,0)</f>
        <v>0</v>
      </c>
      <c r="BJ209" s="24" t="s">
        <v>85</v>
      </c>
      <c r="BK209" s="213">
        <f>ROUND(I209*H209,2)</f>
        <v>0</v>
      </c>
      <c r="BL209" s="24" t="s">
        <v>208</v>
      </c>
      <c r="BM209" s="24" t="s">
        <v>363</v>
      </c>
    </row>
    <row r="210" spans="2:47" s="1" customFormat="1" ht="13.5">
      <c r="B210" s="47"/>
      <c r="D210" s="214" t="s">
        <v>210</v>
      </c>
      <c r="F210" s="215" t="s">
        <v>1160</v>
      </c>
      <c r="I210" s="216"/>
      <c r="L210" s="47"/>
      <c r="M210" s="217"/>
      <c r="N210" s="48"/>
      <c r="O210" s="48"/>
      <c r="P210" s="48"/>
      <c r="Q210" s="48"/>
      <c r="R210" s="48"/>
      <c r="S210" s="48"/>
      <c r="T210" s="86"/>
      <c r="AT210" s="24" t="s">
        <v>210</v>
      </c>
      <c r="AU210" s="24" t="s">
        <v>85</v>
      </c>
    </row>
    <row r="211" spans="2:65" s="1" customFormat="1" ht="16.5" customHeight="1">
      <c r="B211" s="201"/>
      <c r="C211" s="202" t="s">
        <v>574</v>
      </c>
      <c r="D211" s="202" t="s">
        <v>203</v>
      </c>
      <c r="E211" s="203" t="s">
        <v>1161</v>
      </c>
      <c r="F211" s="204" t="s">
        <v>1162</v>
      </c>
      <c r="G211" s="205" t="s">
        <v>907</v>
      </c>
      <c r="H211" s="206">
        <v>1</v>
      </c>
      <c r="I211" s="207"/>
      <c r="J211" s="208">
        <f>ROUND(I211*H211,2)</f>
        <v>0</v>
      </c>
      <c r="K211" s="204" t="s">
        <v>1163</v>
      </c>
      <c r="L211" s="47"/>
      <c r="M211" s="209" t="s">
        <v>5</v>
      </c>
      <c r="N211" s="210" t="s">
        <v>48</v>
      </c>
      <c r="O211" s="48"/>
      <c r="P211" s="211">
        <f>O211*H211</f>
        <v>0</v>
      </c>
      <c r="Q211" s="211">
        <v>0.016</v>
      </c>
      <c r="R211" s="211">
        <f>Q211*H211</f>
        <v>0.016</v>
      </c>
      <c r="S211" s="211">
        <v>0</v>
      </c>
      <c r="T211" s="212">
        <f>S211*H211</f>
        <v>0</v>
      </c>
      <c r="AR211" s="24" t="s">
        <v>208</v>
      </c>
      <c r="AT211" s="24" t="s">
        <v>203</v>
      </c>
      <c r="AU211" s="24" t="s">
        <v>85</v>
      </c>
      <c r="AY211" s="24" t="s">
        <v>201</v>
      </c>
      <c r="BE211" s="213">
        <f>IF(N211="základní",J211,0)</f>
        <v>0</v>
      </c>
      <c r="BF211" s="213">
        <f>IF(N211="snížená",J211,0)</f>
        <v>0</v>
      </c>
      <c r="BG211" s="213">
        <f>IF(N211="zákl. přenesená",J211,0)</f>
        <v>0</v>
      </c>
      <c r="BH211" s="213">
        <f>IF(N211="sníž. přenesená",J211,0)</f>
        <v>0</v>
      </c>
      <c r="BI211" s="213">
        <f>IF(N211="nulová",J211,0)</f>
        <v>0</v>
      </c>
      <c r="BJ211" s="24" t="s">
        <v>85</v>
      </c>
      <c r="BK211" s="213">
        <f>ROUND(I211*H211,2)</f>
        <v>0</v>
      </c>
      <c r="BL211" s="24" t="s">
        <v>208</v>
      </c>
      <c r="BM211" s="24" t="s">
        <v>670</v>
      </c>
    </row>
    <row r="212" spans="2:47" s="1" customFormat="1" ht="13.5">
      <c r="B212" s="47"/>
      <c r="D212" s="214" t="s">
        <v>210</v>
      </c>
      <c r="F212" s="215" t="s">
        <v>1162</v>
      </c>
      <c r="I212" s="216"/>
      <c r="L212" s="47"/>
      <c r="M212" s="217"/>
      <c r="N212" s="48"/>
      <c r="O212" s="48"/>
      <c r="P212" s="48"/>
      <c r="Q212" s="48"/>
      <c r="R212" s="48"/>
      <c r="S212" s="48"/>
      <c r="T212" s="86"/>
      <c r="AT212" s="24" t="s">
        <v>210</v>
      </c>
      <c r="AU212" s="24" t="s">
        <v>85</v>
      </c>
    </row>
    <row r="213" spans="2:65" s="1" customFormat="1" ht="16.5" customHeight="1">
      <c r="B213" s="201"/>
      <c r="C213" s="202" t="s">
        <v>579</v>
      </c>
      <c r="D213" s="202" t="s">
        <v>203</v>
      </c>
      <c r="E213" s="203" t="s">
        <v>1164</v>
      </c>
      <c r="F213" s="204" t="s">
        <v>1165</v>
      </c>
      <c r="G213" s="205" t="s">
        <v>907</v>
      </c>
      <c r="H213" s="206">
        <v>1</v>
      </c>
      <c r="I213" s="207"/>
      <c r="J213" s="208">
        <f>ROUND(I213*H213,2)</f>
        <v>0</v>
      </c>
      <c r="K213" s="204" t="s">
        <v>1163</v>
      </c>
      <c r="L213" s="47"/>
      <c r="M213" s="209" t="s">
        <v>5</v>
      </c>
      <c r="N213" s="210" t="s">
        <v>48</v>
      </c>
      <c r="O213" s="48"/>
      <c r="P213" s="211">
        <f>O213*H213</f>
        <v>0</v>
      </c>
      <c r="Q213" s="211">
        <v>0.00387</v>
      </c>
      <c r="R213" s="211">
        <f>Q213*H213</f>
        <v>0.00387</v>
      </c>
      <c r="S213" s="211">
        <v>0</v>
      </c>
      <c r="T213" s="212">
        <f>S213*H213</f>
        <v>0</v>
      </c>
      <c r="AR213" s="24" t="s">
        <v>208</v>
      </c>
      <c r="AT213" s="24" t="s">
        <v>203</v>
      </c>
      <c r="AU213" s="24" t="s">
        <v>85</v>
      </c>
      <c r="AY213" s="24" t="s">
        <v>201</v>
      </c>
      <c r="BE213" s="213">
        <f>IF(N213="základní",J213,0)</f>
        <v>0</v>
      </c>
      <c r="BF213" s="213">
        <f>IF(N213="snížená",J213,0)</f>
        <v>0</v>
      </c>
      <c r="BG213" s="213">
        <f>IF(N213="zákl. přenesená",J213,0)</f>
        <v>0</v>
      </c>
      <c r="BH213" s="213">
        <f>IF(N213="sníž. přenesená",J213,0)</f>
        <v>0</v>
      </c>
      <c r="BI213" s="213">
        <f>IF(N213="nulová",J213,0)</f>
        <v>0</v>
      </c>
      <c r="BJ213" s="24" t="s">
        <v>85</v>
      </c>
      <c r="BK213" s="213">
        <f>ROUND(I213*H213,2)</f>
        <v>0</v>
      </c>
      <c r="BL213" s="24" t="s">
        <v>208</v>
      </c>
      <c r="BM213" s="24" t="s">
        <v>1166</v>
      </c>
    </row>
    <row r="214" spans="2:47" s="1" customFormat="1" ht="13.5">
      <c r="B214" s="47"/>
      <c r="D214" s="214" t="s">
        <v>210</v>
      </c>
      <c r="F214" s="215" t="s">
        <v>1165</v>
      </c>
      <c r="I214" s="216"/>
      <c r="L214" s="47"/>
      <c r="M214" s="217"/>
      <c r="N214" s="48"/>
      <c r="O214" s="48"/>
      <c r="P214" s="48"/>
      <c r="Q214" s="48"/>
      <c r="R214" s="48"/>
      <c r="S214" s="48"/>
      <c r="T214" s="86"/>
      <c r="AT214" s="24" t="s">
        <v>210</v>
      </c>
      <c r="AU214" s="24" t="s">
        <v>85</v>
      </c>
    </row>
    <row r="215" spans="2:65" s="1" customFormat="1" ht="16.5" customHeight="1">
      <c r="B215" s="201"/>
      <c r="C215" s="202" t="s">
        <v>584</v>
      </c>
      <c r="D215" s="202" t="s">
        <v>203</v>
      </c>
      <c r="E215" s="203" t="s">
        <v>1167</v>
      </c>
      <c r="F215" s="204" t="s">
        <v>1168</v>
      </c>
      <c r="G215" s="205" t="s">
        <v>907</v>
      </c>
      <c r="H215" s="206">
        <v>1</v>
      </c>
      <c r="I215" s="207"/>
      <c r="J215" s="208">
        <f>ROUND(I215*H215,2)</f>
        <v>0</v>
      </c>
      <c r="K215" s="204" t="s">
        <v>1071</v>
      </c>
      <c r="L215" s="47"/>
      <c r="M215" s="209" t="s">
        <v>5</v>
      </c>
      <c r="N215" s="210" t="s">
        <v>48</v>
      </c>
      <c r="O215" s="48"/>
      <c r="P215" s="211">
        <f>O215*H215</f>
        <v>0</v>
      </c>
      <c r="Q215" s="211">
        <v>0.00437</v>
      </c>
      <c r="R215" s="211">
        <f>Q215*H215</f>
        <v>0.00437</v>
      </c>
      <c r="S215" s="211">
        <v>0</v>
      </c>
      <c r="T215" s="212">
        <f>S215*H215</f>
        <v>0</v>
      </c>
      <c r="AR215" s="24" t="s">
        <v>208</v>
      </c>
      <c r="AT215" s="24" t="s">
        <v>203</v>
      </c>
      <c r="AU215" s="24" t="s">
        <v>85</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1169</v>
      </c>
    </row>
    <row r="216" spans="2:47" s="1" customFormat="1" ht="13.5">
      <c r="B216" s="47"/>
      <c r="D216" s="214" t="s">
        <v>210</v>
      </c>
      <c r="F216" s="215" t="s">
        <v>1168</v>
      </c>
      <c r="I216" s="216"/>
      <c r="L216" s="47"/>
      <c r="M216" s="217"/>
      <c r="N216" s="48"/>
      <c r="O216" s="48"/>
      <c r="P216" s="48"/>
      <c r="Q216" s="48"/>
      <c r="R216" s="48"/>
      <c r="S216" s="48"/>
      <c r="T216" s="86"/>
      <c r="AT216" s="24" t="s">
        <v>210</v>
      </c>
      <c r="AU216" s="24" t="s">
        <v>85</v>
      </c>
    </row>
    <row r="217" spans="2:63" s="10" customFormat="1" ht="37.4" customHeight="1">
      <c r="B217" s="188"/>
      <c r="D217" s="189" t="s">
        <v>76</v>
      </c>
      <c r="E217" s="190" t="s">
        <v>555</v>
      </c>
      <c r="F217" s="190" t="s">
        <v>556</v>
      </c>
      <c r="I217" s="191"/>
      <c r="J217" s="192">
        <f>BK217</f>
        <v>0</v>
      </c>
      <c r="L217" s="188"/>
      <c r="M217" s="193"/>
      <c r="N217" s="194"/>
      <c r="O217" s="194"/>
      <c r="P217" s="195">
        <f>SUM(P218:P219)</f>
        <v>0</v>
      </c>
      <c r="Q217" s="194"/>
      <c r="R217" s="195">
        <f>SUM(R218:R219)</f>
        <v>0</v>
      </c>
      <c r="S217" s="194"/>
      <c r="T217" s="196">
        <f>SUM(T218:T219)</f>
        <v>0</v>
      </c>
      <c r="AR217" s="189" t="s">
        <v>85</v>
      </c>
      <c r="AT217" s="197" t="s">
        <v>76</v>
      </c>
      <c r="AU217" s="197" t="s">
        <v>77</v>
      </c>
      <c r="AY217" s="189" t="s">
        <v>201</v>
      </c>
      <c r="BK217" s="198">
        <f>SUM(BK218:BK219)</f>
        <v>0</v>
      </c>
    </row>
    <row r="218" spans="2:65" s="1" customFormat="1" ht="16.5" customHeight="1">
      <c r="B218" s="201"/>
      <c r="C218" s="202" t="s">
        <v>589</v>
      </c>
      <c r="D218" s="202" t="s">
        <v>203</v>
      </c>
      <c r="E218" s="203" t="s">
        <v>1170</v>
      </c>
      <c r="F218" s="204" t="s">
        <v>1171</v>
      </c>
      <c r="G218" s="205" t="s">
        <v>259</v>
      </c>
      <c r="H218" s="206">
        <v>0</v>
      </c>
      <c r="I218" s="207"/>
      <c r="J218" s="208">
        <f>ROUND(I218*H218,2)</f>
        <v>0</v>
      </c>
      <c r="K218" s="204" t="s">
        <v>1032</v>
      </c>
      <c r="L218" s="47"/>
      <c r="M218" s="209" t="s">
        <v>5</v>
      </c>
      <c r="N218" s="210" t="s">
        <v>48</v>
      </c>
      <c r="O218" s="48"/>
      <c r="P218" s="211">
        <f>O218*H218</f>
        <v>0</v>
      </c>
      <c r="Q218" s="211">
        <v>0</v>
      </c>
      <c r="R218" s="211">
        <f>Q218*H218</f>
        <v>0</v>
      </c>
      <c r="S218" s="211">
        <v>0</v>
      </c>
      <c r="T218" s="212">
        <f>S218*H218</f>
        <v>0</v>
      </c>
      <c r="AR218" s="24" t="s">
        <v>208</v>
      </c>
      <c r="AT218" s="24" t="s">
        <v>203</v>
      </c>
      <c r="AU218" s="24" t="s">
        <v>85</v>
      </c>
      <c r="AY218" s="24" t="s">
        <v>201</v>
      </c>
      <c r="BE218" s="213">
        <f>IF(N218="základní",J218,0)</f>
        <v>0</v>
      </c>
      <c r="BF218" s="213">
        <f>IF(N218="snížená",J218,0)</f>
        <v>0</v>
      </c>
      <c r="BG218" s="213">
        <f>IF(N218="zákl. přenesená",J218,0)</f>
        <v>0</v>
      </c>
      <c r="BH218" s="213">
        <f>IF(N218="sníž. přenesená",J218,0)</f>
        <v>0</v>
      </c>
      <c r="BI218" s="213">
        <f>IF(N218="nulová",J218,0)</f>
        <v>0</v>
      </c>
      <c r="BJ218" s="24" t="s">
        <v>85</v>
      </c>
      <c r="BK218" s="213">
        <f>ROUND(I218*H218,2)</f>
        <v>0</v>
      </c>
      <c r="BL218" s="24" t="s">
        <v>208</v>
      </c>
      <c r="BM218" s="24" t="s">
        <v>1172</v>
      </c>
    </row>
    <row r="219" spans="2:47" s="1" customFormat="1" ht="13.5">
      <c r="B219" s="47"/>
      <c r="D219" s="214" t="s">
        <v>210</v>
      </c>
      <c r="F219" s="215" t="s">
        <v>1171</v>
      </c>
      <c r="I219" s="216"/>
      <c r="L219" s="47"/>
      <c r="M219" s="217"/>
      <c r="N219" s="48"/>
      <c r="O219" s="48"/>
      <c r="P219" s="48"/>
      <c r="Q219" s="48"/>
      <c r="R219" s="48"/>
      <c r="S219" s="48"/>
      <c r="T219" s="86"/>
      <c r="AT219" s="24" t="s">
        <v>210</v>
      </c>
      <c r="AU219" s="24" t="s">
        <v>85</v>
      </c>
    </row>
    <row r="220" spans="2:63" s="10" customFormat="1" ht="37.4" customHeight="1">
      <c r="B220" s="188"/>
      <c r="D220" s="189" t="s">
        <v>76</v>
      </c>
      <c r="E220" s="190" t="s">
        <v>1033</v>
      </c>
      <c r="F220" s="190" t="s">
        <v>1034</v>
      </c>
      <c r="I220" s="191"/>
      <c r="J220" s="192">
        <f>BK220</f>
        <v>0</v>
      </c>
      <c r="L220" s="188"/>
      <c r="M220" s="193"/>
      <c r="N220" s="194"/>
      <c r="O220" s="194"/>
      <c r="P220" s="195">
        <f>SUM(P221:P222)</f>
        <v>0</v>
      </c>
      <c r="Q220" s="194"/>
      <c r="R220" s="195">
        <f>SUM(R221:R222)</f>
        <v>0</v>
      </c>
      <c r="S220" s="194"/>
      <c r="T220" s="196">
        <f>SUM(T221:T222)</f>
        <v>0</v>
      </c>
      <c r="AR220" s="189" t="s">
        <v>85</v>
      </c>
      <c r="AT220" s="197" t="s">
        <v>76</v>
      </c>
      <c r="AU220" s="197" t="s">
        <v>77</v>
      </c>
      <c r="AY220" s="189" t="s">
        <v>201</v>
      </c>
      <c r="BK220" s="198">
        <f>SUM(BK221:BK222)</f>
        <v>0</v>
      </c>
    </row>
    <row r="221" spans="2:65" s="1" customFormat="1" ht="16.5" customHeight="1">
      <c r="B221" s="201"/>
      <c r="C221" s="202" t="s">
        <v>596</v>
      </c>
      <c r="D221" s="202" t="s">
        <v>203</v>
      </c>
      <c r="E221" s="203" t="s">
        <v>1173</v>
      </c>
      <c r="F221" s="204" t="s">
        <v>1174</v>
      </c>
      <c r="G221" s="205" t="s">
        <v>259</v>
      </c>
      <c r="H221" s="206">
        <v>1.967</v>
      </c>
      <c r="I221" s="207"/>
      <c r="J221" s="208">
        <f>ROUND(I221*H221,2)</f>
        <v>0</v>
      </c>
      <c r="K221" s="204" t="s">
        <v>1032</v>
      </c>
      <c r="L221" s="47"/>
      <c r="M221" s="209" t="s">
        <v>5</v>
      </c>
      <c r="N221" s="210" t="s">
        <v>48</v>
      </c>
      <c r="O221" s="48"/>
      <c r="P221" s="211">
        <f>O221*H221</f>
        <v>0</v>
      </c>
      <c r="Q221" s="211">
        <v>0</v>
      </c>
      <c r="R221" s="211">
        <f>Q221*H221</f>
        <v>0</v>
      </c>
      <c r="S221" s="211">
        <v>0</v>
      </c>
      <c r="T221" s="212">
        <f>S221*H221</f>
        <v>0</v>
      </c>
      <c r="AR221" s="24" t="s">
        <v>208</v>
      </c>
      <c r="AT221" s="24" t="s">
        <v>203</v>
      </c>
      <c r="AU221" s="24" t="s">
        <v>85</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1175</v>
      </c>
    </row>
    <row r="222" spans="2:47" s="1" customFormat="1" ht="13.5">
      <c r="B222" s="47"/>
      <c r="D222" s="214" t="s">
        <v>210</v>
      </c>
      <c r="F222" s="215" t="s">
        <v>1174</v>
      </c>
      <c r="I222" s="216"/>
      <c r="L222" s="47"/>
      <c r="M222" s="217"/>
      <c r="N222" s="48"/>
      <c r="O222" s="48"/>
      <c r="P222" s="48"/>
      <c r="Q222" s="48"/>
      <c r="R222" s="48"/>
      <c r="S222" s="48"/>
      <c r="T222" s="86"/>
      <c r="AT222" s="24" t="s">
        <v>210</v>
      </c>
      <c r="AU222" s="24" t="s">
        <v>85</v>
      </c>
    </row>
    <row r="223" spans="2:63" s="10" customFormat="1" ht="37.4" customHeight="1">
      <c r="B223" s="188"/>
      <c r="D223" s="189" t="s">
        <v>76</v>
      </c>
      <c r="E223" s="190" t="s">
        <v>1086</v>
      </c>
      <c r="F223" s="190" t="s">
        <v>1087</v>
      </c>
      <c r="I223" s="191"/>
      <c r="J223" s="192">
        <f>BK223</f>
        <v>0</v>
      </c>
      <c r="L223" s="188"/>
      <c r="M223" s="193"/>
      <c r="N223" s="194"/>
      <c r="O223" s="194"/>
      <c r="P223" s="195">
        <f>SUM(P224:P225)</f>
        <v>0</v>
      </c>
      <c r="Q223" s="194"/>
      <c r="R223" s="195">
        <f>SUM(R224:R225)</f>
        <v>0</v>
      </c>
      <c r="S223" s="194"/>
      <c r="T223" s="196">
        <f>SUM(T224:T225)</f>
        <v>0</v>
      </c>
      <c r="AR223" s="189" t="s">
        <v>85</v>
      </c>
      <c r="AT223" s="197" t="s">
        <v>76</v>
      </c>
      <c r="AU223" s="197" t="s">
        <v>77</v>
      </c>
      <c r="AY223" s="189" t="s">
        <v>201</v>
      </c>
      <c r="BK223" s="198">
        <f>SUM(BK224:BK225)</f>
        <v>0</v>
      </c>
    </row>
    <row r="224" spans="2:65" s="1" customFormat="1" ht="16.5" customHeight="1">
      <c r="B224" s="201"/>
      <c r="C224" s="202" t="s">
        <v>603</v>
      </c>
      <c r="D224" s="202" t="s">
        <v>203</v>
      </c>
      <c r="E224" s="203" t="s">
        <v>1176</v>
      </c>
      <c r="F224" s="204" t="s">
        <v>1177</v>
      </c>
      <c r="G224" s="205" t="s">
        <v>259</v>
      </c>
      <c r="H224" s="206">
        <v>3.166</v>
      </c>
      <c r="I224" s="207"/>
      <c r="J224" s="208">
        <f>ROUND(I224*H224,2)</f>
        <v>0</v>
      </c>
      <c r="K224" s="204" t="s">
        <v>1032</v>
      </c>
      <c r="L224" s="47"/>
      <c r="M224" s="209" t="s">
        <v>5</v>
      </c>
      <c r="N224" s="210" t="s">
        <v>48</v>
      </c>
      <c r="O224" s="48"/>
      <c r="P224" s="211">
        <f>O224*H224</f>
        <v>0</v>
      </c>
      <c r="Q224" s="211">
        <v>0</v>
      </c>
      <c r="R224" s="211">
        <f>Q224*H224</f>
        <v>0</v>
      </c>
      <c r="S224" s="211">
        <v>0</v>
      </c>
      <c r="T224" s="212">
        <f>S224*H224</f>
        <v>0</v>
      </c>
      <c r="AR224" s="24" t="s">
        <v>208</v>
      </c>
      <c r="AT224" s="24" t="s">
        <v>203</v>
      </c>
      <c r="AU224" s="24" t="s">
        <v>85</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1178</v>
      </c>
    </row>
    <row r="225" spans="2:47" s="1" customFormat="1" ht="13.5">
      <c r="B225" s="47"/>
      <c r="D225" s="214" t="s">
        <v>210</v>
      </c>
      <c r="F225" s="215" t="s">
        <v>1177</v>
      </c>
      <c r="I225" s="216"/>
      <c r="L225" s="47"/>
      <c r="M225" s="217"/>
      <c r="N225" s="48"/>
      <c r="O225" s="48"/>
      <c r="P225" s="48"/>
      <c r="Q225" s="48"/>
      <c r="R225" s="48"/>
      <c r="S225" s="48"/>
      <c r="T225" s="86"/>
      <c r="AT225" s="24" t="s">
        <v>210</v>
      </c>
      <c r="AU225" s="24" t="s">
        <v>85</v>
      </c>
    </row>
    <row r="226" spans="2:63" s="10" customFormat="1" ht="37.4" customHeight="1">
      <c r="B226" s="188"/>
      <c r="D226" s="189" t="s">
        <v>76</v>
      </c>
      <c r="E226" s="190" t="s">
        <v>1133</v>
      </c>
      <c r="F226" s="190" t="s">
        <v>1134</v>
      </c>
      <c r="I226" s="191"/>
      <c r="J226" s="192">
        <f>BK226</f>
        <v>0</v>
      </c>
      <c r="L226" s="188"/>
      <c r="M226" s="193"/>
      <c r="N226" s="194"/>
      <c r="O226" s="194"/>
      <c r="P226" s="195">
        <f>SUM(P227:P228)</f>
        <v>0</v>
      </c>
      <c r="Q226" s="194"/>
      <c r="R226" s="195">
        <f>SUM(R227:R228)</f>
        <v>0</v>
      </c>
      <c r="S226" s="194"/>
      <c r="T226" s="196">
        <f>SUM(T227:T228)</f>
        <v>0</v>
      </c>
      <c r="AR226" s="189" t="s">
        <v>85</v>
      </c>
      <c r="AT226" s="197" t="s">
        <v>76</v>
      </c>
      <c r="AU226" s="197" t="s">
        <v>77</v>
      </c>
      <c r="AY226" s="189" t="s">
        <v>201</v>
      </c>
      <c r="BK226" s="198">
        <f>SUM(BK227:BK228)</f>
        <v>0</v>
      </c>
    </row>
    <row r="227" spans="2:65" s="1" customFormat="1" ht="16.5" customHeight="1">
      <c r="B227" s="201"/>
      <c r="C227" s="202" t="s">
        <v>609</v>
      </c>
      <c r="D227" s="202" t="s">
        <v>203</v>
      </c>
      <c r="E227" s="203" t="s">
        <v>1179</v>
      </c>
      <c r="F227" s="204" t="s">
        <v>1180</v>
      </c>
      <c r="G227" s="205" t="s">
        <v>259</v>
      </c>
      <c r="H227" s="206">
        <v>1.436</v>
      </c>
      <c r="I227" s="207"/>
      <c r="J227" s="208">
        <f>ROUND(I227*H227,2)</f>
        <v>0</v>
      </c>
      <c r="K227" s="204" t="s">
        <v>1032</v>
      </c>
      <c r="L227" s="47"/>
      <c r="M227" s="209" t="s">
        <v>5</v>
      </c>
      <c r="N227" s="210" t="s">
        <v>48</v>
      </c>
      <c r="O227" s="48"/>
      <c r="P227" s="211">
        <f>O227*H227</f>
        <v>0</v>
      </c>
      <c r="Q227" s="211">
        <v>0</v>
      </c>
      <c r="R227" s="211">
        <f>Q227*H227</f>
        <v>0</v>
      </c>
      <c r="S227" s="211">
        <v>0</v>
      </c>
      <c r="T227" s="212">
        <f>S227*H227</f>
        <v>0</v>
      </c>
      <c r="AR227" s="24" t="s">
        <v>208</v>
      </c>
      <c r="AT227" s="24" t="s">
        <v>203</v>
      </c>
      <c r="AU227" s="24" t="s">
        <v>85</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1181</v>
      </c>
    </row>
    <row r="228" spans="2:47" s="1" customFormat="1" ht="13.5">
      <c r="B228" s="47"/>
      <c r="D228" s="214" t="s">
        <v>210</v>
      </c>
      <c r="F228" s="215" t="s">
        <v>1180</v>
      </c>
      <c r="I228" s="216"/>
      <c r="L228" s="47"/>
      <c r="M228" s="256"/>
      <c r="N228" s="257"/>
      <c r="O228" s="257"/>
      <c r="P228" s="257"/>
      <c r="Q228" s="257"/>
      <c r="R228" s="257"/>
      <c r="S228" s="257"/>
      <c r="T228" s="258"/>
      <c r="AT228" s="24" t="s">
        <v>210</v>
      </c>
      <c r="AU228" s="24" t="s">
        <v>85</v>
      </c>
    </row>
    <row r="229" spans="2:12" s="1" customFormat="1" ht="6.95" customHeight="1">
      <c r="B229" s="68"/>
      <c r="C229" s="69"/>
      <c r="D229" s="69"/>
      <c r="E229" s="69"/>
      <c r="F229" s="69"/>
      <c r="G229" s="69"/>
      <c r="H229" s="69"/>
      <c r="I229" s="153"/>
      <c r="J229" s="69"/>
      <c r="K229" s="69"/>
      <c r="L229" s="47"/>
    </row>
  </sheetData>
  <autoFilter ref="C83:K228"/>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8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96</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1182</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ROUND(SUM(BE81:BE184),2)</f>
        <v>0</v>
      </c>
      <c r="G30" s="48"/>
      <c r="H30" s="48"/>
      <c r="I30" s="145">
        <v>0.21</v>
      </c>
      <c r="J30" s="144">
        <f>ROUND(ROUND((SUM(BE81:BE184)),2)*I30,2)</f>
        <v>0</v>
      </c>
      <c r="K30" s="52"/>
    </row>
    <row r="31" spans="2:11" s="1" customFormat="1" ht="14.4" customHeight="1">
      <c r="B31" s="47"/>
      <c r="C31" s="48"/>
      <c r="D31" s="48"/>
      <c r="E31" s="56" t="s">
        <v>49</v>
      </c>
      <c r="F31" s="144">
        <f>ROUND(SUM(BF81:BF184),2)</f>
        <v>0</v>
      </c>
      <c r="G31" s="48"/>
      <c r="H31" s="48"/>
      <c r="I31" s="145">
        <v>0.15</v>
      </c>
      <c r="J31" s="144">
        <f>ROUND(ROUND((SUM(BF81:BF184)),2)*I31,2)</f>
        <v>0</v>
      </c>
      <c r="K31" s="52"/>
    </row>
    <row r="32" spans="2:11" s="1" customFormat="1" ht="14.4" customHeight="1" hidden="1">
      <c r="B32" s="47"/>
      <c r="C32" s="48"/>
      <c r="D32" s="48"/>
      <c r="E32" s="56" t="s">
        <v>50</v>
      </c>
      <c r="F32" s="144">
        <f>ROUND(SUM(BG81:BG184),2)</f>
        <v>0</v>
      </c>
      <c r="G32" s="48"/>
      <c r="H32" s="48"/>
      <c r="I32" s="145">
        <v>0.21</v>
      </c>
      <c r="J32" s="144">
        <v>0</v>
      </c>
      <c r="K32" s="52"/>
    </row>
    <row r="33" spans="2:11" s="1" customFormat="1" ht="14.4" customHeight="1" hidden="1">
      <c r="B33" s="47"/>
      <c r="C33" s="48"/>
      <c r="D33" s="48"/>
      <c r="E33" s="56" t="s">
        <v>51</v>
      </c>
      <c r="F33" s="144">
        <f>ROUND(SUM(BH81:BH184),2)</f>
        <v>0</v>
      </c>
      <c r="G33" s="48"/>
      <c r="H33" s="48"/>
      <c r="I33" s="145">
        <v>0.15</v>
      </c>
      <c r="J33" s="144">
        <v>0</v>
      </c>
      <c r="K33" s="52"/>
    </row>
    <row r="34" spans="2:11" s="1" customFormat="1" ht="14.4" customHeight="1" hidden="1">
      <c r="B34" s="47"/>
      <c r="C34" s="48"/>
      <c r="D34" s="48"/>
      <c r="E34" s="56" t="s">
        <v>52</v>
      </c>
      <c r="F34" s="144">
        <f>ROUND(SUM(BI81:BI184),2)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01.3 - SO 01 Vzduchotechnika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J81</f>
        <v>0</v>
      </c>
      <c r="K56" s="52"/>
      <c r="AU56" s="24" t="s">
        <v>164</v>
      </c>
    </row>
    <row r="57" spans="2:11" s="7" customFormat="1" ht="24.95" customHeight="1">
      <c r="B57" s="162"/>
      <c r="C57" s="163"/>
      <c r="D57" s="164" t="s">
        <v>1183</v>
      </c>
      <c r="E57" s="165"/>
      <c r="F57" s="165"/>
      <c r="G57" s="165"/>
      <c r="H57" s="165"/>
      <c r="I57" s="166"/>
      <c r="J57" s="167">
        <f>J82</f>
        <v>0</v>
      </c>
      <c r="K57" s="168"/>
    </row>
    <row r="58" spans="2:11" s="7" customFormat="1" ht="24.95" customHeight="1">
      <c r="B58" s="162"/>
      <c r="C58" s="163"/>
      <c r="D58" s="164" t="s">
        <v>1184</v>
      </c>
      <c r="E58" s="165"/>
      <c r="F58" s="165"/>
      <c r="G58" s="165"/>
      <c r="H58" s="165"/>
      <c r="I58" s="166"/>
      <c r="J58" s="167">
        <f>J109</f>
        <v>0</v>
      </c>
      <c r="K58" s="168"/>
    </row>
    <row r="59" spans="2:11" s="7" customFormat="1" ht="24.95" customHeight="1">
      <c r="B59" s="162"/>
      <c r="C59" s="163"/>
      <c r="D59" s="164" t="s">
        <v>1185</v>
      </c>
      <c r="E59" s="165"/>
      <c r="F59" s="165"/>
      <c r="G59" s="165"/>
      <c r="H59" s="165"/>
      <c r="I59" s="166"/>
      <c r="J59" s="167">
        <f>J126</f>
        <v>0</v>
      </c>
      <c r="K59" s="168"/>
    </row>
    <row r="60" spans="2:11" s="7" customFormat="1" ht="24.95" customHeight="1">
      <c r="B60" s="162"/>
      <c r="C60" s="163"/>
      <c r="D60" s="164" t="s">
        <v>1186</v>
      </c>
      <c r="E60" s="165"/>
      <c r="F60" s="165"/>
      <c r="G60" s="165"/>
      <c r="H60" s="165"/>
      <c r="I60" s="166"/>
      <c r="J60" s="167">
        <f>J145</f>
        <v>0</v>
      </c>
      <c r="K60" s="168"/>
    </row>
    <row r="61" spans="2:11" s="7" customFormat="1" ht="24.95" customHeight="1">
      <c r="B61" s="162"/>
      <c r="C61" s="163"/>
      <c r="D61" s="164" t="s">
        <v>1187</v>
      </c>
      <c r="E61" s="165"/>
      <c r="F61" s="165"/>
      <c r="G61" s="165"/>
      <c r="H61" s="165"/>
      <c r="I61" s="166"/>
      <c r="J61" s="167">
        <f>J174</f>
        <v>0</v>
      </c>
      <c r="K61" s="168"/>
    </row>
    <row r="62" spans="2:11" s="1" customFormat="1" ht="21.8" customHeight="1">
      <c r="B62" s="47"/>
      <c r="C62" s="48"/>
      <c r="D62" s="48"/>
      <c r="E62" s="48"/>
      <c r="F62" s="48"/>
      <c r="G62" s="48"/>
      <c r="H62" s="48"/>
      <c r="I62" s="131"/>
      <c r="J62" s="48"/>
      <c r="K62" s="52"/>
    </row>
    <row r="63" spans="2:11" s="1" customFormat="1" ht="6.95" customHeight="1">
      <c r="B63" s="68"/>
      <c r="C63" s="69"/>
      <c r="D63" s="69"/>
      <c r="E63" s="69"/>
      <c r="F63" s="69"/>
      <c r="G63" s="69"/>
      <c r="H63" s="69"/>
      <c r="I63" s="153"/>
      <c r="J63" s="69"/>
      <c r="K63" s="70"/>
    </row>
    <row r="67" spans="2:12" s="1" customFormat="1" ht="6.95" customHeight="1">
      <c r="B67" s="71"/>
      <c r="C67" s="72"/>
      <c r="D67" s="72"/>
      <c r="E67" s="72"/>
      <c r="F67" s="72"/>
      <c r="G67" s="72"/>
      <c r="H67" s="72"/>
      <c r="I67" s="154"/>
      <c r="J67" s="72"/>
      <c r="K67" s="72"/>
      <c r="L67" s="47"/>
    </row>
    <row r="68" spans="2:12" s="1" customFormat="1" ht="36.95" customHeight="1">
      <c r="B68" s="47"/>
      <c r="C68" s="73" t="s">
        <v>185</v>
      </c>
      <c r="L68" s="47"/>
    </row>
    <row r="69" spans="2:12" s="1" customFormat="1" ht="6.95" customHeight="1">
      <c r="B69" s="47"/>
      <c r="L69" s="47"/>
    </row>
    <row r="70" spans="2:12" s="1" customFormat="1" ht="14.4" customHeight="1">
      <c r="B70" s="47"/>
      <c r="C70" s="75" t="s">
        <v>19</v>
      </c>
      <c r="L70" s="47"/>
    </row>
    <row r="71" spans="2:12" s="1" customFormat="1" ht="16.5" customHeight="1">
      <c r="B71" s="47"/>
      <c r="E71" s="176" t="str">
        <f>E7</f>
        <v>Výrobní areál fi.Hauser CZ s.r.o., Heřmanova Huť aktualizace 11.12.2018</v>
      </c>
      <c r="F71" s="75"/>
      <c r="G71" s="75"/>
      <c r="H71" s="75"/>
      <c r="L71" s="47"/>
    </row>
    <row r="72" spans="2:12" s="1" customFormat="1" ht="14.4" customHeight="1">
      <c r="B72" s="47"/>
      <c r="C72" s="75" t="s">
        <v>158</v>
      </c>
      <c r="L72" s="47"/>
    </row>
    <row r="73" spans="2:12" s="1" customFormat="1" ht="17.25" customHeight="1">
      <c r="B73" s="47"/>
      <c r="E73" s="78" t="str">
        <f>E9</f>
        <v>01.3 - SO 01 Vzduchotechnika</v>
      </c>
      <c r="F73" s="1"/>
      <c r="G73" s="1"/>
      <c r="H73" s="1"/>
      <c r="L73" s="47"/>
    </row>
    <row r="74" spans="2:12" s="1" customFormat="1" ht="6.95" customHeight="1">
      <c r="B74" s="47"/>
      <c r="L74" s="47"/>
    </row>
    <row r="75" spans="2:12" s="1" customFormat="1" ht="18" customHeight="1">
      <c r="B75" s="47"/>
      <c r="C75" s="75" t="s">
        <v>24</v>
      </c>
      <c r="F75" s="177" t="str">
        <f>F12</f>
        <v xml:space="preserve"> </v>
      </c>
      <c r="I75" s="178" t="s">
        <v>26</v>
      </c>
      <c r="J75" s="80" t="str">
        <f>IF(J12="","",J12)</f>
        <v>17. 7. 2018</v>
      </c>
      <c r="L75" s="47"/>
    </row>
    <row r="76" spans="2:12" s="1" customFormat="1" ht="6.95" customHeight="1">
      <c r="B76" s="47"/>
      <c r="L76" s="47"/>
    </row>
    <row r="77" spans="2:12" s="1" customFormat="1" ht="13.5">
      <c r="B77" s="47"/>
      <c r="C77" s="75" t="s">
        <v>32</v>
      </c>
      <c r="F77" s="177" t="str">
        <f>E15</f>
        <v>Hauser CZ s.r.o., Tlučenská 8, 33027 Vejprnice</v>
      </c>
      <c r="I77" s="178" t="s">
        <v>38</v>
      </c>
      <c r="J77" s="177" t="str">
        <f>E21</f>
        <v>Rene Hartman, Trnová 350, 33015 Trnová</v>
      </c>
      <c r="L77" s="47"/>
    </row>
    <row r="78" spans="2:12" s="1" customFormat="1" ht="14.4" customHeight="1">
      <c r="B78" s="47"/>
      <c r="C78" s="75" t="s">
        <v>36</v>
      </c>
      <c r="F78" s="177" t="str">
        <f>IF(E18="","",E18)</f>
        <v/>
      </c>
      <c r="L78" s="47"/>
    </row>
    <row r="79" spans="2:12" s="1" customFormat="1" ht="10.3" customHeight="1">
      <c r="B79" s="47"/>
      <c r="L79" s="47"/>
    </row>
    <row r="80" spans="2:20" s="9" customFormat="1" ht="29.25" customHeight="1">
      <c r="B80" s="179"/>
      <c r="C80" s="180" t="s">
        <v>186</v>
      </c>
      <c r="D80" s="181" t="s">
        <v>62</v>
      </c>
      <c r="E80" s="181" t="s">
        <v>58</v>
      </c>
      <c r="F80" s="181" t="s">
        <v>187</v>
      </c>
      <c r="G80" s="181" t="s">
        <v>188</v>
      </c>
      <c r="H80" s="181" t="s">
        <v>189</v>
      </c>
      <c r="I80" s="182" t="s">
        <v>190</v>
      </c>
      <c r="J80" s="181" t="s">
        <v>162</v>
      </c>
      <c r="K80" s="183" t="s">
        <v>191</v>
      </c>
      <c r="L80" s="179"/>
      <c r="M80" s="93" t="s">
        <v>192</v>
      </c>
      <c r="N80" s="94" t="s">
        <v>47</v>
      </c>
      <c r="O80" s="94" t="s">
        <v>193</v>
      </c>
      <c r="P80" s="94" t="s">
        <v>194</v>
      </c>
      <c r="Q80" s="94" t="s">
        <v>195</v>
      </c>
      <c r="R80" s="94" t="s">
        <v>196</v>
      </c>
      <c r="S80" s="94" t="s">
        <v>197</v>
      </c>
      <c r="T80" s="95" t="s">
        <v>198</v>
      </c>
    </row>
    <row r="81" spans="2:63" s="1" customFormat="1" ht="29.25" customHeight="1">
      <c r="B81" s="47"/>
      <c r="C81" s="97" t="s">
        <v>163</v>
      </c>
      <c r="J81" s="184">
        <f>BK81</f>
        <v>0</v>
      </c>
      <c r="L81" s="47"/>
      <c r="M81" s="96"/>
      <c r="N81" s="83"/>
      <c r="O81" s="83"/>
      <c r="P81" s="185">
        <f>P82+P109+P126+P145+P174</f>
        <v>0</v>
      </c>
      <c r="Q81" s="83"/>
      <c r="R81" s="185">
        <f>R82+R109+R126+R145+R174</f>
        <v>0</v>
      </c>
      <c r="S81" s="83"/>
      <c r="T81" s="186">
        <f>T82+T109+T126+T145+T174</f>
        <v>0</v>
      </c>
      <c r="AT81" s="24" t="s">
        <v>76</v>
      </c>
      <c r="AU81" s="24" t="s">
        <v>164</v>
      </c>
      <c r="BK81" s="187">
        <f>BK82+BK109+BK126+BK145+BK174</f>
        <v>0</v>
      </c>
    </row>
    <row r="82" spans="2:63" s="10" customFormat="1" ht="37.4" customHeight="1">
      <c r="B82" s="188"/>
      <c r="D82" s="189" t="s">
        <v>76</v>
      </c>
      <c r="E82" s="190" t="s">
        <v>1188</v>
      </c>
      <c r="F82" s="190" t="s">
        <v>1189</v>
      </c>
      <c r="I82" s="191"/>
      <c r="J82" s="192">
        <f>BK82</f>
        <v>0</v>
      </c>
      <c r="L82" s="188"/>
      <c r="M82" s="193"/>
      <c r="N82" s="194"/>
      <c r="O82" s="194"/>
      <c r="P82" s="195">
        <f>SUM(P83:P108)</f>
        <v>0</v>
      </c>
      <c r="Q82" s="194"/>
      <c r="R82" s="195">
        <f>SUM(R83:R108)</f>
        <v>0</v>
      </c>
      <c r="S82" s="194"/>
      <c r="T82" s="196">
        <f>SUM(T83:T108)</f>
        <v>0</v>
      </c>
      <c r="AR82" s="189" t="s">
        <v>85</v>
      </c>
      <c r="AT82" s="197" t="s">
        <v>76</v>
      </c>
      <c r="AU82" s="197" t="s">
        <v>77</v>
      </c>
      <c r="AY82" s="189" t="s">
        <v>201</v>
      </c>
      <c r="BK82" s="198">
        <f>SUM(BK83:BK108)</f>
        <v>0</v>
      </c>
    </row>
    <row r="83" spans="2:65" s="1" customFormat="1" ht="38.25" customHeight="1">
      <c r="B83" s="201"/>
      <c r="C83" s="202" t="s">
        <v>85</v>
      </c>
      <c r="D83" s="202" t="s">
        <v>203</v>
      </c>
      <c r="E83" s="203" t="s">
        <v>1190</v>
      </c>
      <c r="F83" s="204" t="s">
        <v>1191</v>
      </c>
      <c r="G83" s="205" t="s">
        <v>1192</v>
      </c>
      <c r="H83" s="206">
        <v>1</v>
      </c>
      <c r="I83" s="207"/>
      <c r="J83" s="208">
        <f>ROUND(I83*H83,2)</f>
        <v>0</v>
      </c>
      <c r="K83" s="204" t="s">
        <v>5</v>
      </c>
      <c r="L83" s="47"/>
      <c r="M83" s="209" t="s">
        <v>5</v>
      </c>
      <c r="N83" s="210" t="s">
        <v>48</v>
      </c>
      <c r="O83" s="48"/>
      <c r="P83" s="211">
        <f>O83*H83</f>
        <v>0</v>
      </c>
      <c r="Q83" s="211">
        <v>0</v>
      </c>
      <c r="R83" s="211">
        <f>Q83*H83</f>
        <v>0</v>
      </c>
      <c r="S83" s="211">
        <v>0</v>
      </c>
      <c r="T83" s="212">
        <f>S83*H83</f>
        <v>0</v>
      </c>
      <c r="AR83" s="24" t="s">
        <v>208</v>
      </c>
      <c r="AT83" s="24" t="s">
        <v>203</v>
      </c>
      <c r="AU83" s="24" t="s">
        <v>85</v>
      </c>
      <c r="AY83" s="24" t="s">
        <v>201</v>
      </c>
      <c r="BE83" s="213">
        <f>IF(N83="základní",J83,0)</f>
        <v>0</v>
      </c>
      <c r="BF83" s="213">
        <f>IF(N83="snížená",J83,0)</f>
        <v>0</v>
      </c>
      <c r="BG83" s="213">
        <f>IF(N83="zákl. přenesená",J83,0)</f>
        <v>0</v>
      </c>
      <c r="BH83" s="213">
        <f>IF(N83="sníž. přenesená",J83,0)</f>
        <v>0</v>
      </c>
      <c r="BI83" s="213">
        <f>IF(N83="nulová",J83,0)</f>
        <v>0</v>
      </c>
      <c r="BJ83" s="24" t="s">
        <v>85</v>
      </c>
      <c r="BK83" s="213">
        <f>ROUND(I83*H83,2)</f>
        <v>0</v>
      </c>
      <c r="BL83" s="24" t="s">
        <v>208</v>
      </c>
      <c r="BM83" s="24" t="s">
        <v>87</v>
      </c>
    </row>
    <row r="84" spans="2:47" s="1" customFormat="1" ht="13.5">
      <c r="B84" s="47"/>
      <c r="D84" s="214" t="s">
        <v>210</v>
      </c>
      <c r="F84" s="215" t="s">
        <v>1191</v>
      </c>
      <c r="I84" s="216"/>
      <c r="L84" s="47"/>
      <c r="M84" s="217"/>
      <c r="N84" s="48"/>
      <c r="O84" s="48"/>
      <c r="P84" s="48"/>
      <c r="Q84" s="48"/>
      <c r="R84" s="48"/>
      <c r="S84" s="48"/>
      <c r="T84" s="86"/>
      <c r="AT84" s="24" t="s">
        <v>210</v>
      </c>
      <c r="AU84" s="24" t="s">
        <v>85</v>
      </c>
    </row>
    <row r="85" spans="2:65" s="1" customFormat="1" ht="16.5" customHeight="1">
      <c r="B85" s="201"/>
      <c r="C85" s="202" t="s">
        <v>87</v>
      </c>
      <c r="D85" s="202" t="s">
        <v>203</v>
      </c>
      <c r="E85" s="203" t="s">
        <v>1193</v>
      </c>
      <c r="F85" s="204" t="s">
        <v>1194</v>
      </c>
      <c r="G85" s="205" t="s">
        <v>1195</v>
      </c>
      <c r="H85" s="206">
        <v>1</v>
      </c>
      <c r="I85" s="207"/>
      <c r="J85" s="208">
        <f>ROUND(I85*H85,2)</f>
        <v>0</v>
      </c>
      <c r="K85" s="204" t="s">
        <v>5</v>
      </c>
      <c r="L85" s="47"/>
      <c r="M85" s="209" t="s">
        <v>5</v>
      </c>
      <c r="N85" s="210" t="s">
        <v>48</v>
      </c>
      <c r="O85" s="48"/>
      <c r="P85" s="211">
        <f>O85*H85</f>
        <v>0</v>
      </c>
      <c r="Q85" s="211">
        <v>0</v>
      </c>
      <c r="R85" s="211">
        <f>Q85*H85</f>
        <v>0</v>
      </c>
      <c r="S85" s="211">
        <v>0</v>
      </c>
      <c r="T85" s="212">
        <f>S85*H85</f>
        <v>0</v>
      </c>
      <c r="AR85" s="24" t="s">
        <v>208</v>
      </c>
      <c r="AT85" s="24" t="s">
        <v>203</v>
      </c>
      <c r="AU85" s="24" t="s">
        <v>85</v>
      </c>
      <c r="AY85" s="24" t="s">
        <v>201</v>
      </c>
      <c r="BE85" s="213">
        <f>IF(N85="základní",J85,0)</f>
        <v>0</v>
      </c>
      <c r="BF85" s="213">
        <f>IF(N85="snížená",J85,0)</f>
        <v>0</v>
      </c>
      <c r="BG85" s="213">
        <f>IF(N85="zákl. přenesená",J85,0)</f>
        <v>0</v>
      </c>
      <c r="BH85" s="213">
        <f>IF(N85="sníž. přenesená",J85,0)</f>
        <v>0</v>
      </c>
      <c r="BI85" s="213">
        <f>IF(N85="nulová",J85,0)</f>
        <v>0</v>
      </c>
      <c r="BJ85" s="24" t="s">
        <v>85</v>
      </c>
      <c r="BK85" s="213">
        <f>ROUND(I85*H85,2)</f>
        <v>0</v>
      </c>
      <c r="BL85" s="24" t="s">
        <v>208</v>
      </c>
      <c r="BM85" s="24" t="s">
        <v>208</v>
      </c>
    </row>
    <row r="86" spans="2:47" s="1" customFormat="1" ht="13.5">
      <c r="B86" s="47"/>
      <c r="D86" s="214" t="s">
        <v>210</v>
      </c>
      <c r="F86" s="215" t="s">
        <v>1194</v>
      </c>
      <c r="I86" s="216"/>
      <c r="L86" s="47"/>
      <c r="M86" s="217"/>
      <c r="N86" s="48"/>
      <c r="O86" s="48"/>
      <c r="P86" s="48"/>
      <c r="Q86" s="48"/>
      <c r="R86" s="48"/>
      <c r="S86" s="48"/>
      <c r="T86" s="86"/>
      <c r="AT86" s="24" t="s">
        <v>210</v>
      </c>
      <c r="AU86" s="24" t="s">
        <v>85</v>
      </c>
    </row>
    <row r="87" spans="2:65" s="1" customFormat="1" ht="16.5" customHeight="1">
      <c r="B87" s="201"/>
      <c r="C87" s="202" t="s">
        <v>219</v>
      </c>
      <c r="D87" s="202" t="s">
        <v>203</v>
      </c>
      <c r="E87" s="203" t="s">
        <v>1196</v>
      </c>
      <c r="F87" s="204" t="s">
        <v>1197</v>
      </c>
      <c r="G87" s="205" t="s">
        <v>1192</v>
      </c>
      <c r="H87" s="206">
        <v>1</v>
      </c>
      <c r="I87" s="207"/>
      <c r="J87" s="208">
        <f>ROUND(I87*H87,2)</f>
        <v>0</v>
      </c>
      <c r="K87" s="204" t="s">
        <v>5</v>
      </c>
      <c r="L87" s="47"/>
      <c r="M87" s="209" t="s">
        <v>5</v>
      </c>
      <c r="N87" s="210" t="s">
        <v>48</v>
      </c>
      <c r="O87" s="48"/>
      <c r="P87" s="211">
        <f>O87*H87</f>
        <v>0</v>
      </c>
      <c r="Q87" s="211">
        <v>0</v>
      </c>
      <c r="R87" s="211">
        <f>Q87*H87</f>
        <v>0</v>
      </c>
      <c r="S87" s="211">
        <v>0</v>
      </c>
      <c r="T87" s="212">
        <f>S87*H87</f>
        <v>0</v>
      </c>
      <c r="AR87" s="24" t="s">
        <v>208</v>
      </c>
      <c r="AT87" s="24" t="s">
        <v>203</v>
      </c>
      <c r="AU87" s="24" t="s">
        <v>85</v>
      </c>
      <c r="AY87" s="24" t="s">
        <v>201</v>
      </c>
      <c r="BE87" s="213">
        <f>IF(N87="základní",J87,0)</f>
        <v>0</v>
      </c>
      <c r="BF87" s="213">
        <f>IF(N87="snížená",J87,0)</f>
        <v>0</v>
      </c>
      <c r="BG87" s="213">
        <f>IF(N87="zákl. přenesená",J87,0)</f>
        <v>0</v>
      </c>
      <c r="BH87" s="213">
        <f>IF(N87="sníž. přenesená",J87,0)</f>
        <v>0</v>
      </c>
      <c r="BI87" s="213">
        <f>IF(N87="nulová",J87,0)</f>
        <v>0</v>
      </c>
      <c r="BJ87" s="24" t="s">
        <v>85</v>
      </c>
      <c r="BK87" s="213">
        <f>ROUND(I87*H87,2)</f>
        <v>0</v>
      </c>
      <c r="BL87" s="24" t="s">
        <v>208</v>
      </c>
      <c r="BM87" s="24" t="s">
        <v>238</v>
      </c>
    </row>
    <row r="88" spans="2:47" s="1" customFormat="1" ht="13.5">
      <c r="B88" s="47"/>
      <c r="D88" s="214" t="s">
        <v>210</v>
      </c>
      <c r="F88" s="215" t="s">
        <v>1197</v>
      </c>
      <c r="I88" s="216"/>
      <c r="L88" s="47"/>
      <c r="M88" s="217"/>
      <c r="N88" s="48"/>
      <c r="O88" s="48"/>
      <c r="P88" s="48"/>
      <c r="Q88" s="48"/>
      <c r="R88" s="48"/>
      <c r="S88" s="48"/>
      <c r="T88" s="86"/>
      <c r="AT88" s="24" t="s">
        <v>210</v>
      </c>
      <c r="AU88" s="24" t="s">
        <v>85</v>
      </c>
    </row>
    <row r="89" spans="2:65" s="1" customFormat="1" ht="16.5" customHeight="1">
      <c r="B89" s="201"/>
      <c r="C89" s="202" t="s">
        <v>208</v>
      </c>
      <c r="D89" s="202" t="s">
        <v>203</v>
      </c>
      <c r="E89" s="203" t="s">
        <v>1198</v>
      </c>
      <c r="F89" s="204" t="s">
        <v>1199</v>
      </c>
      <c r="G89" s="205" t="s">
        <v>1192</v>
      </c>
      <c r="H89" s="206">
        <v>1</v>
      </c>
      <c r="I89" s="207"/>
      <c r="J89" s="208">
        <f>ROUND(I89*H89,2)</f>
        <v>0</v>
      </c>
      <c r="K89" s="204" t="s">
        <v>5</v>
      </c>
      <c r="L89" s="47"/>
      <c r="M89" s="209" t="s">
        <v>5</v>
      </c>
      <c r="N89" s="210" t="s">
        <v>48</v>
      </c>
      <c r="O89" s="48"/>
      <c r="P89" s="211">
        <f>O89*H89</f>
        <v>0</v>
      </c>
      <c r="Q89" s="211">
        <v>0</v>
      </c>
      <c r="R89" s="211">
        <f>Q89*H89</f>
        <v>0</v>
      </c>
      <c r="S89" s="211">
        <v>0</v>
      </c>
      <c r="T89" s="212">
        <f>S89*H89</f>
        <v>0</v>
      </c>
      <c r="AR89" s="24" t="s">
        <v>208</v>
      </c>
      <c r="AT89" s="24" t="s">
        <v>203</v>
      </c>
      <c r="AU89" s="24" t="s">
        <v>85</v>
      </c>
      <c r="AY89" s="24" t="s">
        <v>201</v>
      </c>
      <c r="BE89" s="213">
        <f>IF(N89="základní",J89,0)</f>
        <v>0</v>
      </c>
      <c r="BF89" s="213">
        <f>IF(N89="snížená",J89,0)</f>
        <v>0</v>
      </c>
      <c r="BG89" s="213">
        <f>IF(N89="zákl. přenesená",J89,0)</f>
        <v>0</v>
      </c>
      <c r="BH89" s="213">
        <f>IF(N89="sníž. přenesená",J89,0)</f>
        <v>0</v>
      </c>
      <c r="BI89" s="213">
        <f>IF(N89="nulová",J89,0)</f>
        <v>0</v>
      </c>
      <c r="BJ89" s="24" t="s">
        <v>85</v>
      </c>
      <c r="BK89" s="213">
        <f>ROUND(I89*H89,2)</f>
        <v>0</v>
      </c>
      <c r="BL89" s="24" t="s">
        <v>208</v>
      </c>
      <c r="BM89" s="24" t="s">
        <v>250</v>
      </c>
    </row>
    <row r="90" spans="2:47" s="1" customFormat="1" ht="13.5">
      <c r="B90" s="47"/>
      <c r="D90" s="214" t="s">
        <v>210</v>
      </c>
      <c r="F90" s="215" t="s">
        <v>1199</v>
      </c>
      <c r="I90" s="216"/>
      <c r="L90" s="47"/>
      <c r="M90" s="217"/>
      <c r="N90" s="48"/>
      <c r="O90" s="48"/>
      <c r="P90" s="48"/>
      <c r="Q90" s="48"/>
      <c r="R90" s="48"/>
      <c r="S90" s="48"/>
      <c r="T90" s="86"/>
      <c r="AT90" s="24" t="s">
        <v>210</v>
      </c>
      <c r="AU90" s="24" t="s">
        <v>85</v>
      </c>
    </row>
    <row r="91" spans="2:65" s="1" customFormat="1" ht="16.5" customHeight="1">
      <c r="B91" s="201"/>
      <c r="C91" s="202" t="s">
        <v>232</v>
      </c>
      <c r="D91" s="202" t="s">
        <v>203</v>
      </c>
      <c r="E91" s="203" t="s">
        <v>1200</v>
      </c>
      <c r="F91" s="204" t="s">
        <v>1201</v>
      </c>
      <c r="G91" s="205" t="s">
        <v>1202</v>
      </c>
      <c r="H91" s="206">
        <v>10</v>
      </c>
      <c r="I91" s="207"/>
      <c r="J91" s="208">
        <f>ROUND(I91*H91,2)</f>
        <v>0</v>
      </c>
      <c r="K91" s="204" t="s">
        <v>5</v>
      </c>
      <c r="L91" s="47"/>
      <c r="M91" s="209" t="s">
        <v>5</v>
      </c>
      <c r="N91" s="210" t="s">
        <v>48</v>
      </c>
      <c r="O91" s="48"/>
      <c r="P91" s="211">
        <f>O91*H91</f>
        <v>0</v>
      </c>
      <c r="Q91" s="211">
        <v>0</v>
      </c>
      <c r="R91" s="211">
        <f>Q91*H91</f>
        <v>0</v>
      </c>
      <c r="S91" s="211">
        <v>0</v>
      </c>
      <c r="T91" s="212">
        <f>S91*H91</f>
        <v>0</v>
      </c>
      <c r="AR91" s="24" t="s">
        <v>208</v>
      </c>
      <c r="AT91" s="24" t="s">
        <v>203</v>
      </c>
      <c r="AU91" s="24" t="s">
        <v>85</v>
      </c>
      <c r="AY91" s="24" t="s">
        <v>201</v>
      </c>
      <c r="BE91" s="213">
        <f>IF(N91="základní",J91,0)</f>
        <v>0</v>
      </c>
      <c r="BF91" s="213">
        <f>IF(N91="snížená",J91,0)</f>
        <v>0</v>
      </c>
      <c r="BG91" s="213">
        <f>IF(N91="zákl. přenesená",J91,0)</f>
        <v>0</v>
      </c>
      <c r="BH91" s="213">
        <f>IF(N91="sníž. přenesená",J91,0)</f>
        <v>0</v>
      </c>
      <c r="BI91" s="213">
        <f>IF(N91="nulová",J91,0)</f>
        <v>0</v>
      </c>
      <c r="BJ91" s="24" t="s">
        <v>85</v>
      </c>
      <c r="BK91" s="213">
        <f>ROUND(I91*H91,2)</f>
        <v>0</v>
      </c>
      <c r="BL91" s="24" t="s">
        <v>208</v>
      </c>
      <c r="BM91" s="24" t="s">
        <v>127</v>
      </c>
    </row>
    <row r="92" spans="2:47" s="1" customFormat="1" ht="13.5">
      <c r="B92" s="47"/>
      <c r="D92" s="214" t="s">
        <v>210</v>
      </c>
      <c r="F92" s="215" t="s">
        <v>1201</v>
      </c>
      <c r="I92" s="216"/>
      <c r="L92" s="47"/>
      <c r="M92" s="217"/>
      <c r="N92" s="48"/>
      <c r="O92" s="48"/>
      <c r="P92" s="48"/>
      <c r="Q92" s="48"/>
      <c r="R92" s="48"/>
      <c r="S92" s="48"/>
      <c r="T92" s="86"/>
      <c r="AT92" s="24" t="s">
        <v>210</v>
      </c>
      <c r="AU92" s="24" t="s">
        <v>85</v>
      </c>
    </row>
    <row r="93" spans="2:65" s="1" customFormat="1" ht="16.5" customHeight="1">
      <c r="B93" s="201"/>
      <c r="C93" s="202" t="s">
        <v>238</v>
      </c>
      <c r="D93" s="202" t="s">
        <v>203</v>
      </c>
      <c r="E93" s="203" t="s">
        <v>1203</v>
      </c>
      <c r="F93" s="204" t="s">
        <v>1204</v>
      </c>
      <c r="G93" s="205" t="s">
        <v>1192</v>
      </c>
      <c r="H93" s="206">
        <v>1</v>
      </c>
      <c r="I93" s="207"/>
      <c r="J93" s="208">
        <f>ROUND(I93*H93,2)</f>
        <v>0</v>
      </c>
      <c r="K93" s="204" t="s">
        <v>5</v>
      </c>
      <c r="L93" s="47"/>
      <c r="M93" s="209" t="s">
        <v>5</v>
      </c>
      <c r="N93" s="210" t="s">
        <v>48</v>
      </c>
      <c r="O93" s="48"/>
      <c r="P93" s="211">
        <f>O93*H93</f>
        <v>0</v>
      </c>
      <c r="Q93" s="211">
        <v>0</v>
      </c>
      <c r="R93" s="211">
        <f>Q93*H93</f>
        <v>0</v>
      </c>
      <c r="S93" s="211">
        <v>0</v>
      </c>
      <c r="T93" s="212">
        <f>S93*H93</f>
        <v>0</v>
      </c>
      <c r="AR93" s="24" t="s">
        <v>208</v>
      </c>
      <c r="AT93" s="24" t="s">
        <v>203</v>
      </c>
      <c r="AU93" s="24" t="s">
        <v>85</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133</v>
      </c>
    </row>
    <row r="94" spans="2:47" s="1" customFormat="1" ht="13.5">
      <c r="B94" s="47"/>
      <c r="D94" s="214" t="s">
        <v>210</v>
      </c>
      <c r="F94" s="215" t="s">
        <v>1204</v>
      </c>
      <c r="I94" s="216"/>
      <c r="L94" s="47"/>
      <c r="M94" s="217"/>
      <c r="N94" s="48"/>
      <c r="O94" s="48"/>
      <c r="P94" s="48"/>
      <c r="Q94" s="48"/>
      <c r="R94" s="48"/>
      <c r="S94" s="48"/>
      <c r="T94" s="86"/>
      <c r="AT94" s="24" t="s">
        <v>210</v>
      </c>
      <c r="AU94" s="24" t="s">
        <v>85</v>
      </c>
    </row>
    <row r="95" spans="2:65" s="1" customFormat="1" ht="16.5" customHeight="1">
      <c r="B95" s="201"/>
      <c r="C95" s="202" t="s">
        <v>244</v>
      </c>
      <c r="D95" s="202" t="s">
        <v>203</v>
      </c>
      <c r="E95" s="203" t="s">
        <v>1205</v>
      </c>
      <c r="F95" s="204" t="s">
        <v>1206</v>
      </c>
      <c r="G95" s="205" t="s">
        <v>1192</v>
      </c>
      <c r="H95" s="206">
        <v>1</v>
      </c>
      <c r="I95" s="207"/>
      <c r="J95" s="208">
        <f>ROUND(I95*H95,2)</f>
        <v>0</v>
      </c>
      <c r="K95" s="204" t="s">
        <v>5</v>
      </c>
      <c r="L95" s="47"/>
      <c r="M95" s="209" t="s">
        <v>5</v>
      </c>
      <c r="N95" s="210" t="s">
        <v>48</v>
      </c>
      <c r="O95" s="48"/>
      <c r="P95" s="211">
        <f>O95*H95</f>
        <v>0</v>
      </c>
      <c r="Q95" s="211">
        <v>0</v>
      </c>
      <c r="R95" s="211">
        <f>Q95*H95</f>
        <v>0</v>
      </c>
      <c r="S95" s="211">
        <v>0</v>
      </c>
      <c r="T95" s="212">
        <f>S95*H95</f>
        <v>0</v>
      </c>
      <c r="AR95" s="24" t="s">
        <v>208</v>
      </c>
      <c r="AT95" s="24" t="s">
        <v>203</v>
      </c>
      <c r="AU95" s="24" t="s">
        <v>85</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139</v>
      </c>
    </row>
    <row r="96" spans="2:47" s="1" customFormat="1" ht="13.5">
      <c r="B96" s="47"/>
      <c r="D96" s="214" t="s">
        <v>210</v>
      </c>
      <c r="F96" s="215" t="s">
        <v>1206</v>
      </c>
      <c r="I96" s="216"/>
      <c r="L96" s="47"/>
      <c r="M96" s="217"/>
      <c r="N96" s="48"/>
      <c r="O96" s="48"/>
      <c r="P96" s="48"/>
      <c r="Q96" s="48"/>
      <c r="R96" s="48"/>
      <c r="S96" s="48"/>
      <c r="T96" s="86"/>
      <c r="AT96" s="24" t="s">
        <v>210</v>
      </c>
      <c r="AU96" s="24" t="s">
        <v>85</v>
      </c>
    </row>
    <row r="97" spans="2:65" s="1" customFormat="1" ht="16.5" customHeight="1">
      <c r="B97" s="201"/>
      <c r="C97" s="202" t="s">
        <v>250</v>
      </c>
      <c r="D97" s="202" t="s">
        <v>203</v>
      </c>
      <c r="E97" s="203" t="s">
        <v>1207</v>
      </c>
      <c r="F97" s="204" t="s">
        <v>1208</v>
      </c>
      <c r="G97" s="205" t="s">
        <v>1192</v>
      </c>
      <c r="H97" s="206">
        <v>15</v>
      </c>
      <c r="I97" s="207"/>
      <c r="J97" s="208">
        <f>ROUND(I97*H97,2)</f>
        <v>0</v>
      </c>
      <c r="K97" s="204" t="s">
        <v>5</v>
      </c>
      <c r="L97" s="47"/>
      <c r="M97" s="209" t="s">
        <v>5</v>
      </c>
      <c r="N97" s="210" t="s">
        <v>48</v>
      </c>
      <c r="O97" s="48"/>
      <c r="P97" s="211">
        <f>O97*H97</f>
        <v>0</v>
      </c>
      <c r="Q97" s="211">
        <v>0</v>
      </c>
      <c r="R97" s="211">
        <f>Q97*H97</f>
        <v>0</v>
      </c>
      <c r="S97" s="211">
        <v>0</v>
      </c>
      <c r="T97" s="212">
        <f>S97*H97</f>
        <v>0</v>
      </c>
      <c r="AR97" s="24" t="s">
        <v>208</v>
      </c>
      <c r="AT97" s="24" t="s">
        <v>203</v>
      </c>
      <c r="AU97" s="24" t="s">
        <v>85</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296</v>
      </c>
    </row>
    <row r="98" spans="2:47" s="1" customFormat="1" ht="13.5">
      <c r="B98" s="47"/>
      <c r="D98" s="214" t="s">
        <v>210</v>
      </c>
      <c r="F98" s="215" t="s">
        <v>1208</v>
      </c>
      <c r="I98" s="216"/>
      <c r="L98" s="47"/>
      <c r="M98" s="217"/>
      <c r="N98" s="48"/>
      <c r="O98" s="48"/>
      <c r="P98" s="48"/>
      <c r="Q98" s="48"/>
      <c r="R98" s="48"/>
      <c r="S98" s="48"/>
      <c r="T98" s="86"/>
      <c r="AT98" s="24" t="s">
        <v>210</v>
      </c>
      <c r="AU98" s="24" t="s">
        <v>85</v>
      </c>
    </row>
    <row r="99" spans="2:65" s="1" customFormat="1" ht="16.5" customHeight="1">
      <c r="B99" s="201"/>
      <c r="C99" s="202" t="s">
        <v>256</v>
      </c>
      <c r="D99" s="202" t="s">
        <v>203</v>
      </c>
      <c r="E99" s="203" t="s">
        <v>1209</v>
      </c>
      <c r="F99" s="204" t="s">
        <v>1210</v>
      </c>
      <c r="G99" s="205" t="s">
        <v>1192</v>
      </c>
      <c r="H99" s="206">
        <v>10</v>
      </c>
      <c r="I99" s="207"/>
      <c r="J99" s="208">
        <f>ROUND(I99*H99,2)</f>
        <v>0</v>
      </c>
      <c r="K99" s="204" t="s">
        <v>5</v>
      </c>
      <c r="L99" s="47"/>
      <c r="M99" s="209" t="s">
        <v>5</v>
      </c>
      <c r="N99" s="210" t="s">
        <v>48</v>
      </c>
      <c r="O99" s="48"/>
      <c r="P99" s="211">
        <f>O99*H99</f>
        <v>0</v>
      </c>
      <c r="Q99" s="211">
        <v>0</v>
      </c>
      <c r="R99" s="211">
        <f>Q99*H99</f>
        <v>0</v>
      </c>
      <c r="S99" s="211">
        <v>0</v>
      </c>
      <c r="T99" s="212">
        <f>S99*H99</f>
        <v>0</v>
      </c>
      <c r="AR99" s="24" t="s">
        <v>208</v>
      </c>
      <c r="AT99" s="24" t="s">
        <v>203</v>
      </c>
      <c r="AU99" s="24" t="s">
        <v>85</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308</v>
      </c>
    </row>
    <row r="100" spans="2:47" s="1" customFormat="1" ht="13.5">
      <c r="B100" s="47"/>
      <c r="D100" s="214" t="s">
        <v>210</v>
      </c>
      <c r="F100" s="215" t="s">
        <v>1210</v>
      </c>
      <c r="I100" s="216"/>
      <c r="L100" s="47"/>
      <c r="M100" s="217"/>
      <c r="N100" s="48"/>
      <c r="O100" s="48"/>
      <c r="P100" s="48"/>
      <c r="Q100" s="48"/>
      <c r="R100" s="48"/>
      <c r="S100" s="48"/>
      <c r="T100" s="86"/>
      <c r="AT100" s="24" t="s">
        <v>210</v>
      </c>
      <c r="AU100" s="24" t="s">
        <v>85</v>
      </c>
    </row>
    <row r="101" spans="2:65" s="1" customFormat="1" ht="16.5" customHeight="1">
      <c r="B101" s="201"/>
      <c r="C101" s="202" t="s">
        <v>127</v>
      </c>
      <c r="D101" s="202" t="s">
        <v>203</v>
      </c>
      <c r="E101" s="203" t="s">
        <v>1211</v>
      </c>
      <c r="F101" s="204" t="s">
        <v>1212</v>
      </c>
      <c r="G101" s="205" t="s">
        <v>1192</v>
      </c>
      <c r="H101" s="206">
        <v>6</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85</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318</v>
      </c>
    </row>
    <row r="102" spans="2:47" s="1" customFormat="1" ht="13.5">
      <c r="B102" s="47"/>
      <c r="D102" s="214" t="s">
        <v>210</v>
      </c>
      <c r="F102" s="215" t="s">
        <v>1212</v>
      </c>
      <c r="I102" s="216"/>
      <c r="L102" s="47"/>
      <c r="M102" s="217"/>
      <c r="N102" s="48"/>
      <c r="O102" s="48"/>
      <c r="P102" s="48"/>
      <c r="Q102" s="48"/>
      <c r="R102" s="48"/>
      <c r="S102" s="48"/>
      <c r="T102" s="86"/>
      <c r="AT102" s="24" t="s">
        <v>210</v>
      </c>
      <c r="AU102" s="24" t="s">
        <v>85</v>
      </c>
    </row>
    <row r="103" spans="2:65" s="1" customFormat="1" ht="16.5" customHeight="1">
      <c r="B103" s="201"/>
      <c r="C103" s="202" t="s">
        <v>130</v>
      </c>
      <c r="D103" s="202" t="s">
        <v>203</v>
      </c>
      <c r="E103" s="203" t="s">
        <v>1213</v>
      </c>
      <c r="F103" s="204" t="s">
        <v>1214</v>
      </c>
      <c r="G103" s="205" t="s">
        <v>270</v>
      </c>
      <c r="H103" s="206">
        <v>20</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327</v>
      </c>
    </row>
    <row r="104" spans="2:47" s="1" customFormat="1" ht="13.5">
      <c r="B104" s="47"/>
      <c r="D104" s="214" t="s">
        <v>210</v>
      </c>
      <c r="F104" s="215" t="s">
        <v>1214</v>
      </c>
      <c r="I104" s="216"/>
      <c r="L104" s="47"/>
      <c r="M104" s="217"/>
      <c r="N104" s="48"/>
      <c r="O104" s="48"/>
      <c r="P104" s="48"/>
      <c r="Q104" s="48"/>
      <c r="R104" s="48"/>
      <c r="S104" s="48"/>
      <c r="T104" s="86"/>
      <c r="AT104" s="24" t="s">
        <v>210</v>
      </c>
      <c r="AU104" s="24" t="s">
        <v>85</v>
      </c>
    </row>
    <row r="105" spans="2:65" s="1" customFormat="1" ht="16.5" customHeight="1">
      <c r="B105" s="201"/>
      <c r="C105" s="202" t="s">
        <v>133</v>
      </c>
      <c r="D105" s="202" t="s">
        <v>203</v>
      </c>
      <c r="E105" s="203" t="s">
        <v>1215</v>
      </c>
      <c r="F105" s="204" t="s">
        <v>1216</v>
      </c>
      <c r="G105" s="205" t="s">
        <v>1192</v>
      </c>
      <c r="H105" s="206">
        <v>4</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341</v>
      </c>
    </row>
    <row r="106" spans="2:47" s="1" customFormat="1" ht="13.5">
      <c r="B106" s="47"/>
      <c r="D106" s="214" t="s">
        <v>210</v>
      </c>
      <c r="F106" s="215" t="s">
        <v>1216</v>
      </c>
      <c r="I106" s="216"/>
      <c r="L106" s="47"/>
      <c r="M106" s="217"/>
      <c r="N106" s="48"/>
      <c r="O106" s="48"/>
      <c r="P106" s="48"/>
      <c r="Q106" s="48"/>
      <c r="R106" s="48"/>
      <c r="S106" s="48"/>
      <c r="T106" s="86"/>
      <c r="AT106" s="24" t="s">
        <v>210</v>
      </c>
      <c r="AU106" s="24" t="s">
        <v>85</v>
      </c>
    </row>
    <row r="107" spans="2:65" s="1" customFormat="1" ht="16.5" customHeight="1">
      <c r="B107" s="201"/>
      <c r="C107" s="202" t="s">
        <v>136</v>
      </c>
      <c r="D107" s="202" t="s">
        <v>203</v>
      </c>
      <c r="E107" s="203" t="s">
        <v>1217</v>
      </c>
      <c r="F107" s="204" t="s">
        <v>1218</v>
      </c>
      <c r="G107" s="205" t="s">
        <v>270</v>
      </c>
      <c r="H107" s="206">
        <v>160</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352</v>
      </c>
    </row>
    <row r="108" spans="2:47" s="1" customFormat="1" ht="13.5">
      <c r="B108" s="47"/>
      <c r="D108" s="214" t="s">
        <v>210</v>
      </c>
      <c r="F108" s="215" t="s">
        <v>1218</v>
      </c>
      <c r="I108" s="216"/>
      <c r="L108" s="47"/>
      <c r="M108" s="217"/>
      <c r="N108" s="48"/>
      <c r="O108" s="48"/>
      <c r="P108" s="48"/>
      <c r="Q108" s="48"/>
      <c r="R108" s="48"/>
      <c r="S108" s="48"/>
      <c r="T108" s="86"/>
      <c r="AT108" s="24" t="s">
        <v>210</v>
      </c>
      <c r="AU108" s="24" t="s">
        <v>85</v>
      </c>
    </row>
    <row r="109" spans="2:63" s="10" customFormat="1" ht="37.4" customHeight="1">
      <c r="B109" s="188"/>
      <c r="D109" s="189" t="s">
        <v>76</v>
      </c>
      <c r="E109" s="190" t="s">
        <v>1219</v>
      </c>
      <c r="F109" s="190" t="s">
        <v>1220</v>
      </c>
      <c r="I109" s="191"/>
      <c r="J109" s="192">
        <f>BK109</f>
        <v>0</v>
      </c>
      <c r="L109" s="188"/>
      <c r="M109" s="193"/>
      <c r="N109" s="194"/>
      <c r="O109" s="194"/>
      <c r="P109" s="195">
        <f>SUM(P110:P125)</f>
        <v>0</v>
      </c>
      <c r="Q109" s="194"/>
      <c r="R109" s="195">
        <f>SUM(R110:R125)</f>
        <v>0</v>
      </c>
      <c r="S109" s="194"/>
      <c r="T109" s="196">
        <f>SUM(T110:T125)</f>
        <v>0</v>
      </c>
      <c r="AR109" s="189" t="s">
        <v>85</v>
      </c>
      <c r="AT109" s="197" t="s">
        <v>76</v>
      </c>
      <c r="AU109" s="197" t="s">
        <v>77</v>
      </c>
      <c r="AY109" s="189" t="s">
        <v>201</v>
      </c>
      <c r="BK109" s="198">
        <f>SUM(BK110:BK125)</f>
        <v>0</v>
      </c>
    </row>
    <row r="110" spans="2:65" s="1" customFormat="1" ht="38.25" customHeight="1">
      <c r="B110" s="201"/>
      <c r="C110" s="202" t="s">
        <v>139</v>
      </c>
      <c r="D110" s="202" t="s">
        <v>203</v>
      </c>
      <c r="E110" s="203" t="s">
        <v>1221</v>
      </c>
      <c r="F110" s="204" t="s">
        <v>1222</v>
      </c>
      <c r="G110" s="205" t="s">
        <v>1192</v>
      </c>
      <c r="H110" s="206">
        <v>1</v>
      </c>
      <c r="I110" s="207"/>
      <c r="J110" s="208">
        <f>ROUND(I110*H110,2)</f>
        <v>0</v>
      </c>
      <c r="K110" s="204" t="s">
        <v>5</v>
      </c>
      <c r="L110" s="47"/>
      <c r="M110" s="209" t="s">
        <v>5</v>
      </c>
      <c r="N110" s="210" t="s">
        <v>48</v>
      </c>
      <c r="O110" s="48"/>
      <c r="P110" s="211">
        <f>O110*H110</f>
        <v>0</v>
      </c>
      <c r="Q110" s="211">
        <v>0</v>
      </c>
      <c r="R110" s="211">
        <f>Q110*H110</f>
        <v>0</v>
      </c>
      <c r="S110" s="211">
        <v>0</v>
      </c>
      <c r="T110" s="212">
        <f>S110*H110</f>
        <v>0</v>
      </c>
      <c r="AR110" s="24" t="s">
        <v>208</v>
      </c>
      <c r="AT110" s="24" t="s">
        <v>203</v>
      </c>
      <c r="AU110" s="24" t="s">
        <v>85</v>
      </c>
      <c r="AY110" s="24" t="s">
        <v>201</v>
      </c>
      <c r="BE110" s="213">
        <f>IF(N110="základní",J110,0)</f>
        <v>0</v>
      </c>
      <c r="BF110" s="213">
        <f>IF(N110="snížená",J110,0)</f>
        <v>0</v>
      </c>
      <c r="BG110" s="213">
        <f>IF(N110="zákl. přenesená",J110,0)</f>
        <v>0</v>
      </c>
      <c r="BH110" s="213">
        <f>IF(N110="sníž. přenesená",J110,0)</f>
        <v>0</v>
      </c>
      <c r="BI110" s="213">
        <f>IF(N110="nulová",J110,0)</f>
        <v>0</v>
      </c>
      <c r="BJ110" s="24" t="s">
        <v>85</v>
      </c>
      <c r="BK110" s="213">
        <f>ROUND(I110*H110,2)</f>
        <v>0</v>
      </c>
      <c r="BL110" s="24" t="s">
        <v>208</v>
      </c>
      <c r="BM110" s="24" t="s">
        <v>368</v>
      </c>
    </row>
    <row r="111" spans="2:47" s="1" customFormat="1" ht="13.5">
      <c r="B111" s="47"/>
      <c r="D111" s="214" t="s">
        <v>210</v>
      </c>
      <c r="F111" s="215" t="s">
        <v>1222</v>
      </c>
      <c r="I111" s="216"/>
      <c r="L111" s="47"/>
      <c r="M111" s="217"/>
      <c r="N111" s="48"/>
      <c r="O111" s="48"/>
      <c r="P111" s="48"/>
      <c r="Q111" s="48"/>
      <c r="R111" s="48"/>
      <c r="S111" s="48"/>
      <c r="T111" s="86"/>
      <c r="AT111" s="24" t="s">
        <v>210</v>
      </c>
      <c r="AU111" s="24" t="s">
        <v>85</v>
      </c>
    </row>
    <row r="112" spans="2:65" s="1" customFormat="1" ht="16.5" customHeight="1">
      <c r="B112" s="201"/>
      <c r="C112" s="202" t="s">
        <v>11</v>
      </c>
      <c r="D112" s="202" t="s">
        <v>203</v>
      </c>
      <c r="E112" s="203" t="s">
        <v>1223</v>
      </c>
      <c r="F112" s="204" t="s">
        <v>1224</v>
      </c>
      <c r="G112" s="205" t="s">
        <v>1192</v>
      </c>
      <c r="H112" s="206">
        <v>5</v>
      </c>
      <c r="I112" s="207"/>
      <c r="J112" s="208">
        <f>ROUND(I112*H112,2)</f>
        <v>0</v>
      </c>
      <c r="K112" s="204" t="s">
        <v>5</v>
      </c>
      <c r="L112" s="47"/>
      <c r="M112" s="209" t="s">
        <v>5</v>
      </c>
      <c r="N112" s="210" t="s">
        <v>48</v>
      </c>
      <c r="O112" s="48"/>
      <c r="P112" s="211">
        <f>O112*H112</f>
        <v>0</v>
      </c>
      <c r="Q112" s="211">
        <v>0</v>
      </c>
      <c r="R112" s="211">
        <f>Q112*H112</f>
        <v>0</v>
      </c>
      <c r="S112" s="211">
        <v>0</v>
      </c>
      <c r="T112" s="212">
        <f>S112*H112</f>
        <v>0</v>
      </c>
      <c r="AR112" s="24" t="s">
        <v>208</v>
      </c>
      <c r="AT112" s="24" t="s">
        <v>203</v>
      </c>
      <c r="AU112" s="24" t="s">
        <v>85</v>
      </c>
      <c r="AY112" s="24" t="s">
        <v>201</v>
      </c>
      <c r="BE112" s="213">
        <f>IF(N112="základní",J112,0)</f>
        <v>0</v>
      </c>
      <c r="BF112" s="213">
        <f>IF(N112="snížená",J112,0)</f>
        <v>0</v>
      </c>
      <c r="BG112" s="213">
        <f>IF(N112="zákl. přenesená",J112,0)</f>
        <v>0</v>
      </c>
      <c r="BH112" s="213">
        <f>IF(N112="sníž. přenesená",J112,0)</f>
        <v>0</v>
      </c>
      <c r="BI112" s="213">
        <f>IF(N112="nulová",J112,0)</f>
        <v>0</v>
      </c>
      <c r="BJ112" s="24" t="s">
        <v>85</v>
      </c>
      <c r="BK112" s="213">
        <f>ROUND(I112*H112,2)</f>
        <v>0</v>
      </c>
      <c r="BL112" s="24" t="s">
        <v>208</v>
      </c>
      <c r="BM112" s="24" t="s">
        <v>144</v>
      </c>
    </row>
    <row r="113" spans="2:47" s="1" customFormat="1" ht="13.5">
      <c r="B113" s="47"/>
      <c r="D113" s="214" t="s">
        <v>210</v>
      </c>
      <c r="F113" s="215" t="s">
        <v>1224</v>
      </c>
      <c r="I113" s="216"/>
      <c r="L113" s="47"/>
      <c r="M113" s="217"/>
      <c r="N113" s="48"/>
      <c r="O113" s="48"/>
      <c r="P113" s="48"/>
      <c r="Q113" s="48"/>
      <c r="R113" s="48"/>
      <c r="S113" s="48"/>
      <c r="T113" s="86"/>
      <c r="AT113" s="24" t="s">
        <v>210</v>
      </c>
      <c r="AU113" s="24" t="s">
        <v>85</v>
      </c>
    </row>
    <row r="114" spans="2:65" s="1" customFormat="1" ht="16.5" customHeight="1">
      <c r="B114" s="201"/>
      <c r="C114" s="202" t="s">
        <v>296</v>
      </c>
      <c r="D114" s="202" t="s">
        <v>203</v>
      </c>
      <c r="E114" s="203" t="s">
        <v>1225</v>
      </c>
      <c r="F114" s="204" t="s">
        <v>1226</v>
      </c>
      <c r="G114" s="205" t="s">
        <v>1192</v>
      </c>
      <c r="H114" s="206">
        <v>5</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85</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391</v>
      </c>
    </row>
    <row r="115" spans="2:47" s="1" customFormat="1" ht="13.5">
      <c r="B115" s="47"/>
      <c r="D115" s="214" t="s">
        <v>210</v>
      </c>
      <c r="F115" s="215" t="s">
        <v>1226</v>
      </c>
      <c r="I115" s="216"/>
      <c r="L115" s="47"/>
      <c r="M115" s="217"/>
      <c r="N115" s="48"/>
      <c r="O115" s="48"/>
      <c r="P115" s="48"/>
      <c r="Q115" s="48"/>
      <c r="R115" s="48"/>
      <c r="S115" s="48"/>
      <c r="T115" s="86"/>
      <c r="AT115" s="24" t="s">
        <v>210</v>
      </c>
      <c r="AU115" s="24" t="s">
        <v>85</v>
      </c>
    </row>
    <row r="116" spans="2:65" s="1" customFormat="1" ht="16.5" customHeight="1">
      <c r="B116" s="201"/>
      <c r="C116" s="202" t="s">
        <v>302</v>
      </c>
      <c r="D116" s="202" t="s">
        <v>203</v>
      </c>
      <c r="E116" s="203" t="s">
        <v>1227</v>
      </c>
      <c r="F116" s="204" t="s">
        <v>1228</v>
      </c>
      <c r="G116" s="205" t="s">
        <v>1202</v>
      </c>
      <c r="H116" s="206">
        <v>20</v>
      </c>
      <c r="I116" s="207"/>
      <c r="J116" s="208">
        <f>ROUND(I116*H116,2)</f>
        <v>0</v>
      </c>
      <c r="K116" s="204" t="s">
        <v>5</v>
      </c>
      <c r="L116" s="47"/>
      <c r="M116" s="209" t="s">
        <v>5</v>
      </c>
      <c r="N116" s="210" t="s">
        <v>48</v>
      </c>
      <c r="O116" s="48"/>
      <c r="P116" s="211">
        <f>O116*H116</f>
        <v>0</v>
      </c>
      <c r="Q116" s="211">
        <v>0</v>
      </c>
      <c r="R116" s="211">
        <f>Q116*H116</f>
        <v>0</v>
      </c>
      <c r="S116" s="211">
        <v>0</v>
      </c>
      <c r="T116" s="212">
        <f>S116*H116</f>
        <v>0</v>
      </c>
      <c r="AR116" s="24" t="s">
        <v>208</v>
      </c>
      <c r="AT116" s="24" t="s">
        <v>203</v>
      </c>
      <c r="AU116" s="24" t="s">
        <v>85</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407</v>
      </c>
    </row>
    <row r="117" spans="2:47" s="1" customFormat="1" ht="13.5">
      <c r="B117" s="47"/>
      <c r="D117" s="214" t="s">
        <v>210</v>
      </c>
      <c r="F117" s="215" t="s">
        <v>1228</v>
      </c>
      <c r="I117" s="216"/>
      <c r="L117" s="47"/>
      <c r="M117" s="217"/>
      <c r="N117" s="48"/>
      <c r="O117" s="48"/>
      <c r="P117" s="48"/>
      <c r="Q117" s="48"/>
      <c r="R117" s="48"/>
      <c r="S117" s="48"/>
      <c r="T117" s="86"/>
      <c r="AT117" s="24" t="s">
        <v>210</v>
      </c>
      <c r="AU117" s="24" t="s">
        <v>85</v>
      </c>
    </row>
    <row r="118" spans="2:65" s="1" customFormat="1" ht="16.5" customHeight="1">
      <c r="B118" s="201"/>
      <c r="C118" s="202" t="s">
        <v>308</v>
      </c>
      <c r="D118" s="202" t="s">
        <v>203</v>
      </c>
      <c r="E118" s="203" t="s">
        <v>1229</v>
      </c>
      <c r="F118" s="204" t="s">
        <v>1230</v>
      </c>
      <c r="G118" s="205" t="s">
        <v>1202</v>
      </c>
      <c r="H118" s="206">
        <v>6</v>
      </c>
      <c r="I118" s="207"/>
      <c r="J118" s="208">
        <f>ROUND(I118*H118,2)</f>
        <v>0</v>
      </c>
      <c r="K118" s="204" t="s">
        <v>5</v>
      </c>
      <c r="L118" s="47"/>
      <c r="M118" s="209" t="s">
        <v>5</v>
      </c>
      <c r="N118" s="210" t="s">
        <v>48</v>
      </c>
      <c r="O118" s="48"/>
      <c r="P118" s="211">
        <f>O118*H118</f>
        <v>0</v>
      </c>
      <c r="Q118" s="211">
        <v>0</v>
      </c>
      <c r="R118" s="211">
        <f>Q118*H118</f>
        <v>0</v>
      </c>
      <c r="S118" s="211">
        <v>0</v>
      </c>
      <c r="T118" s="212">
        <f>S118*H118</f>
        <v>0</v>
      </c>
      <c r="AR118" s="24" t="s">
        <v>208</v>
      </c>
      <c r="AT118" s="24" t="s">
        <v>203</v>
      </c>
      <c r="AU118" s="24" t="s">
        <v>85</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417</v>
      </c>
    </row>
    <row r="119" spans="2:47" s="1" customFormat="1" ht="13.5">
      <c r="B119" s="47"/>
      <c r="D119" s="214" t="s">
        <v>210</v>
      </c>
      <c r="F119" s="215" t="s">
        <v>1230</v>
      </c>
      <c r="I119" s="216"/>
      <c r="L119" s="47"/>
      <c r="M119" s="217"/>
      <c r="N119" s="48"/>
      <c r="O119" s="48"/>
      <c r="P119" s="48"/>
      <c r="Q119" s="48"/>
      <c r="R119" s="48"/>
      <c r="S119" s="48"/>
      <c r="T119" s="86"/>
      <c r="AT119" s="24" t="s">
        <v>210</v>
      </c>
      <c r="AU119" s="24" t="s">
        <v>85</v>
      </c>
    </row>
    <row r="120" spans="2:65" s="1" customFormat="1" ht="16.5" customHeight="1">
      <c r="B120" s="201"/>
      <c r="C120" s="202" t="s">
        <v>313</v>
      </c>
      <c r="D120" s="202" t="s">
        <v>203</v>
      </c>
      <c r="E120" s="203" t="s">
        <v>1231</v>
      </c>
      <c r="F120" s="204" t="s">
        <v>1232</v>
      </c>
      <c r="G120" s="205" t="s">
        <v>1192</v>
      </c>
      <c r="H120" s="206">
        <v>2</v>
      </c>
      <c r="I120" s="207"/>
      <c r="J120" s="208">
        <f>ROUND(I120*H120,2)</f>
        <v>0</v>
      </c>
      <c r="K120" s="204" t="s">
        <v>5</v>
      </c>
      <c r="L120" s="47"/>
      <c r="M120" s="209" t="s">
        <v>5</v>
      </c>
      <c r="N120" s="210" t="s">
        <v>48</v>
      </c>
      <c r="O120" s="48"/>
      <c r="P120" s="211">
        <f>O120*H120</f>
        <v>0</v>
      </c>
      <c r="Q120" s="211">
        <v>0</v>
      </c>
      <c r="R120" s="211">
        <f>Q120*H120</f>
        <v>0</v>
      </c>
      <c r="S120" s="211">
        <v>0</v>
      </c>
      <c r="T120" s="212">
        <f>S120*H120</f>
        <v>0</v>
      </c>
      <c r="AR120" s="24" t="s">
        <v>208</v>
      </c>
      <c r="AT120" s="24" t="s">
        <v>203</v>
      </c>
      <c r="AU120" s="24" t="s">
        <v>85</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430</v>
      </c>
    </row>
    <row r="121" spans="2:47" s="1" customFormat="1" ht="13.5">
      <c r="B121" s="47"/>
      <c r="D121" s="214" t="s">
        <v>210</v>
      </c>
      <c r="F121" s="215" t="s">
        <v>1232</v>
      </c>
      <c r="I121" s="216"/>
      <c r="L121" s="47"/>
      <c r="M121" s="217"/>
      <c r="N121" s="48"/>
      <c r="O121" s="48"/>
      <c r="P121" s="48"/>
      <c r="Q121" s="48"/>
      <c r="R121" s="48"/>
      <c r="S121" s="48"/>
      <c r="T121" s="86"/>
      <c r="AT121" s="24" t="s">
        <v>210</v>
      </c>
      <c r="AU121" s="24" t="s">
        <v>85</v>
      </c>
    </row>
    <row r="122" spans="2:65" s="1" customFormat="1" ht="16.5" customHeight="1">
      <c r="B122" s="201"/>
      <c r="C122" s="202" t="s">
        <v>318</v>
      </c>
      <c r="D122" s="202" t="s">
        <v>203</v>
      </c>
      <c r="E122" s="203" t="s">
        <v>1233</v>
      </c>
      <c r="F122" s="204" t="s">
        <v>1234</v>
      </c>
      <c r="G122" s="205" t="s">
        <v>1192</v>
      </c>
      <c r="H122" s="206">
        <v>2</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85</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147</v>
      </c>
    </row>
    <row r="123" spans="2:47" s="1" customFormat="1" ht="13.5">
      <c r="B123" s="47"/>
      <c r="D123" s="214" t="s">
        <v>210</v>
      </c>
      <c r="F123" s="215" t="s">
        <v>1234</v>
      </c>
      <c r="I123" s="216"/>
      <c r="L123" s="47"/>
      <c r="M123" s="217"/>
      <c r="N123" s="48"/>
      <c r="O123" s="48"/>
      <c r="P123" s="48"/>
      <c r="Q123" s="48"/>
      <c r="R123" s="48"/>
      <c r="S123" s="48"/>
      <c r="T123" s="86"/>
      <c r="AT123" s="24" t="s">
        <v>210</v>
      </c>
      <c r="AU123" s="24" t="s">
        <v>85</v>
      </c>
    </row>
    <row r="124" spans="2:65" s="1" customFormat="1" ht="16.5" customHeight="1">
      <c r="B124" s="201"/>
      <c r="C124" s="202" t="s">
        <v>10</v>
      </c>
      <c r="D124" s="202" t="s">
        <v>203</v>
      </c>
      <c r="E124" s="203" t="s">
        <v>1235</v>
      </c>
      <c r="F124" s="204" t="s">
        <v>1236</v>
      </c>
      <c r="G124" s="205" t="s">
        <v>1192</v>
      </c>
      <c r="H124" s="206">
        <v>1</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85</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456</v>
      </c>
    </row>
    <row r="125" spans="2:47" s="1" customFormat="1" ht="13.5">
      <c r="B125" s="47"/>
      <c r="D125" s="214" t="s">
        <v>210</v>
      </c>
      <c r="F125" s="215" t="s">
        <v>1236</v>
      </c>
      <c r="I125" s="216"/>
      <c r="L125" s="47"/>
      <c r="M125" s="217"/>
      <c r="N125" s="48"/>
      <c r="O125" s="48"/>
      <c r="P125" s="48"/>
      <c r="Q125" s="48"/>
      <c r="R125" s="48"/>
      <c r="S125" s="48"/>
      <c r="T125" s="86"/>
      <c r="AT125" s="24" t="s">
        <v>210</v>
      </c>
      <c r="AU125" s="24" t="s">
        <v>85</v>
      </c>
    </row>
    <row r="126" spans="2:63" s="10" customFormat="1" ht="37.4" customHeight="1">
      <c r="B126" s="188"/>
      <c r="D126" s="189" t="s">
        <v>76</v>
      </c>
      <c r="E126" s="190" t="s">
        <v>1237</v>
      </c>
      <c r="F126" s="190" t="s">
        <v>1238</v>
      </c>
      <c r="I126" s="191"/>
      <c r="J126" s="192">
        <f>BK126</f>
        <v>0</v>
      </c>
      <c r="L126" s="188"/>
      <c r="M126" s="193"/>
      <c r="N126" s="194"/>
      <c r="O126" s="194"/>
      <c r="P126" s="195">
        <f>SUM(P127:P144)</f>
        <v>0</v>
      </c>
      <c r="Q126" s="194"/>
      <c r="R126" s="195">
        <f>SUM(R127:R144)</f>
        <v>0</v>
      </c>
      <c r="S126" s="194"/>
      <c r="T126" s="196">
        <f>SUM(T127:T144)</f>
        <v>0</v>
      </c>
      <c r="AR126" s="189" t="s">
        <v>85</v>
      </c>
      <c r="AT126" s="197" t="s">
        <v>76</v>
      </c>
      <c r="AU126" s="197" t="s">
        <v>77</v>
      </c>
      <c r="AY126" s="189" t="s">
        <v>201</v>
      </c>
      <c r="BK126" s="198">
        <f>SUM(BK127:BK144)</f>
        <v>0</v>
      </c>
    </row>
    <row r="127" spans="2:65" s="1" customFormat="1" ht="16.5" customHeight="1">
      <c r="B127" s="201"/>
      <c r="C127" s="202" t="s">
        <v>327</v>
      </c>
      <c r="D127" s="202" t="s">
        <v>203</v>
      </c>
      <c r="E127" s="203" t="s">
        <v>1239</v>
      </c>
      <c r="F127" s="204" t="s">
        <v>1240</v>
      </c>
      <c r="G127" s="205" t="s">
        <v>1192</v>
      </c>
      <c r="H127" s="206">
        <v>1</v>
      </c>
      <c r="I127" s="207"/>
      <c r="J127" s="208">
        <f>ROUND(I127*H127,2)</f>
        <v>0</v>
      </c>
      <c r="K127" s="204" t="s">
        <v>5</v>
      </c>
      <c r="L127" s="47"/>
      <c r="M127" s="209" t="s">
        <v>5</v>
      </c>
      <c r="N127" s="210" t="s">
        <v>48</v>
      </c>
      <c r="O127" s="48"/>
      <c r="P127" s="211">
        <f>O127*H127</f>
        <v>0</v>
      </c>
      <c r="Q127" s="211">
        <v>0</v>
      </c>
      <c r="R127" s="211">
        <f>Q127*H127</f>
        <v>0</v>
      </c>
      <c r="S127" s="211">
        <v>0</v>
      </c>
      <c r="T127" s="212">
        <f>S127*H127</f>
        <v>0</v>
      </c>
      <c r="AR127" s="24" t="s">
        <v>208</v>
      </c>
      <c r="AT127" s="24" t="s">
        <v>203</v>
      </c>
      <c r="AU127" s="24" t="s">
        <v>85</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468</v>
      </c>
    </row>
    <row r="128" spans="2:47" s="1" customFormat="1" ht="13.5">
      <c r="B128" s="47"/>
      <c r="D128" s="214" t="s">
        <v>210</v>
      </c>
      <c r="F128" s="215" t="s">
        <v>1240</v>
      </c>
      <c r="I128" s="216"/>
      <c r="L128" s="47"/>
      <c r="M128" s="217"/>
      <c r="N128" s="48"/>
      <c r="O128" s="48"/>
      <c r="P128" s="48"/>
      <c r="Q128" s="48"/>
      <c r="R128" s="48"/>
      <c r="S128" s="48"/>
      <c r="T128" s="86"/>
      <c r="AT128" s="24" t="s">
        <v>210</v>
      </c>
      <c r="AU128" s="24" t="s">
        <v>85</v>
      </c>
    </row>
    <row r="129" spans="2:65" s="1" customFormat="1" ht="16.5" customHeight="1">
      <c r="B129" s="201"/>
      <c r="C129" s="202" t="s">
        <v>334</v>
      </c>
      <c r="D129" s="202" t="s">
        <v>203</v>
      </c>
      <c r="E129" s="203" t="s">
        <v>1241</v>
      </c>
      <c r="F129" s="204" t="s">
        <v>1242</v>
      </c>
      <c r="G129" s="205" t="s">
        <v>1192</v>
      </c>
      <c r="H129" s="206">
        <v>2</v>
      </c>
      <c r="I129" s="207"/>
      <c r="J129" s="208">
        <f>ROUND(I129*H129,2)</f>
        <v>0</v>
      </c>
      <c r="K129" s="204" t="s">
        <v>5</v>
      </c>
      <c r="L129" s="47"/>
      <c r="M129" s="209" t="s">
        <v>5</v>
      </c>
      <c r="N129" s="210" t="s">
        <v>48</v>
      </c>
      <c r="O129" s="48"/>
      <c r="P129" s="211">
        <f>O129*H129</f>
        <v>0</v>
      </c>
      <c r="Q129" s="211">
        <v>0</v>
      </c>
      <c r="R129" s="211">
        <f>Q129*H129</f>
        <v>0</v>
      </c>
      <c r="S129" s="211">
        <v>0</v>
      </c>
      <c r="T129" s="212">
        <f>S129*H129</f>
        <v>0</v>
      </c>
      <c r="AR129" s="24" t="s">
        <v>208</v>
      </c>
      <c r="AT129" s="24" t="s">
        <v>203</v>
      </c>
      <c r="AU129" s="24" t="s">
        <v>85</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480</v>
      </c>
    </row>
    <row r="130" spans="2:47" s="1" customFormat="1" ht="13.5">
      <c r="B130" s="47"/>
      <c r="D130" s="214" t="s">
        <v>210</v>
      </c>
      <c r="F130" s="215" t="s">
        <v>1242</v>
      </c>
      <c r="I130" s="216"/>
      <c r="L130" s="47"/>
      <c r="M130" s="217"/>
      <c r="N130" s="48"/>
      <c r="O130" s="48"/>
      <c r="P130" s="48"/>
      <c r="Q130" s="48"/>
      <c r="R130" s="48"/>
      <c r="S130" s="48"/>
      <c r="T130" s="86"/>
      <c r="AT130" s="24" t="s">
        <v>210</v>
      </c>
      <c r="AU130" s="24" t="s">
        <v>85</v>
      </c>
    </row>
    <row r="131" spans="2:65" s="1" customFormat="1" ht="16.5" customHeight="1">
      <c r="B131" s="201"/>
      <c r="C131" s="202" t="s">
        <v>341</v>
      </c>
      <c r="D131" s="202" t="s">
        <v>203</v>
      </c>
      <c r="E131" s="203" t="s">
        <v>1243</v>
      </c>
      <c r="F131" s="204" t="s">
        <v>1244</v>
      </c>
      <c r="G131" s="205" t="s">
        <v>1192</v>
      </c>
      <c r="H131" s="206">
        <v>1</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85</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496</v>
      </c>
    </row>
    <row r="132" spans="2:47" s="1" customFormat="1" ht="13.5">
      <c r="B132" s="47"/>
      <c r="D132" s="214" t="s">
        <v>210</v>
      </c>
      <c r="F132" s="215" t="s">
        <v>1244</v>
      </c>
      <c r="I132" s="216"/>
      <c r="L132" s="47"/>
      <c r="M132" s="217"/>
      <c r="N132" s="48"/>
      <c r="O132" s="48"/>
      <c r="P132" s="48"/>
      <c r="Q132" s="48"/>
      <c r="R132" s="48"/>
      <c r="S132" s="48"/>
      <c r="T132" s="86"/>
      <c r="AT132" s="24" t="s">
        <v>210</v>
      </c>
      <c r="AU132" s="24" t="s">
        <v>85</v>
      </c>
    </row>
    <row r="133" spans="2:65" s="1" customFormat="1" ht="16.5" customHeight="1">
      <c r="B133" s="201"/>
      <c r="C133" s="202" t="s">
        <v>347</v>
      </c>
      <c r="D133" s="202" t="s">
        <v>203</v>
      </c>
      <c r="E133" s="203" t="s">
        <v>1245</v>
      </c>
      <c r="F133" s="204" t="s">
        <v>1246</v>
      </c>
      <c r="G133" s="205" t="s">
        <v>1192</v>
      </c>
      <c r="H133" s="206">
        <v>6</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85</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509</v>
      </c>
    </row>
    <row r="134" spans="2:47" s="1" customFormat="1" ht="13.5">
      <c r="B134" s="47"/>
      <c r="D134" s="214" t="s">
        <v>210</v>
      </c>
      <c r="F134" s="215" t="s">
        <v>1246</v>
      </c>
      <c r="I134" s="216"/>
      <c r="L134" s="47"/>
      <c r="M134" s="217"/>
      <c r="N134" s="48"/>
      <c r="O134" s="48"/>
      <c r="P134" s="48"/>
      <c r="Q134" s="48"/>
      <c r="R134" s="48"/>
      <c r="S134" s="48"/>
      <c r="T134" s="86"/>
      <c r="AT134" s="24" t="s">
        <v>210</v>
      </c>
      <c r="AU134" s="24" t="s">
        <v>85</v>
      </c>
    </row>
    <row r="135" spans="2:65" s="1" customFormat="1" ht="16.5" customHeight="1">
      <c r="B135" s="201"/>
      <c r="C135" s="202" t="s">
        <v>352</v>
      </c>
      <c r="D135" s="202" t="s">
        <v>203</v>
      </c>
      <c r="E135" s="203" t="s">
        <v>1247</v>
      </c>
      <c r="F135" s="204" t="s">
        <v>1248</v>
      </c>
      <c r="G135" s="205" t="s">
        <v>1192</v>
      </c>
      <c r="H135" s="206">
        <v>1</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85</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518</v>
      </c>
    </row>
    <row r="136" spans="2:47" s="1" customFormat="1" ht="13.5">
      <c r="B136" s="47"/>
      <c r="D136" s="214" t="s">
        <v>210</v>
      </c>
      <c r="F136" s="215" t="s">
        <v>1248</v>
      </c>
      <c r="I136" s="216"/>
      <c r="L136" s="47"/>
      <c r="M136" s="217"/>
      <c r="N136" s="48"/>
      <c r="O136" s="48"/>
      <c r="P136" s="48"/>
      <c r="Q136" s="48"/>
      <c r="R136" s="48"/>
      <c r="S136" s="48"/>
      <c r="T136" s="86"/>
      <c r="AT136" s="24" t="s">
        <v>210</v>
      </c>
      <c r="AU136" s="24" t="s">
        <v>85</v>
      </c>
    </row>
    <row r="137" spans="2:65" s="1" customFormat="1" ht="16.5" customHeight="1">
      <c r="B137" s="201"/>
      <c r="C137" s="202" t="s">
        <v>357</v>
      </c>
      <c r="D137" s="202" t="s">
        <v>203</v>
      </c>
      <c r="E137" s="203" t="s">
        <v>1249</v>
      </c>
      <c r="F137" s="204" t="s">
        <v>1250</v>
      </c>
      <c r="G137" s="205" t="s">
        <v>1202</v>
      </c>
      <c r="H137" s="206">
        <v>12</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85</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528</v>
      </c>
    </row>
    <row r="138" spans="2:47" s="1" customFormat="1" ht="13.5">
      <c r="B138" s="47"/>
      <c r="D138" s="214" t="s">
        <v>210</v>
      </c>
      <c r="F138" s="215" t="s">
        <v>1250</v>
      </c>
      <c r="I138" s="216"/>
      <c r="L138" s="47"/>
      <c r="M138" s="217"/>
      <c r="N138" s="48"/>
      <c r="O138" s="48"/>
      <c r="P138" s="48"/>
      <c r="Q138" s="48"/>
      <c r="R138" s="48"/>
      <c r="S138" s="48"/>
      <c r="T138" s="86"/>
      <c r="AT138" s="24" t="s">
        <v>210</v>
      </c>
      <c r="AU138" s="24" t="s">
        <v>85</v>
      </c>
    </row>
    <row r="139" spans="2:65" s="1" customFormat="1" ht="16.5" customHeight="1">
      <c r="B139" s="201"/>
      <c r="C139" s="202" t="s">
        <v>368</v>
      </c>
      <c r="D139" s="202" t="s">
        <v>203</v>
      </c>
      <c r="E139" s="203" t="s">
        <v>1251</v>
      </c>
      <c r="F139" s="204" t="s">
        <v>1252</v>
      </c>
      <c r="G139" s="205" t="s">
        <v>1192</v>
      </c>
      <c r="H139" s="206">
        <v>1</v>
      </c>
      <c r="I139" s="207"/>
      <c r="J139" s="208">
        <f>ROUND(I139*H139,2)</f>
        <v>0</v>
      </c>
      <c r="K139" s="204" t="s">
        <v>5</v>
      </c>
      <c r="L139" s="47"/>
      <c r="M139" s="209" t="s">
        <v>5</v>
      </c>
      <c r="N139" s="210" t="s">
        <v>48</v>
      </c>
      <c r="O139" s="48"/>
      <c r="P139" s="211">
        <f>O139*H139</f>
        <v>0</v>
      </c>
      <c r="Q139" s="211">
        <v>0</v>
      </c>
      <c r="R139" s="211">
        <f>Q139*H139</f>
        <v>0</v>
      </c>
      <c r="S139" s="211">
        <v>0</v>
      </c>
      <c r="T139" s="212">
        <f>S139*H139</f>
        <v>0</v>
      </c>
      <c r="AR139" s="24" t="s">
        <v>208</v>
      </c>
      <c r="AT139" s="24" t="s">
        <v>203</v>
      </c>
      <c r="AU139" s="24" t="s">
        <v>85</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541</v>
      </c>
    </row>
    <row r="140" spans="2:47" s="1" customFormat="1" ht="13.5">
      <c r="B140" s="47"/>
      <c r="D140" s="214" t="s">
        <v>210</v>
      </c>
      <c r="F140" s="215" t="s">
        <v>1252</v>
      </c>
      <c r="I140" s="216"/>
      <c r="L140" s="47"/>
      <c r="M140" s="217"/>
      <c r="N140" s="48"/>
      <c r="O140" s="48"/>
      <c r="P140" s="48"/>
      <c r="Q140" s="48"/>
      <c r="R140" s="48"/>
      <c r="S140" s="48"/>
      <c r="T140" s="86"/>
      <c r="AT140" s="24" t="s">
        <v>210</v>
      </c>
      <c r="AU140" s="24" t="s">
        <v>85</v>
      </c>
    </row>
    <row r="141" spans="2:65" s="1" customFormat="1" ht="16.5" customHeight="1">
      <c r="B141" s="201"/>
      <c r="C141" s="202" t="s">
        <v>374</v>
      </c>
      <c r="D141" s="202" t="s">
        <v>203</v>
      </c>
      <c r="E141" s="203" t="s">
        <v>1253</v>
      </c>
      <c r="F141" s="204" t="s">
        <v>1254</v>
      </c>
      <c r="G141" s="205" t="s">
        <v>1192</v>
      </c>
      <c r="H141" s="206">
        <v>1</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85</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550</v>
      </c>
    </row>
    <row r="142" spans="2:47" s="1" customFormat="1" ht="13.5">
      <c r="B142" s="47"/>
      <c r="D142" s="214" t="s">
        <v>210</v>
      </c>
      <c r="F142" s="215" t="s">
        <v>1254</v>
      </c>
      <c r="I142" s="216"/>
      <c r="L142" s="47"/>
      <c r="M142" s="217"/>
      <c r="N142" s="48"/>
      <c r="O142" s="48"/>
      <c r="P142" s="48"/>
      <c r="Q142" s="48"/>
      <c r="R142" s="48"/>
      <c r="S142" s="48"/>
      <c r="T142" s="86"/>
      <c r="AT142" s="24" t="s">
        <v>210</v>
      </c>
      <c r="AU142" s="24" t="s">
        <v>85</v>
      </c>
    </row>
    <row r="143" spans="2:65" s="1" customFormat="1" ht="16.5" customHeight="1">
      <c r="B143" s="201"/>
      <c r="C143" s="202" t="s">
        <v>144</v>
      </c>
      <c r="D143" s="202" t="s">
        <v>203</v>
      </c>
      <c r="E143" s="203" t="s">
        <v>1255</v>
      </c>
      <c r="F143" s="204" t="s">
        <v>1256</v>
      </c>
      <c r="G143" s="205" t="s">
        <v>1192</v>
      </c>
      <c r="H143" s="206">
        <v>1</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85</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562</v>
      </c>
    </row>
    <row r="144" spans="2:47" s="1" customFormat="1" ht="13.5">
      <c r="B144" s="47"/>
      <c r="D144" s="214" t="s">
        <v>210</v>
      </c>
      <c r="F144" s="215" t="s">
        <v>1256</v>
      </c>
      <c r="I144" s="216"/>
      <c r="L144" s="47"/>
      <c r="M144" s="217"/>
      <c r="N144" s="48"/>
      <c r="O144" s="48"/>
      <c r="P144" s="48"/>
      <c r="Q144" s="48"/>
      <c r="R144" s="48"/>
      <c r="S144" s="48"/>
      <c r="T144" s="86"/>
      <c r="AT144" s="24" t="s">
        <v>210</v>
      </c>
      <c r="AU144" s="24" t="s">
        <v>85</v>
      </c>
    </row>
    <row r="145" spans="2:63" s="10" customFormat="1" ht="37.4" customHeight="1">
      <c r="B145" s="188"/>
      <c r="D145" s="189" t="s">
        <v>76</v>
      </c>
      <c r="E145" s="190" t="s">
        <v>1257</v>
      </c>
      <c r="F145" s="190" t="s">
        <v>1258</v>
      </c>
      <c r="I145" s="191"/>
      <c r="J145" s="192">
        <f>BK145</f>
        <v>0</v>
      </c>
      <c r="L145" s="188"/>
      <c r="M145" s="193"/>
      <c r="N145" s="194"/>
      <c r="O145" s="194"/>
      <c r="P145" s="195">
        <f>SUM(P146:P173)</f>
        <v>0</v>
      </c>
      <c r="Q145" s="194"/>
      <c r="R145" s="195">
        <f>SUM(R146:R173)</f>
        <v>0</v>
      </c>
      <c r="S145" s="194"/>
      <c r="T145" s="196">
        <f>SUM(T146:T173)</f>
        <v>0</v>
      </c>
      <c r="AR145" s="189" t="s">
        <v>85</v>
      </c>
      <c r="AT145" s="197" t="s">
        <v>76</v>
      </c>
      <c r="AU145" s="197" t="s">
        <v>77</v>
      </c>
      <c r="AY145" s="189" t="s">
        <v>201</v>
      </c>
      <c r="BK145" s="198">
        <f>SUM(BK146:BK173)</f>
        <v>0</v>
      </c>
    </row>
    <row r="146" spans="2:65" s="1" customFormat="1" ht="16.5" customHeight="1">
      <c r="B146" s="201"/>
      <c r="C146" s="202" t="s">
        <v>385</v>
      </c>
      <c r="D146" s="202" t="s">
        <v>203</v>
      </c>
      <c r="E146" s="203" t="s">
        <v>1259</v>
      </c>
      <c r="F146" s="204" t="s">
        <v>1260</v>
      </c>
      <c r="G146" s="205" t="s">
        <v>1192</v>
      </c>
      <c r="H146" s="206">
        <v>1</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85</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574</v>
      </c>
    </row>
    <row r="147" spans="2:47" s="1" customFormat="1" ht="13.5">
      <c r="B147" s="47"/>
      <c r="D147" s="214" t="s">
        <v>210</v>
      </c>
      <c r="F147" s="215" t="s">
        <v>1260</v>
      </c>
      <c r="I147" s="216"/>
      <c r="L147" s="47"/>
      <c r="M147" s="217"/>
      <c r="N147" s="48"/>
      <c r="O147" s="48"/>
      <c r="P147" s="48"/>
      <c r="Q147" s="48"/>
      <c r="R147" s="48"/>
      <c r="S147" s="48"/>
      <c r="T147" s="86"/>
      <c r="AT147" s="24" t="s">
        <v>210</v>
      </c>
      <c r="AU147" s="24" t="s">
        <v>85</v>
      </c>
    </row>
    <row r="148" spans="2:65" s="1" customFormat="1" ht="16.5" customHeight="1">
      <c r="B148" s="201"/>
      <c r="C148" s="202" t="s">
        <v>391</v>
      </c>
      <c r="D148" s="202" t="s">
        <v>203</v>
      </c>
      <c r="E148" s="203" t="s">
        <v>1261</v>
      </c>
      <c r="F148" s="204" t="s">
        <v>1262</v>
      </c>
      <c r="G148" s="205" t="s">
        <v>1192</v>
      </c>
      <c r="H148" s="206">
        <v>2</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85</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584</v>
      </c>
    </row>
    <row r="149" spans="2:47" s="1" customFormat="1" ht="13.5">
      <c r="B149" s="47"/>
      <c r="D149" s="214" t="s">
        <v>210</v>
      </c>
      <c r="F149" s="215" t="s">
        <v>1262</v>
      </c>
      <c r="I149" s="216"/>
      <c r="L149" s="47"/>
      <c r="M149" s="217"/>
      <c r="N149" s="48"/>
      <c r="O149" s="48"/>
      <c r="P149" s="48"/>
      <c r="Q149" s="48"/>
      <c r="R149" s="48"/>
      <c r="S149" s="48"/>
      <c r="T149" s="86"/>
      <c r="AT149" s="24" t="s">
        <v>210</v>
      </c>
      <c r="AU149" s="24" t="s">
        <v>85</v>
      </c>
    </row>
    <row r="150" spans="2:65" s="1" customFormat="1" ht="16.5" customHeight="1">
      <c r="B150" s="201"/>
      <c r="C150" s="202" t="s">
        <v>403</v>
      </c>
      <c r="D150" s="202" t="s">
        <v>203</v>
      </c>
      <c r="E150" s="203" t="s">
        <v>1263</v>
      </c>
      <c r="F150" s="204" t="s">
        <v>1264</v>
      </c>
      <c r="G150" s="205" t="s">
        <v>1192</v>
      </c>
      <c r="H150" s="206">
        <v>1</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85</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596</v>
      </c>
    </row>
    <row r="151" spans="2:47" s="1" customFormat="1" ht="13.5">
      <c r="B151" s="47"/>
      <c r="D151" s="214" t="s">
        <v>210</v>
      </c>
      <c r="F151" s="215" t="s">
        <v>1264</v>
      </c>
      <c r="I151" s="216"/>
      <c r="L151" s="47"/>
      <c r="M151" s="217"/>
      <c r="N151" s="48"/>
      <c r="O151" s="48"/>
      <c r="P151" s="48"/>
      <c r="Q151" s="48"/>
      <c r="R151" s="48"/>
      <c r="S151" s="48"/>
      <c r="T151" s="86"/>
      <c r="AT151" s="24" t="s">
        <v>210</v>
      </c>
      <c r="AU151" s="24" t="s">
        <v>85</v>
      </c>
    </row>
    <row r="152" spans="2:65" s="1" customFormat="1" ht="16.5" customHeight="1">
      <c r="B152" s="201"/>
      <c r="C152" s="202" t="s">
        <v>407</v>
      </c>
      <c r="D152" s="202" t="s">
        <v>203</v>
      </c>
      <c r="E152" s="203" t="s">
        <v>1265</v>
      </c>
      <c r="F152" s="204" t="s">
        <v>1266</v>
      </c>
      <c r="G152" s="205" t="s">
        <v>1192</v>
      </c>
      <c r="H152" s="206">
        <v>2</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85</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609</v>
      </c>
    </row>
    <row r="153" spans="2:47" s="1" customFormat="1" ht="13.5">
      <c r="B153" s="47"/>
      <c r="D153" s="214" t="s">
        <v>210</v>
      </c>
      <c r="F153" s="215" t="s">
        <v>1266</v>
      </c>
      <c r="I153" s="216"/>
      <c r="L153" s="47"/>
      <c r="M153" s="217"/>
      <c r="N153" s="48"/>
      <c r="O153" s="48"/>
      <c r="P153" s="48"/>
      <c r="Q153" s="48"/>
      <c r="R153" s="48"/>
      <c r="S153" s="48"/>
      <c r="T153" s="86"/>
      <c r="AT153" s="24" t="s">
        <v>210</v>
      </c>
      <c r="AU153" s="24" t="s">
        <v>85</v>
      </c>
    </row>
    <row r="154" spans="2:65" s="1" customFormat="1" ht="16.5" customHeight="1">
      <c r="B154" s="201"/>
      <c r="C154" s="202" t="s">
        <v>411</v>
      </c>
      <c r="D154" s="202" t="s">
        <v>203</v>
      </c>
      <c r="E154" s="203" t="s">
        <v>1267</v>
      </c>
      <c r="F154" s="204" t="s">
        <v>1268</v>
      </c>
      <c r="G154" s="205" t="s">
        <v>1202</v>
      </c>
      <c r="H154" s="206">
        <v>2</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85</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622</v>
      </c>
    </row>
    <row r="155" spans="2:47" s="1" customFormat="1" ht="13.5">
      <c r="B155" s="47"/>
      <c r="D155" s="214" t="s">
        <v>210</v>
      </c>
      <c r="F155" s="215" t="s">
        <v>1268</v>
      </c>
      <c r="I155" s="216"/>
      <c r="L155" s="47"/>
      <c r="M155" s="217"/>
      <c r="N155" s="48"/>
      <c r="O155" s="48"/>
      <c r="P155" s="48"/>
      <c r="Q155" s="48"/>
      <c r="R155" s="48"/>
      <c r="S155" s="48"/>
      <c r="T155" s="86"/>
      <c r="AT155" s="24" t="s">
        <v>210</v>
      </c>
      <c r="AU155" s="24" t="s">
        <v>85</v>
      </c>
    </row>
    <row r="156" spans="2:65" s="1" customFormat="1" ht="16.5" customHeight="1">
      <c r="B156" s="201"/>
      <c r="C156" s="202" t="s">
        <v>417</v>
      </c>
      <c r="D156" s="202" t="s">
        <v>203</v>
      </c>
      <c r="E156" s="203" t="s">
        <v>1269</v>
      </c>
      <c r="F156" s="204" t="s">
        <v>1270</v>
      </c>
      <c r="G156" s="205" t="s">
        <v>1192</v>
      </c>
      <c r="H156" s="206">
        <v>1</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85</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630</v>
      </c>
    </row>
    <row r="157" spans="2:47" s="1" customFormat="1" ht="13.5">
      <c r="B157" s="47"/>
      <c r="D157" s="214" t="s">
        <v>210</v>
      </c>
      <c r="F157" s="215" t="s">
        <v>1270</v>
      </c>
      <c r="I157" s="216"/>
      <c r="L157" s="47"/>
      <c r="M157" s="217"/>
      <c r="N157" s="48"/>
      <c r="O157" s="48"/>
      <c r="P157" s="48"/>
      <c r="Q157" s="48"/>
      <c r="R157" s="48"/>
      <c r="S157" s="48"/>
      <c r="T157" s="86"/>
      <c r="AT157" s="24" t="s">
        <v>210</v>
      </c>
      <c r="AU157" s="24" t="s">
        <v>85</v>
      </c>
    </row>
    <row r="158" spans="2:65" s="1" customFormat="1" ht="16.5" customHeight="1">
      <c r="B158" s="201"/>
      <c r="C158" s="202" t="s">
        <v>423</v>
      </c>
      <c r="D158" s="202" t="s">
        <v>203</v>
      </c>
      <c r="E158" s="203" t="s">
        <v>1271</v>
      </c>
      <c r="F158" s="204" t="s">
        <v>1272</v>
      </c>
      <c r="G158" s="205" t="s">
        <v>1202</v>
      </c>
      <c r="H158" s="206">
        <v>8</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85</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638</v>
      </c>
    </row>
    <row r="159" spans="2:47" s="1" customFormat="1" ht="13.5">
      <c r="B159" s="47"/>
      <c r="D159" s="214" t="s">
        <v>210</v>
      </c>
      <c r="F159" s="215" t="s">
        <v>1272</v>
      </c>
      <c r="I159" s="216"/>
      <c r="L159" s="47"/>
      <c r="M159" s="217"/>
      <c r="N159" s="48"/>
      <c r="O159" s="48"/>
      <c r="P159" s="48"/>
      <c r="Q159" s="48"/>
      <c r="R159" s="48"/>
      <c r="S159" s="48"/>
      <c r="T159" s="86"/>
      <c r="AT159" s="24" t="s">
        <v>210</v>
      </c>
      <c r="AU159" s="24" t="s">
        <v>85</v>
      </c>
    </row>
    <row r="160" spans="2:65" s="1" customFormat="1" ht="16.5" customHeight="1">
      <c r="B160" s="201"/>
      <c r="C160" s="202" t="s">
        <v>430</v>
      </c>
      <c r="D160" s="202" t="s">
        <v>203</v>
      </c>
      <c r="E160" s="203" t="s">
        <v>1273</v>
      </c>
      <c r="F160" s="204" t="s">
        <v>1274</v>
      </c>
      <c r="G160" s="205" t="s">
        <v>1192</v>
      </c>
      <c r="H160" s="206">
        <v>1</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85</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646</v>
      </c>
    </row>
    <row r="161" spans="2:47" s="1" customFormat="1" ht="13.5">
      <c r="B161" s="47"/>
      <c r="D161" s="214" t="s">
        <v>210</v>
      </c>
      <c r="F161" s="215" t="s">
        <v>1274</v>
      </c>
      <c r="I161" s="216"/>
      <c r="L161" s="47"/>
      <c r="M161" s="217"/>
      <c r="N161" s="48"/>
      <c r="O161" s="48"/>
      <c r="P161" s="48"/>
      <c r="Q161" s="48"/>
      <c r="R161" s="48"/>
      <c r="S161" s="48"/>
      <c r="T161" s="86"/>
      <c r="AT161" s="24" t="s">
        <v>210</v>
      </c>
      <c r="AU161" s="24" t="s">
        <v>85</v>
      </c>
    </row>
    <row r="162" spans="2:65" s="1" customFormat="1" ht="16.5" customHeight="1">
      <c r="B162" s="201"/>
      <c r="C162" s="202" t="s">
        <v>436</v>
      </c>
      <c r="D162" s="202" t="s">
        <v>203</v>
      </c>
      <c r="E162" s="203" t="s">
        <v>1275</v>
      </c>
      <c r="F162" s="204" t="s">
        <v>1276</v>
      </c>
      <c r="G162" s="205" t="s">
        <v>1192</v>
      </c>
      <c r="H162" s="206">
        <v>2</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85</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654</v>
      </c>
    </row>
    <row r="163" spans="2:47" s="1" customFormat="1" ht="13.5">
      <c r="B163" s="47"/>
      <c r="D163" s="214" t="s">
        <v>210</v>
      </c>
      <c r="F163" s="215" t="s">
        <v>1276</v>
      </c>
      <c r="I163" s="216"/>
      <c r="L163" s="47"/>
      <c r="M163" s="217"/>
      <c r="N163" s="48"/>
      <c r="O163" s="48"/>
      <c r="P163" s="48"/>
      <c r="Q163" s="48"/>
      <c r="R163" s="48"/>
      <c r="S163" s="48"/>
      <c r="T163" s="86"/>
      <c r="AT163" s="24" t="s">
        <v>210</v>
      </c>
      <c r="AU163" s="24" t="s">
        <v>85</v>
      </c>
    </row>
    <row r="164" spans="2:65" s="1" customFormat="1" ht="16.5" customHeight="1">
      <c r="B164" s="201"/>
      <c r="C164" s="202" t="s">
        <v>147</v>
      </c>
      <c r="D164" s="202" t="s">
        <v>203</v>
      </c>
      <c r="E164" s="203" t="s">
        <v>1277</v>
      </c>
      <c r="F164" s="204" t="s">
        <v>1278</v>
      </c>
      <c r="G164" s="205" t="s">
        <v>1192</v>
      </c>
      <c r="H164" s="206">
        <v>1</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85</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662</v>
      </c>
    </row>
    <row r="165" spans="2:47" s="1" customFormat="1" ht="13.5">
      <c r="B165" s="47"/>
      <c r="D165" s="214" t="s">
        <v>210</v>
      </c>
      <c r="F165" s="215" t="s">
        <v>1278</v>
      </c>
      <c r="I165" s="216"/>
      <c r="L165" s="47"/>
      <c r="M165" s="217"/>
      <c r="N165" s="48"/>
      <c r="O165" s="48"/>
      <c r="P165" s="48"/>
      <c r="Q165" s="48"/>
      <c r="R165" s="48"/>
      <c r="S165" s="48"/>
      <c r="T165" s="86"/>
      <c r="AT165" s="24" t="s">
        <v>210</v>
      </c>
      <c r="AU165" s="24" t="s">
        <v>85</v>
      </c>
    </row>
    <row r="166" spans="2:65" s="1" customFormat="1" ht="16.5" customHeight="1">
      <c r="B166" s="201"/>
      <c r="C166" s="202" t="s">
        <v>451</v>
      </c>
      <c r="D166" s="202" t="s">
        <v>203</v>
      </c>
      <c r="E166" s="203" t="s">
        <v>1279</v>
      </c>
      <c r="F166" s="204" t="s">
        <v>1266</v>
      </c>
      <c r="G166" s="205" t="s">
        <v>1192</v>
      </c>
      <c r="H166" s="206">
        <v>6</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85</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675</v>
      </c>
    </row>
    <row r="167" spans="2:47" s="1" customFormat="1" ht="13.5">
      <c r="B167" s="47"/>
      <c r="D167" s="214" t="s">
        <v>210</v>
      </c>
      <c r="F167" s="215" t="s">
        <v>1266</v>
      </c>
      <c r="I167" s="216"/>
      <c r="L167" s="47"/>
      <c r="M167" s="217"/>
      <c r="N167" s="48"/>
      <c r="O167" s="48"/>
      <c r="P167" s="48"/>
      <c r="Q167" s="48"/>
      <c r="R167" s="48"/>
      <c r="S167" s="48"/>
      <c r="T167" s="86"/>
      <c r="AT167" s="24" t="s">
        <v>210</v>
      </c>
      <c r="AU167" s="24" t="s">
        <v>85</v>
      </c>
    </row>
    <row r="168" spans="2:65" s="1" customFormat="1" ht="16.5" customHeight="1">
      <c r="B168" s="201"/>
      <c r="C168" s="202" t="s">
        <v>456</v>
      </c>
      <c r="D168" s="202" t="s">
        <v>203</v>
      </c>
      <c r="E168" s="203" t="s">
        <v>1280</v>
      </c>
      <c r="F168" s="204" t="s">
        <v>1281</v>
      </c>
      <c r="G168" s="205" t="s">
        <v>1202</v>
      </c>
      <c r="H168" s="206">
        <v>6</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85</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687</v>
      </c>
    </row>
    <row r="169" spans="2:47" s="1" customFormat="1" ht="13.5">
      <c r="B169" s="47"/>
      <c r="D169" s="214" t="s">
        <v>210</v>
      </c>
      <c r="F169" s="215" t="s">
        <v>1281</v>
      </c>
      <c r="I169" s="216"/>
      <c r="L169" s="47"/>
      <c r="M169" s="217"/>
      <c r="N169" s="48"/>
      <c r="O169" s="48"/>
      <c r="P169" s="48"/>
      <c r="Q169" s="48"/>
      <c r="R169" s="48"/>
      <c r="S169" s="48"/>
      <c r="T169" s="86"/>
      <c r="AT169" s="24" t="s">
        <v>210</v>
      </c>
      <c r="AU169" s="24" t="s">
        <v>85</v>
      </c>
    </row>
    <row r="170" spans="2:65" s="1" customFormat="1" ht="16.5" customHeight="1">
      <c r="B170" s="201"/>
      <c r="C170" s="202" t="s">
        <v>463</v>
      </c>
      <c r="D170" s="202" t="s">
        <v>203</v>
      </c>
      <c r="E170" s="203" t="s">
        <v>1282</v>
      </c>
      <c r="F170" s="204" t="s">
        <v>1283</v>
      </c>
      <c r="G170" s="205" t="s">
        <v>1192</v>
      </c>
      <c r="H170" s="206">
        <v>1</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85</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695</v>
      </c>
    </row>
    <row r="171" spans="2:47" s="1" customFormat="1" ht="13.5">
      <c r="B171" s="47"/>
      <c r="D171" s="214" t="s">
        <v>210</v>
      </c>
      <c r="F171" s="215" t="s">
        <v>1283</v>
      </c>
      <c r="I171" s="216"/>
      <c r="L171" s="47"/>
      <c r="M171" s="217"/>
      <c r="N171" s="48"/>
      <c r="O171" s="48"/>
      <c r="P171" s="48"/>
      <c r="Q171" s="48"/>
      <c r="R171" s="48"/>
      <c r="S171" s="48"/>
      <c r="T171" s="86"/>
      <c r="AT171" s="24" t="s">
        <v>210</v>
      </c>
      <c r="AU171" s="24" t="s">
        <v>85</v>
      </c>
    </row>
    <row r="172" spans="2:65" s="1" customFormat="1" ht="16.5" customHeight="1">
      <c r="B172" s="201"/>
      <c r="C172" s="202" t="s">
        <v>468</v>
      </c>
      <c r="D172" s="202" t="s">
        <v>203</v>
      </c>
      <c r="E172" s="203" t="s">
        <v>1284</v>
      </c>
      <c r="F172" s="204" t="s">
        <v>1285</v>
      </c>
      <c r="G172" s="205" t="s">
        <v>1202</v>
      </c>
      <c r="H172" s="206">
        <v>10</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85</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704</v>
      </c>
    </row>
    <row r="173" spans="2:47" s="1" customFormat="1" ht="13.5">
      <c r="B173" s="47"/>
      <c r="D173" s="214" t="s">
        <v>210</v>
      </c>
      <c r="F173" s="215" t="s">
        <v>1285</v>
      </c>
      <c r="I173" s="216"/>
      <c r="L173" s="47"/>
      <c r="M173" s="217"/>
      <c r="N173" s="48"/>
      <c r="O173" s="48"/>
      <c r="P173" s="48"/>
      <c r="Q173" s="48"/>
      <c r="R173" s="48"/>
      <c r="S173" s="48"/>
      <c r="T173" s="86"/>
      <c r="AT173" s="24" t="s">
        <v>210</v>
      </c>
      <c r="AU173" s="24" t="s">
        <v>85</v>
      </c>
    </row>
    <row r="174" spans="2:63" s="10" customFormat="1" ht="37.4" customHeight="1">
      <c r="B174" s="188"/>
      <c r="D174" s="189" t="s">
        <v>76</v>
      </c>
      <c r="E174" s="190" t="s">
        <v>1286</v>
      </c>
      <c r="F174" s="190" t="s">
        <v>1287</v>
      </c>
      <c r="I174" s="191"/>
      <c r="J174" s="192">
        <f>BK174</f>
        <v>0</v>
      </c>
      <c r="L174" s="188"/>
      <c r="M174" s="193"/>
      <c r="N174" s="194"/>
      <c r="O174" s="194"/>
      <c r="P174" s="195">
        <f>SUM(P175:P184)</f>
        <v>0</v>
      </c>
      <c r="Q174" s="194"/>
      <c r="R174" s="195">
        <f>SUM(R175:R184)</f>
        <v>0</v>
      </c>
      <c r="S174" s="194"/>
      <c r="T174" s="196">
        <f>SUM(T175:T184)</f>
        <v>0</v>
      </c>
      <c r="AR174" s="189" t="s">
        <v>85</v>
      </c>
      <c r="AT174" s="197" t="s">
        <v>76</v>
      </c>
      <c r="AU174" s="197" t="s">
        <v>77</v>
      </c>
      <c r="AY174" s="189" t="s">
        <v>201</v>
      </c>
      <c r="BK174" s="198">
        <f>SUM(BK175:BK184)</f>
        <v>0</v>
      </c>
    </row>
    <row r="175" spans="2:65" s="1" customFormat="1" ht="16.5" customHeight="1">
      <c r="B175" s="201"/>
      <c r="C175" s="202" t="s">
        <v>474</v>
      </c>
      <c r="D175" s="202" t="s">
        <v>203</v>
      </c>
      <c r="E175" s="203" t="s">
        <v>1288</v>
      </c>
      <c r="F175" s="204" t="s">
        <v>1289</v>
      </c>
      <c r="G175" s="205" t="s">
        <v>1192</v>
      </c>
      <c r="H175" s="206">
        <v>2</v>
      </c>
      <c r="I175" s="207"/>
      <c r="J175" s="208">
        <f>ROUND(I175*H175,2)</f>
        <v>0</v>
      </c>
      <c r="K175" s="204" t="s">
        <v>5</v>
      </c>
      <c r="L175" s="47"/>
      <c r="M175" s="209" t="s">
        <v>5</v>
      </c>
      <c r="N175" s="210" t="s">
        <v>48</v>
      </c>
      <c r="O175" s="48"/>
      <c r="P175" s="211">
        <f>O175*H175</f>
        <v>0</v>
      </c>
      <c r="Q175" s="211">
        <v>0</v>
      </c>
      <c r="R175" s="211">
        <f>Q175*H175</f>
        <v>0</v>
      </c>
      <c r="S175" s="211">
        <v>0</v>
      </c>
      <c r="T175" s="212">
        <f>S175*H175</f>
        <v>0</v>
      </c>
      <c r="AR175" s="24" t="s">
        <v>208</v>
      </c>
      <c r="AT175" s="24" t="s">
        <v>203</v>
      </c>
      <c r="AU175" s="24" t="s">
        <v>85</v>
      </c>
      <c r="AY175" s="24" t="s">
        <v>201</v>
      </c>
      <c r="BE175" s="213">
        <f>IF(N175="základní",J175,0)</f>
        <v>0</v>
      </c>
      <c r="BF175" s="213">
        <f>IF(N175="snížená",J175,0)</f>
        <v>0</v>
      </c>
      <c r="BG175" s="213">
        <f>IF(N175="zákl. přenesená",J175,0)</f>
        <v>0</v>
      </c>
      <c r="BH175" s="213">
        <f>IF(N175="sníž. přenesená",J175,0)</f>
        <v>0</v>
      </c>
      <c r="BI175" s="213">
        <f>IF(N175="nulová",J175,0)</f>
        <v>0</v>
      </c>
      <c r="BJ175" s="24" t="s">
        <v>85</v>
      </c>
      <c r="BK175" s="213">
        <f>ROUND(I175*H175,2)</f>
        <v>0</v>
      </c>
      <c r="BL175" s="24" t="s">
        <v>208</v>
      </c>
      <c r="BM175" s="24" t="s">
        <v>713</v>
      </c>
    </row>
    <row r="176" spans="2:47" s="1" customFormat="1" ht="13.5">
      <c r="B176" s="47"/>
      <c r="D176" s="214" t="s">
        <v>210</v>
      </c>
      <c r="F176" s="215" t="s">
        <v>1289</v>
      </c>
      <c r="I176" s="216"/>
      <c r="L176" s="47"/>
      <c r="M176" s="217"/>
      <c r="N176" s="48"/>
      <c r="O176" s="48"/>
      <c r="P176" s="48"/>
      <c r="Q176" s="48"/>
      <c r="R176" s="48"/>
      <c r="S176" s="48"/>
      <c r="T176" s="86"/>
      <c r="AT176" s="24" t="s">
        <v>210</v>
      </c>
      <c r="AU176" s="24" t="s">
        <v>85</v>
      </c>
    </row>
    <row r="177" spans="2:65" s="1" customFormat="1" ht="16.5" customHeight="1">
      <c r="B177" s="201"/>
      <c r="C177" s="202" t="s">
        <v>480</v>
      </c>
      <c r="D177" s="202" t="s">
        <v>203</v>
      </c>
      <c r="E177" s="203" t="s">
        <v>1290</v>
      </c>
      <c r="F177" s="204" t="s">
        <v>1291</v>
      </c>
      <c r="G177" s="205" t="s">
        <v>1192</v>
      </c>
      <c r="H177" s="206">
        <v>2</v>
      </c>
      <c r="I177" s="207"/>
      <c r="J177" s="208">
        <f>ROUND(I177*H177,2)</f>
        <v>0</v>
      </c>
      <c r="K177" s="204" t="s">
        <v>5</v>
      </c>
      <c r="L177" s="47"/>
      <c r="M177" s="209" t="s">
        <v>5</v>
      </c>
      <c r="N177" s="210" t="s">
        <v>48</v>
      </c>
      <c r="O177" s="48"/>
      <c r="P177" s="211">
        <f>O177*H177</f>
        <v>0</v>
      </c>
      <c r="Q177" s="211">
        <v>0</v>
      </c>
      <c r="R177" s="211">
        <f>Q177*H177</f>
        <v>0</v>
      </c>
      <c r="S177" s="211">
        <v>0</v>
      </c>
      <c r="T177" s="212">
        <f>S177*H177</f>
        <v>0</v>
      </c>
      <c r="AR177" s="24" t="s">
        <v>208</v>
      </c>
      <c r="AT177" s="24" t="s">
        <v>203</v>
      </c>
      <c r="AU177" s="24" t="s">
        <v>85</v>
      </c>
      <c r="AY177" s="24" t="s">
        <v>201</v>
      </c>
      <c r="BE177" s="213">
        <f>IF(N177="základní",J177,0)</f>
        <v>0</v>
      </c>
      <c r="BF177" s="213">
        <f>IF(N177="snížená",J177,0)</f>
        <v>0</v>
      </c>
      <c r="BG177" s="213">
        <f>IF(N177="zákl. přenesená",J177,0)</f>
        <v>0</v>
      </c>
      <c r="BH177" s="213">
        <f>IF(N177="sníž. přenesená",J177,0)</f>
        <v>0</v>
      </c>
      <c r="BI177" s="213">
        <f>IF(N177="nulová",J177,0)</f>
        <v>0</v>
      </c>
      <c r="BJ177" s="24" t="s">
        <v>85</v>
      </c>
      <c r="BK177" s="213">
        <f>ROUND(I177*H177,2)</f>
        <v>0</v>
      </c>
      <c r="BL177" s="24" t="s">
        <v>208</v>
      </c>
      <c r="BM177" s="24" t="s">
        <v>722</v>
      </c>
    </row>
    <row r="178" spans="2:47" s="1" customFormat="1" ht="13.5">
      <c r="B178" s="47"/>
      <c r="D178" s="214" t="s">
        <v>210</v>
      </c>
      <c r="F178" s="215" t="s">
        <v>1291</v>
      </c>
      <c r="I178" s="216"/>
      <c r="L178" s="47"/>
      <c r="M178" s="217"/>
      <c r="N178" s="48"/>
      <c r="O178" s="48"/>
      <c r="P178" s="48"/>
      <c r="Q178" s="48"/>
      <c r="R178" s="48"/>
      <c r="S178" s="48"/>
      <c r="T178" s="86"/>
      <c r="AT178" s="24" t="s">
        <v>210</v>
      </c>
      <c r="AU178" s="24" t="s">
        <v>85</v>
      </c>
    </row>
    <row r="179" spans="2:65" s="1" customFormat="1" ht="16.5" customHeight="1">
      <c r="B179" s="201"/>
      <c r="C179" s="202" t="s">
        <v>487</v>
      </c>
      <c r="D179" s="202" t="s">
        <v>203</v>
      </c>
      <c r="E179" s="203" t="s">
        <v>1292</v>
      </c>
      <c r="F179" s="204" t="s">
        <v>1293</v>
      </c>
      <c r="G179" s="205" t="s">
        <v>1192</v>
      </c>
      <c r="H179" s="206">
        <v>1</v>
      </c>
      <c r="I179" s="207"/>
      <c r="J179" s="208">
        <f>ROUND(I179*H179,2)</f>
        <v>0</v>
      </c>
      <c r="K179" s="204" t="s">
        <v>5</v>
      </c>
      <c r="L179" s="47"/>
      <c r="M179" s="209" t="s">
        <v>5</v>
      </c>
      <c r="N179" s="210" t="s">
        <v>48</v>
      </c>
      <c r="O179" s="48"/>
      <c r="P179" s="211">
        <f>O179*H179</f>
        <v>0</v>
      </c>
      <c r="Q179" s="211">
        <v>0</v>
      </c>
      <c r="R179" s="211">
        <f>Q179*H179</f>
        <v>0</v>
      </c>
      <c r="S179" s="211">
        <v>0</v>
      </c>
      <c r="T179" s="212">
        <f>S179*H179</f>
        <v>0</v>
      </c>
      <c r="AR179" s="24" t="s">
        <v>208</v>
      </c>
      <c r="AT179" s="24" t="s">
        <v>203</v>
      </c>
      <c r="AU179" s="24" t="s">
        <v>85</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730</v>
      </c>
    </row>
    <row r="180" spans="2:47" s="1" customFormat="1" ht="13.5">
      <c r="B180" s="47"/>
      <c r="D180" s="214" t="s">
        <v>210</v>
      </c>
      <c r="F180" s="215" t="s">
        <v>1293</v>
      </c>
      <c r="I180" s="216"/>
      <c r="L180" s="47"/>
      <c r="M180" s="217"/>
      <c r="N180" s="48"/>
      <c r="O180" s="48"/>
      <c r="P180" s="48"/>
      <c r="Q180" s="48"/>
      <c r="R180" s="48"/>
      <c r="S180" s="48"/>
      <c r="T180" s="86"/>
      <c r="AT180" s="24" t="s">
        <v>210</v>
      </c>
      <c r="AU180" s="24" t="s">
        <v>85</v>
      </c>
    </row>
    <row r="181" spans="2:65" s="1" customFormat="1" ht="16.5" customHeight="1">
      <c r="B181" s="201"/>
      <c r="C181" s="202" t="s">
        <v>496</v>
      </c>
      <c r="D181" s="202" t="s">
        <v>203</v>
      </c>
      <c r="E181" s="203" t="s">
        <v>1294</v>
      </c>
      <c r="F181" s="204" t="s">
        <v>1295</v>
      </c>
      <c r="G181" s="205" t="s">
        <v>1192</v>
      </c>
      <c r="H181" s="206">
        <v>1</v>
      </c>
      <c r="I181" s="207"/>
      <c r="J181" s="208">
        <f>ROUND(I181*H181,2)</f>
        <v>0</v>
      </c>
      <c r="K181" s="204" t="s">
        <v>5</v>
      </c>
      <c r="L181" s="47"/>
      <c r="M181" s="209" t="s">
        <v>5</v>
      </c>
      <c r="N181" s="210" t="s">
        <v>48</v>
      </c>
      <c r="O181" s="48"/>
      <c r="P181" s="211">
        <f>O181*H181</f>
        <v>0</v>
      </c>
      <c r="Q181" s="211">
        <v>0</v>
      </c>
      <c r="R181" s="211">
        <f>Q181*H181</f>
        <v>0</v>
      </c>
      <c r="S181" s="211">
        <v>0</v>
      </c>
      <c r="T181" s="212">
        <f>S181*H181</f>
        <v>0</v>
      </c>
      <c r="AR181" s="24" t="s">
        <v>208</v>
      </c>
      <c r="AT181" s="24" t="s">
        <v>203</v>
      </c>
      <c r="AU181" s="24" t="s">
        <v>85</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738</v>
      </c>
    </row>
    <row r="182" spans="2:47" s="1" customFormat="1" ht="13.5">
      <c r="B182" s="47"/>
      <c r="D182" s="214" t="s">
        <v>210</v>
      </c>
      <c r="F182" s="215" t="s">
        <v>1295</v>
      </c>
      <c r="I182" s="216"/>
      <c r="L182" s="47"/>
      <c r="M182" s="217"/>
      <c r="N182" s="48"/>
      <c r="O182" s="48"/>
      <c r="P182" s="48"/>
      <c r="Q182" s="48"/>
      <c r="R182" s="48"/>
      <c r="S182" s="48"/>
      <c r="T182" s="86"/>
      <c r="AT182" s="24" t="s">
        <v>210</v>
      </c>
      <c r="AU182" s="24" t="s">
        <v>85</v>
      </c>
    </row>
    <row r="183" spans="2:65" s="1" customFormat="1" ht="16.5" customHeight="1">
      <c r="B183" s="201"/>
      <c r="C183" s="202" t="s">
        <v>503</v>
      </c>
      <c r="D183" s="202" t="s">
        <v>203</v>
      </c>
      <c r="E183" s="203" t="s">
        <v>1296</v>
      </c>
      <c r="F183" s="204" t="s">
        <v>1297</v>
      </c>
      <c r="G183" s="205" t="s">
        <v>270</v>
      </c>
      <c r="H183" s="206">
        <v>9</v>
      </c>
      <c r="I183" s="207"/>
      <c r="J183" s="208">
        <f>ROUND(I183*H183,2)</f>
        <v>0</v>
      </c>
      <c r="K183" s="204" t="s">
        <v>5</v>
      </c>
      <c r="L183" s="47"/>
      <c r="M183" s="209" t="s">
        <v>5</v>
      </c>
      <c r="N183" s="210" t="s">
        <v>48</v>
      </c>
      <c r="O183" s="48"/>
      <c r="P183" s="211">
        <f>O183*H183</f>
        <v>0</v>
      </c>
      <c r="Q183" s="211">
        <v>0</v>
      </c>
      <c r="R183" s="211">
        <f>Q183*H183</f>
        <v>0</v>
      </c>
      <c r="S183" s="211">
        <v>0</v>
      </c>
      <c r="T183" s="212">
        <f>S183*H183</f>
        <v>0</v>
      </c>
      <c r="AR183" s="24" t="s">
        <v>208</v>
      </c>
      <c r="AT183" s="24" t="s">
        <v>203</v>
      </c>
      <c r="AU183" s="24" t="s">
        <v>85</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749</v>
      </c>
    </row>
    <row r="184" spans="2:47" s="1" customFormat="1" ht="13.5">
      <c r="B184" s="47"/>
      <c r="D184" s="214" t="s">
        <v>210</v>
      </c>
      <c r="F184" s="215" t="s">
        <v>1297</v>
      </c>
      <c r="I184" s="216"/>
      <c r="L184" s="47"/>
      <c r="M184" s="256"/>
      <c r="N184" s="257"/>
      <c r="O184" s="257"/>
      <c r="P184" s="257"/>
      <c r="Q184" s="257"/>
      <c r="R184" s="257"/>
      <c r="S184" s="257"/>
      <c r="T184" s="258"/>
      <c r="AT184" s="24" t="s">
        <v>210</v>
      </c>
      <c r="AU184" s="24" t="s">
        <v>85</v>
      </c>
    </row>
    <row r="185" spans="2:12" s="1" customFormat="1" ht="6.95" customHeight="1">
      <c r="B185" s="68"/>
      <c r="C185" s="69"/>
      <c r="D185" s="69"/>
      <c r="E185" s="69"/>
      <c r="F185" s="69"/>
      <c r="G185" s="69"/>
      <c r="H185" s="69"/>
      <c r="I185" s="153"/>
      <c r="J185" s="69"/>
      <c r="K185" s="69"/>
      <c r="L185" s="47"/>
    </row>
  </sheetData>
  <autoFilter ref="C80:K184"/>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65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99</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1298</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ROUND(J111,2)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ROUND(SUM(BE111:BE652),2)</f>
        <v>0</v>
      </c>
      <c r="G30" s="48"/>
      <c r="H30" s="48"/>
      <c r="I30" s="145">
        <v>0.21</v>
      </c>
      <c r="J30" s="144">
        <f>ROUND(ROUND((SUM(BE111:BE652)),2)*I30,2)</f>
        <v>0</v>
      </c>
      <c r="K30" s="52"/>
    </row>
    <row r="31" spans="2:11" s="1" customFormat="1" ht="14.4" customHeight="1">
      <c r="B31" s="47"/>
      <c r="C31" s="48"/>
      <c r="D31" s="48"/>
      <c r="E31" s="56" t="s">
        <v>49</v>
      </c>
      <c r="F31" s="144">
        <f>ROUND(SUM(BF111:BF652),2)</f>
        <v>0</v>
      </c>
      <c r="G31" s="48"/>
      <c r="H31" s="48"/>
      <c r="I31" s="145">
        <v>0.15</v>
      </c>
      <c r="J31" s="144">
        <f>ROUND(ROUND((SUM(BF111:BF652)),2)*I31,2)</f>
        <v>0</v>
      </c>
      <c r="K31" s="52"/>
    </row>
    <row r="32" spans="2:11" s="1" customFormat="1" ht="14.4" customHeight="1" hidden="1">
      <c r="B32" s="47"/>
      <c r="C32" s="48"/>
      <c r="D32" s="48"/>
      <c r="E32" s="56" t="s">
        <v>50</v>
      </c>
      <c r="F32" s="144">
        <f>ROUND(SUM(BG111:BG652),2)</f>
        <v>0</v>
      </c>
      <c r="G32" s="48"/>
      <c r="H32" s="48"/>
      <c r="I32" s="145">
        <v>0.21</v>
      </c>
      <c r="J32" s="144">
        <v>0</v>
      </c>
      <c r="K32" s="52"/>
    </row>
    <row r="33" spans="2:11" s="1" customFormat="1" ht="14.4" customHeight="1" hidden="1">
      <c r="B33" s="47"/>
      <c r="C33" s="48"/>
      <c r="D33" s="48"/>
      <c r="E33" s="56" t="s">
        <v>51</v>
      </c>
      <c r="F33" s="144">
        <f>ROUND(SUM(BH111:BH652),2)</f>
        <v>0</v>
      </c>
      <c r="G33" s="48"/>
      <c r="H33" s="48"/>
      <c r="I33" s="145">
        <v>0.15</v>
      </c>
      <c r="J33" s="144">
        <v>0</v>
      </c>
      <c r="K33" s="52"/>
    </row>
    <row r="34" spans="2:11" s="1" customFormat="1" ht="14.4" customHeight="1" hidden="1">
      <c r="B34" s="47"/>
      <c r="C34" s="48"/>
      <c r="D34" s="48"/>
      <c r="E34" s="56" t="s">
        <v>52</v>
      </c>
      <c r="F34" s="144">
        <f>ROUND(SUM(BI111:BI652),2)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01.4 - SO 01 Elektroinstalace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J111</f>
        <v>0</v>
      </c>
      <c r="K56" s="52"/>
      <c r="AU56" s="24" t="s">
        <v>164</v>
      </c>
    </row>
    <row r="57" spans="2:11" s="7" customFormat="1" ht="24.95" customHeight="1">
      <c r="B57" s="162"/>
      <c r="C57" s="163"/>
      <c r="D57" s="164" t="s">
        <v>1299</v>
      </c>
      <c r="E57" s="165"/>
      <c r="F57" s="165"/>
      <c r="G57" s="165"/>
      <c r="H57" s="165"/>
      <c r="I57" s="166"/>
      <c r="J57" s="167">
        <f>J112</f>
        <v>0</v>
      </c>
      <c r="K57" s="168"/>
    </row>
    <row r="58" spans="2:11" s="8" customFormat="1" ht="19.9" customHeight="1">
      <c r="B58" s="169"/>
      <c r="C58" s="170"/>
      <c r="D58" s="171" t="s">
        <v>1300</v>
      </c>
      <c r="E58" s="172"/>
      <c r="F58" s="172"/>
      <c r="G58" s="172"/>
      <c r="H58" s="172"/>
      <c r="I58" s="173"/>
      <c r="J58" s="174">
        <f>J113</f>
        <v>0</v>
      </c>
      <c r="K58" s="175"/>
    </row>
    <row r="59" spans="2:11" s="8" customFormat="1" ht="19.9" customHeight="1">
      <c r="B59" s="169"/>
      <c r="C59" s="170"/>
      <c r="D59" s="171" t="s">
        <v>1301</v>
      </c>
      <c r="E59" s="172"/>
      <c r="F59" s="172"/>
      <c r="G59" s="172"/>
      <c r="H59" s="172"/>
      <c r="I59" s="173"/>
      <c r="J59" s="174">
        <f>J134</f>
        <v>0</v>
      </c>
      <c r="K59" s="175"/>
    </row>
    <row r="60" spans="2:11" s="8" customFormat="1" ht="19.9" customHeight="1">
      <c r="B60" s="169"/>
      <c r="C60" s="170"/>
      <c r="D60" s="171" t="s">
        <v>1302</v>
      </c>
      <c r="E60" s="172"/>
      <c r="F60" s="172"/>
      <c r="G60" s="172"/>
      <c r="H60" s="172"/>
      <c r="I60" s="173"/>
      <c r="J60" s="174">
        <f>J145</f>
        <v>0</v>
      </c>
      <c r="K60" s="175"/>
    </row>
    <row r="61" spans="2:11" s="8" customFormat="1" ht="19.9" customHeight="1">
      <c r="B61" s="169"/>
      <c r="C61" s="170"/>
      <c r="D61" s="171" t="s">
        <v>1303</v>
      </c>
      <c r="E61" s="172"/>
      <c r="F61" s="172"/>
      <c r="G61" s="172"/>
      <c r="H61" s="172"/>
      <c r="I61" s="173"/>
      <c r="J61" s="174">
        <f>J158</f>
        <v>0</v>
      </c>
      <c r="K61" s="175"/>
    </row>
    <row r="62" spans="2:11" s="8" customFormat="1" ht="19.9" customHeight="1">
      <c r="B62" s="169"/>
      <c r="C62" s="170"/>
      <c r="D62" s="171" t="s">
        <v>1304</v>
      </c>
      <c r="E62" s="172"/>
      <c r="F62" s="172"/>
      <c r="G62" s="172"/>
      <c r="H62" s="172"/>
      <c r="I62" s="173"/>
      <c r="J62" s="174">
        <f>J167</f>
        <v>0</v>
      </c>
      <c r="K62" s="175"/>
    </row>
    <row r="63" spans="2:11" s="8" customFormat="1" ht="19.9" customHeight="1">
      <c r="B63" s="169"/>
      <c r="C63" s="170"/>
      <c r="D63" s="171" t="s">
        <v>1305</v>
      </c>
      <c r="E63" s="172"/>
      <c r="F63" s="172"/>
      <c r="G63" s="172"/>
      <c r="H63" s="172"/>
      <c r="I63" s="173"/>
      <c r="J63" s="174">
        <f>J178</f>
        <v>0</v>
      </c>
      <c r="K63" s="175"/>
    </row>
    <row r="64" spans="2:11" s="8" customFormat="1" ht="19.9" customHeight="1">
      <c r="B64" s="169"/>
      <c r="C64" s="170"/>
      <c r="D64" s="171" t="s">
        <v>1306</v>
      </c>
      <c r="E64" s="172"/>
      <c r="F64" s="172"/>
      <c r="G64" s="172"/>
      <c r="H64" s="172"/>
      <c r="I64" s="173"/>
      <c r="J64" s="174">
        <f>J209</f>
        <v>0</v>
      </c>
      <c r="K64" s="175"/>
    </row>
    <row r="65" spans="2:11" s="8" customFormat="1" ht="19.9" customHeight="1">
      <c r="B65" s="169"/>
      <c r="C65" s="170"/>
      <c r="D65" s="171" t="s">
        <v>1307</v>
      </c>
      <c r="E65" s="172"/>
      <c r="F65" s="172"/>
      <c r="G65" s="172"/>
      <c r="H65" s="172"/>
      <c r="I65" s="173"/>
      <c r="J65" s="174">
        <f>J228</f>
        <v>0</v>
      </c>
      <c r="K65" s="175"/>
    </row>
    <row r="66" spans="2:11" s="8" customFormat="1" ht="19.9" customHeight="1">
      <c r="B66" s="169"/>
      <c r="C66" s="170"/>
      <c r="D66" s="171" t="s">
        <v>1308</v>
      </c>
      <c r="E66" s="172"/>
      <c r="F66" s="172"/>
      <c r="G66" s="172"/>
      <c r="H66" s="172"/>
      <c r="I66" s="173"/>
      <c r="J66" s="174">
        <f>J241</f>
        <v>0</v>
      </c>
      <c r="K66" s="175"/>
    </row>
    <row r="67" spans="2:11" s="8" customFormat="1" ht="19.9" customHeight="1">
      <c r="B67" s="169"/>
      <c r="C67" s="170"/>
      <c r="D67" s="171" t="s">
        <v>1309</v>
      </c>
      <c r="E67" s="172"/>
      <c r="F67" s="172"/>
      <c r="G67" s="172"/>
      <c r="H67" s="172"/>
      <c r="I67" s="173"/>
      <c r="J67" s="174">
        <f>J264</f>
        <v>0</v>
      </c>
      <c r="K67" s="175"/>
    </row>
    <row r="68" spans="2:11" s="8" customFormat="1" ht="19.9" customHeight="1">
      <c r="B68" s="169"/>
      <c r="C68" s="170"/>
      <c r="D68" s="171" t="s">
        <v>1310</v>
      </c>
      <c r="E68" s="172"/>
      <c r="F68" s="172"/>
      <c r="G68" s="172"/>
      <c r="H68" s="172"/>
      <c r="I68" s="173"/>
      <c r="J68" s="174">
        <f>J271</f>
        <v>0</v>
      </c>
      <c r="K68" s="175"/>
    </row>
    <row r="69" spans="2:11" s="8" customFormat="1" ht="19.9" customHeight="1">
      <c r="B69" s="169"/>
      <c r="C69" s="170"/>
      <c r="D69" s="171" t="s">
        <v>1311</v>
      </c>
      <c r="E69" s="172"/>
      <c r="F69" s="172"/>
      <c r="G69" s="172"/>
      <c r="H69" s="172"/>
      <c r="I69" s="173"/>
      <c r="J69" s="174">
        <f>J286</f>
        <v>0</v>
      </c>
      <c r="K69" s="175"/>
    </row>
    <row r="70" spans="2:11" s="8" customFormat="1" ht="19.9" customHeight="1">
      <c r="B70" s="169"/>
      <c r="C70" s="170"/>
      <c r="D70" s="171" t="s">
        <v>1312</v>
      </c>
      <c r="E70" s="172"/>
      <c r="F70" s="172"/>
      <c r="G70" s="172"/>
      <c r="H70" s="172"/>
      <c r="I70" s="173"/>
      <c r="J70" s="174">
        <f>J289</f>
        <v>0</v>
      </c>
      <c r="K70" s="175"/>
    </row>
    <row r="71" spans="2:11" s="8" customFormat="1" ht="19.9" customHeight="1">
      <c r="B71" s="169"/>
      <c r="C71" s="170"/>
      <c r="D71" s="171" t="s">
        <v>1313</v>
      </c>
      <c r="E71" s="172"/>
      <c r="F71" s="172"/>
      <c r="G71" s="172"/>
      <c r="H71" s="172"/>
      <c r="I71" s="173"/>
      <c r="J71" s="174">
        <f>J298</f>
        <v>0</v>
      </c>
      <c r="K71" s="175"/>
    </row>
    <row r="72" spans="2:11" s="8" customFormat="1" ht="19.9" customHeight="1">
      <c r="B72" s="169"/>
      <c r="C72" s="170"/>
      <c r="D72" s="171" t="s">
        <v>1314</v>
      </c>
      <c r="E72" s="172"/>
      <c r="F72" s="172"/>
      <c r="G72" s="172"/>
      <c r="H72" s="172"/>
      <c r="I72" s="173"/>
      <c r="J72" s="174">
        <f>J313</f>
        <v>0</v>
      </c>
      <c r="K72" s="175"/>
    </row>
    <row r="73" spans="2:11" s="8" customFormat="1" ht="19.9" customHeight="1">
      <c r="B73" s="169"/>
      <c r="C73" s="170"/>
      <c r="D73" s="171" t="s">
        <v>1315</v>
      </c>
      <c r="E73" s="172"/>
      <c r="F73" s="172"/>
      <c r="G73" s="172"/>
      <c r="H73" s="172"/>
      <c r="I73" s="173"/>
      <c r="J73" s="174">
        <f>J358</f>
        <v>0</v>
      </c>
      <c r="K73" s="175"/>
    </row>
    <row r="74" spans="2:11" s="8" customFormat="1" ht="19.9" customHeight="1">
      <c r="B74" s="169"/>
      <c r="C74" s="170"/>
      <c r="D74" s="171" t="s">
        <v>1316</v>
      </c>
      <c r="E74" s="172"/>
      <c r="F74" s="172"/>
      <c r="G74" s="172"/>
      <c r="H74" s="172"/>
      <c r="I74" s="173"/>
      <c r="J74" s="174">
        <f>J375</f>
        <v>0</v>
      </c>
      <c r="K74" s="175"/>
    </row>
    <row r="75" spans="2:11" s="8" customFormat="1" ht="19.9" customHeight="1">
      <c r="B75" s="169"/>
      <c r="C75" s="170"/>
      <c r="D75" s="171" t="s">
        <v>1300</v>
      </c>
      <c r="E75" s="172"/>
      <c r="F75" s="172"/>
      <c r="G75" s="172"/>
      <c r="H75" s="172"/>
      <c r="I75" s="173"/>
      <c r="J75" s="174">
        <f>J384</f>
        <v>0</v>
      </c>
      <c r="K75" s="175"/>
    </row>
    <row r="76" spans="2:11" s="8" customFormat="1" ht="19.9" customHeight="1">
      <c r="B76" s="169"/>
      <c r="C76" s="170"/>
      <c r="D76" s="171" t="s">
        <v>1301</v>
      </c>
      <c r="E76" s="172"/>
      <c r="F76" s="172"/>
      <c r="G76" s="172"/>
      <c r="H76" s="172"/>
      <c r="I76" s="173"/>
      <c r="J76" s="174">
        <f>J405</f>
        <v>0</v>
      </c>
      <c r="K76" s="175"/>
    </row>
    <row r="77" spans="2:11" s="8" customFormat="1" ht="19.9" customHeight="1">
      <c r="B77" s="169"/>
      <c r="C77" s="170"/>
      <c r="D77" s="171" t="s">
        <v>1302</v>
      </c>
      <c r="E77" s="172"/>
      <c r="F77" s="172"/>
      <c r="G77" s="172"/>
      <c r="H77" s="172"/>
      <c r="I77" s="173"/>
      <c r="J77" s="174">
        <f>J416</f>
        <v>0</v>
      </c>
      <c r="K77" s="175"/>
    </row>
    <row r="78" spans="2:11" s="8" customFormat="1" ht="19.9" customHeight="1">
      <c r="B78" s="169"/>
      <c r="C78" s="170"/>
      <c r="D78" s="171" t="s">
        <v>1303</v>
      </c>
      <c r="E78" s="172"/>
      <c r="F78" s="172"/>
      <c r="G78" s="172"/>
      <c r="H78" s="172"/>
      <c r="I78" s="173"/>
      <c r="J78" s="174">
        <f>J429</f>
        <v>0</v>
      </c>
      <c r="K78" s="175"/>
    </row>
    <row r="79" spans="2:11" s="8" customFormat="1" ht="19.9" customHeight="1">
      <c r="B79" s="169"/>
      <c r="C79" s="170"/>
      <c r="D79" s="171" t="s">
        <v>1317</v>
      </c>
      <c r="E79" s="172"/>
      <c r="F79" s="172"/>
      <c r="G79" s="172"/>
      <c r="H79" s="172"/>
      <c r="I79" s="173"/>
      <c r="J79" s="174">
        <f>J438</f>
        <v>0</v>
      </c>
      <c r="K79" s="175"/>
    </row>
    <row r="80" spans="2:11" s="8" customFormat="1" ht="19.9" customHeight="1">
      <c r="B80" s="169"/>
      <c r="C80" s="170"/>
      <c r="D80" s="171" t="s">
        <v>1305</v>
      </c>
      <c r="E80" s="172"/>
      <c r="F80" s="172"/>
      <c r="G80" s="172"/>
      <c r="H80" s="172"/>
      <c r="I80" s="173"/>
      <c r="J80" s="174">
        <f>J449</f>
        <v>0</v>
      </c>
      <c r="K80" s="175"/>
    </row>
    <row r="81" spans="2:11" s="8" customFormat="1" ht="19.9" customHeight="1">
      <c r="B81" s="169"/>
      <c r="C81" s="170"/>
      <c r="D81" s="171" t="s">
        <v>1306</v>
      </c>
      <c r="E81" s="172"/>
      <c r="F81" s="172"/>
      <c r="G81" s="172"/>
      <c r="H81" s="172"/>
      <c r="I81" s="173"/>
      <c r="J81" s="174">
        <f>J472</f>
        <v>0</v>
      </c>
      <c r="K81" s="175"/>
    </row>
    <row r="82" spans="2:11" s="8" customFormat="1" ht="19.9" customHeight="1">
      <c r="B82" s="169"/>
      <c r="C82" s="170"/>
      <c r="D82" s="171" t="s">
        <v>1307</v>
      </c>
      <c r="E82" s="172"/>
      <c r="F82" s="172"/>
      <c r="G82" s="172"/>
      <c r="H82" s="172"/>
      <c r="I82" s="173"/>
      <c r="J82" s="174">
        <f>J491</f>
        <v>0</v>
      </c>
      <c r="K82" s="175"/>
    </row>
    <row r="83" spans="2:11" s="8" customFormat="1" ht="19.9" customHeight="1">
      <c r="B83" s="169"/>
      <c r="C83" s="170"/>
      <c r="D83" s="171" t="s">
        <v>1308</v>
      </c>
      <c r="E83" s="172"/>
      <c r="F83" s="172"/>
      <c r="G83" s="172"/>
      <c r="H83" s="172"/>
      <c r="I83" s="173"/>
      <c r="J83" s="174">
        <f>J504</f>
        <v>0</v>
      </c>
      <c r="K83" s="175"/>
    </row>
    <row r="84" spans="2:11" s="8" customFormat="1" ht="19.9" customHeight="1">
      <c r="B84" s="169"/>
      <c r="C84" s="170"/>
      <c r="D84" s="171" t="s">
        <v>1309</v>
      </c>
      <c r="E84" s="172"/>
      <c r="F84" s="172"/>
      <c r="G84" s="172"/>
      <c r="H84" s="172"/>
      <c r="I84" s="173"/>
      <c r="J84" s="174">
        <f>J517</f>
        <v>0</v>
      </c>
      <c r="K84" s="175"/>
    </row>
    <row r="85" spans="2:11" s="8" customFormat="1" ht="19.9" customHeight="1">
      <c r="B85" s="169"/>
      <c r="C85" s="170"/>
      <c r="D85" s="171" t="s">
        <v>1310</v>
      </c>
      <c r="E85" s="172"/>
      <c r="F85" s="172"/>
      <c r="G85" s="172"/>
      <c r="H85" s="172"/>
      <c r="I85" s="173"/>
      <c r="J85" s="174">
        <f>J524</f>
        <v>0</v>
      </c>
      <c r="K85" s="175"/>
    </row>
    <row r="86" spans="2:11" s="8" customFormat="1" ht="19.9" customHeight="1">
      <c r="B86" s="169"/>
      <c r="C86" s="170"/>
      <c r="D86" s="171" t="s">
        <v>1311</v>
      </c>
      <c r="E86" s="172"/>
      <c r="F86" s="172"/>
      <c r="G86" s="172"/>
      <c r="H86" s="172"/>
      <c r="I86" s="173"/>
      <c r="J86" s="174">
        <f>J535</f>
        <v>0</v>
      </c>
      <c r="K86" s="175"/>
    </row>
    <row r="87" spans="2:11" s="8" customFormat="1" ht="19.9" customHeight="1">
      <c r="B87" s="169"/>
      <c r="C87" s="170"/>
      <c r="D87" s="171" t="s">
        <v>1312</v>
      </c>
      <c r="E87" s="172"/>
      <c r="F87" s="172"/>
      <c r="G87" s="172"/>
      <c r="H87" s="172"/>
      <c r="I87" s="173"/>
      <c r="J87" s="174">
        <f>J538</f>
        <v>0</v>
      </c>
      <c r="K87" s="175"/>
    </row>
    <row r="88" spans="2:11" s="8" customFormat="1" ht="19.9" customHeight="1">
      <c r="B88" s="169"/>
      <c r="C88" s="170"/>
      <c r="D88" s="171" t="s">
        <v>1313</v>
      </c>
      <c r="E88" s="172"/>
      <c r="F88" s="172"/>
      <c r="G88" s="172"/>
      <c r="H88" s="172"/>
      <c r="I88" s="173"/>
      <c r="J88" s="174">
        <f>J547</f>
        <v>0</v>
      </c>
      <c r="K88" s="175"/>
    </row>
    <row r="89" spans="2:11" s="8" customFormat="1" ht="19.9" customHeight="1">
      <c r="B89" s="169"/>
      <c r="C89" s="170"/>
      <c r="D89" s="171" t="s">
        <v>1314</v>
      </c>
      <c r="E89" s="172"/>
      <c r="F89" s="172"/>
      <c r="G89" s="172"/>
      <c r="H89" s="172"/>
      <c r="I89" s="173"/>
      <c r="J89" s="174">
        <f>J558</f>
        <v>0</v>
      </c>
      <c r="K89" s="175"/>
    </row>
    <row r="90" spans="2:11" s="8" customFormat="1" ht="19.9" customHeight="1">
      <c r="B90" s="169"/>
      <c r="C90" s="170"/>
      <c r="D90" s="171" t="s">
        <v>1315</v>
      </c>
      <c r="E90" s="172"/>
      <c r="F90" s="172"/>
      <c r="G90" s="172"/>
      <c r="H90" s="172"/>
      <c r="I90" s="173"/>
      <c r="J90" s="174">
        <f>J599</f>
        <v>0</v>
      </c>
      <c r="K90" s="175"/>
    </row>
    <row r="91" spans="2:11" s="8" customFormat="1" ht="19.9" customHeight="1">
      <c r="B91" s="169"/>
      <c r="C91" s="170"/>
      <c r="D91" s="171" t="s">
        <v>1316</v>
      </c>
      <c r="E91" s="172"/>
      <c r="F91" s="172"/>
      <c r="G91" s="172"/>
      <c r="H91" s="172"/>
      <c r="I91" s="173"/>
      <c r="J91" s="174">
        <f>J628</f>
        <v>0</v>
      </c>
      <c r="K91" s="175"/>
    </row>
    <row r="92" spans="2:11" s="1" customFormat="1" ht="21.8" customHeight="1">
      <c r="B92" s="47"/>
      <c r="C92" s="48"/>
      <c r="D92" s="48"/>
      <c r="E92" s="48"/>
      <c r="F92" s="48"/>
      <c r="G92" s="48"/>
      <c r="H92" s="48"/>
      <c r="I92" s="131"/>
      <c r="J92" s="48"/>
      <c r="K92" s="52"/>
    </row>
    <row r="93" spans="2:11" s="1" customFormat="1" ht="6.95" customHeight="1">
      <c r="B93" s="68"/>
      <c r="C93" s="69"/>
      <c r="D93" s="69"/>
      <c r="E93" s="69"/>
      <c r="F93" s="69"/>
      <c r="G93" s="69"/>
      <c r="H93" s="69"/>
      <c r="I93" s="153"/>
      <c r="J93" s="69"/>
      <c r="K93" s="70"/>
    </row>
    <row r="97" spans="2:12" s="1" customFormat="1" ht="6.95" customHeight="1">
      <c r="B97" s="71"/>
      <c r="C97" s="72"/>
      <c r="D97" s="72"/>
      <c r="E97" s="72"/>
      <c r="F97" s="72"/>
      <c r="G97" s="72"/>
      <c r="H97" s="72"/>
      <c r="I97" s="154"/>
      <c r="J97" s="72"/>
      <c r="K97" s="72"/>
      <c r="L97" s="47"/>
    </row>
    <row r="98" spans="2:12" s="1" customFormat="1" ht="36.95" customHeight="1">
      <c r="B98" s="47"/>
      <c r="C98" s="73" t="s">
        <v>185</v>
      </c>
      <c r="L98" s="47"/>
    </row>
    <row r="99" spans="2:12" s="1" customFormat="1" ht="6.95" customHeight="1">
      <c r="B99" s="47"/>
      <c r="L99" s="47"/>
    </row>
    <row r="100" spans="2:12" s="1" customFormat="1" ht="14.4" customHeight="1">
      <c r="B100" s="47"/>
      <c r="C100" s="75" t="s">
        <v>19</v>
      </c>
      <c r="L100" s="47"/>
    </row>
    <row r="101" spans="2:12" s="1" customFormat="1" ht="16.5" customHeight="1">
      <c r="B101" s="47"/>
      <c r="E101" s="176" t="str">
        <f>E7</f>
        <v>Výrobní areál fi.Hauser CZ s.r.o., Heřmanova Huť aktualizace 11.12.2018</v>
      </c>
      <c r="F101" s="75"/>
      <c r="G101" s="75"/>
      <c r="H101" s="75"/>
      <c r="L101" s="47"/>
    </row>
    <row r="102" spans="2:12" s="1" customFormat="1" ht="14.4" customHeight="1">
      <c r="B102" s="47"/>
      <c r="C102" s="75" t="s">
        <v>158</v>
      </c>
      <c r="L102" s="47"/>
    </row>
    <row r="103" spans="2:12" s="1" customFormat="1" ht="17.25" customHeight="1">
      <c r="B103" s="47"/>
      <c r="E103" s="78" t="str">
        <f>E9</f>
        <v>01.4 - SO 01 Elektroinstalace</v>
      </c>
      <c r="F103" s="1"/>
      <c r="G103" s="1"/>
      <c r="H103" s="1"/>
      <c r="L103" s="47"/>
    </row>
    <row r="104" spans="2:12" s="1" customFormat="1" ht="6.95" customHeight="1">
      <c r="B104" s="47"/>
      <c r="L104" s="47"/>
    </row>
    <row r="105" spans="2:12" s="1" customFormat="1" ht="18" customHeight="1">
      <c r="B105" s="47"/>
      <c r="C105" s="75" t="s">
        <v>24</v>
      </c>
      <c r="F105" s="177" t="str">
        <f>F12</f>
        <v xml:space="preserve"> </v>
      </c>
      <c r="I105" s="178" t="s">
        <v>26</v>
      </c>
      <c r="J105" s="80" t="str">
        <f>IF(J12="","",J12)</f>
        <v>17. 7. 2018</v>
      </c>
      <c r="L105" s="47"/>
    </row>
    <row r="106" spans="2:12" s="1" customFormat="1" ht="6.95" customHeight="1">
      <c r="B106" s="47"/>
      <c r="L106" s="47"/>
    </row>
    <row r="107" spans="2:12" s="1" customFormat="1" ht="13.5">
      <c r="B107" s="47"/>
      <c r="C107" s="75" t="s">
        <v>32</v>
      </c>
      <c r="F107" s="177" t="str">
        <f>E15</f>
        <v>Hauser CZ s.r.o., Tlučenská 8, 33027 Vejprnice</v>
      </c>
      <c r="I107" s="178" t="s">
        <v>38</v>
      </c>
      <c r="J107" s="177" t="str">
        <f>E21</f>
        <v>Rene Hartman, Trnová 350, 33015 Trnová</v>
      </c>
      <c r="L107" s="47"/>
    </row>
    <row r="108" spans="2:12" s="1" customFormat="1" ht="14.4" customHeight="1">
      <c r="B108" s="47"/>
      <c r="C108" s="75" t="s">
        <v>36</v>
      </c>
      <c r="F108" s="177" t="str">
        <f>IF(E18="","",E18)</f>
        <v/>
      </c>
      <c r="L108" s="47"/>
    </row>
    <row r="109" spans="2:12" s="1" customFormat="1" ht="10.3" customHeight="1">
      <c r="B109" s="47"/>
      <c r="L109" s="47"/>
    </row>
    <row r="110" spans="2:20" s="9" customFormat="1" ht="29.25" customHeight="1">
      <c r="B110" s="179"/>
      <c r="C110" s="180" t="s">
        <v>186</v>
      </c>
      <c r="D110" s="181" t="s">
        <v>62</v>
      </c>
      <c r="E110" s="181" t="s">
        <v>58</v>
      </c>
      <c r="F110" s="181" t="s">
        <v>187</v>
      </c>
      <c r="G110" s="181" t="s">
        <v>188</v>
      </c>
      <c r="H110" s="181" t="s">
        <v>189</v>
      </c>
      <c r="I110" s="182" t="s">
        <v>190</v>
      </c>
      <c r="J110" s="181" t="s">
        <v>162</v>
      </c>
      <c r="K110" s="183" t="s">
        <v>191</v>
      </c>
      <c r="L110" s="179"/>
      <c r="M110" s="93" t="s">
        <v>192</v>
      </c>
      <c r="N110" s="94" t="s">
        <v>47</v>
      </c>
      <c r="O110" s="94" t="s">
        <v>193</v>
      </c>
      <c r="P110" s="94" t="s">
        <v>194</v>
      </c>
      <c r="Q110" s="94" t="s">
        <v>195</v>
      </c>
      <c r="R110" s="94" t="s">
        <v>196</v>
      </c>
      <c r="S110" s="94" t="s">
        <v>197</v>
      </c>
      <c r="T110" s="95" t="s">
        <v>198</v>
      </c>
    </row>
    <row r="111" spans="2:63" s="1" customFormat="1" ht="29.25" customHeight="1">
      <c r="B111" s="47"/>
      <c r="C111" s="97" t="s">
        <v>163</v>
      </c>
      <c r="J111" s="184">
        <f>BK111</f>
        <v>0</v>
      </c>
      <c r="L111" s="47"/>
      <c r="M111" s="96"/>
      <c r="N111" s="83"/>
      <c r="O111" s="83"/>
      <c r="P111" s="185">
        <f>P112</f>
        <v>0</v>
      </c>
      <c r="Q111" s="83"/>
      <c r="R111" s="185">
        <f>R112</f>
        <v>0</v>
      </c>
      <c r="S111" s="83"/>
      <c r="T111" s="186">
        <f>T112</f>
        <v>0</v>
      </c>
      <c r="AT111" s="24" t="s">
        <v>76</v>
      </c>
      <c r="AU111" s="24" t="s">
        <v>164</v>
      </c>
      <c r="BK111" s="187">
        <f>BK112</f>
        <v>0</v>
      </c>
    </row>
    <row r="112" spans="2:63" s="10" customFormat="1" ht="37.4" customHeight="1">
      <c r="B112" s="188"/>
      <c r="D112" s="189" t="s">
        <v>76</v>
      </c>
      <c r="E112" s="190" t="s">
        <v>1188</v>
      </c>
      <c r="F112" s="190" t="s">
        <v>1318</v>
      </c>
      <c r="I112" s="191"/>
      <c r="J112" s="192">
        <f>BK112</f>
        <v>0</v>
      </c>
      <c r="L112" s="188"/>
      <c r="M112" s="193"/>
      <c r="N112" s="194"/>
      <c r="O112" s="194"/>
      <c r="P112" s="195">
        <f>P113+P134+P145+P158+P167+P178+P209+P228+P241+P264+P271+P286+P289+P298+P313+P358+P375+P384+P405+P416+P429+P438+P449+P472+P491+P504+P517+P524+P535+P538+P547+P558+P599+P628</f>
        <v>0</v>
      </c>
      <c r="Q112" s="194"/>
      <c r="R112" s="195">
        <f>R113+R134+R145+R158+R167+R178+R209+R228+R241+R264+R271+R286+R289+R298+R313+R358+R375+R384+R405+R416+R429+R438+R449+R472+R491+R504+R517+R524+R535+R538+R547+R558+R599+R628</f>
        <v>0</v>
      </c>
      <c r="S112" s="194"/>
      <c r="T112" s="196">
        <f>T113+T134+T145+T158+T167+T178+T209+T228+T241+T264+T271+T286+T289+T298+T313+T358+T375+T384+T405+T416+T429+T438+T449+T472+T491+T504+T517+T524+T535+T538+T547+T558+T599+T628</f>
        <v>0</v>
      </c>
      <c r="AR112" s="189" t="s">
        <v>85</v>
      </c>
      <c r="AT112" s="197" t="s">
        <v>76</v>
      </c>
      <c r="AU112" s="197" t="s">
        <v>77</v>
      </c>
      <c r="AY112" s="189" t="s">
        <v>201</v>
      </c>
      <c r="BK112" s="198">
        <f>BK113+BK134+BK145+BK158+BK167+BK178+BK209+BK228+BK241+BK264+BK271+BK286+BK289+BK298+BK313+BK358+BK375+BK384+BK405+BK416+BK429+BK438+BK449+BK472+BK491+BK504+BK517+BK524+BK535+BK538+BK547+BK558+BK599+BK628</f>
        <v>0</v>
      </c>
    </row>
    <row r="113" spans="2:63" s="10" customFormat="1" ht="19.9" customHeight="1">
      <c r="B113" s="188"/>
      <c r="D113" s="189" t="s">
        <v>76</v>
      </c>
      <c r="E113" s="199" t="s">
        <v>1219</v>
      </c>
      <c r="F113" s="199" t="s">
        <v>1319</v>
      </c>
      <c r="I113" s="191"/>
      <c r="J113" s="200">
        <f>BK113</f>
        <v>0</v>
      </c>
      <c r="L113" s="188"/>
      <c r="M113" s="193"/>
      <c r="N113" s="194"/>
      <c r="O113" s="194"/>
      <c r="P113" s="195">
        <f>SUM(P114:P133)</f>
        <v>0</v>
      </c>
      <c r="Q113" s="194"/>
      <c r="R113" s="195">
        <f>SUM(R114:R133)</f>
        <v>0</v>
      </c>
      <c r="S113" s="194"/>
      <c r="T113" s="196">
        <f>SUM(T114:T133)</f>
        <v>0</v>
      </c>
      <c r="AR113" s="189" t="s">
        <v>85</v>
      </c>
      <c r="AT113" s="197" t="s">
        <v>76</v>
      </c>
      <c r="AU113" s="197" t="s">
        <v>85</v>
      </c>
      <c r="AY113" s="189" t="s">
        <v>201</v>
      </c>
      <c r="BK113" s="198">
        <f>SUM(BK114:BK133)</f>
        <v>0</v>
      </c>
    </row>
    <row r="114" spans="2:65" s="1" customFormat="1" ht="16.5" customHeight="1">
      <c r="B114" s="201"/>
      <c r="C114" s="202" t="s">
        <v>85</v>
      </c>
      <c r="D114" s="202" t="s">
        <v>203</v>
      </c>
      <c r="E114" s="203" t="s">
        <v>1320</v>
      </c>
      <c r="F114" s="204" t="s">
        <v>1321</v>
      </c>
      <c r="G114" s="205" t="s">
        <v>330</v>
      </c>
      <c r="H114" s="206">
        <v>870</v>
      </c>
      <c r="I114" s="207"/>
      <c r="J114" s="208">
        <f>ROUND(I114*H114,2)</f>
        <v>0</v>
      </c>
      <c r="K114" s="204" t="s">
        <v>5</v>
      </c>
      <c r="L114" s="47"/>
      <c r="M114" s="209" t="s">
        <v>5</v>
      </c>
      <c r="N114" s="210" t="s">
        <v>48</v>
      </c>
      <c r="O114" s="48"/>
      <c r="P114" s="211">
        <f>O114*H114</f>
        <v>0</v>
      </c>
      <c r="Q114" s="211">
        <v>0</v>
      </c>
      <c r="R114" s="211">
        <f>Q114*H114</f>
        <v>0</v>
      </c>
      <c r="S114" s="211">
        <v>0</v>
      </c>
      <c r="T114" s="212">
        <f>S114*H114</f>
        <v>0</v>
      </c>
      <c r="AR114" s="24" t="s">
        <v>208</v>
      </c>
      <c r="AT114" s="24" t="s">
        <v>203</v>
      </c>
      <c r="AU114" s="24" t="s">
        <v>87</v>
      </c>
      <c r="AY114" s="24" t="s">
        <v>201</v>
      </c>
      <c r="BE114" s="213">
        <f>IF(N114="základní",J114,0)</f>
        <v>0</v>
      </c>
      <c r="BF114" s="213">
        <f>IF(N114="snížená",J114,0)</f>
        <v>0</v>
      </c>
      <c r="BG114" s="213">
        <f>IF(N114="zákl. přenesená",J114,0)</f>
        <v>0</v>
      </c>
      <c r="BH114" s="213">
        <f>IF(N114="sníž. přenesená",J114,0)</f>
        <v>0</v>
      </c>
      <c r="BI114" s="213">
        <f>IF(N114="nulová",J114,0)</f>
        <v>0</v>
      </c>
      <c r="BJ114" s="24" t="s">
        <v>85</v>
      </c>
      <c r="BK114" s="213">
        <f>ROUND(I114*H114,2)</f>
        <v>0</v>
      </c>
      <c r="BL114" s="24" t="s">
        <v>208</v>
      </c>
      <c r="BM114" s="24" t="s">
        <v>87</v>
      </c>
    </row>
    <row r="115" spans="2:47" s="1" customFormat="1" ht="13.5">
      <c r="B115" s="47"/>
      <c r="D115" s="214" t="s">
        <v>210</v>
      </c>
      <c r="F115" s="215" t="s">
        <v>1321</v>
      </c>
      <c r="I115" s="216"/>
      <c r="L115" s="47"/>
      <c r="M115" s="217"/>
      <c r="N115" s="48"/>
      <c r="O115" s="48"/>
      <c r="P115" s="48"/>
      <c r="Q115" s="48"/>
      <c r="R115" s="48"/>
      <c r="S115" s="48"/>
      <c r="T115" s="86"/>
      <c r="AT115" s="24" t="s">
        <v>210</v>
      </c>
      <c r="AU115" s="24" t="s">
        <v>87</v>
      </c>
    </row>
    <row r="116" spans="2:65" s="1" customFormat="1" ht="16.5" customHeight="1">
      <c r="B116" s="201"/>
      <c r="C116" s="202" t="s">
        <v>87</v>
      </c>
      <c r="D116" s="202" t="s">
        <v>203</v>
      </c>
      <c r="E116" s="203" t="s">
        <v>1322</v>
      </c>
      <c r="F116" s="204" t="s">
        <v>1323</v>
      </c>
      <c r="G116" s="205" t="s">
        <v>330</v>
      </c>
      <c r="H116" s="206">
        <v>50</v>
      </c>
      <c r="I116" s="207"/>
      <c r="J116" s="208">
        <f>ROUND(I116*H116,2)</f>
        <v>0</v>
      </c>
      <c r="K116" s="204" t="s">
        <v>5</v>
      </c>
      <c r="L116" s="47"/>
      <c r="M116" s="209" t="s">
        <v>5</v>
      </c>
      <c r="N116" s="210" t="s">
        <v>48</v>
      </c>
      <c r="O116" s="48"/>
      <c r="P116" s="211">
        <f>O116*H116</f>
        <v>0</v>
      </c>
      <c r="Q116" s="211">
        <v>0</v>
      </c>
      <c r="R116" s="211">
        <f>Q116*H116</f>
        <v>0</v>
      </c>
      <c r="S116" s="211">
        <v>0</v>
      </c>
      <c r="T116" s="212">
        <f>S116*H116</f>
        <v>0</v>
      </c>
      <c r="AR116" s="24" t="s">
        <v>208</v>
      </c>
      <c r="AT116" s="24" t="s">
        <v>203</v>
      </c>
      <c r="AU116" s="24" t="s">
        <v>87</v>
      </c>
      <c r="AY116" s="24" t="s">
        <v>201</v>
      </c>
      <c r="BE116" s="213">
        <f>IF(N116="základní",J116,0)</f>
        <v>0</v>
      </c>
      <c r="BF116" s="213">
        <f>IF(N116="snížená",J116,0)</f>
        <v>0</v>
      </c>
      <c r="BG116" s="213">
        <f>IF(N116="zákl. přenesená",J116,0)</f>
        <v>0</v>
      </c>
      <c r="BH116" s="213">
        <f>IF(N116="sníž. přenesená",J116,0)</f>
        <v>0</v>
      </c>
      <c r="BI116" s="213">
        <f>IF(N116="nulová",J116,0)</f>
        <v>0</v>
      </c>
      <c r="BJ116" s="24" t="s">
        <v>85</v>
      </c>
      <c r="BK116" s="213">
        <f>ROUND(I116*H116,2)</f>
        <v>0</v>
      </c>
      <c r="BL116" s="24" t="s">
        <v>208</v>
      </c>
      <c r="BM116" s="24" t="s">
        <v>208</v>
      </c>
    </row>
    <row r="117" spans="2:47" s="1" customFormat="1" ht="13.5">
      <c r="B117" s="47"/>
      <c r="D117" s="214" t="s">
        <v>210</v>
      </c>
      <c r="F117" s="215" t="s">
        <v>1323</v>
      </c>
      <c r="I117" s="216"/>
      <c r="L117" s="47"/>
      <c r="M117" s="217"/>
      <c r="N117" s="48"/>
      <c r="O117" s="48"/>
      <c r="P117" s="48"/>
      <c r="Q117" s="48"/>
      <c r="R117" s="48"/>
      <c r="S117" s="48"/>
      <c r="T117" s="86"/>
      <c r="AT117" s="24" t="s">
        <v>210</v>
      </c>
      <c r="AU117" s="24" t="s">
        <v>87</v>
      </c>
    </row>
    <row r="118" spans="2:65" s="1" customFormat="1" ht="16.5" customHeight="1">
      <c r="B118" s="201"/>
      <c r="C118" s="202" t="s">
        <v>219</v>
      </c>
      <c r="D118" s="202" t="s">
        <v>203</v>
      </c>
      <c r="E118" s="203" t="s">
        <v>1324</v>
      </c>
      <c r="F118" s="204" t="s">
        <v>1325</v>
      </c>
      <c r="G118" s="205" t="s">
        <v>330</v>
      </c>
      <c r="H118" s="206">
        <v>620</v>
      </c>
      <c r="I118" s="207"/>
      <c r="J118" s="208">
        <f>ROUND(I118*H118,2)</f>
        <v>0</v>
      </c>
      <c r="K118" s="204" t="s">
        <v>5</v>
      </c>
      <c r="L118" s="47"/>
      <c r="M118" s="209" t="s">
        <v>5</v>
      </c>
      <c r="N118" s="210" t="s">
        <v>48</v>
      </c>
      <c r="O118" s="48"/>
      <c r="P118" s="211">
        <f>O118*H118</f>
        <v>0</v>
      </c>
      <c r="Q118" s="211">
        <v>0</v>
      </c>
      <c r="R118" s="211">
        <f>Q118*H118</f>
        <v>0</v>
      </c>
      <c r="S118" s="211">
        <v>0</v>
      </c>
      <c r="T118" s="212">
        <f>S118*H118</f>
        <v>0</v>
      </c>
      <c r="AR118" s="24" t="s">
        <v>208</v>
      </c>
      <c r="AT118" s="24" t="s">
        <v>203</v>
      </c>
      <c r="AU118" s="24" t="s">
        <v>87</v>
      </c>
      <c r="AY118" s="24" t="s">
        <v>201</v>
      </c>
      <c r="BE118" s="213">
        <f>IF(N118="základní",J118,0)</f>
        <v>0</v>
      </c>
      <c r="BF118" s="213">
        <f>IF(N118="snížená",J118,0)</f>
        <v>0</v>
      </c>
      <c r="BG118" s="213">
        <f>IF(N118="zákl. přenesená",J118,0)</f>
        <v>0</v>
      </c>
      <c r="BH118" s="213">
        <f>IF(N118="sníž. přenesená",J118,0)</f>
        <v>0</v>
      </c>
      <c r="BI118" s="213">
        <f>IF(N118="nulová",J118,0)</f>
        <v>0</v>
      </c>
      <c r="BJ118" s="24" t="s">
        <v>85</v>
      </c>
      <c r="BK118" s="213">
        <f>ROUND(I118*H118,2)</f>
        <v>0</v>
      </c>
      <c r="BL118" s="24" t="s">
        <v>208</v>
      </c>
      <c r="BM118" s="24" t="s">
        <v>238</v>
      </c>
    </row>
    <row r="119" spans="2:47" s="1" customFormat="1" ht="13.5">
      <c r="B119" s="47"/>
      <c r="D119" s="214" t="s">
        <v>210</v>
      </c>
      <c r="F119" s="215" t="s">
        <v>1325</v>
      </c>
      <c r="I119" s="216"/>
      <c r="L119" s="47"/>
      <c r="M119" s="217"/>
      <c r="N119" s="48"/>
      <c r="O119" s="48"/>
      <c r="P119" s="48"/>
      <c r="Q119" s="48"/>
      <c r="R119" s="48"/>
      <c r="S119" s="48"/>
      <c r="T119" s="86"/>
      <c r="AT119" s="24" t="s">
        <v>210</v>
      </c>
      <c r="AU119" s="24" t="s">
        <v>87</v>
      </c>
    </row>
    <row r="120" spans="2:65" s="1" customFormat="1" ht="16.5" customHeight="1">
      <c r="B120" s="201"/>
      <c r="C120" s="202" t="s">
        <v>208</v>
      </c>
      <c r="D120" s="202" t="s">
        <v>203</v>
      </c>
      <c r="E120" s="203" t="s">
        <v>1326</v>
      </c>
      <c r="F120" s="204" t="s">
        <v>1327</v>
      </c>
      <c r="G120" s="205" t="s">
        <v>330</v>
      </c>
      <c r="H120" s="206">
        <v>130</v>
      </c>
      <c r="I120" s="207"/>
      <c r="J120" s="208">
        <f>ROUND(I120*H120,2)</f>
        <v>0</v>
      </c>
      <c r="K120" s="204" t="s">
        <v>5</v>
      </c>
      <c r="L120" s="47"/>
      <c r="M120" s="209" t="s">
        <v>5</v>
      </c>
      <c r="N120" s="210" t="s">
        <v>48</v>
      </c>
      <c r="O120" s="48"/>
      <c r="P120" s="211">
        <f>O120*H120</f>
        <v>0</v>
      </c>
      <c r="Q120" s="211">
        <v>0</v>
      </c>
      <c r="R120" s="211">
        <f>Q120*H120</f>
        <v>0</v>
      </c>
      <c r="S120" s="211">
        <v>0</v>
      </c>
      <c r="T120" s="212">
        <f>S120*H120</f>
        <v>0</v>
      </c>
      <c r="AR120" s="24" t="s">
        <v>208</v>
      </c>
      <c r="AT120" s="24" t="s">
        <v>203</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250</v>
      </c>
    </row>
    <row r="121" spans="2:47" s="1" customFormat="1" ht="13.5">
      <c r="B121" s="47"/>
      <c r="D121" s="214" t="s">
        <v>210</v>
      </c>
      <c r="F121" s="215" t="s">
        <v>1327</v>
      </c>
      <c r="I121" s="216"/>
      <c r="L121" s="47"/>
      <c r="M121" s="217"/>
      <c r="N121" s="48"/>
      <c r="O121" s="48"/>
      <c r="P121" s="48"/>
      <c r="Q121" s="48"/>
      <c r="R121" s="48"/>
      <c r="S121" s="48"/>
      <c r="T121" s="86"/>
      <c r="AT121" s="24" t="s">
        <v>210</v>
      </c>
      <c r="AU121" s="24" t="s">
        <v>87</v>
      </c>
    </row>
    <row r="122" spans="2:65" s="1" customFormat="1" ht="16.5" customHeight="1">
      <c r="B122" s="201"/>
      <c r="C122" s="202" t="s">
        <v>232</v>
      </c>
      <c r="D122" s="202" t="s">
        <v>203</v>
      </c>
      <c r="E122" s="203" t="s">
        <v>1328</v>
      </c>
      <c r="F122" s="204" t="s">
        <v>1329</v>
      </c>
      <c r="G122" s="205" t="s">
        <v>330</v>
      </c>
      <c r="H122" s="206">
        <v>170</v>
      </c>
      <c r="I122" s="207"/>
      <c r="J122" s="208">
        <f>ROUND(I122*H122,2)</f>
        <v>0</v>
      </c>
      <c r="K122" s="204" t="s">
        <v>5</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127</v>
      </c>
    </row>
    <row r="123" spans="2:47" s="1" customFormat="1" ht="13.5">
      <c r="B123" s="47"/>
      <c r="D123" s="214" t="s">
        <v>210</v>
      </c>
      <c r="F123" s="215" t="s">
        <v>1329</v>
      </c>
      <c r="I123" s="216"/>
      <c r="L123" s="47"/>
      <c r="M123" s="217"/>
      <c r="N123" s="48"/>
      <c r="O123" s="48"/>
      <c r="P123" s="48"/>
      <c r="Q123" s="48"/>
      <c r="R123" s="48"/>
      <c r="S123" s="48"/>
      <c r="T123" s="86"/>
      <c r="AT123" s="24" t="s">
        <v>210</v>
      </c>
      <c r="AU123" s="24" t="s">
        <v>87</v>
      </c>
    </row>
    <row r="124" spans="2:65" s="1" customFormat="1" ht="16.5" customHeight="1">
      <c r="B124" s="201"/>
      <c r="C124" s="202" t="s">
        <v>238</v>
      </c>
      <c r="D124" s="202" t="s">
        <v>203</v>
      </c>
      <c r="E124" s="203" t="s">
        <v>1330</v>
      </c>
      <c r="F124" s="204" t="s">
        <v>1331</v>
      </c>
      <c r="G124" s="205" t="s">
        <v>330</v>
      </c>
      <c r="H124" s="206">
        <v>910</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133</v>
      </c>
    </row>
    <row r="125" spans="2:47" s="1" customFormat="1" ht="13.5">
      <c r="B125" s="47"/>
      <c r="D125" s="214" t="s">
        <v>210</v>
      </c>
      <c r="F125" s="215" t="s">
        <v>1331</v>
      </c>
      <c r="I125" s="216"/>
      <c r="L125" s="47"/>
      <c r="M125" s="217"/>
      <c r="N125" s="48"/>
      <c r="O125" s="48"/>
      <c r="P125" s="48"/>
      <c r="Q125" s="48"/>
      <c r="R125" s="48"/>
      <c r="S125" s="48"/>
      <c r="T125" s="86"/>
      <c r="AT125" s="24" t="s">
        <v>210</v>
      </c>
      <c r="AU125" s="24" t="s">
        <v>87</v>
      </c>
    </row>
    <row r="126" spans="2:65" s="1" customFormat="1" ht="25.5" customHeight="1">
      <c r="B126" s="201"/>
      <c r="C126" s="202" t="s">
        <v>244</v>
      </c>
      <c r="D126" s="202" t="s">
        <v>203</v>
      </c>
      <c r="E126" s="203" t="s">
        <v>1332</v>
      </c>
      <c r="F126" s="204" t="s">
        <v>1333</v>
      </c>
      <c r="G126" s="205" t="s">
        <v>330</v>
      </c>
      <c r="H126" s="206">
        <v>2060</v>
      </c>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139</v>
      </c>
    </row>
    <row r="127" spans="2:47" s="1" customFormat="1" ht="13.5">
      <c r="B127" s="47"/>
      <c r="D127" s="214" t="s">
        <v>210</v>
      </c>
      <c r="F127" s="215" t="s">
        <v>1333</v>
      </c>
      <c r="I127" s="216"/>
      <c r="L127" s="47"/>
      <c r="M127" s="217"/>
      <c r="N127" s="48"/>
      <c r="O127" s="48"/>
      <c r="P127" s="48"/>
      <c r="Q127" s="48"/>
      <c r="R127" s="48"/>
      <c r="S127" s="48"/>
      <c r="T127" s="86"/>
      <c r="AT127" s="24" t="s">
        <v>210</v>
      </c>
      <c r="AU127" s="24" t="s">
        <v>87</v>
      </c>
    </row>
    <row r="128" spans="2:65" s="1" customFormat="1" ht="25.5" customHeight="1">
      <c r="B128" s="201"/>
      <c r="C128" s="202" t="s">
        <v>250</v>
      </c>
      <c r="D128" s="202" t="s">
        <v>203</v>
      </c>
      <c r="E128" s="203" t="s">
        <v>1334</v>
      </c>
      <c r="F128" s="204" t="s">
        <v>1335</v>
      </c>
      <c r="G128" s="205" t="s">
        <v>330</v>
      </c>
      <c r="H128" s="206">
        <v>1610</v>
      </c>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296</v>
      </c>
    </row>
    <row r="129" spans="2:47" s="1" customFormat="1" ht="13.5">
      <c r="B129" s="47"/>
      <c r="D129" s="214" t="s">
        <v>210</v>
      </c>
      <c r="F129" s="215" t="s">
        <v>1335</v>
      </c>
      <c r="I129" s="216"/>
      <c r="L129" s="47"/>
      <c r="M129" s="217"/>
      <c r="N129" s="48"/>
      <c r="O129" s="48"/>
      <c r="P129" s="48"/>
      <c r="Q129" s="48"/>
      <c r="R129" s="48"/>
      <c r="S129" s="48"/>
      <c r="T129" s="86"/>
      <c r="AT129" s="24" t="s">
        <v>210</v>
      </c>
      <c r="AU129" s="24" t="s">
        <v>87</v>
      </c>
    </row>
    <row r="130" spans="2:65" s="1" customFormat="1" ht="16.5" customHeight="1">
      <c r="B130" s="201"/>
      <c r="C130" s="202" t="s">
        <v>256</v>
      </c>
      <c r="D130" s="202" t="s">
        <v>203</v>
      </c>
      <c r="E130" s="203" t="s">
        <v>1336</v>
      </c>
      <c r="F130" s="204" t="s">
        <v>1337</v>
      </c>
      <c r="G130" s="205" t="s">
        <v>330</v>
      </c>
      <c r="H130" s="206">
        <v>1390</v>
      </c>
      <c r="I130" s="207"/>
      <c r="J130" s="208">
        <f>ROUND(I130*H130,2)</f>
        <v>0</v>
      </c>
      <c r="K130" s="204" t="s">
        <v>5</v>
      </c>
      <c r="L130" s="47"/>
      <c r="M130" s="209" t="s">
        <v>5</v>
      </c>
      <c r="N130" s="210" t="s">
        <v>48</v>
      </c>
      <c r="O130" s="48"/>
      <c r="P130" s="211">
        <f>O130*H130</f>
        <v>0</v>
      </c>
      <c r="Q130" s="211">
        <v>0</v>
      </c>
      <c r="R130" s="211">
        <f>Q130*H130</f>
        <v>0</v>
      </c>
      <c r="S130" s="211">
        <v>0</v>
      </c>
      <c r="T130" s="212">
        <f>S130*H130</f>
        <v>0</v>
      </c>
      <c r="AR130" s="24" t="s">
        <v>208</v>
      </c>
      <c r="AT130" s="24" t="s">
        <v>203</v>
      </c>
      <c r="AU130" s="24" t="s">
        <v>87</v>
      </c>
      <c r="AY130" s="24" t="s">
        <v>201</v>
      </c>
      <c r="BE130" s="213">
        <f>IF(N130="základní",J130,0)</f>
        <v>0</v>
      </c>
      <c r="BF130" s="213">
        <f>IF(N130="snížená",J130,0)</f>
        <v>0</v>
      </c>
      <c r="BG130" s="213">
        <f>IF(N130="zákl. přenesená",J130,0)</f>
        <v>0</v>
      </c>
      <c r="BH130" s="213">
        <f>IF(N130="sníž. přenesená",J130,0)</f>
        <v>0</v>
      </c>
      <c r="BI130" s="213">
        <f>IF(N130="nulová",J130,0)</f>
        <v>0</v>
      </c>
      <c r="BJ130" s="24" t="s">
        <v>85</v>
      </c>
      <c r="BK130" s="213">
        <f>ROUND(I130*H130,2)</f>
        <v>0</v>
      </c>
      <c r="BL130" s="24" t="s">
        <v>208</v>
      </c>
      <c r="BM130" s="24" t="s">
        <v>308</v>
      </c>
    </row>
    <row r="131" spans="2:47" s="1" customFormat="1" ht="13.5">
      <c r="B131" s="47"/>
      <c r="D131" s="214" t="s">
        <v>210</v>
      </c>
      <c r="F131" s="215" t="s">
        <v>1337</v>
      </c>
      <c r="I131" s="216"/>
      <c r="L131" s="47"/>
      <c r="M131" s="217"/>
      <c r="N131" s="48"/>
      <c r="O131" s="48"/>
      <c r="P131" s="48"/>
      <c r="Q131" s="48"/>
      <c r="R131" s="48"/>
      <c r="S131" s="48"/>
      <c r="T131" s="86"/>
      <c r="AT131" s="24" t="s">
        <v>210</v>
      </c>
      <c r="AU131" s="24" t="s">
        <v>87</v>
      </c>
    </row>
    <row r="132" spans="2:65" s="1" customFormat="1" ht="16.5" customHeight="1">
      <c r="B132" s="201"/>
      <c r="C132" s="202" t="s">
        <v>127</v>
      </c>
      <c r="D132" s="202" t="s">
        <v>203</v>
      </c>
      <c r="E132" s="203" t="s">
        <v>1338</v>
      </c>
      <c r="F132" s="204" t="s">
        <v>1339</v>
      </c>
      <c r="G132" s="205" t="s">
        <v>330</v>
      </c>
      <c r="H132" s="206">
        <v>370</v>
      </c>
      <c r="I132" s="207"/>
      <c r="J132" s="208">
        <f>ROUND(I132*H132,2)</f>
        <v>0</v>
      </c>
      <c r="K132" s="204" t="s">
        <v>5</v>
      </c>
      <c r="L132" s="47"/>
      <c r="M132" s="209" t="s">
        <v>5</v>
      </c>
      <c r="N132" s="210" t="s">
        <v>48</v>
      </c>
      <c r="O132" s="48"/>
      <c r="P132" s="211">
        <f>O132*H132</f>
        <v>0</v>
      </c>
      <c r="Q132" s="211">
        <v>0</v>
      </c>
      <c r="R132" s="211">
        <f>Q132*H132</f>
        <v>0</v>
      </c>
      <c r="S132" s="211">
        <v>0</v>
      </c>
      <c r="T132" s="212">
        <f>S132*H132</f>
        <v>0</v>
      </c>
      <c r="AR132" s="24" t="s">
        <v>208</v>
      </c>
      <c r="AT132" s="24" t="s">
        <v>203</v>
      </c>
      <c r="AU132" s="24" t="s">
        <v>87</v>
      </c>
      <c r="AY132" s="24" t="s">
        <v>201</v>
      </c>
      <c r="BE132" s="213">
        <f>IF(N132="základní",J132,0)</f>
        <v>0</v>
      </c>
      <c r="BF132" s="213">
        <f>IF(N132="snížená",J132,0)</f>
        <v>0</v>
      </c>
      <c r="BG132" s="213">
        <f>IF(N132="zákl. přenesená",J132,0)</f>
        <v>0</v>
      </c>
      <c r="BH132" s="213">
        <f>IF(N132="sníž. přenesená",J132,0)</f>
        <v>0</v>
      </c>
      <c r="BI132" s="213">
        <f>IF(N132="nulová",J132,0)</f>
        <v>0</v>
      </c>
      <c r="BJ132" s="24" t="s">
        <v>85</v>
      </c>
      <c r="BK132" s="213">
        <f>ROUND(I132*H132,2)</f>
        <v>0</v>
      </c>
      <c r="BL132" s="24" t="s">
        <v>208</v>
      </c>
      <c r="BM132" s="24" t="s">
        <v>318</v>
      </c>
    </row>
    <row r="133" spans="2:47" s="1" customFormat="1" ht="13.5">
      <c r="B133" s="47"/>
      <c r="D133" s="214" t="s">
        <v>210</v>
      </c>
      <c r="F133" s="215" t="s">
        <v>1339</v>
      </c>
      <c r="I133" s="216"/>
      <c r="L133" s="47"/>
      <c r="M133" s="217"/>
      <c r="N133" s="48"/>
      <c r="O133" s="48"/>
      <c r="P133" s="48"/>
      <c r="Q133" s="48"/>
      <c r="R133" s="48"/>
      <c r="S133" s="48"/>
      <c r="T133" s="86"/>
      <c r="AT133" s="24" t="s">
        <v>210</v>
      </c>
      <c r="AU133" s="24" t="s">
        <v>87</v>
      </c>
    </row>
    <row r="134" spans="2:63" s="10" customFormat="1" ht="29.85" customHeight="1">
      <c r="B134" s="188"/>
      <c r="D134" s="189" t="s">
        <v>76</v>
      </c>
      <c r="E134" s="199" t="s">
        <v>1237</v>
      </c>
      <c r="F134" s="199" t="s">
        <v>1340</v>
      </c>
      <c r="I134" s="191"/>
      <c r="J134" s="200">
        <f>BK134</f>
        <v>0</v>
      </c>
      <c r="L134" s="188"/>
      <c r="M134" s="193"/>
      <c r="N134" s="194"/>
      <c r="O134" s="194"/>
      <c r="P134" s="195">
        <f>SUM(P135:P144)</f>
        <v>0</v>
      </c>
      <c r="Q134" s="194"/>
      <c r="R134" s="195">
        <f>SUM(R135:R144)</f>
        <v>0</v>
      </c>
      <c r="S134" s="194"/>
      <c r="T134" s="196">
        <f>SUM(T135:T144)</f>
        <v>0</v>
      </c>
      <c r="AR134" s="189" t="s">
        <v>85</v>
      </c>
      <c r="AT134" s="197" t="s">
        <v>76</v>
      </c>
      <c r="AU134" s="197" t="s">
        <v>85</v>
      </c>
      <c r="AY134" s="189" t="s">
        <v>201</v>
      </c>
      <c r="BK134" s="198">
        <f>SUM(BK135:BK144)</f>
        <v>0</v>
      </c>
    </row>
    <row r="135" spans="2:65" s="1" customFormat="1" ht="16.5" customHeight="1">
      <c r="B135" s="201"/>
      <c r="C135" s="202" t="s">
        <v>130</v>
      </c>
      <c r="D135" s="202" t="s">
        <v>203</v>
      </c>
      <c r="E135" s="203" t="s">
        <v>1341</v>
      </c>
      <c r="F135" s="204" t="s">
        <v>1342</v>
      </c>
      <c r="G135" s="205" t="s">
        <v>330</v>
      </c>
      <c r="H135" s="206">
        <v>460</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327</v>
      </c>
    </row>
    <row r="136" spans="2:47" s="1" customFormat="1" ht="13.5">
      <c r="B136" s="47"/>
      <c r="D136" s="214" t="s">
        <v>210</v>
      </c>
      <c r="F136" s="215" t="s">
        <v>1342</v>
      </c>
      <c r="I136" s="216"/>
      <c r="L136" s="47"/>
      <c r="M136" s="217"/>
      <c r="N136" s="48"/>
      <c r="O136" s="48"/>
      <c r="P136" s="48"/>
      <c r="Q136" s="48"/>
      <c r="R136" s="48"/>
      <c r="S136" s="48"/>
      <c r="T136" s="86"/>
      <c r="AT136" s="24" t="s">
        <v>210</v>
      </c>
      <c r="AU136" s="24" t="s">
        <v>87</v>
      </c>
    </row>
    <row r="137" spans="2:65" s="1" customFormat="1" ht="16.5" customHeight="1">
      <c r="B137" s="201"/>
      <c r="C137" s="202" t="s">
        <v>133</v>
      </c>
      <c r="D137" s="202" t="s">
        <v>203</v>
      </c>
      <c r="E137" s="203" t="s">
        <v>1343</v>
      </c>
      <c r="F137" s="204" t="s">
        <v>1344</v>
      </c>
      <c r="G137" s="205" t="s">
        <v>330</v>
      </c>
      <c r="H137" s="206">
        <v>380</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341</v>
      </c>
    </row>
    <row r="138" spans="2:47" s="1" customFormat="1" ht="13.5">
      <c r="B138" s="47"/>
      <c r="D138" s="214" t="s">
        <v>210</v>
      </c>
      <c r="F138" s="215" t="s">
        <v>1344</v>
      </c>
      <c r="I138" s="216"/>
      <c r="L138" s="47"/>
      <c r="M138" s="217"/>
      <c r="N138" s="48"/>
      <c r="O138" s="48"/>
      <c r="P138" s="48"/>
      <c r="Q138" s="48"/>
      <c r="R138" s="48"/>
      <c r="S138" s="48"/>
      <c r="T138" s="86"/>
      <c r="AT138" s="24" t="s">
        <v>210</v>
      </c>
      <c r="AU138" s="24" t="s">
        <v>87</v>
      </c>
    </row>
    <row r="139" spans="2:65" s="1" customFormat="1" ht="25.5" customHeight="1">
      <c r="B139" s="201"/>
      <c r="C139" s="202" t="s">
        <v>136</v>
      </c>
      <c r="D139" s="202" t="s">
        <v>203</v>
      </c>
      <c r="E139" s="203" t="s">
        <v>1345</v>
      </c>
      <c r="F139" s="204" t="s">
        <v>1346</v>
      </c>
      <c r="G139" s="205" t="s">
        <v>330</v>
      </c>
      <c r="H139" s="206">
        <v>340</v>
      </c>
      <c r="I139" s="207"/>
      <c r="J139" s="208">
        <f>ROUND(I139*H139,2)</f>
        <v>0</v>
      </c>
      <c r="K139" s="204" t="s">
        <v>5</v>
      </c>
      <c r="L139" s="47"/>
      <c r="M139" s="209" t="s">
        <v>5</v>
      </c>
      <c r="N139" s="210" t="s">
        <v>48</v>
      </c>
      <c r="O139" s="48"/>
      <c r="P139" s="211">
        <f>O139*H139</f>
        <v>0</v>
      </c>
      <c r="Q139" s="211">
        <v>0</v>
      </c>
      <c r="R139" s="211">
        <f>Q139*H139</f>
        <v>0</v>
      </c>
      <c r="S139" s="211">
        <v>0</v>
      </c>
      <c r="T139" s="212">
        <f>S139*H139</f>
        <v>0</v>
      </c>
      <c r="AR139" s="24" t="s">
        <v>208</v>
      </c>
      <c r="AT139" s="24" t="s">
        <v>203</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352</v>
      </c>
    </row>
    <row r="140" spans="2:47" s="1" customFormat="1" ht="13.5">
      <c r="B140" s="47"/>
      <c r="D140" s="214" t="s">
        <v>210</v>
      </c>
      <c r="F140" s="215" t="s">
        <v>1346</v>
      </c>
      <c r="I140" s="216"/>
      <c r="L140" s="47"/>
      <c r="M140" s="217"/>
      <c r="N140" s="48"/>
      <c r="O140" s="48"/>
      <c r="P140" s="48"/>
      <c r="Q140" s="48"/>
      <c r="R140" s="48"/>
      <c r="S140" s="48"/>
      <c r="T140" s="86"/>
      <c r="AT140" s="24" t="s">
        <v>210</v>
      </c>
      <c r="AU140" s="24" t="s">
        <v>87</v>
      </c>
    </row>
    <row r="141" spans="2:65" s="1" customFormat="1" ht="25.5" customHeight="1">
      <c r="B141" s="201"/>
      <c r="C141" s="202" t="s">
        <v>139</v>
      </c>
      <c r="D141" s="202" t="s">
        <v>203</v>
      </c>
      <c r="E141" s="203" t="s">
        <v>1347</v>
      </c>
      <c r="F141" s="204" t="s">
        <v>1348</v>
      </c>
      <c r="G141" s="205" t="s">
        <v>330</v>
      </c>
      <c r="H141" s="206">
        <v>110</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368</v>
      </c>
    </row>
    <row r="142" spans="2:47" s="1" customFormat="1" ht="13.5">
      <c r="B142" s="47"/>
      <c r="D142" s="214" t="s">
        <v>210</v>
      </c>
      <c r="F142" s="215" t="s">
        <v>1348</v>
      </c>
      <c r="I142" s="216"/>
      <c r="L142" s="47"/>
      <c r="M142" s="217"/>
      <c r="N142" s="48"/>
      <c r="O142" s="48"/>
      <c r="P142" s="48"/>
      <c r="Q142" s="48"/>
      <c r="R142" s="48"/>
      <c r="S142" s="48"/>
      <c r="T142" s="86"/>
      <c r="AT142" s="24" t="s">
        <v>210</v>
      </c>
      <c r="AU142" s="24" t="s">
        <v>87</v>
      </c>
    </row>
    <row r="143" spans="2:65" s="1" customFormat="1" ht="25.5" customHeight="1">
      <c r="B143" s="201"/>
      <c r="C143" s="202" t="s">
        <v>11</v>
      </c>
      <c r="D143" s="202" t="s">
        <v>203</v>
      </c>
      <c r="E143" s="203" t="s">
        <v>1349</v>
      </c>
      <c r="F143" s="204" t="s">
        <v>1350</v>
      </c>
      <c r="G143" s="205" t="s">
        <v>330</v>
      </c>
      <c r="H143" s="206">
        <v>130</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144</v>
      </c>
    </row>
    <row r="144" spans="2:47" s="1" customFormat="1" ht="13.5">
      <c r="B144" s="47"/>
      <c r="D144" s="214" t="s">
        <v>210</v>
      </c>
      <c r="F144" s="215" t="s">
        <v>1350</v>
      </c>
      <c r="I144" s="216"/>
      <c r="L144" s="47"/>
      <c r="M144" s="217"/>
      <c r="N144" s="48"/>
      <c r="O144" s="48"/>
      <c r="P144" s="48"/>
      <c r="Q144" s="48"/>
      <c r="R144" s="48"/>
      <c r="S144" s="48"/>
      <c r="T144" s="86"/>
      <c r="AT144" s="24" t="s">
        <v>210</v>
      </c>
      <c r="AU144" s="24" t="s">
        <v>87</v>
      </c>
    </row>
    <row r="145" spans="2:63" s="10" customFormat="1" ht="29.85" customHeight="1">
      <c r="B145" s="188"/>
      <c r="D145" s="189" t="s">
        <v>76</v>
      </c>
      <c r="E145" s="199" t="s">
        <v>1257</v>
      </c>
      <c r="F145" s="199" t="s">
        <v>1351</v>
      </c>
      <c r="I145" s="191"/>
      <c r="J145" s="200">
        <f>BK145</f>
        <v>0</v>
      </c>
      <c r="L145" s="188"/>
      <c r="M145" s="193"/>
      <c r="N145" s="194"/>
      <c r="O145" s="194"/>
      <c r="P145" s="195">
        <f>SUM(P146:P157)</f>
        <v>0</v>
      </c>
      <c r="Q145" s="194"/>
      <c r="R145" s="195">
        <f>SUM(R146:R157)</f>
        <v>0</v>
      </c>
      <c r="S145" s="194"/>
      <c r="T145" s="196">
        <f>SUM(T146:T157)</f>
        <v>0</v>
      </c>
      <c r="AR145" s="189" t="s">
        <v>85</v>
      </c>
      <c r="AT145" s="197" t="s">
        <v>76</v>
      </c>
      <c r="AU145" s="197" t="s">
        <v>85</v>
      </c>
      <c r="AY145" s="189" t="s">
        <v>201</v>
      </c>
      <c r="BK145" s="198">
        <f>SUM(BK146:BK157)</f>
        <v>0</v>
      </c>
    </row>
    <row r="146" spans="2:65" s="1" customFormat="1" ht="16.5" customHeight="1">
      <c r="B146" s="201"/>
      <c r="C146" s="202" t="s">
        <v>296</v>
      </c>
      <c r="D146" s="202" t="s">
        <v>203</v>
      </c>
      <c r="E146" s="203" t="s">
        <v>1330</v>
      </c>
      <c r="F146" s="204" t="s">
        <v>1331</v>
      </c>
      <c r="G146" s="205" t="s">
        <v>330</v>
      </c>
      <c r="H146" s="206">
        <v>100</v>
      </c>
      <c r="I146" s="207"/>
      <c r="J146" s="208">
        <f>ROUND(I146*H146,2)</f>
        <v>0</v>
      </c>
      <c r="K146" s="204" t="s">
        <v>5</v>
      </c>
      <c r="L146" s="47"/>
      <c r="M146" s="209" t="s">
        <v>5</v>
      </c>
      <c r="N146" s="210" t="s">
        <v>48</v>
      </c>
      <c r="O146" s="48"/>
      <c r="P146" s="211">
        <f>O146*H146</f>
        <v>0</v>
      </c>
      <c r="Q146" s="211">
        <v>0</v>
      </c>
      <c r="R146" s="211">
        <f>Q146*H146</f>
        <v>0</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391</v>
      </c>
    </row>
    <row r="147" spans="2:47" s="1" customFormat="1" ht="13.5">
      <c r="B147" s="47"/>
      <c r="D147" s="214" t="s">
        <v>210</v>
      </c>
      <c r="F147" s="215" t="s">
        <v>1331</v>
      </c>
      <c r="I147" s="216"/>
      <c r="L147" s="47"/>
      <c r="M147" s="217"/>
      <c r="N147" s="48"/>
      <c r="O147" s="48"/>
      <c r="P147" s="48"/>
      <c r="Q147" s="48"/>
      <c r="R147" s="48"/>
      <c r="S147" s="48"/>
      <c r="T147" s="86"/>
      <c r="AT147" s="24" t="s">
        <v>210</v>
      </c>
      <c r="AU147" s="24" t="s">
        <v>87</v>
      </c>
    </row>
    <row r="148" spans="2:65" s="1" customFormat="1" ht="25.5" customHeight="1">
      <c r="B148" s="201"/>
      <c r="C148" s="202" t="s">
        <v>302</v>
      </c>
      <c r="D148" s="202" t="s">
        <v>203</v>
      </c>
      <c r="E148" s="203" t="s">
        <v>1332</v>
      </c>
      <c r="F148" s="204" t="s">
        <v>1333</v>
      </c>
      <c r="G148" s="205" t="s">
        <v>330</v>
      </c>
      <c r="H148" s="206">
        <v>140</v>
      </c>
      <c r="I148" s="207"/>
      <c r="J148" s="208">
        <f>ROUND(I148*H148,2)</f>
        <v>0</v>
      </c>
      <c r="K148" s="204" t="s">
        <v>5</v>
      </c>
      <c r="L148" s="47"/>
      <c r="M148" s="209" t="s">
        <v>5</v>
      </c>
      <c r="N148" s="210" t="s">
        <v>48</v>
      </c>
      <c r="O148" s="48"/>
      <c r="P148" s="211">
        <f>O148*H148</f>
        <v>0</v>
      </c>
      <c r="Q148" s="211">
        <v>0</v>
      </c>
      <c r="R148" s="211">
        <f>Q148*H148</f>
        <v>0</v>
      </c>
      <c r="S148" s="211">
        <v>0</v>
      </c>
      <c r="T148" s="212">
        <f>S148*H148</f>
        <v>0</v>
      </c>
      <c r="AR148" s="24" t="s">
        <v>208</v>
      </c>
      <c r="AT148" s="24" t="s">
        <v>203</v>
      </c>
      <c r="AU148" s="24" t="s">
        <v>87</v>
      </c>
      <c r="AY148" s="24" t="s">
        <v>201</v>
      </c>
      <c r="BE148" s="213">
        <f>IF(N148="základní",J148,0)</f>
        <v>0</v>
      </c>
      <c r="BF148" s="213">
        <f>IF(N148="snížená",J148,0)</f>
        <v>0</v>
      </c>
      <c r="BG148" s="213">
        <f>IF(N148="zákl. přenesená",J148,0)</f>
        <v>0</v>
      </c>
      <c r="BH148" s="213">
        <f>IF(N148="sníž. přenesená",J148,0)</f>
        <v>0</v>
      </c>
      <c r="BI148" s="213">
        <f>IF(N148="nulová",J148,0)</f>
        <v>0</v>
      </c>
      <c r="BJ148" s="24" t="s">
        <v>85</v>
      </c>
      <c r="BK148" s="213">
        <f>ROUND(I148*H148,2)</f>
        <v>0</v>
      </c>
      <c r="BL148" s="24" t="s">
        <v>208</v>
      </c>
      <c r="BM148" s="24" t="s">
        <v>407</v>
      </c>
    </row>
    <row r="149" spans="2:47" s="1" customFormat="1" ht="13.5">
      <c r="B149" s="47"/>
      <c r="D149" s="214" t="s">
        <v>210</v>
      </c>
      <c r="F149" s="215" t="s">
        <v>1333</v>
      </c>
      <c r="I149" s="216"/>
      <c r="L149" s="47"/>
      <c r="M149" s="217"/>
      <c r="N149" s="48"/>
      <c r="O149" s="48"/>
      <c r="P149" s="48"/>
      <c r="Q149" s="48"/>
      <c r="R149" s="48"/>
      <c r="S149" s="48"/>
      <c r="T149" s="86"/>
      <c r="AT149" s="24" t="s">
        <v>210</v>
      </c>
      <c r="AU149" s="24" t="s">
        <v>87</v>
      </c>
    </row>
    <row r="150" spans="2:65" s="1" customFormat="1" ht="25.5" customHeight="1">
      <c r="B150" s="201"/>
      <c r="C150" s="202" t="s">
        <v>308</v>
      </c>
      <c r="D150" s="202" t="s">
        <v>203</v>
      </c>
      <c r="E150" s="203" t="s">
        <v>1352</v>
      </c>
      <c r="F150" s="204" t="s">
        <v>1353</v>
      </c>
      <c r="G150" s="205" t="s">
        <v>330</v>
      </c>
      <c r="H150" s="206">
        <v>90</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417</v>
      </c>
    </row>
    <row r="151" spans="2:47" s="1" customFormat="1" ht="13.5">
      <c r="B151" s="47"/>
      <c r="D151" s="214" t="s">
        <v>210</v>
      </c>
      <c r="F151" s="215" t="s">
        <v>1353</v>
      </c>
      <c r="I151" s="216"/>
      <c r="L151" s="47"/>
      <c r="M151" s="217"/>
      <c r="N151" s="48"/>
      <c r="O151" s="48"/>
      <c r="P151" s="48"/>
      <c r="Q151" s="48"/>
      <c r="R151" s="48"/>
      <c r="S151" s="48"/>
      <c r="T151" s="86"/>
      <c r="AT151" s="24" t="s">
        <v>210</v>
      </c>
      <c r="AU151" s="24" t="s">
        <v>87</v>
      </c>
    </row>
    <row r="152" spans="2:65" s="1" customFormat="1" ht="25.5" customHeight="1">
      <c r="B152" s="201"/>
      <c r="C152" s="202" t="s">
        <v>313</v>
      </c>
      <c r="D152" s="202" t="s">
        <v>203</v>
      </c>
      <c r="E152" s="203" t="s">
        <v>1354</v>
      </c>
      <c r="F152" s="204" t="s">
        <v>1355</v>
      </c>
      <c r="G152" s="205" t="s">
        <v>330</v>
      </c>
      <c r="H152" s="206">
        <v>120</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430</v>
      </c>
    </row>
    <row r="153" spans="2:47" s="1" customFormat="1" ht="13.5">
      <c r="B153" s="47"/>
      <c r="D153" s="214" t="s">
        <v>210</v>
      </c>
      <c r="F153" s="215" t="s">
        <v>1355</v>
      </c>
      <c r="I153" s="216"/>
      <c r="L153" s="47"/>
      <c r="M153" s="217"/>
      <c r="N153" s="48"/>
      <c r="O153" s="48"/>
      <c r="P153" s="48"/>
      <c r="Q153" s="48"/>
      <c r="R153" s="48"/>
      <c r="S153" s="48"/>
      <c r="T153" s="86"/>
      <c r="AT153" s="24" t="s">
        <v>210</v>
      </c>
      <c r="AU153" s="24" t="s">
        <v>87</v>
      </c>
    </row>
    <row r="154" spans="2:65" s="1" customFormat="1" ht="25.5" customHeight="1">
      <c r="B154" s="201"/>
      <c r="C154" s="202" t="s">
        <v>318</v>
      </c>
      <c r="D154" s="202" t="s">
        <v>203</v>
      </c>
      <c r="E154" s="203" t="s">
        <v>1356</v>
      </c>
      <c r="F154" s="204" t="s">
        <v>1357</v>
      </c>
      <c r="G154" s="205" t="s">
        <v>330</v>
      </c>
      <c r="H154" s="206">
        <v>270</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147</v>
      </c>
    </row>
    <row r="155" spans="2:47" s="1" customFormat="1" ht="13.5">
      <c r="B155" s="47"/>
      <c r="D155" s="214" t="s">
        <v>210</v>
      </c>
      <c r="F155" s="215" t="s">
        <v>1357</v>
      </c>
      <c r="I155" s="216"/>
      <c r="L155" s="47"/>
      <c r="M155" s="217"/>
      <c r="N155" s="48"/>
      <c r="O155" s="48"/>
      <c r="P155" s="48"/>
      <c r="Q155" s="48"/>
      <c r="R155" s="48"/>
      <c r="S155" s="48"/>
      <c r="T155" s="86"/>
      <c r="AT155" s="24" t="s">
        <v>210</v>
      </c>
      <c r="AU155" s="24" t="s">
        <v>87</v>
      </c>
    </row>
    <row r="156" spans="2:65" s="1" customFormat="1" ht="25.5" customHeight="1">
      <c r="B156" s="201"/>
      <c r="C156" s="202" t="s">
        <v>10</v>
      </c>
      <c r="D156" s="202" t="s">
        <v>203</v>
      </c>
      <c r="E156" s="203" t="s">
        <v>1358</v>
      </c>
      <c r="F156" s="204" t="s">
        <v>1359</v>
      </c>
      <c r="G156" s="205" t="s">
        <v>330</v>
      </c>
      <c r="H156" s="206">
        <v>60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456</v>
      </c>
    </row>
    <row r="157" spans="2:47" s="1" customFormat="1" ht="13.5">
      <c r="B157" s="47"/>
      <c r="D157" s="214" t="s">
        <v>210</v>
      </c>
      <c r="F157" s="215" t="s">
        <v>1359</v>
      </c>
      <c r="I157" s="216"/>
      <c r="L157" s="47"/>
      <c r="M157" s="217"/>
      <c r="N157" s="48"/>
      <c r="O157" s="48"/>
      <c r="P157" s="48"/>
      <c r="Q157" s="48"/>
      <c r="R157" s="48"/>
      <c r="S157" s="48"/>
      <c r="T157" s="86"/>
      <c r="AT157" s="24" t="s">
        <v>210</v>
      </c>
      <c r="AU157" s="24" t="s">
        <v>87</v>
      </c>
    </row>
    <row r="158" spans="2:63" s="10" customFormat="1" ht="29.85" customHeight="1">
      <c r="B158" s="188"/>
      <c r="D158" s="189" t="s">
        <v>76</v>
      </c>
      <c r="E158" s="199" t="s">
        <v>1286</v>
      </c>
      <c r="F158" s="199" t="s">
        <v>1360</v>
      </c>
      <c r="I158" s="191"/>
      <c r="J158" s="200">
        <f>BK158</f>
        <v>0</v>
      </c>
      <c r="L158" s="188"/>
      <c r="M158" s="193"/>
      <c r="N158" s="194"/>
      <c r="O158" s="194"/>
      <c r="P158" s="195">
        <f>SUM(P159:P166)</f>
        <v>0</v>
      </c>
      <c r="Q158" s="194"/>
      <c r="R158" s="195">
        <f>SUM(R159:R166)</f>
        <v>0</v>
      </c>
      <c r="S158" s="194"/>
      <c r="T158" s="196">
        <f>SUM(T159:T166)</f>
        <v>0</v>
      </c>
      <c r="AR158" s="189" t="s">
        <v>85</v>
      </c>
      <c r="AT158" s="197" t="s">
        <v>76</v>
      </c>
      <c r="AU158" s="197" t="s">
        <v>85</v>
      </c>
      <c r="AY158" s="189" t="s">
        <v>201</v>
      </c>
      <c r="BK158" s="198">
        <f>SUM(BK159:BK166)</f>
        <v>0</v>
      </c>
    </row>
    <row r="159" spans="2:65" s="1" customFormat="1" ht="16.5" customHeight="1">
      <c r="B159" s="201"/>
      <c r="C159" s="202" t="s">
        <v>327</v>
      </c>
      <c r="D159" s="202" t="s">
        <v>203</v>
      </c>
      <c r="E159" s="203" t="s">
        <v>1322</v>
      </c>
      <c r="F159" s="204" t="s">
        <v>1323</v>
      </c>
      <c r="G159" s="205" t="s">
        <v>330</v>
      </c>
      <c r="H159" s="206">
        <v>290</v>
      </c>
      <c r="I159" s="207"/>
      <c r="J159" s="208">
        <f>ROUND(I159*H159,2)</f>
        <v>0</v>
      </c>
      <c r="K159" s="204" t="s">
        <v>5</v>
      </c>
      <c r="L159" s="47"/>
      <c r="M159" s="209" t="s">
        <v>5</v>
      </c>
      <c r="N159" s="210" t="s">
        <v>48</v>
      </c>
      <c r="O159" s="48"/>
      <c r="P159" s="211">
        <f>O159*H159</f>
        <v>0</v>
      </c>
      <c r="Q159" s="211">
        <v>0</v>
      </c>
      <c r="R159" s="211">
        <f>Q159*H159</f>
        <v>0</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468</v>
      </c>
    </row>
    <row r="160" spans="2:47" s="1" customFormat="1" ht="13.5">
      <c r="B160" s="47"/>
      <c r="D160" s="214" t="s">
        <v>210</v>
      </c>
      <c r="F160" s="215" t="s">
        <v>1323</v>
      </c>
      <c r="I160" s="216"/>
      <c r="L160" s="47"/>
      <c r="M160" s="217"/>
      <c r="N160" s="48"/>
      <c r="O160" s="48"/>
      <c r="P160" s="48"/>
      <c r="Q160" s="48"/>
      <c r="R160" s="48"/>
      <c r="S160" s="48"/>
      <c r="T160" s="86"/>
      <c r="AT160" s="24" t="s">
        <v>210</v>
      </c>
      <c r="AU160" s="24" t="s">
        <v>87</v>
      </c>
    </row>
    <row r="161" spans="2:65" s="1" customFormat="1" ht="25.5" customHeight="1">
      <c r="B161" s="201"/>
      <c r="C161" s="202" t="s">
        <v>334</v>
      </c>
      <c r="D161" s="202" t="s">
        <v>203</v>
      </c>
      <c r="E161" s="203" t="s">
        <v>1332</v>
      </c>
      <c r="F161" s="204" t="s">
        <v>1333</v>
      </c>
      <c r="G161" s="205" t="s">
        <v>330</v>
      </c>
      <c r="H161" s="206">
        <v>350</v>
      </c>
      <c r="I161" s="207"/>
      <c r="J161" s="208">
        <f>ROUND(I161*H161,2)</f>
        <v>0</v>
      </c>
      <c r="K161" s="204" t="s">
        <v>5</v>
      </c>
      <c r="L161" s="47"/>
      <c r="M161" s="209" t="s">
        <v>5</v>
      </c>
      <c r="N161" s="210" t="s">
        <v>48</v>
      </c>
      <c r="O161" s="48"/>
      <c r="P161" s="211">
        <f>O161*H161</f>
        <v>0</v>
      </c>
      <c r="Q161" s="211">
        <v>0</v>
      </c>
      <c r="R161" s="211">
        <f>Q161*H161</f>
        <v>0</v>
      </c>
      <c r="S161" s="211">
        <v>0</v>
      </c>
      <c r="T161" s="212">
        <f>S161*H161</f>
        <v>0</v>
      </c>
      <c r="AR161" s="24" t="s">
        <v>208</v>
      </c>
      <c r="AT161" s="24" t="s">
        <v>203</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480</v>
      </c>
    </row>
    <row r="162" spans="2:47" s="1" customFormat="1" ht="13.5">
      <c r="B162" s="47"/>
      <c r="D162" s="214" t="s">
        <v>210</v>
      </c>
      <c r="F162" s="215" t="s">
        <v>1333</v>
      </c>
      <c r="I162" s="216"/>
      <c r="L162" s="47"/>
      <c r="M162" s="217"/>
      <c r="N162" s="48"/>
      <c r="O162" s="48"/>
      <c r="P162" s="48"/>
      <c r="Q162" s="48"/>
      <c r="R162" s="48"/>
      <c r="S162" s="48"/>
      <c r="T162" s="86"/>
      <c r="AT162" s="24" t="s">
        <v>210</v>
      </c>
      <c r="AU162" s="24" t="s">
        <v>87</v>
      </c>
    </row>
    <row r="163" spans="2:65" s="1" customFormat="1" ht="25.5" customHeight="1">
      <c r="B163" s="201"/>
      <c r="C163" s="202" t="s">
        <v>341</v>
      </c>
      <c r="D163" s="202" t="s">
        <v>203</v>
      </c>
      <c r="E163" s="203" t="s">
        <v>1352</v>
      </c>
      <c r="F163" s="204" t="s">
        <v>1353</v>
      </c>
      <c r="G163" s="205" t="s">
        <v>330</v>
      </c>
      <c r="H163" s="206">
        <v>60</v>
      </c>
      <c r="I163" s="207"/>
      <c r="J163" s="208">
        <f>ROUND(I163*H163,2)</f>
        <v>0</v>
      </c>
      <c r="K163" s="204" t="s">
        <v>5</v>
      </c>
      <c r="L163" s="47"/>
      <c r="M163" s="209" t="s">
        <v>5</v>
      </c>
      <c r="N163" s="210" t="s">
        <v>48</v>
      </c>
      <c r="O163" s="48"/>
      <c r="P163" s="211">
        <f>O163*H163</f>
        <v>0</v>
      </c>
      <c r="Q163" s="211">
        <v>0</v>
      </c>
      <c r="R163" s="211">
        <f>Q163*H163</f>
        <v>0</v>
      </c>
      <c r="S163" s="211">
        <v>0</v>
      </c>
      <c r="T163" s="212">
        <f>S163*H163</f>
        <v>0</v>
      </c>
      <c r="AR163" s="24" t="s">
        <v>208</v>
      </c>
      <c r="AT163" s="24" t="s">
        <v>203</v>
      </c>
      <c r="AU163" s="24" t="s">
        <v>87</v>
      </c>
      <c r="AY163" s="24" t="s">
        <v>201</v>
      </c>
      <c r="BE163" s="213">
        <f>IF(N163="základní",J163,0)</f>
        <v>0</v>
      </c>
      <c r="BF163" s="213">
        <f>IF(N163="snížená",J163,0)</f>
        <v>0</v>
      </c>
      <c r="BG163" s="213">
        <f>IF(N163="zákl. přenesená",J163,0)</f>
        <v>0</v>
      </c>
      <c r="BH163" s="213">
        <f>IF(N163="sníž. přenesená",J163,0)</f>
        <v>0</v>
      </c>
      <c r="BI163" s="213">
        <f>IF(N163="nulová",J163,0)</f>
        <v>0</v>
      </c>
      <c r="BJ163" s="24" t="s">
        <v>85</v>
      </c>
      <c r="BK163" s="213">
        <f>ROUND(I163*H163,2)</f>
        <v>0</v>
      </c>
      <c r="BL163" s="24" t="s">
        <v>208</v>
      </c>
      <c r="BM163" s="24" t="s">
        <v>496</v>
      </c>
    </row>
    <row r="164" spans="2:47" s="1" customFormat="1" ht="13.5">
      <c r="B164" s="47"/>
      <c r="D164" s="214" t="s">
        <v>210</v>
      </c>
      <c r="F164" s="215" t="s">
        <v>1353</v>
      </c>
      <c r="I164" s="216"/>
      <c r="L164" s="47"/>
      <c r="M164" s="217"/>
      <c r="N164" s="48"/>
      <c r="O164" s="48"/>
      <c r="P164" s="48"/>
      <c r="Q164" s="48"/>
      <c r="R164" s="48"/>
      <c r="S164" s="48"/>
      <c r="T164" s="86"/>
      <c r="AT164" s="24" t="s">
        <v>210</v>
      </c>
      <c r="AU164" s="24" t="s">
        <v>87</v>
      </c>
    </row>
    <row r="165" spans="2:65" s="1" customFormat="1" ht="16.5" customHeight="1">
      <c r="B165" s="201"/>
      <c r="C165" s="202" t="s">
        <v>347</v>
      </c>
      <c r="D165" s="202" t="s">
        <v>203</v>
      </c>
      <c r="E165" s="203" t="s">
        <v>1361</v>
      </c>
      <c r="F165" s="204" t="s">
        <v>1362</v>
      </c>
      <c r="G165" s="205" t="s">
        <v>330</v>
      </c>
      <c r="H165" s="206">
        <v>240</v>
      </c>
      <c r="I165" s="207"/>
      <c r="J165" s="208">
        <f>ROUND(I165*H165,2)</f>
        <v>0</v>
      </c>
      <c r="K165" s="204" t="s">
        <v>5</v>
      </c>
      <c r="L165" s="47"/>
      <c r="M165" s="209" t="s">
        <v>5</v>
      </c>
      <c r="N165" s="210" t="s">
        <v>48</v>
      </c>
      <c r="O165" s="48"/>
      <c r="P165" s="211">
        <f>O165*H165</f>
        <v>0</v>
      </c>
      <c r="Q165" s="211">
        <v>0</v>
      </c>
      <c r="R165" s="211">
        <f>Q165*H165</f>
        <v>0</v>
      </c>
      <c r="S165" s="211">
        <v>0</v>
      </c>
      <c r="T165" s="212">
        <f>S165*H165</f>
        <v>0</v>
      </c>
      <c r="AR165" s="24" t="s">
        <v>208</v>
      </c>
      <c r="AT165" s="24" t="s">
        <v>203</v>
      </c>
      <c r="AU165" s="24" t="s">
        <v>87</v>
      </c>
      <c r="AY165" s="24" t="s">
        <v>201</v>
      </c>
      <c r="BE165" s="213">
        <f>IF(N165="základní",J165,0)</f>
        <v>0</v>
      </c>
      <c r="BF165" s="213">
        <f>IF(N165="snížená",J165,0)</f>
        <v>0</v>
      </c>
      <c r="BG165" s="213">
        <f>IF(N165="zákl. přenesená",J165,0)</f>
        <v>0</v>
      </c>
      <c r="BH165" s="213">
        <f>IF(N165="sníž. přenesená",J165,0)</f>
        <v>0</v>
      </c>
      <c r="BI165" s="213">
        <f>IF(N165="nulová",J165,0)</f>
        <v>0</v>
      </c>
      <c r="BJ165" s="24" t="s">
        <v>85</v>
      </c>
      <c r="BK165" s="213">
        <f>ROUND(I165*H165,2)</f>
        <v>0</v>
      </c>
      <c r="BL165" s="24" t="s">
        <v>208</v>
      </c>
      <c r="BM165" s="24" t="s">
        <v>509</v>
      </c>
    </row>
    <row r="166" spans="2:47" s="1" customFormat="1" ht="13.5">
      <c r="B166" s="47"/>
      <c r="D166" s="214" t="s">
        <v>210</v>
      </c>
      <c r="F166" s="215" t="s">
        <v>1362</v>
      </c>
      <c r="I166" s="216"/>
      <c r="L166" s="47"/>
      <c r="M166" s="217"/>
      <c r="N166" s="48"/>
      <c r="O166" s="48"/>
      <c r="P166" s="48"/>
      <c r="Q166" s="48"/>
      <c r="R166" s="48"/>
      <c r="S166" s="48"/>
      <c r="T166" s="86"/>
      <c r="AT166" s="24" t="s">
        <v>210</v>
      </c>
      <c r="AU166" s="24" t="s">
        <v>87</v>
      </c>
    </row>
    <row r="167" spans="2:63" s="10" customFormat="1" ht="29.85" customHeight="1">
      <c r="B167" s="188"/>
      <c r="D167" s="189" t="s">
        <v>76</v>
      </c>
      <c r="E167" s="199" t="s">
        <v>1363</v>
      </c>
      <c r="F167" s="199" t="s">
        <v>1364</v>
      </c>
      <c r="I167" s="191"/>
      <c r="J167" s="200">
        <f>BK167</f>
        <v>0</v>
      </c>
      <c r="L167" s="188"/>
      <c r="M167" s="193"/>
      <c r="N167" s="194"/>
      <c r="O167" s="194"/>
      <c r="P167" s="195">
        <f>SUM(P168:P177)</f>
        <v>0</v>
      </c>
      <c r="Q167" s="194"/>
      <c r="R167" s="195">
        <f>SUM(R168:R177)</f>
        <v>0</v>
      </c>
      <c r="S167" s="194"/>
      <c r="T167" s="196">
        <f>SUM(T168:T177)</f>
        <v>0</v>
      </c>
      <c r="AR167" s="189" t="s">
        <v>85</v>
      </c>
      <c r="AT167" s="197" t="s">
        <v>76</v>
      </c>
      <c r="AU167" s="197" t="s">
        <v>85</v>
      </c>
      <c r="AY167" s="189" t="s">
        <v>201</v>
      </c>
      <c r="BK167" s="198">
        <f>SUM(BK168:BK177)</f>
        <v>0</v>
      </c>
    </row>
    <row r="168" spans="2:65" s="1" customFormat="1" ht="16.5" customHeight="1">
      <c r="B168" s="201"/>
      <c r="C168" s="202" t="s">
        <v>352</v>
      </c>
      <c r="D168" s="202" t="s">
        <v>203</v>
      </c>
      <c r="E168" s="203" t="s">
        <v>1365</v>
      </c>
      <c r="F168" s="204" t="s">
        <v>1366</v>
      </c>
      <c r="G168" s="205" t="s">
        <v>330</v>
      </c>
      <c r="H168" s="206">
        <v>50</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87</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518</v>
      </c>
    </row>
    <row r="169" spans="2:47" s="1" customFormat="1" ht="13.5">
      <c r="B169" s="47"/>
      <c r="D169" s="214" t="s">
        <v>210</v>
      </c>
      <c r="F169" s="215" t="s">
        <v>1366</v>
      </c>
      <c r="I169" s="216"/>
      <c r="L169" s="47"/>
      <c r="M169" s="217"/>
      <c r="N169" s="48"/>
      <c r="O169" s="48"/>
      <c r="P169" s="48"/>
      <c r="Q169" s="48"/>
      <c r="R169" s="48"/>
      <c r="S169" s="48"/>
      <c r="T169" s="86"/>
      <c r="AT169" s="24" t="s">
        <v>210</v>
      </c>
      <c r="AU169" s="24" t="s">
        <v>87</v>
      </c>
    </row>
    <row r="170" spans="2:65" s="1" customFormat="1" ht="16.5" customHeight="1">
      <c r="B170" s="201"/>
      <c r="C170" s="202" t="s">
        <v>357</v>
      </c>
      <c r="D170" s="202" t="s">
        <v>203</v>
      </c>
      <c r="E170" s="203" t="s">
        <v>1367</v>
      </c>
      <c r="F170" s="204" t="s">
        <v>1368</v>
      </c>
      <c r="G170" s="205" t="s">
        <v>330</v>
      </c>
      <c r="H170" s="206">
        <v>230</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87</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528</v>
      </c>
    </row>
    <row r="171" spans="2:47" s="1" customFormat="1" ht="13.5">
      <c r="B171" s="47"/>
      <c r="D171" s="214" t="s">
        <v>210</v>
      </c>
      <c r="F171" s="215" t="s">
        <v>1368</v>
      </c>
      <c r="I171" s="216"/>
      <c r="L171" s="47"/>
      <c r="M171" s="217"/>
      <c r="N171" s="48"/>
      <c r="O171" s="48"/>
      <c r="P171" s="48"/>
      <c r="Q171" s="48"/>
      <c r="R171" s="48"/>
      <c r="S171" s="48"/>
      <c r="T171" s="86"/>
      <c r="AT171" s="24" t="s">
        <v>210</v>
      </c>
      <c r="AU171" s="24" t="s">
        <v>87</v>
      </c>
    </row>
    <row r="172" spans="2:65" s="1" customFormat="1" ht="16.5" customHeight="1">
      <c r="B172" s="201"/>
      <c r="C172" s="202" t="s">
        <v>368</v>
      </c>
      <c r="D172" s="202" t="s">
        <v>203</v>
      </c>
      <c r="E172" s="203" t="s">
        <v>1369</v>
      </c>
      <c r="F172" s="204" t="s">
        <v>1370</v>
      </c>
      <c r="G172" s="205" t="s">
        <v>330</v>
      </c>
      <c r="H172" s="206">
        <v>30</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87</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541</v>
      </c>
    </row>
    <row r="173" spans="2:47" s="1" customFormat="1" ht="13.5">
      <c r="B173" s="47"/>
      <c r="D173" s="214" t="s">
        <v>210</v>
      </c>
      <c r="F173" s="215" t="s">
        <v>1370</v>
      </c>
      <c r="I173" s="216"/>
      <c r="L173" s="47"/>
      <c r="M173" s="217"/>
      <c r="N173" s="48"/>
      <c r="O173" s="48"/>
      <c r="P173" s="48"/>
      <c r="Q173" s="48"/>
      <c r="R173" s="48"/>
      <c r="S173" s="48"/>
      <c r="T173" s="86"/>
      <c r="AT173" s="24" t="s">
        <v>210</v>
      </c>
      <c r="AU173" s="24" t="s">
        <v>87</v>
      </c>
    </row>
    <row r="174" spans="2:65" s="1" customFormat="1" ht="16.5" customHeight="1">
      <c r="B174" s="201"/>
      <c r="C174" s="202" t="s">
        <v>374</v>
      </c>
      <c r="D174" s="202" t="s">
        <v>203</v>
      </c>
      <c r="E174" s="203" t="s">
        <v>1371</v>
      </c>
      <c r="F174" s="204" t="s">
        <v>1372</v>
      </c>
      <c r="G174" s="205" t="s">
        <v>330</v>
      </c>
      <c r="H174" s="206">
        <v>40</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550</v>
      </c>
    </row>
    <row r="175" spans="2:47" s="1" customFormat="1" ht="13.5">
      <c r="B175" s="47"/>
      <c r="D175" s="214" t="s">
        <v>210</v>
      </c>
      <c r="F175" s="215" t="s">
        <v>1372</v>
      </c>
      <c r="I175" s="216"/>
      <c r="L175" s="47"/>
      <c r="M175" s="217"/>
      <c r="N175" s="48"/>
      <c r="O175" s="48"/>
      <c r="P175" s="48"/>
      <c r="Q175" s="48"/>
      <c r="R175" s="48"/>
      <c r="S175" s="48"/>
      <c r="T175" s="86"/>
      <c r="AT175" s="24" t="s">
        <v>210</v>
      </c>
      <c r="AU175" s="24" t="s">
        <v>87</v>
      </c>
    </row>
    <row r="176" spans="2:65" s="1" customFormat="1" ht="25.5" customHeight="1">
      <c r="B176" s="201"/>
      <c r="C176" s="202" t="s">
        <v>144</v>
      </c>
      <c r="D176" s="202" t="s">
        <v>203</v>
      </c>
      <c r="E176" s="203" t="s">
        <v>1373</v>
      </c>
      <c r="F176" s="204" t="s">
        <v>1374</v>
      </c>
      <c r="G176" s="205" t="s">
        <v>330</v>
      </c>
      <c r="H176" s="206">
        <v>20</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87</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562</v>
      </c>
    </row>
    <row r="177" spans="2:47" s="1" customFormat="1" ht="13.5">
      <c r="B177" s="47"/>
      <c r="D177" s="214" t="s">
        <v>210</v>
      </c>
      <c r="F177" s="215" t="s">
        <v>1374</v>
      </c>
      <c r="I177" s="216"/>
      <c r="L177" s="47"/>
      <c r="M177" s="217"/>
      <c r="N177" s="48"/>
      <c r="O177" s="48"/>
      <c r="P177" s="48"/>
      <c r="Q177" s="48"/>
      <c r="R177" s="48"/>
      <c r="S177" s="48"/>
      <c r="T177" s="86"/>
      <c r="AT177" s="24" t="s">
        <v>210</v>
      </c>
      <c r="AU177" s="24" t="s">
        <v>87</v>
      </c>
    </row>
    <row r="178" spans="2:63" s="10" customFormat="1" ht="29.85" customHeight="1">
      <c r="B178" s="188"/>
      <c r="D178" s="189" t="s">
        <v>76</v>
      </c>
      <c r="E178" s="199" t="s">
        <v>1375</v>
      </c>
      <c r="F178" s="199" t="s">
        <v>1376</v>
      </c>
      <c r="I178" s="191"/>
      <c r="J178" s="200">
        <f>BK178</f>
        <v>0</v>
      </c>
      <c r="L178" s="188"/>
      <c r="M178" s="193"/>
      <c r="N178" s="194"/>
      <c r="O178" s="194"/>
      <c r="P178" s="195">
        <f>SUM(P179:P208)</f>
        <v>0</v>
      </c>
      <c r="Q178" s="194"/>
      <c r="R178" s="195">
        <f>SUM(R179:R208)</f>
        <v>0</v>
      </c>
      <c r="S178" s="194"/>
      <c r="T178" s="196">
        <f>SUM(T179:T208)</f>
        <v>0</v>
      </c>
      <c r="AR178" s="189" t="s">
        <v>85</v>
      </c>
      <c r="AT178" s="197" t="s">
        <v>76</v>
      </c>
      <c r="AU178" s="197" t="s">
        <v>85</v>
      </c>
      <c r="AY178" s="189" t="s">
        <v>201</v>
      </c>
      <c r="BK178" s="198">
        <f>SUM(BK179:BK208)</f>
        <v>0</v>
      </c>
    </row>
    <row r="179" spans="2:65" s="1" customFormat="1" ht="16.5" customHeight="1">
      <c r="B179" s="201"/>
      <c r="C179" s="202" t="s">
        <v>385</v>
      </c>
      <c r="D179" s="202" t="s">
        <v>203</v>
      </c>
      <c r="E179" s="203" t="s">
        <v>1377</v>
      </c>
      <c r="F179" s="204" t="s">
        <v>1378</v>
      </c>
      <c r="G179" s="205" t="s">
        <v>330</v>
      </c>
      <c r="H179" s="206">
        <v>20</v>
      </c>
      <c r="I179" s="207"/>
      <c r="J179" s="208">
        <f>ROUND(I179*H179,2)</f>
        <v>0</v>
      </c>
      <c r="K179" s="204" t="s">
        <v>5</v>
      </c>
      <c r="L179" s="47"/>
      <c r="M179" s="209" t="s">
        <v>5</v>
      </c>
      <c r="N179" s="210" t="s">
        <v>48</v>
      </c>
      <c r="O179" s="48"/>
      <c r="P179" s="211">
        <f>O179*H179</f>
        <v>0</v>
      </c>
      <c r="Q179" s="211">
        <v>0</v>
      </c>
      <c r="R179" s="211">
        <f>Q179*H179</f>
        <v>0</v>
      </c>
      <c r="S179" s="211">
        <v>0</v>
      </c>
      <c r="T179" s="212">
        <f>S179*H179</f>
        <v>0</v>
      </c>
      <c r="AR179" s="24" t="s">
        <v>208</v>
      </c>
      <c r="AT179" s="24" t="s">
        <v>203</v>
      </c>
      <c r="AU179" s="24" t="s">
        <v>87</v>
      </c>
      <c r="AY179" s="24" t="s">
        <v>201</v>
      </c>
      <c r="BE179" s="213">
        <f>IF(N179="základní",J179,0)</f>
        <v>0</v>
      </c>
      <c r="BF179" s="213">
        <f>IF(N179="snížená",J179,0)</f>
        <v>0</v>
      </c>
      <c r="BG179" s="213">
        <f>IF(N179="zákl. přenesená",J179,0)</f>
        <v>0</v>
      </c>
      <c r="BH179" s="213">
        <f>IF(N179="sníž. přenesená",J179,0)</f>
        <v>0</v>
      </c>
      <c r="BI179" s="213">
        <f>IF(N179="nulová",J179,0)</f>
        <v>0</v>
      </c>
      <c r="BJ179" s="24" t="s">
        <v>85</v>
      </c>
      <c r="BK179" s="213">
        <f>ROUND(I179*H179,2)</f>
        <v>0</v>
      </c>
      <c r="BL179" s="24" t="s">
        <v>208</v>
      </c>
      <c r="BM179" s="24" t="s">
        <v>574</v>
      </c>
    </row>
    <row r="180" spans="2:47" s="1" customFormat="1" ht="13.5">
      <c r="B180" s="47"/>
      <c r="D180" s="214" t="s">
        <v>210</v>
      </c>
      <c r="F180" s="215" t="s">
        <v>1378</v>
      </c>
      <c r="I180" s="216"/>
      <c r="L180" s="47"/>
      <c r="M180" s="217"/>
      <c r="N180" s="48"/>
      <c r="O180" s="48"/>
      <c r="P180" s="48"/>
      <c r="Q180" s="48"/>
      <c r="R180" s="48"/>
      <c r="S180" s="48"/>
      <c r="T180" s="86"/>
      <c r="AT180" s="24" t="s">
        <v>210</v>
      </c>
      <c r="AU180" s="24" t="s">
        <v>87</v>
      </c>
    </row>
    <row r="181" spans="2:65" s="1" customFormat="1" ht="16.5" customHeight="1">
      <c r="B181" s="201"/>
      <c r="C181" s="202" t="s">
        <v>391</v>
      </c>
      <c r="D181" s="202" t="s">
        <v>203</v>
      </c>
      <c r="E181" s="203" t="s">
        <v>1379</v>
      </c>
      <c r="F181" s="204" t="s">
        <v>1380</v>
      </c>
      <c r="G181" s="205" t="s">
        <v>1192</v>
      </c>
      <c r="H181" s="206">
        <v>20</v>
      </c>
      <c r="I181" s="207"/>
      <c r="J181" s="208">
        <f>ROUND(I181*H181,2)</f>
        <v>0</v>
      </c>
      <c r="K181" s="204" t="s">
        <v>5</v>
      </c>
      <c r="L181" s="47"/>
      <c r="M181" s="209" t="s">
        <v>5</v>
      </c>
      <c r="N181" s="210" t="s">
        <v>48</v>
      </c>
      <c r="O181" s="48"/>
      <c r="P181" s="211">
        <f>O181*H181</f>
        <v>0</v>
      </c>
      <c r="Q181" s="211">
        <v>0</v>
      </c>
      <c r="R181" s="211">
        <f>Q181*H181</f>
        <v>0</v>
      </c>
      <c r="S181" s="211">
        <v>0</v>
      </c>
      <c r="T181" s="212">
        <f>S181*H181</f>
        <v>0</v>
      </c>
      <c r="AR181" s="24" t="s">
        <v>208</v>
      </c>
      <c r="AT181" s="24" t="s">
        <v>203</v>
      </c>
      <c r="AU181" s="24" t="s">
        <v>87</v>
      </c>
      <c r="AY181" s="24" t="s">
        <v>201</v>
      </c>
      <c r="BE181" s="213">
        <f>IF(N181="základní",J181,0)</f>
        <v>0</v>
      </c>
      <c r="BF181" s="213">
        <f>IF(N181="snížená",J181,0)</f>
        <v>0</v>
      </c>
      <c r="BG181" s="213">
        <f>IF(N181="zákl. přenesená",J181,0)</f>
        <v>0</v>
      </c>
      <c r="BH181" s="213">
        <f>IF(N181="sníž. přenesená",J181,0)</f>
        <v>0</v>
      </c>
      <c r="BI181" s="213">
        <f>IF(N181="nulová",J181,0)</f>
        <v>0</v>
      </c>
      <c r="BJ181" s="24" t="s">
        <v>85</v>
      </c>
      <c r="BK181" s="213">
        <f>ROUND(I181*H181,2)</f>
        <v>0</v>
      </c>
      <c r="BL181" s="24" t="s">
        <v>208</v>
      </c>
      <c r="BM181" s="24" t="s">
        <v>584</v>
      </c>
    </row>
    <row r="182" spans="2:47" s="1" customFormat="1" ht="13.5">
      <c r="B182" s="47"/>
      <c r="D182" s="214" t="s">
        <v>210</v>
      </c>
      <c r="F182" s="215" t="s">
        <v>1380</v>
      </c>
      <c r="I182" s="216"/>
      <c r="L182" s="47"/>
      <c r="M182" s="217"/>
      <c r="N182" s="48"/>
      <c r="O182" s="48"/>
      <c r="P182" s="48"/>
      <c r="Q182" s="48"/>
      <c r="R182" s="48"/>
      <c r="S182" s="48"/>
      <c r="T182" s="86"/>
      <c r="AT182" s="24" t="s">
        <v>210</v>
      </c>
      <c r="AU182" s="24" t="s">
        <v>87</v>
      </c>
    </row>
    <row r="183" spans="2:65" s="1" customFormat="1" ht="16.5" customHeight="1">
      <c r="B183" s="201"/>
      <c r="C183" s="202" t="s">
        <v>403</v>
      </c>
      <c r="D183" s="202" t="s">
        <v>203</v>
      </c>
      <c r="E183" s="203" t="s">
        <v>1381</v>
      </c>
      <c r="F183" s="204" t="s">
        <v>1382</v>
      </c>
      <c r="G183" s="205" t="s">
        <v>330</v>
      </c>
      <c r="H183" s="206">
        <v>100</v>
      </c>
      <c r="I183" s="207"/>
      <c r="J183" s="208">
        <f>ROUND(I183*H183,2)</f>
        <v>0</v>
      </c>
      <c r="K183" s="204" t="s">
        <v>5</v>
      </c>
      <c r="L183" s="47"/>
      <c r="M183" s="209" t="s">
        <v>5</v>
      </c>
      <c r="N183" s="210" t="s">
        <v>48</v>
      </c>
      <c r="O183" s="48"/>
      <c r="P183" s="211">
        <f>O183*H183</f>
        <v>0</v>
      </c>
      <c r="Q183" s="211">
        <v>0</v>
      </c>
      <c r="R183" s="211">
        <f>Q183*H183</f>
        <v>0</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596</v>
      </c>
    </row>
    <row r="184" spans="2:47" s="1" customFormat="1" ht="13.5">
      <c r="B184" s="47"/>
      <c r="D184" s="214" t="s">
        <v>210</v>
      </c>
      <c r="F184" s="215" t="s">
        <v>1382</v>
      </c>
      <c r="I184" s="216"/>
      <c r="L184" s="47"/>
      <c r="M184" s="217"/>
      <c r="N184" s="48"/>
      <c r="O184" s="48"/>
      <c r="P184" s="48"/>
      <c r="Q184" s="48"/>
      <c r="R184" s="48"/>
      <c r="S184" s="48"/>
      <c r="T184" s="86"/>
      <c r="AT184" s="24" t="s">
        <v>210</v>
      </c>
      <c r="AU184" s="24" t="s">
        <v>87</v>
      </c>
    </row>
    <row r="185" spans="2:65" s="1" customFormat="1" ht="16.5" customHeight="1">
      <c r="B185" s="201"/>
      <c r="C185" s="202" t="s">
        <v>407</v>
      </c>
      <c r="D185" s="202" t="s">
        <v>203</v>
      </c>
      <c r="E185" s="203" t="s">
        <v>1383</v>
      </c>
      <c r="F185" s="204" t="s">
        <v>1384</v>
      </c>
      <c r="G185" s="205" t="s">
        <v>1192</v>
      </c>
      <c r="H185" s="206">
        <v>200</v>
      </c>
      <c r="I185" s="207"/>
      <c r="J185" s="208">
        <f>ROUND(I185*H185,2)</f>
        <v>0</v>
      </c>
      <c r="K185" s="204" t="s">
        <v>5</v>
      </c>
      <c r="L185" s="47"/>
      <c r="M185" s="209" t="s">
        <v>5</v>
      </c>
      <c r="N185" s="210" t="s">
        <v>48</v>
      </c>
      <c r="O185" s="48"/>
      <c r="P185" s="211">
        <f>O185*H185</f>
        <v>0</v>
      </c>
      <c r="Q185" s="211">
        <v>0</v>
      </c>
      <c r="R185" s="211">
        <f>Q185*H185</f>
        <v>0</v>
      </c>
      <c r="S185" s="211">
        <v>0</v>
      </c>
      <c r="T185" s="212">
        <f>S185*H185</f>
        <v>0</v>
      </c>
      <c r="AR185" s="24" t="s">
        <v>208</v>
      </c>
      <c r="AT185" s="24" t="s">
        <v>203</v>
      </c>
      <c r="AU185" s="24" t="s">
        <v>87</v>
      </c>
      <c r="AY185" s="24" t="s">
        <v>201</v>
      </c>
      <c r="BE185" s="213">
        <f>IF(N185="základní",J185,0)</f>
        <v>0</v>
      </c>
      <c r="BF185" s="213">
        <f>IF(N185="snížená",J185,0)</f>
        <v>0</v>
      </c>
      <c r="BG185" s="213">
        <f>IF(N185="zákl. přenesená",J185,0)</f>
        <v>0</v>
      </c>
      <c r="BH185" s="213">
        <f>IF(N185="sníž. přenesená",J185,0)</f>
        <v>0</v>
      </c>
      <c r="BI185" s="213">
        <f>IF(N185="nulová",J185,0)</f>
        <v>0</v>
      </c>
      <c r="BJ185" s="24" t="s">
        <v>85</v>
      </c>
      <c r="BK185" s="213">
        <f>ROUND(I185*H185,2)</f>
        <v>0</v>
      </c>
      <c r="BL185" s="24" t="s">
        <v>208</v>
      </c>
      <c r="BM185" s="24" t="s">
        <v>609</v>
      </c>
    </row>
    <row r="186" spans="2:47" s="1" customFormat="1" ht="13.5">
      <c r="B186" s="47"/>
      <c r="D186" s="214" t="s">
        <v>210</v>
      </c>
      <c r="F186" s="215" t="s">
        <v>1384</v>
      </c>
      <c r="I186" s="216"/>
      <c r="L186" s="47"/>
      <c r="M186" s="217"/>
      <c r="N186" s="48"/>
      <c r="O186" s="48"/>
      <c r="P186" s="48"/>
      <c r="Q186" s="48"/>
      <c r="R186" s="48"/>
      <c r="S186" s="48"/>
      <c r="T186" s="86"/>
      <c r="AT186" s="24" t="s">
        <v>210</v>
      </c>
      <c r="AU186" s="24" t="s">
        <v>87</v>
      </c>
    </row>
    <row r="187" spans="2:65" s="1" customFormat="1" ht="16.5" customHeight="1">
      <c r="B187" s="201"/>
      <c r="C187" s="202" t="s">
        <v>411</v>
      </c>
      <c r="D187" s="202" t="s">
        <v>203</v>
      </c>
      <c r="E187" s="203" t="s">
        <v>1385</v>
      </c>
      <c r="F187" s="204" t="s">
        <v>1386</v>
      </c>
      <c r="G187" s="205" t="s">
        <v>330</v>
      </c>
      <c r="H187" s="206">
        <v>100</v>
      </c>
      <c r="I187" s="207"/>
      <c r="J187" s="208">
        <f>ROUND(I187*H187,2)</f>
        <v>0</v>
      </c>
      <c r="K187" s="204" t="s">
        <v>5</v>
      </c>
      <c r="L187" s="47"/>
      <c r="M187" s="209" t="s">
        <v>5</v>
      </c>
      <c r="N187" s="210" t="s">
        <v>48</v>
      </c>
      <c r="O187" s="48"/>
      <c r="P187" s="211">
        <f>O187*H187</f>
        <v>0</v>
      </c>
      <c r="Q187" s="211">
        <v>0</v>
      </c>
      <c r="R187" s="211">
        <f>Q187*H187</f>
        <v>0</v>
      </c>
      <c r="S187" s="211">
        <v>0</v>
      </c>
      <c r="T187" s="212">
        <f>S187*H187</f>
        <v>0</v>
      </c>
      <c r="AR187" s="24" t="s">
        <v>208</v>
      </c>
      <c r="AT187" s="24" t="s">
        <v>203</v>
      </c>
      <c r="AU187" s="24" t="s">
        <v>87</v>
      </c>
      <c r="AY187" s="24" t="s">
        <v>201</v>
      </c>
      <c r="BE187" s="213">
        <f>IF(N187="základní",J187,0)</f>
        <v>0</v>
      </c>
      <c r="BF187" s="213">
        <f>IF(N187="snížená",J187,0)</f>
        <v>0</v>
      </c>
      <c r="BG187" s="213">
        <f>IF(N187="zákl. přenesená",J187,0)</f>
        <v>0</v>
      </c>
      <c r="BH187" s="213">
        <f>IF(N187="sníž. přenesená",J187,0)</f>
        <v>0</v>
      </c>
      <c r="BI187" s="213">
        <f>IF(N187="nulová",J187,0)</f>
        <v>0</v>
      </c>
      <c r="BJ187" s="24" t="s">
        <v>85</v>
      </c>
      <c r="BK187" s="213">
        <f>ROUND(I187*H187,2)</f>
        <v>0</v>
      </c>
      <c r="BL187" s="24" t="s">
        <v>208</v>
      </c>
      <c r="BM187" s="24" t="s">
        <v>622</v>
      </c>
    </row>
    <row r="188" spans="2:47" s="1" customFormat="1" ht="13.5">
      <c r="B188" s="47"/>
      <c r="D188" s="214" t="s">
        <v>210</v>
      </c>
      <c r="F188" s="215" t="s">
        <v>1386</v>
      </c>
      <c r="I188" s="216"/>
      <c r="L188" s="47"/>
      <c r="M188" s="217"/>
      <c r="N188" s="48"/>
      <c r="O188" s="48"/>
      <c r="P188" s="48"/>
      <c r="Q188" s="48"/>
      <c r="R188" s="48"/>
      <c r="S188" s="48"/>
      <c r="T188" s="86"/>
      <c r="AT188" s="24" t="s">
        <v>210</v>
      </c>
      <c r="AU188" s="24" t="s">
        <v>87</v>
      </c>
    </row>
    <row r="189" spans="2:65" s="1" customFormat="1" ht="16.5" customHeight="1">
      <c r="B189" s="201"/>
      <c r="C189" s="202" t="s">
        <v>417</v>
      </c>
      <c r="D189" s="202" t="s">
        <v>203</v>
      </c>
      <c r="E189" s="203" t="s">
        <v>1387</v>
      </c>
      <c r="F189" s="204" t="s">
        <v>1388</v>
      </c>
      <c r="G189" s="205" t="s">
        <v>1192</v>
      </c>
      <c r="H189" s="206">
        <v>200</v>
      </c>
      <c r="I189" s="207"/>
      <c r="J189" s="208">
        <f>ROUND(I189*H189,2)</f>
        <v>0</v>
      </c>
      <c r="K189" s="204" t="s">
        <v>5</v>
      </c>
      <c r="L189" s="47"/>
      <c r="M189" s="209" t="s">
        <v>5</v>
      </c>
      <c r="N189" s="210" t="s">
        <v>48</v>
      </c>
      <c r="O189" s="48"/>
      <c r="P189" s="211">
        <f>O189*H189</f>
        <v>0</v>
      </c>
      <c r="Q189" s="211">
        <v>0</v>
      </c>
      <c r="R189" s="211">
        <f>Q189*H189</f>
        <v>0</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630</v>
      </c>
    </row>
    <row r="190" spans="2:47" s="1" customFormat="1" ht="13.5">
      <c r="B190" s="47"/>
      <c r="D190" s="214" t="s">
        <v>210</v>
      </c>
      <c r="F190" s="215" t="s">
        <v>1388</v>
      </c>
      <c r="I190" s="216"/>
      <c r="L190" s="47"/>
      <c r="M190" s="217"/>
      <c r="N190" s="48"/>
      <c r="O190" s="48"/>
      <c r="P190" s="48"/>
      <c r="Q190" s="48"/>
      <c r="R190" s="48"/>
      <c r="S190" s="48"/>
      <c r="T190" s="86"/>
      <c r="AT190" s="24" t="s">
        <v>210</v>
      </c>
      <c r="AU190" s="24" t="s">
        <v>87</v>
      </c>
    </row>
    <row r="191" spans="2:65" s="1" customFormat="1" ht="16.5" customHeight="1">
      <c r="B191" s="201"/>
      <c r="C191" s="202" t="s">
        <v>423</v>
      </c>
      <c r="D191" s="202" t="s">
        <v>203</v>
      </c>
      <c r="E191" s="203" t="s">
        <v>1389</v>
      </c>
      <c r="F191" s="204" t="s">
        <v>1390</v>
      </c>
      <c r="G191" s="205" t="s">
        <v>330</v>
      </c>
      <c r="H191" s="206">
        <v>110</v>
      </c>
      <c r="I191" s="207"/>
      <c r="J191" s="208">
        <f>ROUND(I191*H191,2)</f>
        <v>0</v>
      </c>
      <c r="K191" s="204" t="s">
        <v>5</v>
      </c>
      <c r="L191" s="47"/>
      <c r="M191" s="209" t="s">
        <v>5</v>
      </c>
      <c r="N191" s="210" t="s">
        <v>48</v>
      </c>
      <c r="O191" s="48"/>
      <c r="P191" s="211">
        <f>O191*H191</f>
        <v>0</v>
      </c>
      <c r="Q191" s="211">
        <v>0</v>
      </c>
      <c r="R191" s="211">
        <f>Q191*H191</f>
        <v>0</v>
      </c>
      <c r="S191" s="211">
        <v>0</v>
      </c>
      <c r="T191" s="212">
        <f>S191*H191</f>
        <v>0</v>
      </c>
      <c r="AR191" s="24" t="s">
        <v>208</v>
      </c>
      <c r="AT191" s="24" t="s">
        <v>203</v>
      </c>
      <c r="AU191" s="24" t="s">
        <v>87</v>
      </c>
      <c r="AY191" s="24" t="s">
        <v>201</v>
      </c>
      <c r="BE191" s="213">
        <f>IF(N191="základní",J191,0)</f>
        <v>0</v>
      </c>
      <c r="BF191" s="213">
        <f>IF(N191="snížená",J191,0)</f>
        <v>0</v>
      </c>
      <c r="BG191" s="213">
        <f>IF(N191="zákl. přenesená",J191,0)</f>
        <v>0</v>
      </c>
      <c r="BH191" s="213">
        <f>IF(N191="sníž. přenesená",J191,0)</f>
        <v>0</v>
      </c>
      <c r="BI191" s="213">
        <f>IF(N191="nulová",J191,0)</f>
        <v>0</v>
      </c>
      <c r="BJ191" s="24" t="s">
        <v>85</v>
      </c>
      <c r="BK191" s="213">
        <f>ROUND(I191*H191,2)</f>
        <v>0</v>
      </c>
      <c r="BL191" s="24" t="s">
        <v>208</v>
      </c>
      <c r="BM191" s="24" t="s">
        <v>638</v>
      </c>
    </row>
    <row r="192" spans="2:47" s="1" customFormat="1" ht="13.5">
      <c r="B192" s="47"/>
      <c r="D192" s="214" t="s">
        <v>210</v>
      </c>
      <c r="F192" s="215" t="s">
        <v>1390</v>
      </c>
      <c r="I192" s="216"/>
      <c r="L192" s="47"/>
      <c r="M192" s="217"/>
      <c r="N192" s="48"/>
      <c r="O192" s="48"/>
      <c r="P192" s="48"/>
      <c r="Q192" s="48"/>
      <c r="R192" s="48"/>
      <c r="S192" s="48"/>
      <c r="T192" s="86"/>
      <c r="AT192" s="24" t="s">
        <v>210</v>
      </c>
      <c r="AU192" s="24" t="s">
        <v>87</v>
      </c>
    </row>
    <row r="193" spans="2:65" s="1" customFormat="1" ht="16.5" customHeight="1">
      <c r="B193" s="201"/>
      <c r="C193" s="202" t="s">
        <v>430</v>
      </c>
      <c r="D193" s="202" t="s">
        <v>203</v>
      </c>
      <c r="E193" s="203" t="s">
        <v>1391</v>
      </c>
      <c r="F193" s="204" t="s">
        <v>1392</v>
      </c>
      <c r="G193" s="205" t="s">
        <v>1192</v>
      </c>
      <c r="H193" s="206">
        <v>220</v>
      </c>
      <c r="I193" s="207"/>
      <c r="J193" s="208">
        <f>ROUND(I193*H193,2)</f>
        <v>0</v>
      </c>
      <c r="K193" s="204" t="s">
        <v>5</v>
      </c>
      <c r="L193" s="47"/>
      <c r="M193" s="209" t="s">
        <v>5</v>
      </c>
      <c r="N193" s="210" t="s">
        <v>48</v>
      </c>
      <c r="O193" s="48"/>
      <c r="P193" s="211">
        <f>O193*H193</f>
        <v>0</v>
      </c>
      <c r="Q193" s="211">
        <v>0</v>
      </c>
      <c r="R193" s="211">
        <f>Q193*H193</f>
        <v>0</v>
      </c>
      <c r="S193" s="211">
        <v>0</v>
      </c>
      <c r="T193" s="212">
        <f>S193*H193</f>
        <v>0</v>
      </c>
      <c r="AR193" s="24" t="s">
        <v>208</v>
      </c>
      <c r="AT193" s="24" t="s">
        <v>203</v>
      </c>
      <c r="AU193" s="24" t="s">
        <v>87</v>
      </c>
      <c r="AY193" s="24" t="s">
        <v>201</v>
      </c>
      <c r="BE193" s="213">
        <f>IF(N193="základní",J193,0)</f>
        <v>0</v>
      </c>
      <c r="BF193" s="213">
        <f>IF(N193="snížená",J193,0)</f>
        <v>0</v>
      </c>
      <c r="BG193" s="213">
        <f>IF(N193="zákl. přenesená",J193,0)</f>
        <v>0</v>
      </c>
      <c r="BH193" s="213">
        <f>IF(N193="sníž. přenesená",J193,0)</f>
        <v>0</v>
      </c>
      <c r="BI193" s="213">
        <f>IF(N193="nulová",J193,0)</f>
        <v>0</v>
      </c>
      <c r="BJ193" s="24" t="s">
        <v>85</v>
      </c>
      <c r="BK193" s="213">
        <f>ROUND(I193*H193,2)</f>
        <v>0</v>
      </c>
      <c r="BL193" s="24" t="s">
        <v>208</v>
      </c>
      <c r="BM193" s="24" t="s">
        <v>646</v>
      </c>
    </row>
    <row r="194" spans="2:47" s="1" customFormat="1" ht="13.5">
      <c r="B194" s="47"/>
      <c r="D194" s="214" t="s">
        <v>210</v>
      </c>
      <c r="F194" s="215" t="s">
        <v>1392</v>
      </c>
      <c r="I194" s="216"/>
      <c r="L194" s="47"/>
      <c r="M194" s="217"/>
      <c r="N194" s="48"/>
      <c r="O194" s="48"/>
      <c r="P194" s="48"/>
      <c r="Q194" s="48"/>
      <c r="R194" s="48"/>
      <c r="S194" s="48"/>
      <c r="T194" s="86"/>
      <c r="AT194" s="24" t="s">
        <v>210</v>
      </c>
      <c r="AU194" s="24" t="s">
        <v>87</v>
      </c>
    </row>
    <row r="195" spans="2:65" s="1" customFormat="1" ht="16.5" customHeight="1">
      <c r="B195" s="201"/>
      <c r="C195" s="202" t="s">
        <v>436</v>
      </c>
      <c r="D195" s="202" t="s">
        <v>203</v>
      </c>
      <c r="E195" s="203" t="s">
        <v>1393</v>
      </c>
      <c r="F195" s="204" t="s">
        <v>1394</v>
      </c>
      <c r="G195" s="205" t="s">
        <v>330</v>
      </c>
      <c r="H195" s="206">
        <v>80</v>
      </c>
      <c r="I195" s="207"/>
      <c r="J195" s="208">
        <f>ROUND(I195*H195,2)</f>
        <v>0</v>
      </c>
      <c r="K195" s="204" t="s">
        <v>5</v>
      </c>
      <c r="L195" s="47"/>
      <c r="M195" s="209" t="s">
        <v>5</v>
      </c>
      <c r="N195" s="210" t="s">
        <v>48</v>
      </c>
      <c r="O195" s="48"/>
      <c r="P195" s="211">
        <f>O195*H195</f>
        <v>0</v>
      </c>
      <c r="Q195" s="211">
        <v>0</v>
      </c>
      <c r="R195" s="211">
        <f>Q195*H195</f>
        <v>0</v>
      </c>
      <c r="S195" s="211">
        <v>0</v>
      </c>
      <c r="T195" s="212">
        <f>S195*H195</f>
        <v>0</v>
      </c>
      <c r="AR195" s="24" t="s">
        <v>208</v>
      </c>
      <c r="AT195" s="24" t="s">
        <v>203</v>
      </c>
      <c r="AU195" s="24" t="s">
        <v>87</v>
      </c>
      <c r="AY195" s="24" t="s">
        <v>201</v>
      </c>
      <c r="BE195" s="213">
        <f>IF(N195="základní",J195,0)</f>
        <v>0</v>
      </c>
      <c r="BF195" s="213">
        <f>IF(N195="snížená",J195,0)</f>
        <v>0</v>
      </c>
      <c r="BG195" s="213">
        <f>IF(N195="zákl. přenesená",J195,0)</f>
        <v>0</v>
      </c>
      <c r="BH195" s="213">
        <f>IF(N195="sníž. přenesená",J195,0)</f>
        <v>0</v>
      </c>
      <c r="BI195" s="213">
        <f>IF(N195="nulová",J195,0)</f>
        <v>0</v>
      </c>
      <c r="BJ195" s="24" t="s">
        <v>85</v>
      </c>
      <c r="BK195" s="213">
        <f>ROUND(I195*H195,2)</f>
        <v>0</v>
      </c>
      <c r="BL195" s="24" t="s">
        <v>208</v>
      </c>
      <c r="BM195" s="24" t="s">
        <v>654</v>
      </c>
    </row>
    <row r="196" spans="2:47" s="1" customFormat="1" ht="13.5">
      <c r="B196" s="47"/>
      <c r="D196" s="214" t="s">
        <v>210</v>
      </c>
      <c r="F196" s="215" t="s">
        <v>1394</v>
      </c>
      <c r="I196" s="216"/>
      <c r="L196" s="47"/>
      <c r="M196" s="217"/>
      <c r="N196" s="48"/>
      <c r="O196" s="48"/>
      <c r="P196" s="48"/>
      <c r="Q196" s="48"/>
      <c r="R196" s="48"/>
      <c r="S196" s="48"/>
      <c r="T196" s="86"/>
      <c r="AT196" s="24" t="s">
        <v>210</v>
      </c>
      <c r="AU196" s="24" t="s">
        <v>87</v>
      </c>
    </row>
    <row r="197" spans="2:65" s="1" customFormat="1" ht="16.5" customHeight="1">
      <c r="B197" s="201"/>
      <c r="C197" s="202" t="s">
        <v>147</v>
      </c>
      <c r="D197" s="202" t="s">
        <v>203</v>
      </c>
      <c r="E197" s="203" t="s">
        <v>1395</v>
      </c>
      <c r="F197" s="204" t="s">
        <v>1396</v>
      </c>
      <c r="G197" s="205" t="s">
        <v>1192</v>
      </c>
      <c r="H197" s="206">
        <v>80</v>
      </c>
      <c r="I197" s="207"/>
      <c r="J197" s="208">
        <f>ROUND(I197*H197,2)</f>
        <v>0</v>
      </c>
      <c r="K197" s="204" t="s">
        <v>5</v>
      </c>
      <c r="L197" s="47"/>
      <c r="M197" s="209" t="s">
        <v>5</v>
      </c>
      <c r="N197" s="210" t="s">
        <v>48</v>
      </c>
      <c r="O197" s="48"/>
      <c r="P197" s="211">
        <f>O197*H197</f>
        <v>0</v>
      </c>
      <c r="Q197" s="211">
        <v>0</v>
      </c>
      <c r="R197" s="211">
        <f>Q197*H197</f>
        <v>0</v>
      </c>
      <c r="S197" s="211">
        <v>0</v>
      </c>
      <c r="T197" s="212">
        <f>S197*H197</f>
        <v>0</v>
      </c>
      <c r="AR197" s="24" t="s">
        <v>208</v>
      </c>
      <c r="AT197" s="24" t="s">
        <v>203</v>
      </c>
      <c r="AU197" s="24" t="s">
        <v>87</v>
      </c>
      <c r="AY197" s="24" t="s">
        <v>201</v>
      </c>
      <c r="BE197" s="213">
        <f>IF(N197="základní",J197,0)</f>
        <v>0</v>
      </c>
      <c r="BF197" s="213">
        <f>IF(N197="snížená",J197,0)</f>
        <v>0</v>
      </c>
      <c r="BG197" s="213">
        <f>IF(N197="zákl. přenesená",J197,0)</f>
        <v>0</v>
      </c>
      <c r="BH197" s="213">
        <f>IF(N197="sníž. přenesená",J197,0)</f>
        <v>0</v>
      </c>
      <c r="BI197" s="213">
        <f>IF(N197="nulová",J197,0)</f>
        <v>0</v>
      </c>
      <c r="BJ197" s="24" t="s">
        <v>85</v>
      </c>
      <c r="BK197" s="213">
        <f>ROUND(I197*H197,2)</f>
        <v>0</v>
      </c>
      <c r="BL197" s="24" t="s">
        <v>208</v>
      </c>
      <c r="BM197" s="24" t="s">
        <v>662</v>
      </c>
    </row>
    <row r="198" spans="2:47" s="1" customFormat="1" ht="13.5">
      <c r="B198" s="47"/>
      <c r="D198" s="214" t="s">
        <v>210</v>
      </c>
      <c r="F198" s="215" t="s">
        <v>1396</v>
      </c>
      <c r="I198" s="216"/>
      <c r="L198" s="47"/>
      <c r="M198" s="217"/>
      <c r="N198" s="48"/>
      <c r="O198" s="48"/>
      <c r="P198" s="48"/>
      <c r="Q198" s="48"/>
      <c r="R198" s="48"/>
      <c r="S198" s="48"/>
      <c r="T198" s="86"/>
      <c r="AT198" s="24" t="s">
        <v>210</v>
      </c>
      <c r="AU198" s="24" t="s">
        <v>87</v>
      </c>
    </row>
    <row r="199" spans="2:65" s="1" customFormat="1" ht="16.5" customHeight="1">
      <c r="B199" s="201"/>
      <c r="C199" s="202" t="s">
        <v>451</v>
      </c>
      <c r="D199" s="202" t="s">
        <v>203</v>
      </c>
      <c r="E199" s="203" t="s">
        <v>1397</v>
      </c>
      <c r="F199" s="204" t="s">
        <v>1398</v>
      </c>
      <c r="G199" s="205" t="s">
        <v>1192</v>
      </c>
      <c r="H199" s="206">
        <v>1</v>
      </c>
      <c r="I199" s="207"/>
      <c r="J199" s="208">
        <f>ROUND(I199*H199,2)</f>
        <v>0</v>
      </c>
      <c r="K199" s="204" t="s">
        <v>5</v>
      </c>
      <c r="L199" s="47"/>
      <c r="M199" s="209" t="s">
        <v>5</v>
      </c>
      <c r="N199" s="210" t="s">
        <v>48</v>
      </c>
      <c r="O199" s="48"/>
      <c r="P199" s="211">
        <f>O199*H199</f>
        <v>0</v>
      </c>
      <c r="Q199" s="211">
        <v>0</v>
      </c>
      <c r="R199" s="211">
        <f>Q199*H199</f>
        <v>0</v>
      </c>
      <c r="S199" s="211">
        <v>0</v>
      </c>
      <c r="T199" s="212">
        <f>S199*H199</f>
        <v>0</v>
      </c>
      <c r="AR199" s="24" t="s">
        <v>208</v>
      </c>
      <c r="AT199" s="24" t="s">
        <v>203</v>
      </c>
      <c r="AU199" s="24" t="s">
        <v>87</v>
      </c>
      <c r="AY199" s="24" t="s">
        <v>201</v>
      </c>
      <c r="BE199" s="213">
        <f>IF(N199="základní",J199,0)</f>
        <v>0</v>
      </c>
      <c r="BF199" s="213">
        <f>IF(N199="snížená",J199,0)</f>
        <v>0</v>
      </c>
      <c r="BG199" s="213">
        <f>IF(N199="zákl. přenesená",J199,0)</f>
        <v>0</v>
      </c>
      <c r="BH199" s="213">
        <f>IF(N199="sníž. přenesená",J199,0)</f>
        <v>0</v>
      </c>
      <c r="BI199" s="213">
        <f>IF(N199="nulová",J199,0)</f>
        <v>0</v>
      </c>
      <c r="BJ199" s="24" t="s">
        <v>85</v>
      </c>
      <c r="BK199" s="213">
        <f>ROUND(I199*H199,2)</f>
        <v>0</v>
      </c>
      <c r="BL199" s="24" t="s">
        <v>208</v>
      </c>
      <c r="BM199" s="24" t="s">
        <v>675</v>
      </c>
    </row>
    <row r="200" spans="2:47" s="1" customFormat="1" ht="13.5">
      <c r="B200" s="47"/>
      <c r="D200" s="214" t="s">
        <v>210</v>
      </c>
      <c r="F200" s="215" t="s">
        <v>1398</v>
      </c>
      <c r="I200" s="216"/>
      <c r="L200" s="47"/>
      <c r="M200" s="217"/>
      <c r="N200" s="48"/>
      <c r="O200" s="48"/>
      <c r="P200" s="48"/>
      <c r="Q200" s="48"/>
      <c r="R200" s="48"/>
      <c r="S200" s="48"/>
      <c r="T200" s="86"/>
      <c r="AT200" s="24" t="s">
        <v>210</v>
      </c>
      <c r="AU200" s="24" t="s">
        <v>87</v>
      </c>
    </row>
    <row r="201" spans="2:65" s="1" customFormat="1" ht="16.5" customHeight="1">
      <c r="B201" s="201"/>
      <c r="C201" s="202" t="s">
        <v>456</v>
      </c>
      <c r="D201" s="202" t="s">
        <v>203</v>
      </c>
      <c r="E201" s="203" t="s">
        <v>1399</v>
      </c>
      <c r="F201" s="204" t="s">
        <v>1400</v>
      </c>
      <c r="G201" s="205" t="s">
        <v>1192</v>
      </c>
      <c r="H201" s="206">
        <v>11</v>
      </c>
      <c r="I201" s="207"/>
      <c r="J201" s="208">
        <f>ROUND(I201*H201,2)</f>
        <v>0</v>
      </c>
      <c r="K201" s="204" t="s">
        <v>5</v>
      </c>
      <c r="L201" s="47"/>
      <c r="M201" s="209" t="s">
        <v>5</v>
      </c>
      <c r="N201" s="210" t="s">
        <v>48</v>
      </c>
      <c r="O201" s="48"/>
      <c r="P201" s="211">
        <f>O201*H201</f>
        <v>0</v>
      </c>
      <c r="Q201" s="211">
        <v>0</v>
      </c>
      <c r="R201" s="211">
        <f>Q201*H201</f>
        <v>0</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687</v>
      </c>
    </row>
    <row r="202" spans="2:47" s="1" customFormat="1" ht="13.5">
      <c r="B202" s="47"/>
      <c r="D202" s="214" t="s">
        <v>210</v>
      </c>
      <c r="F202" s="215" t="s">
        <v>1400</v>
      </c>
      <c r="I202" s="216"/>
      <c r="L202" s="47"/>
      <c r="M202" s="217"/>
      <c r="N202" s="48"/>
      <c r="O202" s="48"/>
      <c r="P202" s="48"/>
      <c r="Q202" s="48"/>
      <c r="R202" s="48"/>
      <c r="S202" s="48"/>
      <c r="T202" s="86"/>
      <c r="AT202" s="24" t="s">
        <v>210</v>
      </c>
      <c r="AU202" s="24" t="s">
        <v>87</v>
      </c>
    </row>
    <row r="203" spans="2:65" s="1" customFormat="1" ht="16.5" customHeight="1">
      <c r="B203" s="201"/>
      <c r="C203" s="202" t="s">
        <v>463</v>
      </c>
      <c r="D203" s="202" t="s">
        <v>203</v>
      </c>
      <c r="E203" s="203" t="s">
        <v>1401</v>
      </c>
      <c r="F203" s="204" t="s">
        <v>1402</v>
      </c>
      <c r="G203" s="205" t="s">
        <v>330</v>
      </c>
      <c r="H203" s="206">
        <v>20</v>
      </c>
      <c r="I203" s="207"/>
      <c r="J203" s="208">
        <f>ROUND(I203*H203,2)</f>
        <v>0</v>
      </c>
      <c r="K203" s="204" t="s">
        <v>5</v>
      </c>
      <c r="L203" s="47"/>
      <c r="M203" s="209" t="s">
        <v>5</v>
      </c>
      <c r="N203" s="210" t="s">
        <v>48</v>
      </c>
      <c r="O203" s="48"/>
      <c r="P203" s="211">
        <f>O203*H203</f>
        <v>0</v>
      </c>
      <c r="Q203" s="211">
        <v>0</v>
      </c>
      <c r="R203" s="211">
        <f>Q203*H203</f>
        <v>0</v>
      </c>
      <c r="S203" s="211">
        <v>0</v>
      </c>
      <c r="T203" s="212">
        <f>S203*H203</f>
        <v>0</v>
      </c>
      <c r="AR203" s="24" t="s">
        <v>208</v>
      </c>
      <c r="AT203" s="24" t="s">
        <v>203</v>
      </c>
      <c r="AU203" s="24" t="s">
        <v>87</v>
      </c>
      <c r="AY203" s="24" t="s">
        <v>201</v>
      </c>
      <c r="BE203" s="213">
        <f>IF(N203="základní",J203,0)</f>
        <v>0</v>
      </c>
      <c r="BF203" s="213">
        <f>IF(N203="snížená",J203,0)</f>
        <v>0</v>
      </c>
      <c r="BG203" s="213">
        <f>IF(N203="zákl. přenesená",J203,0)</f>
        <v>0</v>
      </c>
      <c r="BH203" s="213">
        <f>IF(N203="sníž. přenesená",J203,0)</f>
        <v>0</v>
      </c>
      <c r="BI203" s="213">
        <f>IF(N203="nulová",J203,0)</f>
        <v>0</v>
      </c>
      <c r="BJ203" s="24" t="s">
        <v>85</v>
      </c>
      <c r="BK203" s="213">
        <f>ROUND(I203*H203,2)</f>
        <v>0</v>
      </c>
      <c r="BL203" s="24" t="s">
        <v>208</v>
      </c>
      <c r="BM203" s="24" t="s">
        <v>695</v>
      </c>
    </row>
    <row r="204" spans="2:47" s="1" customFormat="1" ht="13.5">
      <c r="B204" s="47"/>
      <c r="D204" s="214" t="s">
        <v>210</v>
      </c>
      <c r="F204" s="215" t="s">
        <v>1402</v>
      </c>
      <c r="I204" s="216"/>
      <c r="L204" s="47"/>
      <c r="M204" s="217"/>
      <c r="N204" s="48"/>
      <c r="O204" s="48"/>
      <c r="P204" s="48"/>
      <c r="Q204" s="48"/>
      <c r="R204" s="48"/>
      <c r="S204" s="48"/>
      <c r="T204" s="86"/>
      <c r="AT204" s="24" t="s">
        <v>210</v>
      </c>
      <c r="AU204" s="24" t="s">
        <v>87</v>
      </c>
    </row>
    <row r="205" spans="2:65" s="1" customFormat="1" ht="16.5" customHeight="1">
      <c r="B205" s="201"/>
      <c r="C205" s="202" t="s">
        <v>468</v>
      </c>
      <c r="D205" s="202" t="s">
        <v>203</v>
      </c>
      <c r="E205" s="203" t="s">
        <v>1403</v>
      </c>
      <c r="F205" s="204" t="s">
        <v>1404</v>
      </c>
      <c r="G205" s="205" t="s">
        <v>330</v>
      </c>
      <c r="H205" s="206">
        <v>20</v>
      </c>
      <c r="I205" s="207"/>
      <c r="J205" s="208">
        <f>ROUND(I205*H205,2)</f>
        <v>0</v>
      </c>
      <c r="K205" s="204" t="s">
        <v>5</v>
      </c>
      <c r="L205" s="47"/>
      <c r="M205" s="209" t="s">
        <v>5</v>
      </c>
      <c r="N205" s="210" t="s">
        <v>48</v>
      </c>
      <c r="O205" s="48"/>
      <c r="P205" s="211">
        <f>O205*H205</f>
        <v>0</v>
      </c>
      <c r="Q205" s="211">
        <v>0</v>
      </c>
      <c r="R205" s="211">
        <f>Q205*H205</f>
        <v>0</v>
      </c>
      <c r="S205" s="211">
        <v>0</v>
      </c>
      <c r="T205" s="212">
        <f>S205*H205</f>
        <v>0</v>
      </c>
      <c r="AR205" s="24" t="s">
        <v>208</v>
      </c>
      <c r="AT205" s="24" t="s">
        <v>203</v>
      </c>
      <c r="AU205" s="24" t="s">
        <v>87</v>
      </c>
      <c r="AY205" s="24" t="s">
        <v>201</v>
      </c>
      <c r="BE205" s="213">
        <f>IF(N205="základní",J205,0)</f>
        <v>0</v>
      </c>
      <c r="BF205" s="213">
        <f>IF(N205="snížená",J205,0)</f>
        <v>0</v>
      </c>
      <c r="BG205" s="213">
        <f>IF(N205="zákl. přenesená",J205,0)</f>
        <v>0</v>
      </c>
      <c r="BH205" s="213">
        <f>IF(N205="sníž. přenesená",J205,0)</f>
        <v>0</v>
      </c>
      <c r="BI205" s="213">
        <f>IF(N205="nulová",J205,0)</f>
        <v>0</v>
      </c>
      <c r="BJ205" s="24" t="s">
        <v>85</v>
      </c>
      <c r="BK205" s="213">
        <f>ROUND(I205*H205,2)</f>
        <v>0</v>
      </c>
      <c r="BL205" s="24" t="s">
        <v>208</v>
      </c>
      <c r="BM205" s="24" t="s">
        <v>704</v>
      </c>
    </row>
    <row r="206" spans="2:47" s="1" customFormat="1" ht="13.5">
      <c r="B206" s="47"/>
      <c r="D206" s="214" t="s">
        <v>210</v>
      </c>
      <c r="F206" s="215" t="s">
        <v>1404</v>
      </c>
      <c r="I206" s="216"/>
      <c r="L206" s="47"/>
      <c r="M206" s="217"/>
      <c r="N206" s="48"/>
      <c r="O206" s="48"/>
      <c r="P206" s="48"/>
      <c r="Q206" s="48"/>
      <c r="R206" s="48"/>
      <c r="S206" s="48"/>
      <c r="T206" s="86"/>
      <c r="AT206" s="24" t="s">
        <v>210</v>
      </c>
      <c r="AU206" s="24" t="s">
        <v>87</v>
      </c>
    </row>
    <row r="207" spans="2:65" s="1" customFormat="1" ht="16.5" customHeight="1">
      <c r="B207" s="201"/>
      <c r="C207" s="202" t="s">
        <v>474</v>
      </c>
      <c r="D207" s="202" t="s">
        <v>203</v>
      </c>
      <c r="E207" s="203" t="s">
        <v>1405</v>
      </c>
      <c r="F207" s="204" t="s">
        <v>1406</v>
      </c>
      <c r="G207" s="205" t="s">
        <v>1022</v>
      </c>
      <c r="H207" s="206">
        <v>180</v>
      </c>
      <c r="I207" s="207"/>
      <c r="J207" s="208">
        <f>ROUND(I207*H207,2)</f>
        <v>0</v>
      </c>
      <c r="K207" s="204" t="s">
        <v>5</v>
      </c>
      <c r="L207" s="47"/>
      <c r="M207" s="209" t="s">
        <v>5</v>
      </c>
      <c r="N207" s="210" t="s">
        <v>48</v>
      </c>
      <c r="O207" s="48"/>
      <c r="P207" s="211">
        <f>O207*H207</f>
        <v>0</v>
      </c>
      <c r="Q207" s="211">
        <v>0</v>
      </c>
      <c r="R207" s="211">
        <f>Q207*H207</f>
        <v>0</v>
      </c>
      <c r="S207" s="211">
        <v>0</v>
      </c>
      <c r="T207" s="212">
        <f>S207*H207</f>
        <v>0</v>
      </c>
      <c r="AR207" s="24" t="s">
        <v>208</v>
      </c>
      <c r="AT207" s="24" t="s">
        <v>203</v>
      </c>
      <c r="AU207" s="24" t="s">
        <v>87</v>
      </c>
      <c r="AY207" s="24" t="s">
        <v>201</v>
      </c>
      <c r="BE207" s="213">
        <f>IF(N207="základní",J207,0)</f>
        <v>0</v>
      </c>
      <c r="BF207" s="213">
        <f>IF(N207="snížená",J207,0)</f>
        <v>0</v>
      </c>
      <c r="BG207" s="213">
        <f>IF(N207="zákl. přenesená",J207,0)</f>
        <v>0</v>
      </c>
      <c r="BH207" s="213">
        <f>IF(N207="sníž. přenesená",J207,0)</f>
        <v>0</v>
      </c>
      <c r="BI207" s="213">
        <f>IF(N207="nulová",J207,0)</f>
        <v>0</v>
      </c>
      <c r="BJ207" s="24" t="s">
        <v>85</v>
      </c>
      <c r="BK207" s="213">
        <f>ROUND(I207*H207,2)</f>
        <v>0</v>
      </c>
      <c r="BL207" s="24" t="s">
        <v>208</v>
      </c>
      <c r="BM207" s="24" t="s">
        <v>713</v>
      </c>
    </row>
    <row r="208" spans="2:47" s="1" customFormat="1" ht="13.5">
      <c r="B208" s="47"/>
      <c r="D208" s="214" t="s">
        <v>210</v>
      </c>
      <c r="F208" s="215" t="s">
        <v>1406</v>
      </c>
      <c r="I208" s="216"/>
      <c r="L208" s="47"/>
      <c r="M208" s="217"/>
      <c r="N208" s="48"/>
      <c r="O208" s="48"/>
      <c r="P208" s="48"/>
      <c r="Q208" s="48"/>
      <c r="R208" s="48"/>
      <c r="S208" s="48"/>
      <c r="T208" s="86"/>
      <c r="AT208" s="24" t="s">
        <v>210</v>
      </c>
      <c r="AU208" s="24" t="s">
        <v>87</v>
      </c>
    </row>
    <row r="209" spans="2:63" s="10" customFormat="1" ht="29.85" customHeight="1">
      <c r="B209" s="188"/>
      <c r="D209" s="189" t="s">
        <v>76</v>
      </c>
      <c r="E209" s="199" t="s">
        <v>1407</v>
      </c>
      <c r="F209" s="199" t="s">
        <v>1408</v>
      </c>
      <c r="I209" s="191"/>
      <c r="J209" s="200">
        <f>BK209</f>
        <v>0</v>
      </c>
      <c r="L209" s="188"/>
      <c r="M209" s="193"/>
      <c r="N209" s="194"/>
      <c r="O209" s="194"/>
      <c r="P209" s="195">
        <f>SUM(P210:P227)</f>
        <v>0</v>
      </c>
      <c r="Q209" s="194"/>
      <c r="R209" s="195">
        <f>SUM(R210:R227)</f>
        <v>0</v>
      </c>
      <c r="S209" s="194"/>
      <c r="T209" s="196">
        <f>SUM(T210:T227)</f>
        <v>0</v>
      </c>
      <c r="AR209" s="189" t="s">
        <v>85</v>
      </c>
      <c r="AT209" s="197" t="s">
        <v>76</v>
      </c>
      <c r="AU209" s="197" t="s">
        <v>85</v>
      </c>
      <c r="AY209" s="189" t="s">
        <v>201</v>
      </c>
      <c r="BK209" s="198">
        <f>SUM(BK210:BK227)</f>
        <v>0</v>
      </c>
    </row>
    <row r="210" spans="2:65" s="1" customFormat="1" ht="16.5" customHeight="1">
      <c r="B210" s="201"/>
      <c r="C210" s="202" t="s">
        <v>480</v>
      </c>
      <c r="D210" s="202" t="s">
        <v>203</v>
      </c>
      <c r="E210" s="203" t="s">
        <v>1409</v>
      </c>
      <c r="F210" s="204" t="s">
        <v>1410</v>
      </c>
      <c r="G210" s="205" t="s">
        <v>330</v>
      </c>
      <c r="H210" s="206">
        <v>440</v>
      </c>
      <c r="I210" s="207"/>
      <c r="J210" s="208">
        <f>ROUND(I210*H210,2)</f>
        <v>0</v>
      </c>
      <c r="K210" s="204" t="s">
        <v>5</v>
      </c>
      <c r="L210" s="47"/>
      <c r="M210" s="209" t="s">
        <v>5</v>
      </c>
      <c r="N210" s="210" t="s">
        <v>48</v>
      </c>
      <c r="O210" s="48"/>
      <c r="P210" s="211">
        <f>O210*H210</f>
        <v>0</v>
      </c>
      <c r="Q210" s="211">
        <v>0</v>
      </c>
      <c r="R210" s="211">
        <f>Q210*H210</f>
        <v>0</v>
      </c>
      <c r="S210" s="211">
        <v>0</v>
      </c>
      <c r="T210" s="212">
        <f>S210*H210</f>
        <v>0</v>
      </c>
      <c r="AR210" s="24" t="s">
        <v>208</v>
      </c>
      <c r="AT210" s="24" t="s">
        <v>203</v>
      </c>
      <c r="AU210" s="24" t="s">
        <v>87</v>
      </c>
      <c r="AY210" s="24" t="s">
        <v>201</v>
      </c>
      <c r="BE210" s="213">
        <f>IF(N210="základní",J210,0)</f>
        <v>0</v>
      </c>
      <c r="BF210" s="213">
        <f>IF(N210="snížená",J210,0)</f>
        <v>0</v>
      </c>
      <c r="BG210" s="213">
        <f>IF(N210="zákl. přenesená",J210,0)</f>
        <v>0</v>
      </c>
      <c r="BH210" s="213">
        <f>IF(N210="sníž. přenesená",J210,0)</f>
        <v>0</v>
      </c>
      <c r="BI210" s="213">
        <f>IF(N210="nulová",J210,0)</f>
        <v>0</v>
      </c>
      <c r="BJ210" s="24" t="s">
        <v>85</v>
      </c>
      <c r="BK210" s="213">
        <f>ROUND(I210*H210,2)</f>
        <v>0</v>
      </c>
      <c r="BL210" s="24" t="s">
        <v>208</v>
      </c>
      <c r="BM210" s="24" t="s">
        <v>722</v>
      </c>
    </row>
    <row r="211" spans="2:47" s="1" customFormat="1" ht="13.5">
      <c r="B211" s="47"/>
      <c r="D211" s="214" t="s">
        <v>210</v>
      </c>
      <c r="F211" s="215" t="s">
        <v>1410</v>
      </c>
      <c r="I211" s="216"/>
      <c r="L211" s="47"/>
      <c r="M211" s="217"/>
      <c r="N211" s="48"/>
      <c r="O211" s="48"/>
      <c r="P211" s="48"/>
      <c r="Q211" s="48"/>
      <c r="R211" s="48"/>
      <c r="S211" s="48"/>
      <c r="T211" s="86"/>
      <c r="AT211" s="24" t="s">
        <v>210</v>
      </c>
      <c r="AU211" s="24" t="s">
        <v>87</v>
      </c>
    </row>
    <row r="212" spans="2:65" s="1" customFormat="1" ht="16.5" customHeight="1">
      <c r="B212" s="201"/>
      <c r="C212" s="202" t="s">
        <v>487</v>
      </c>
      <c r="D212" s="202" t="s">
        <v>203</v>
      </c>
      <c r="E212" s="203" t="s">
        <v>1411</v>
      </c>
      <c r="F212" s="204" t="s">
        <v>1412</v>
      </c>
      <c r="G212" s="205" t="s">
        <v>1192</v>
      </c>
      <c r="H212" s="206">
        <v>880</v>
      </c>
      <c r="I212" s="207"/>
      <c r="J212" s="208">
        <f>ROUND(I212*H212,2)</f>
        <v>0</v>
      </c>
      <c r="K212" s="204" t="s">
        <v>5</v>
      </c>
      <c r="L212" s="47"/>
      <c r="M212" s="209" t="s">
        <v>5</v>
      </c>
      <c r="N212" s="210" t="s">
        <v>48</v>
      </c>
      <c r="O212" s="48"/>
      <c r="P212" s="211">
        <f>O212*H212</f>
        <v>0</v>
      </c>
      <c r="Q212" s="211">
        <v>0</v>
      </c>
      <c r="R212" s="211">
        <f>Q212*H212</f>
        <v>0</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730</v>
      </c>
    </row>
    <row r="213" spans="2:47" s="1" customFormat="1" ht="13.5">
      <c r="B213" s="47"/>
      <c r="D213" s="214" t="s">
        <v>210</v>
      </c>
      <c r="F213" s="215" t="s">
        <v>1412</v>
      </c>
      <c r="I213" s="216"/>
      <c r="L213" s="47"/>
      <c r="M213" s="217"/>
      <c r="N213" s="48"/>
      <c r="O213" s="48"/>
      <c r="P213" s="48"/>
      <c r="Q213" s="48"/>
      <c r="R213" s="48"/>
      <c r="S213" s="48"/>
      <c r="T213" s="86"/>
      <c r="AT213" s="24" t="s">
        <v>210</v>
      </c>
      <c r="AU213" s="24" t="s">
        <v>87</v>
      </c>
    </row>
    <row r="214" spans="2:65" s="1" customFormat="1" ht="16.5" customHeight="1">
      <c r="B214" s="201"/>
      <c r="C214" s="202" t="s">
        <v>496</v>
      </c>
      <c r="D214" s="202" t="s">
        <v>203</v>
      </c>
      <c r="E214" s="203" t="s">
        <v>1413</v>
      </c>
      <c r="F214" s="204" t="s">
        <v>1414</v>
      </c>
      <c r="G214" s="205" t="s">
        <v>330</v>
      </c>
      <c r="H214" s="206">
        <v>180</v>
      </c>
      <c r="I214" s="207"/>
      <c r="J214" s="208">
        <f>ROUND(I214*H214,2)</f>
        <v>0</v>
      </c>
      <c r="K214" s="204" t="s">
        <v>5</v>
      </c>
      <c r="L214" s="47"/>
      <c r="M214" s="209" t="s">
        <v>5</v>
      </c>
      <c r="N214" s="210" t="s">
        <v>48</v>
      </c>
      <c r="O214" s="48"/>
      <c r="P214" s="211">
        <f>O214*H214</f>
        <v>0</v>
      </c>
      <c r="Q214" s="211">
        <v>0</v>
      </c>
      <c r="R214" s="211">
        <f>Q214*H214</f>
        <v>0</v>
      </c>
      <c r="S214" s="211">
        <v>0</v>
      </c>
      <c r="T214" s="212">
        <f>S214*H214</f>
        <v>0</v>
      </c>
      <c r="AR214" s="24" t="s">
        <v>208</v>
      </c>
      <c r="AT214" s="24" t="s">
        <v>203</v>
      </c>
      <c r="AU214" s="24" t="s">
        <v>87</v>
      </c>
      <c r="AY214" s="24" t="s">
        <v>201</v>
      </c>
      <c r="BE214" s="213">
        <f>IF(N214="základní",J214,0)</f>
        <v>0</v>
      </c>
      <c r="BF214" s="213">
        <f>IF(N214="snížená",J214,0)</f>
        <v>0</v>
      </c>
      <c r="BG214" s="213">
        <f>IF(N214="zákl. přenesená",J214,0)</f>
        <v>0</v>
      </c>
      <c r="BH214" s="213">
        <f>IF(N214="sníž. přenesená",J214,0)</f>
        <v>0</v>
      </c>
      <c r="BI214" s="213">
        <f>IF(N214="nulová",J214,0)</f>
        <v>0</v>
      </c>
      <c r="BJ214" s="24" t="s">
        <v>85</v>
      </c>
      <c r="BK214" s="213">
        <f>ROUND(I214*H214,2)</f>
        <v>0</v>
      </c>
      <c r="BL214" s="24" t="s">
        <v>208</v>
      </c>
      <c r="BM214" s="24" t="s">
        <v>738</v>
      </c>
    </row>
    <row r="215" spans="2:47" s="1" customFormat="1" ht="13.5">
      <c r="B215" s="47"/>
      <c r="D215" s="214" t="s">
        <v>210</v>
      </c>
      <c r="F215" s="215" t="s">
        <v>1414</v>
      </c>
      <c r="I215" s="216"/>
      <c r="L215" s="47"/>
      <c r="M215" s="217"/>
      <c r="N215" s="48"/>
      <c r="O215" s="48"/>
      <c r="P215" s="48"/>
      <c r="Q215" s="48"/>
      <c r="R215" s="48"/>
      <c r="S215" s="48"/>
      <c r="T215" s="86"/>
      <c r="AT215" s="24" t="s">
        <v>210</v>
      </c>
      <c r="AU215" s="24" t="s">
        <v>87</v>
      </c>
    </row>
    <row r="216" spans="2:65" s="1" customFormat="1" ht="16.5" customHeight="1">
      <c r="B216" s="201"/>
      <c r="C216" s="202" t="s">
        <v>503</v>
      </c>
      <c r="D216" s="202" t="s">
        <v>203</v>
      </c>
      <c r="E216" s="203" t="s">
        <v>1415</v>
      </c>
      <c r="F216" s="204" t="s">
        <v>1416</v>
      </c>
      <c r="G216" s="205" t="s">
        <v>330</v>
      </c>
      <c r="H216" s="206">
        <v>80</v>
      </c>
      <c r="I216" s="207"/>
      <c r="J216" s="208">
        <f>ROUND(I216*H216,2)</f>
        <v>0</v>
      </c>
      <c r="K216" s="204" t="s">
        <v>5</v>
      </c>
      <c r="L216" s="47"/>
      <c r="M216" s="209" t="s">
        <v>5</v>
      </c>
      <c r="N216" s="210" t="s">
        <v>48</v>
      </c>
      <c r="O216" s="48"/>
      <c r="P216" s="211">
        <f>O216*H216</f>
        <v>0</v>
      </c>
      <c r="Q216" s="211">
        <v>0</v>
      </c>
      <c r="R216" s="211">
        <f>Q216*H216</f>
        <v>0</v>
      </c>
      <c r="S216" s="211">
        <v>0</v>
      </c>
      <c r="T216" s="212">
        <f>S216*H216</f>
        <v>0</v>
      </c>
      <c r="AR216" s="24" t="s">
        <v>208</v>
      </c>
      <c r="AT216" s="24" t="s">
        <v>203</v>
      </c>
      <c r="AU216" s="24" t="s">
        <v>87</v>
      </c>
      <c r="AY216" s="24" t="s">
        <v>201</v>
      </c>
      <c r="BE216" s="213">
        <f>IF(N216="základní",J216,0)</f>
        <v>0</v>
      </c>
      <c r="BF216" s="213">
        <f>IF(N216="snížená",J216,0)</f>
        <v>0</v>
      </c>
      <c r="BG216" s="213">
        <f>IF(N216="zákl. přenesená",J216,0)</f>
        <v>0</v>
      </c>
      <c r="BH216" s="213">
        <f>IF(N216="sníž. přenesená",J216,0)</f>
        <v>0</v>
      </c>
      <c r="BI216" s="213">
        <f>IF(N216="nulová",J216,0)</f>
        <v>0</v>
      </c>
      <c r="BJ216" s="24" t="s">
        <v>85</v>
      </c>
      <c r="BK216" s="213">
        <f>ROUND(I216*H216,2)</f>
        <v>0</v>
      </c>
      <c r="BL216" s="24" t="s">
        <v>208</v>
      </c>
      <c r="BM216" s="24" t="s">
        <v>749</v>
      </c>
    </row>
    <row r="217" spans="2:47" s="1" customFormat="1" ht="13.5">
      <c r="B217" s="47"/>
      <c r="D217" s="214" t="s">
        <v>210</v>
      </c>
      <c r="F217" s="215" t="s">
        <v>1416</v>
      </c>
      <c r="I217" s="216"/>
      <c r="L217" s="47"/>
      <c r="M217" s="217"/>
      <c r="N217" s="48"/>
      <c r="O217" s="48"/>
      <c r="P217" s="48"/>
      <c r="Q217" s="48"/>
      <c r="R217" s="48"/>
      <c r="S217" s="48"/>
      <c r="T217" s="86"/>
      <c r="AT217" s="24" t="s">
        <v>210</v>
      </c>
      <c r="AU217" s="24" t="s">
        <v>87</v>
      </c>
    </row>
    <row r="218" spans="2:65" s="1" customFormat="1" ht="16.5" customHeight="1">
      <c r="B218" s="201"/>
      <c r="C218" s="202" t="s">
        <v>509</v>
      </c>
      <c r="D218" s="202" t="s">
        <v>203</v>
      </c>
      <c r="E218" s="203" t="s">
        <v>1417</v>
      </c>
      <c r="F218" s="204" t="s">
        <v>1418</v>
      </c>
      <c r="G218" s="205" t="s">
        <v>330</v>
      </c>
      <c r="H218" s="206">
        <v>60</v>
      </c>
      <c r="I218" s="207"/>
      <c r="J218" s="208">
        <f>ROUND(I218*H218,2)</f>
        <v>0</v>
      </c>
      <c r="K218" s="204" t="s">
        <v>5</v>
      </c>
      <c r="L218" s="47"/>
      <c r="M218" s="209" t="s">
        <v>5</v>
      </c>
      <c r="N218" s="210" t="s">
        <v>48</v>
      </c>
      <c r="O218" s="48"/>
      <c r="P218" s="211">
        <f>O218*H218</f>
        <v>0</v>
      </c>
      <c r="Q218" s="211">
        <v>0</v>
      </c>
      <c r="R218" s="211">
        <f>Q218*H218</f>
        <v>0</v>
      </c>
      <c r="S218" s="211">
        <v>0</v>
      </c>
      <c r="T218" s="212">
        <f>S218*H218</f>
        <v>0</v>
      </c>
      <c r="AR218" s="24" t="s">
        <v>208</v>
      </c>
      <c r="AT218" s="24" t="s">
        <v>203</v>
      </c>
      <c r="AU218" s="24" t="s">
        <v>87</v>
      </c>
      <c r="AY218" s="24" t="s">
        <v>201</v>
      </c>
      <c r="BE218" s="213">
        <f>IF(N218="základní",J218,0)</f>
        <v>0</v>
      </c>
      <c r="BF218" s="213">
        <f>IF(N218="snížená",J218,0)</f>
        <v>0</v>
      </c>
      <c r="BG218" s="213">
        <f>IF(N218="zákl. přenesená",J218,0)</f>
        <v>0</v>
      </c>
      <c r="BH218" s="213">
        <f>IF(N218="sníž. přenesená",J218,0)</f>
        <v>0</v>
      </c>
      <c r="BI218" s="213">
        <f>IF(N218="nulová",J218,0)</f>
        <v>0</v>
      </c>
      <c r="BJ218" s="24" t="s">
        <v>85</v>
      </c>
      <c r="BK218" s="213">
        <f>ROUND(I218*H218,2)</f>
        <v>0</v>
      </c>
      <c r="BL218" s="24" t="s">
        <v>208</v>
      </c>
      <c r="BM218" s="24" t="s">
        <v>759</v>
      </c>
    </row>
    <row r="219" spans="2:47" s="1" customFormat="1" ht="13.5">
      <c r="B219" s="47"/>
      <c r="D219" s="214" t="s">
        <v>210</v>
      </c>
      <c r="F219" s="215" t="s">
        <v>1418</v>
      </c>
      <c r="I219" s="216"/>
      <c r="L219" s="47"/>
      <c r="M219" s="217"/>
      <c r="N219" s="48"/>
      <c r="O219" s="48"/>
      <c r="P219" s="48"/>
      <c r="Q219" s="48"/>
      <c r="R219" s="48"/>
      <c r="S219" s="48"/>
      <c r="T219" s="86"/>
      <c r="AT219" s="24" t="s">
        <v>210</v>
      </c>
      <c r="AU219" s="24" t="s">
        <v>87</v>
      </c>
    </row>
    <row r="220" spans="2:65" s="1" customFormat="1" ht="16.5" customHeight="1">
      <c r="B220" s="201"/>
      <c r="C220" s="202" t="s">
        <v>515</v>
      </c>
      <c r="D220" s="202" t="s">
        <v>203</v>
      </c>
      <c r="E220" s="203" t="s">
        <v>1419</v>
      </c>
      <c r="F220" s="204" t="s">
        <v>1420</v>
      </c>
      <c r="G220" s="205" t="s">
        <v>330</v>
      </c>
      <c r="H220" s="206">
        <v>35</v>
      </c>
      <c r="I220" s="207"/>
      <c r="J220" s="208">
        <f>ROUND(I220*H220,2)</f>
        <v>0</v>
      </c>
      <c r="K220" s="204" t="s">
        <v>5</v>
      </c>
      <c r="L220" s="47"/>
      <c r="M220" s="209" t="s">
        <v>5</v>
      </c>
      <c r="N220" s="210" t="s">
        <v>48</v>
      </c>
      <c r="O220" s="48"/>
      <c r="P220" s="211">
        <f>O220*H220</f>
        <v>0</v>
      </c>
      <c r="Q220" s="211">
        <v>0</v>
      </c>
      <c r="R220" s="211">
        <f>Q220*H220</f>
        <v>0</v>
      </c>
      <c r="S220" s="211">
        <v>0</v>
      </c>
      <c r="T220" s="212">
        <f>S220*H220</f>
        <v>0</v>
      </c>
      <c r="AR220" s="24" t="s">
        <v>208</v>
      </c>
      <c r="AT220" s="24" t="s">
        <v>203</v>
      </c>
      <c r="AU220" s="24" t="s">
        <v>87</v>
      </c>
      <c r="AY220" s="24" t="s">
        <v>201</v>
      </c>
      <c r="BE220" s="213">
        <f>IF(N220="základní",J220,0)</f>
        <v>0</v>
      </c>
      <c r="BF220" s="213">
        <f>IF(N220="snížená",J220,0)</f>
        <v>0</v>
      </c>
      <c r="BG220" s="213">
        <f>IF(N220="zákl. přenesená",J220,0)</f>
        <v>0</v>
      </c>
      <c r="BH220" s="213">
        <f>IF(N220="sníž. přenesená",J220,0)</f>
        <v>0</v>
      </c>
      <c r="BI220" s="213">
        <f>IF(N220="nulová",J220,0)</f>
        <v>0</v>
      </c>
      <c r="BJ220" s="24" t="s">
        <v>85</v>
      </c>
      <c r="BK220" s="213">
        <f>ROUND(I220*H220,2)</f>
        <v>0</v>
      </c>
      <c r="BL220" s="24" t="s">
        <v>208</v>
      </c>
      <c r="BM220" s="24" t="s">
        <v>769</v>
      </c>
    </row>
    <row r="221" spans="2:47" s="1" customFormat="1" ht="13.5">
      <c r="B221" s="47"/>
      <c r="D221" s="214" t="s">
        <v>210</v>
      </c>
      <c r="F221" s="215" t="s">
        <v>1420</v>
      </c>
      <c r="I221" s="216"/>
      <c r="L221" s="47"/>
      <c r="M221" s="217"/>
      <c r="N221" s="48"/>
      <c r="O221" s="48"/>
      <c r="P221" s="48"/>
      <c r="Q221" s="48"/>
      <c r="R221" s="48"/>
      <c r="S221" s="48"/>
      <c r="T221" s="86"/>
      <c r="AT221" s="24" t="s">
        <v>210</v>
      </c>
      <c r="AU221" s="24" t="s">
        <v>87</v>
      </c>
    </row>
    <row r="222" spans="2:65" s="1" customFormat="1" ht="16.5" customHeight="1">
      <c r="B222" s="201"/>
      <c r="C222" s="202" t="s">
        <v>518</v>
      </c>
      <c r="D222" s="202" t="s">
        <v>203</v>
      </c>
      <c r="E222" s="203" t="s">
        <v>1421</v>
      </c>
      <c r="F222" s="204" t="s">
        <v>1422</v>
      </c>
      <c r="G222" s="205" t="s">
        <v>330</v>
      </c>
      <c r="H222" s="206">
        <v>80</v>
      </c>
      <c r="I222" s="207"/>
      <c r="J222" s="208">
        <f>ROUND(I222*H222,2)</f>
        <v>0</v>
      </c>
      <c r="K222" s="204" t="s">
        <v>5</v>
      </c>
      <c r="L222" s="47"/>
      <c r="M222" s="209" t="s">
        <v>5</v>
      </c>
      <c r="N222" s="210" t="s">
        <v>48</v>
      </c>
      <c r="O222" s="48"/>
      <c r="P222" s="211">
        <f>O222*H222</f>
        <v>0</v>
      </c>
      <c r="Q222" s="211">
        <v>0</v>
      </c>
      <c r="R222" s="211">
        <f>Q222*H222</f>
        <v>0</v>
      </c>
      <c r="S222" s="211">
        <v>0</v>
      </c>
      <c r="T222" s="212">
        <f>S222*H222</f>
        <v>0</v>
      </c>
      <c r="AR222" s="24" t="s">
        <v>208</v>
      </c>
      <c r="AT222" s="24" t="s">
        <v>203</v>
      </c>
      <c r="AU222" s="24" t="s">
        <v>87</v>
      </c>
      <c r="AY222" s="24" t="s">
        <v>201</v>
      </c>
      <c r="BE222" s="213">
        <f>IF(N222="základní",J222,0)</f>
        <v>0</v>
      </c>
      <c r="BF222" s="213">
        <f>IF(N222="snížená",J222,0)</f>
        <v>0</v>
      </c>
      <c r="BG222" s="213">
        <f>IF(N222="zákl. přenesená",J222,0)</f>
        <v>0</v>
      </c>
      <c r="BH222" s="213">
        <f>IF(N222="sníž. přenesená",J222,0)</f>
        <v>0</v>
      </c>
      <c r="BI222" s="213">
        <f>IF(N222="nulová",J222,0)</f>
        <v>0</v>
      </c>
      <c r="BJ222" s="24" t="s">
        <v>85</v>
      </c>
      <c r="BK222" s="213">
        <f>ROUND(I222*H222,2)</f>
        <v>0</v>
      </c>
      <c r="BL222" s="24" t="s">
        <v>208</v>
      </c>
      <c r="BM222" s="24" t="s">
        <v>780</v>
      </c>
    </row>
    <row r="223" spans="2:47" s="1" customFormat="1" ht="13.5">
      <c r="B223" s="47"/>
      <c r="D223" s="214" t="s">
        <v>210</v>
      </c>
      <c r="F223" s="215" t="s">
        <v>1422</v>
      </c>
      <c r="I223" s="216"/>
      <c r="L223" s="47"/>
      <c r="M223" s="217"/>
      <c r="N223" s="48"/>
      <c r="O223" s="48"/>
      <c r="P223" s="48"/>
      <c r="Q223" s="48"/>
      <c r="R223" s="48"/>
      <c r="S223" s="48"/>
      <c r="T223" s="86"/>
      <c r="AT223" s="24" t="s">
        <v>210</v>
      </c>
      <c r="AU223" s="24" t="s">
        <v>87</v>
      </c>
    </row>
    <row r="224" spans="2:65" s="1" customFormat="1" ht="16.5" customHeight="1">
      <c r="B224" s="201"/>
      <c r="C224" s="202" t="s">
        <v>523</v>
      </c>
      <c r="D224" s="202" t="s">
        <v>203</v>
      </c>
      <c r="E224" s="203" t="s">
        <v>1423</v>
      </c>
      <c r="F224" s="204" t="s">
        <v>1424</v>
      </c>
      <c r="G224" s="205" t="s">
        <v>330</v>
      </c>
      <c r="H224" s="206">
        <v>110</v>
      </c>
      <c r="I224" s="207"/>
      <c r="J224" s="208">
        <f>ROUND(I224*H224,2)</f>
        <v>0</v>
      </c>
      <c r="K224" s="204" t="s">
        <v>5</v>
      </c>
      <c r="L224" s="47"/>
      <c r="M224" s="209" t="s">
        <v>5</v>
      </c>
      <c r="N224" s="210" t="s">
        <v>48</v>
      </c>
      <c r="O224" s="48"/>
      <c r="P224" s="211">
        <f>O224*H224</f>
        <v>0</v>
      </c>
      <c r="Q224" s="211">
        <v>0</v>
      </c>
      <c r="R224" s="211">
        <f>Q224*H224</f>
        <v>0</v>
      </c>
      <c r="S224" s="211">
        <v>0</v>
      </c>
      <c r="T224" s="212">
        <f>S224*H224</f>
        <v>0</v>
      </c>
      <c r="AR224" s="24" t="s">
        <v>208</v>
      </c>
      <c r="AT224" s="24" t="s">
        <v>203</v>
      </c>
      <c r="AU224" s="24" t="s">
        <v>87</v>
      </c>
      <c r="AY224" s="24" t="s">
        <v>201</v>
      </c>
      <c r="BE224" s="213">
        <f>IF(N224="základní",J224,0)</f>
        <v>0</v>
      </c>
      <c r="BF224" s="213">
        <f>IF(N224="snížená",J224,0)</f>
        <v>0</v>
      </c>
      <c r="BG224" s="213">
        <f>IF(N224="zákl. přenesená",J224,0)</f>
        <v>0</v>
      </c>
      <c r="BH224" s="213">
        <f>IF(N224="sníž. přenesená",J224,0)</f>
        <v>0</v>
      </c>
      <c r="BI224" s="213">
        <f>IF(N224="nulová",J224,0)</f>
        <v>0</v>
      </c>
      <c r="BJ224" s="24" t="s">
        <v>85</v>
      </c>
      <c r="BK224" s="213">
        <f>ROUND(I224*H224,2)</f>
        <v>0</v>
      </c>
      <c r="BL224" s="24" t="s">
        <v>208</v>
      </c>
      <c r="BM224" s="24" t="s">
        <v>792</v>
      </c>
    </row>
    <row r="225" spans="2:47" s="1" customFormat="1" ht="13.5">
      <c r="B225" s="47"/>
      <c r="D225" s="214" t="s">
        <v>210</v>
      </c>
      <c r="F225" s="215" t="s">
        <v>1424</v>
      </c>
      <c r="I225" s="216"/>
      <c r="L225" s="47"/>
      <c r="M225" s="217"/>
      <c r="N225" s="48"/>
      <c r="O225" s="48"/>
      <c r="P225" s="48"/>
      <c r="Q225" s="48"/>
      <c r="R225" s="48"/>
      <c r="S225" s="48"/>
      <c r="T225" s="86"/>
      <c r="AT225" s="24" t="s">
        <v>210</v>
      </c>
      <c r="AU225" s="24" t="s">
        <v>87</v>
      </c>
    </row>
    <row r="226" spans="2:65" s="1" customFormat="1" ht="16.5" customHeight="1">
      <c r="B226" s="201"/>
      <c r="C226" s="202" t="s">
        <v>528</v>
      </c>
      <c r="D226" s="202" t="s">
        <v>203</v>
      </c>
      <c r="E226" s="203" t="s">
        <v>1425</v>
      </c>
      <c r="F226" s="204" t="s">
        <v>1426</v>
      </c>
      <c r="G226" s="205" t="s">
        <v>330</v>
      </c>
      <c r="H226" s="206">
        <v>70</v>
      </c>
      <c r="I226" s="207"/>
      <c r="J226" s="208">
        <f>ROUND(I226*H226,2)</f>
        <v>0</v>
      </c>
      <c r="K226" s="204" t="s">
        <v>5</v>
      </c>
      <c r="L226" s="47"/>
      <c r="M226" s="209" t="s">
        <v>5</v>
      </c>
      <c r="N226" s="210" t="s">
        <v>48</v>
      </c>
      <c r="O226" s="48"/>
      <c r="P226" s="211">
        <f>O226*H226</f>
        <v>0</v>
      </c>
      <c r="Q226" s="211">
        <v>0</v>
      </c>
      <c r="R226" s="211">
        <f>Q226*H226</f>
        <v>0</v>
      </c>
      <c r="S226" s="211">
        <v>0</v>
      </c>
      <c r="T226" s="212">
        <f>S226*H226</f>
        <v>0</v>
      </c>
      <c r="AR226" s="24" t="s">
        <v>208</v>
      </c>
      <c r="AT226" s="24" t="s">
        <v>203</v>
      </c>
      <c r="AU226" s="24" t="s">
        <v>87</v>
      </c>
      <c r="AY226" s="24" t="s">
        <v>201</v>
      </c>
      <c r="BE226" s="213">
        <f>IF(N226="základní",J226,0)</f>
        <v>0</v>
      </c>
      <c r="BF226" s="213">
        <f>IF(N226="snížená",J226,0)</f>
        <v>0</v>
      </c>
      <c r="BG226" s="213">
        <f>IF(N226="zákl. přenesená",J226,0)</f>
        <v>0</v>
      </c>
      <c r="BH226" s="213">
        <f>IF(N226="sníž. přenesená",J226,0)</f>
        <v>0</v>
      </c>
      <c r="BI226" s="213">
        <f>IF(N226="nulová",J226,0)</f>
        <v>0</v>
      </c>
      <c r="BJ226" s="24" t="s">
        <v>85</v>
      </c>
      <c r="BK226" s="213">
        <f>ROUND(I226*H226,2)</f>
        <v>0</v>
      </c>
      <c r="BL226" s="24" t="s">
        <v>208</v>
      </c>
      <c r="BM226" s="24" t="s">
        <v>803</v>
      </c>
    </row>
    <row r="227" spans="2:47" s="1" customFormat="1" ht="13.5">
      <c r="B227" s="47"/>
      <c r="D227" s="214" t="s">
        <v>210</v>
      </c>
      <c r="F227" s="215" t="s">
        <v>1426</v>
      </c>
      <c r="I227" s="216"/>
      <c r="L227" s="47"/>
      <c r="M227" s="217"/>
      <c r="N227" s="48"/>
      <c r="O227" s="48"/>
      <c r="P227" s="48"/>
      <c r="Q227" s="48"/>
      <c r="R227" s="48"/>
      <c r="S227" s="48"/>
      <c r="T227" s="86"/>
      <c r="AT227" s="24" t="s">
        <v>210</v>
      </c>
      <c r="AU227" s="24" t="s">
        <v>87</v>
      </c>
    </row>
    <row r="228" spans="2:63" s="10" customFormat="1" ht="29.85" customHeight="1">
      <c r="B228" s="188"/>
      <c r="D228" s="189" t="s">
        <v>76</v>
      </c>
      <c r="E228" s="199" t="s">
        <v>1427</v>
      </c>
      <c r="F228" s="199" t="s">
        <v>1428</v>
      </c>
      <c r="I228" s="191"/>
      <c r="J228" s="200">
        <f>BK228</f>
        <v>0</v>
      </c>
      <c r="L228" s="188"/>
      <c r="M228" s="193"/>
      <c r="N228" s="194"/>
      <c r="O228" s="194"/>
      <c r="P228" s="195">
        <f>SUM(P229:P240)</f>
        <v>0</v>
      </c>
      <c r="Q228" s="194"/>
      <c r="R228" s="195">
        <f>SUM(R229:R240)</f>
        <v>0</v>
      </c>
      <c r="S228" s="194"/>
      <c r="T228" s="196">
        <f>SUM(T229:T240)</f>
        <v>0</v>
      </c>
      <c r="AR228" s="189" t="s">
        <v>85</v>
      </c>
      <c r="AT228" s="197" t="s">
        <v>76</v>
      </c>
      <c r="AU228" s="197" t="s">
        <v>85</v>
      </c>
      <c r="AY228" s="189" t="s">
        <v>201</v>
      </c>
      <c r="BK228" s="198">
        <f>SUM(BK229:BK240)</f>
        <v>0</v>
      </c>
    </row>
    <row r="229" spans="2:65" s="1" customFormat="1" ht="16.5" customHeight="1">
      <c r="B229" s="201"/>
      <c r="C229" s="202" t="s">
        <v>536</v>
      </c>
      <c r="D229" s="202" t="s">
        <v>203</v>
      </c>
      <c r="E229" s="203" t="s">
        <v>1429</v>
      </c>
      <c r="F229" s="204" t="s">
        <v>1430</v>
      </c>
      <c r="G229" s="205" t="s">
        <v>1192</v>
      </c>
      <c r="H229" s="206">
        <v>15</v>
      </c>
      <c r="I229" s="207"/>
      <c r="J229" s="208">
        <f>ROUND(I229*H229,2)</f>
        <v>0</v>
      </c>
      <c r="K229" s="204" t="s">
        <v>5</v>
      </c>
      <c r="L229" s="47"/>
      <c r="M229" s="209" t="s">
        <v>5</v>
      </c>
      <c r="N229" s="210" t="s">
        <v>48</v>
      </c>
      <c r="O229" s="48"/>
      <c r="P229" s="211">
        <f>O229*H229</f>
        <v>0</v>
      </c>
      <c r="Q229" s="211">
        <v>0</v>
      </c>
      <c r="R229" s="211">
        <f>Q229*H229</f>
        <v>0</v>
      </c>
      <c r="S229" s="211">
        <v>0</v>
      </c>
      <c r="T229" s="212">
        <f>S229*H229</f>
        <v>0</v>
      </c>
      <c r="AR229" s="24" t="s">
        <v>208</v>
      </c>
      <c r="AT229" s="24" t="s">
        <v>203</v>
      </c>
      <c r="AU229" s="24" t="s">
        <v>87</v>
      </c>
      <c r="AY229" s="24" t="s">
        <v>201</v>
      </c>
      <c r="BE229" s="213">
        <f>IF(N229="základní",J229,0)</f>
        <v>0</v>
      </c>
      <c r="BF229" s="213">
        <f>IF(N229="snížená",J229,0)</f>
        <v>0</v>
      </c>
      <c r="BG229" s="213">
        <f>IF(N229="zákl. přenesená",J229,0)</f>
        <v>0</v>
      </c>
      <c r="BH229" s="213">
        <f>IF(N229="sníž. přenesená",J229,0)</f>
        <v>0</v>
      </c>
      <c r="BI229" s="213">
        <f>IF(N229="nulová",J229,0)</f>
        <v>0</v>
      </c>
      <c r="BJ229" s="24" t="s">
        <v>85</v>
      </c>
      <c r="BK229" s="213">
        <f>ROUND(I229*H229,2)</f>
        <v>0</v>
      </c>
      <c r="BL229" s="24" t="s">
        <v>208</v>
      </c>
      <c r="BM229" s="24" t="s">
        <v>815</v>
      </c>
    </row>
    <row r="230" spans="2:47" s="1" customFormat="1" ht="13.5">
      <c r="B230" s="47"/>
      <c r="D230" s="214" t="s">
        <v>210</v>
      </c>
      <c r="F230" s="215" t="s">
        <v>1430</v>
      </c>
      <c r="I230" s="216"/>
      <c r="L230" s="47"/>
      <c r="M230" s="217"/>
      <c r="N230" s="48"/>
      <c r="O230" s="48"/>
      <c r="P230" s="48"/>
      <c r="Q230" s="48"/>
      <c r="R230" s="48"/>
      <c r="S230" s="48"/>
      <c r="T230" s="86"/>
      <c r="AT230" s="24" t="s">
        <v>210</v>
      </c>
      <c r="AU230" s="24" t="s">
        <v>87</v>
      </c>
    </row>
    <row r="231" spans="2:65" s="1" customFormat="1" ht="16.5" customHeight="1">
      <c r="B231" s="201"/>
      <c r="C231" s="202" t="s">
        <v>541</v>
      </c>
      <c r="D231" s="202" t="s">
        <v>203</v>
      </c>
      <c r="E231" s="203" t="s">
        <v>1431</v>
      </c>
      <c r="F231" s="204" t="s">
        <v>1432</v>
      </c>
      <c r="G231" s="205" t="s">
        <v>1192</v>
      </c>
      <c r="H231" s="206">
        <v>10</v>
      </c>
      <c r="I231" s="207"/>
      <c r="J231" s="208">
        <f>ROUND(I231*H231,2)</f>
        <v>0</v>
      </c>
      <c r="K231" s="204" t="s">
        <v>5</v>
      </c>
      <c r="L231" s="47"/>
      <c r="M231" s="209" t="s">
        <v>5</v>
      </c>
      <c r="N231" s="210" t="s">
        <v>48</v>
      </c>
      <c r="O231" s="48"/>
      <c r="P231" s="211">
        <f>O231*H231</f>
        <v>0</v>
      </c>
      <c r="Q231" s="211">
        <v>0</v>
      </c>
      <c r="R231" s="211">
        <f>Q231*H231</f>
        <v>0</v>
      </c>
      <c r="S231" s="211">
        <v>0</v>
      </c>
      <c r="T231" s="212">
        <f>S231*H231</f>
        <v>0</v>
      </c>
      <c r="AR231" s="24" t="s">
        <v>208</v>
      </c>
      <c r="AT231" s="24" t="s">
        <v>203</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826</v>
      </c>
    </row>
    <row r="232" spans="2:47" s="1" customFormat="1" ht="13.5">
      <c r="B232" s="47"/>
      <c r="D232" s="214" t="s">
        <v>210</v>
      </c>
      <c r="F232" s="215" t="s">
        <v>1432</v>
      </c>
      <c r="I232" s="216"/>
      <c r="L232" s="47"/>
      <c r="M232" s="217"/>
      <c r="N232" s="48"/>
      <c r="O232" s="48"/>
      <c r="P232" s="48"/>
      <c r="Q232" s="48"/>
      <c r="R232" s="48"/>
      <c r="S232" s="48"/>
      <c r="T232" s="86"/>
      <c r="AT232" s="24" t="s">
        <v>210</v>
      </c>
      <c r="AU232" s="24" t="s">
        <v>87</v>
      </c>
    </row>
    <row r="233" spans="2:65" s="1" customFormat="1" ht="16.5" customHeight="1">
      <c r="B233" s="201"/>
      <c r="C233" s="202" t="s">
        <v>402</v>
      </c>
      <c r="D233" s="202" t="s">
        <v>203</v>
      </c>
      <c r="E233" s="203" t="s">
        <v>1433</v>
      </c>
      <c r="F233" s="204" t="s">
        <v>1434</v>
      </c>
      <c r="G233" s="205" t="s">
        <v>1192</v>
      </c>
      <c r="H233" s="206">
        <v>5</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208</v>
      </c>
      <c r="AT233" s="24" t="s">
        <v>203</v>
      </c>
      <c r="AU233" s="24" t="s">
        <v>87</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836</v>
      </c>
    </row>
    <row r="234" spans="2:47" s="1" customFormat="1" ht="13.5">
      <c r="B234" s="47"/>
      <c r="D234" s="214" t="s">
        <v>210</v>
      </c>
      <c r="F234" s="215" t="s">
        <v>1434</v>
      </c>
      <c r="I234" s="216"/>
      <c r="L234" s="47"/>
      <c r="M234" s="217"/>
      <c r="N234" s="48"/>
      <c r="O234" s="48"/>
      <c r="P234" s="48"/>
      <c r="Q234" s="48"/>
      <c r="R234" s="48"/>
      <c r="S234" s="48"/>
      <c r="T234" s="86"/>
      <c r="AT234" s="24" t="s">
        <v>210</v>
      </c>
      <c r="AU234" s="24" t="s">
        <v>87</v>
      </c>
    </row>
    <row r="235" spans="2:65" s="1" customFormat="1" ht="16.5" customHeight="1">
      <c r="B235" s="201"/>
      <c r="C235" s="202" t="s">
        <v>550</v>
      </c>
      <c r="D235" s="202" t="s">
        <v>203</v>
      </c>
      <c r="E235" s="203" t="s">
        <v>1435</v>
      </c>
      <c r="F235" s="204" t="s">
        <v>1436</v>
      </c>
      <c r="G235" s="205" t="s">
        <v>1192</v>
      </c>
      <c r="H235" s="206">
        <v>13</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208</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847</v>
      </c>
    </row>
    <row r="236" spans="2:47" s="1" customFormat="1" ht="13.5">
      <c r="B236" s="47"/>
      <c r="D236" s="214" t="s">
        <v>210</v>
      </c>
      <c r="F236" s="215" t="s">
        <v>1436</v>
      </c>
      <c r="I236" s="216"/>
      <c r="L236" s="47"/>
      <c r="M236" s="217"/>
      <c r="N236" s="48"/>
      <c r="O236" s="48"/>
      <c r="P236" s="48"/>
      <c r="Q236" s="48"/>
      <c r="R236" s="48"/>
      <c r="S236" s="48"/>
      <c r="T236" s="86"/>
      <c r="AT236" s="24" t="s">
        <v>210</v>
      </c>
      <c r="AU236" s="24" t="s">
        <v>87</v>
      </c>
    </row>
    <row r="237" spans="2:65" s="1" customFormat="1" ht="16.5" customHeight="1">
      <c r="B237" s="201"/>
      <c r="C237" s="202" t="s">
        <v>557</v>
      </c>
      <c r="D237" s="202" t="s">
        <v>203</v>
      </c>
      <c r="E237" s="203" t="s">
        <v>1437</v>
      </c>
      <c r="F237" s="204" t="s">
        <v>1438</v>
      </c>
      <c r="G237" s="205" t="s">
        <v>1192</v>
      </c>
      <c r="H237" s="206">
        <v>15</v>
      </c>
      <c r="I237" s="207"/>
      <c r="J237" s="208">
        <f>ROUND(I237*H237,2)</f>
        <v>0</v>
      </c>
      <c r="K237" s="204" t="s">
        <v>5</v>
      </c>
      <c r="L237" s="47"/>
      <c r="M237" s="209" t="s">
        <v>5</v>
      </c>
      <c r="N237" s="210" t="s">
        <v>48</v>
      </c>
      <c r="O237" s="48"/>
      <c r="P237" s="211">
        <f>O237*H237</f>
        <v>0</v>
      </c>
      <c r="Q237" s="211">
        <v>0</v>
      </c>
      <c r="R237" s="211">
        <f>Q237*H237</f>
        <v>0</v>
      </c>
      <c r="S237" s="211">
        <v>0</v>
      </c>
      <c r="T237" s="212">
        <f>S237*H237</f>
        <v>0</v>
      </c>
      <c r="AR237" s="24" t="s">
        <v>208</v>
      </c>
      <c r="AT237" s="24" t="s">
        <v>203</v>
      </c>
      <c r="AU237" s="24" t="s">
        <v>87</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859</v>
      </c>
    </row>
    <row r="238" spans="2:47" s="1" customFormat="1" ht="13.5">
      <c r="B238" s="47"/>
      <c r="D238" s="214" t="s">
        <v>210</v>
      </c>
      <c r="F238" s="215" t="s">
        <v>1438</v>
      </c>
      <c r="I238" s="216"/>
      <c r="L238" s="47"/>
      <c r="M238" s="217"/>
      <c r="N238" s="48"/>
      <c r="O238" s="48"/>
      <c r="P238" s="48"/>
      <c r="Q238" s="48"/>
      <c r="R238" s="48"/>
      <c r="S238" s="48"/>
      <c r="T238" s="86"/>
      <c r="AT238" s="24" t="s">
        <v>210</v>
      </c>
      <c r="AU238" s="24" t="s">
        <v>87</v>
      </c>
    </row>
    <row r="239" spans="2:65" s="1" customFormat="1" ht="16.5" customHeight="1">
      <c r="B239" s="201"/>
      <c r="C239" s="202" t="s">
        <v>562</v>
      </c>
      <c r="D239" s="202" t="s">
        <v>203</v>
      </c>
      <c r="E239" s="203" t="s">
        <v>1439</v>
      </c>
      <c r="F239" s="204" t="s">
        <v>1440</v>
      </c>
      <c r="G239" s="205" t="s">
        <v>1192</v>
      </c>
      <c r="H239" s="206">
        <v>105</v>
      </c>
      <c r="I239" s="207"/>
      <c r="J239" s="208">
        <f>ROUND(I239*H239,2)</f>
        <v>0</v>
      </c>
      <c r="K239" s="204" t="s">
        <v>5</v>
      </c>
      <c r="L239" s="47"/>
      <c r="M239" s="209" t="s">
        <v>5</v>
      </c>
      <c r="N239" s="210" t="s">
        <v>48</v>
      </c>
      <c r="O239" s="48"/>
      <c r="P239" s="211">
        <f>O239*H239</f>
        <v>0</v>
      </c>
      <c r="Q239" s="211">
        <v>0</v>
      </c>
      <c r="R239" s="211">
        <f>Q239*H239</f>
        <v>0</v>
      </c>
      <c r="S239" s="211">
        <v>0</v>
      </c>
      <c r="T239" s="212">
        <f>S239*H239</f>
        <v>0</v>
      </c>
      <c r="AR239" s="24" t="s">
        <v>208</v>
      </c>
      <c r="AT239" s="24" t="s">
        <v>203</v>
      </c>
      <c r="AU239" s="24" t="s">
        <v>87</v>
      </c>
      <c r="AY239" s="24" t="s">
        <v>201</v>
      </c>
      <c r="BE239" s="213">
        <f>IF(N239="základní",J239,0)</f>
        <v>0</v>
      </c>
      <c r="BF239" s="213">
        <f>IF(N239="snížená",J239,0)</f>
        <v>0</v>
      </c>
      <c r="BG239" s="213">
        <f>IF(N239="zákl. přenesená",J239,0)</f>
        <v>0</v>
      </c>
      <c r="BH239" s="213">
        <f>IF(N239="sníž. přenesená",J239,0)</f>
        <v>0</v>
      </c>
      <c r="BI239" s="213">
        <f>IF(N239="nulová",J239,0)</f>
        <v>0</v>
      </c>
      <c r="BJ239" s="24" t="s">
        <v>85</v>
      </c>
      <c r="BK239" s="213">
        <f>ROUND(I239*H239,2)</f>
        <v>0</v>
      </c>
      <c r="BL239" s="24" t="s">
        <v>208</v>
      </c>
      <c r="BM239" s="24" t="s">
        <v>881</v>
      </c>
    </row>
    <row r="240" spans="2:47" s="1" customFormat="1" ht="13.5">
      <c r="B240" s="47"/>
      <c r="D240" s="214" t="s">
        <v>210</v>
      </c>
      <c r="F240" s="215" t="s">
        <v>1440</v>
      </c>
      <c r="I240" s="216"/>
      <c r="L240" s="47"/>
      <c r="M240" s="217"/>
      <c r="N240" s="48"/>
      <c r="O240" s="48"/>
      <c r="P240" s="48"/>
      <c r="Q240" s="48"/>
      <c r="R240" s="48"/>
      <c r="S240" s="48"/>
      <c r="T240" s="86"/>
      <c r="AT240" s="24" t="s">
        <v>210</v>
      </c>
      <c r="AU240" s="24" t="s">
        <v>87</v>
      </c>
    </row>
    <row r="241" spans="2:63" s="10" customFormat="1" ht="29.85" customHeight="1">
      <c r="B241" s="188"/>
      <c r="D241" s="189" t="s">
        <v>76</v>
      </c>
      <c r="E241" s="199" t="s">
        <v>1441</v>
      </c>
      <c r="F241" s="199" t="s">
        <v>1442</v>
      </c>
      <c r="I241" s="191"/>
      <c r="J241" s="200">
        <f>BK241</f>
        <v>0</v>
      </c>
      <c r="L241" s="188"/>
      <c r="M241" s="193"/>
      <c r="N241" s="194"/>
      <c r="O241" s="194"/>
      <c r="P241" s="195">
        <f>SUM(P242:P263)</f>
        <v>0</v>
      </c>
      <c r="Q241" s="194"/>
      <c r="R241" s="195">
        <f>SUM(R242:R263)</f>
        <v>0</v>
      </c>
      <c r="S241" s="194"/>
      <c r="T241" s="196">
        <f>SUM(T242:T263)</f>
        <v>0</v>
      </c>
      <c r="AR241" s="189" t="s">
        <v>85</v>
      </c>
      <c r="AT241" s="197" t="s">
        <v>76</v>
      </c>
      <c r="AU241" s="197" t="s">
        <v>85</v>
      </c>
      <c r="AY241" s="189" t="s">
        <v>201</v>
      </c>
      <c r="BK241" s="198">
        <f>SUM(BK242:BK263)</f>
        <v>0</v>
      </c>
    </row>
    <row r="242" spans="2:65" s="1" customFormat="1" ht="16.5" customHeight="1">
      <c r="B242" s="201"/>
      <c r="C242" s="202" t="s">
        <v>567</v>
      </c>
      <c r="D242" s="202" t="s">
        <v>203</v>
      </c>
      <c r="E242" s="203" t="s">
        <v>1443</v>
      </c>
      <c r="F242" s="204" t="s">
        <v>1444</v>
      </c>
      <c r="G242" s="205" t="s">
        <v>1192</v>
      </c>
      <c r="H242" s="206">
        <v>13</v>
      </c>
      <c r="I242" s="207"/>
      <c r="J242" s="208">
        <f>ROUND(I242*H242,2)</f>
        <v>0</v>
      </c>
      <c r="K242" s="204" t="s">
        <v>5</v>
      </c>
      <c r="L242" s="47"/>
      <c r="M242" s="209" t="s">
        <v>5</v>
      </c>
      <c r="N242" s="210" t="s">
        <v>48</v>
      </c>
      <c r="O242" s="48"/>
      <c r="P242" s="211">
        <f>O242*H242</f>
        <v>0</v>
      </c>
      <c r="Q242" s="211">
        <v>0</v>
      </c>
      <c r="R242" s="211">
        <f>Q242*H242</f>
        <v>0</v>
      </c>
      <c r="S242" s="211">
        <v>0</v>
      </c>
      <c r="T242" s="212">
        <f>S242*H242</f>
        <v>0</v>
      </c>
      <c r="AR242" s="24" t="s">
        <v>208</v>
      </c>
      <c r="AT242" s="24" t="s">
        <v>203</v>
      </c>
      <c r="AU242" s="24" t="s">
        <v>87</v>
      </c>
      <c r="AY242" s="24" t="s">
        <v>201</v>
      </c>
      <c r="BE242" s="213">
        <f>IF(N242="základní",J242,0)</f>
        <v>0</v>
      </c>
      <c r="BF242" s="213">
        <f>IF(N242="snížená",J242,0)</f>
        <v>0</v>
      </c>
      <c r="BG242" s="213">
        <f>IF(N242="zákl. přenesená",J242,0)</f>
        <v>0</v>
      </c>
      <c r="BH242" s="213">
        <f>IF(N242="sníž. přenesená",J242,0)</f>
        <v>0</v>
      </c>
      <c r="BI242" s="213">
        <f>IF(N242="nulová",J242,0)</f>
        <v>0</v>
      </c>
      <c r="BJ242" s="24" t="s">
        <v>85</v>
      </c>
      <c r="BK242" s="213">
        <f>ROUND(I242*H242,2)</f>
        <v>0</v>
      </c>
      <c r="BL242" s="24" t="s">
        <v>208</v>
      </c>
      <c r="BM242" s="24" t="s">
        <v>363</v>
      </c>
    </row>
    <row r="243" spans="2:47" s="1" customFormat="1" ht="13.5">
      <c r="B243" s="47"/>
      <c r="D243" s="214" t="s">
        <v>210</v>
      </c>
      <c r="F243" s="215" t="s">
        <v>1444</v>
      </c>
      <c r="I243" s="216"/>
      <c r="L243" s="47"/>
      <c r="M243" s="217"/>
      <c r="N243" s="48"/>
      <c r="O243" s="48"/>
      <c r="P243" s="48"/>
      <c r="Q243" s="48"/>
      <c r="R243" s="48"/>
      <c r="S243" s="48"/>
      <c r="T243" s="86"/>
      <c r="AT243" s="24" t="s">
        <v>210</v>
      </c>
      <c r="AU243" s="24" t="s">
        <v>87</v>
      </c>
    </row>
    <row r="244" spans="2:65" s="1" customFormat="1" ht="16.5" customHeight="1">
      <c r="B244" s="201"/>
      <c r="C244" s="202" t="s">
        <v>574</v>
      </c>
      <c r="D244" s="202" t="s">
        <v>203</v>
      </c>
      <c r="E244" s="203" t="s">
        <v>1445</v>
      </c>
      <c r="F244" s="204" t="s">
        <v>1446</v>
      </c>
      <c r="G244" s="205" t="s">
        <v>1192</v>
      </c>
      <c r="H244" s="206">
        <v>13</v>
      </c>
      <c r="I244" s="207"/>
      <c r="J244" s="208">
        <f>ROUND(I244*H244,2)</f>
        <v>0</v>
      </c>
      <c r="K244" s="204" t="s">
        <v>5</v>
      </c>
      <c r="L244" s="47"/>
      <c r="M244" s="209" t="s">
        <v>5</v>
      </c>
      <c r="N244" s="210" t="s">
        <v>48</v>
      </c>
      <c r="O244" s="48"/>
      <c r="P244" s="211">
        <f>O244*H244</f>
        <v>0</v>
      </c>
      <c r="Q244" s="211">
        <v>0</v>
      </c>
      <c r="R244" s="211">
        <f>Q244*H244</f>
        <v>0</v>
      </c>
      <c r="S244" s="211">
        <v>0</v>
      </c>
      <c r="T244" s="212">
        <f>S244*H244</f>
        <v>0</v>
      </c>
      <c r="AR244" s="24" t="s">
        <v>208</v>
      </c>
      <c r="AT244" s="24" t="s">
        <v>203</v>
      </c>
      <c r="AU244" s="24" t="s">
        <v>87</v>
      </c>
      <c r="AY244" s="24" t="s">
        <v>201</v>
      </c>
      <c r="BE244" s="213">
        <f>IF(N244="základní",J244,0)</f>
        <v>0</v>
      </c>
      <c r="BF244" s="213">
        <f>IF(N244="snížená",J244,0)</f>
        <v>0</v>
      </c>
      <c r="BG244" s="213">
        <f>IF(N244="zákl. přenesená",J244,0)</f>
        <v>0</v>
      </c>
      <c r="BH244" s="213">
        <f>IF(N244="sníž. přenesená",J244,0)</f>
        <v>0</v>
      </c>
      <c r="BI244" s="213">
        <f>IF(N244="nulová",J244,0)</f>
        <v>0</v>
      </c>
      <c r="BJ244" s="24" t="s">
        <v>85</v>
      </c>
      <c r="BK244" s="213">
        <f>ROUND(I244*H244,2)</f>
        <v>0</v>
      </c>
      <c r="BL244" s="24" t="s">
        <v>208</v>
      </c>
      <c r="BM244" s="24" t="s">
        <v>670</v>
      </c>
    </row>
    <row r="245" spans="2:47" s="1" customFormat="1" ht="13.5">
      <c r="B245" s="47"/>
      <c r="D245" s="214" t="s">
        <v>210</v>
      </c>
      <c r="F245" s="215" t="s">
        <v>1446</v>
      </c>
      <c r="I245" s="216"/>
      <c r="L245" s="47"/>
      <c r="M245" s="217"/>
      <c r="N245" s="48"/>
      <c r="O245" s="48"/>
      <c r="P245" s="48"/>
      <c r="Q245" s="48"/>
      <c r="R245" s="48"/>
      <c r="S245" s="48"/>
      <c r="T245" s="86"/>
      <c r="AT245" s="24" t="s">
        <v>210</v>
      </c>
      <c r="AU245" s="24" t="s">
        <v>87</v>
      </c>
    </row>
    <row r="246" spans="2:65" s="1" customFormat="1" ht="16.5" customHeight="1">
      <c r="B246" s="201"/>
      <c r="C246" s="202" t="s">
        <v>579</v>
      </c>
      <c r="D246" s="202" t="s">
        <v>203</v>
      </c>
      <c r="E246" s="203" t="s">
        <v>1447</v>
      </c>
      <c r="F246" s="204" t="s">
        <v>1448</v>
      </c>
      <c r="G246" s="205" t="s">
        <v>1192</v>
      </c>
      <c r="H246" s="206">
        <v>13</v>
      </c>
      <c r="I246" s="207"/>
      <c r="J246" s="208">
        <f>ROUND(I246*H246,2)</f>
        <v>0</v>
      </c>
      <c r="K246" s="204" t="s">
        <v>5</v>
      </c>
      <c r="L246" s="47"/>
      <c r="M246" s="209" t="s">
        <v>5</v>
      </c>
      <c r="N246" s="210" t="s">
        <v>48</v>
      </c>
      <c r="O246" s="48"/>
      <c r="P246" s="211">
        <f>O246*H246</f>
        <v>0</v>
      </c>
      <c r="Q246" s="211">
        <v>0</v>
      </c>
      <c r="R246" s="211">
        <f>Q246*H246</f>
        <v>0</v>
      </c>
      <c r="S246" s="211">
        <v>0</v>
      </c>
      <c r="T246" s="212">
        <f>S246*H246</f>
        <v>0</v>
      </c>
      <c r="AR246" s="24" t="s">
        <v>208</v>
      </c>
      <c r="AT246" s="24" t="s">
        <v>203</v>
      </c>
      <c r="AU246" s="24" t="s">
        <v>87</v>
      </c>
      <c r="AY246" s="24" t="s">
        <v>201</v>
      </c>
      <c r="BE246" s="213">
        <f>IF(N246="základní",J246,0)</f>
        <v>0</v>
      </c>
      <c r="BF246" s="213">
        <f>IF(N246="snížená",J246,0)</f>
        <v>0</v>
      </c>
      <c r="BG246" s="213">
        <f>IF(N246="zákl. přenesená",J246,0)</f>
        <v>0</v>
      </c>
      <c r="BH246" s="213">
        <f>IF(N246="sníž. přenesená",J246,0)</f>
        <v>0</v>
      </c>
      <c r="BI246" s="213">
        <f>IF(N246="nulová",J246,0)</f>
        <v>0</v>
      </c>
      <c r="BJ246" s="24" t="s">
        <v>85</v>
      </c>
      <c r="BK246" s="213">
        <f>ROUND(I246*H246,2)</f>
        <v>0</v>
      </c>
      <c r="BL246" s="24" t="s">
        <v>208</v>
      </c>
      <c r="BM246" s="24" t="s">
        <v>1166</v>
      </c>
    </row>
    <row r="247" spans="2:47" s="1" customFormat="1" ht="13.5">
      <c r="B247" s="47"/>
      <c r="D247" s="214" t="s">
        <v>210</v>
      </c>
      <c r="F247" s="215" t="s">
        <v>1448</v>
      </c>
      <c r="I247" s="216"/>
      <c r="L247" s="47"/>
      <c r="M247" s="217"/>
      <c r="N247" s="48"/>
      <c r="O247" s="48"/>
      <c r="P247" s="48"/>
      <c r="Q247" s="48"/>
      <c r="R247" s="48"/>
      <c r="S247" s="48"/>
      <c r="T247" s="86"/>
      <c r="AT247" s="24" t="s">
        <v>210</v>
      </c>
      <c r="AU247" s="24" t="s">
        <v>87</v>
      </c>
    </row>
    <row r="248" spans="2:65" s="1" customFormat="1" ht="16.5" customHeight="1">
      <c r="B248" s="201"/>
      <c r="C248" s="202" t="s">
        <v>584</v>
      </c>
      <c r="D248" s="202" t="s">
        <v>203</v>
      </c>
      <c r="E248" s="203" t="s">
        <v>1449</v>
      </c>
      <c r="F248" s="204" t="s">
        <v>1450</v>
      </c>
      <c r="G248" s="205" t="s">
        <v>1192</v>
      </c>
      <c r="H248" s="206">
        <v>4</v>
      </c>
      <c r="I248" s="207"/>
      <c r="J248" s="208">
        <f>ROUND(I248*H248,2)</f>
        <v>0</v>
      </c>
      <c r="K248" s="204" t="s">
        <v>5</v>
      </c>
      <c r="L248" s="47"/>
      <c r="M248" s="209" t="s">
        <v>5</v>
      </c>
      <c r="N248" s="210" t="s">
        <v>48</v>
      </c>
      <c r="O248" s="48"/>
      <c r="P248" s="211">
        <f>O248*H248</f>
        <v>0</v>
      </c>
      <c r="Q248" s="211">
        <v>0</v>
      </c>
      <c r="R248" s="211">
        <f>Q248*H248</f>
        <v>0</v>
      </c>
      <c r="S248" s="211">
        <v>0</v>
      </c>
      <c r="T248" s="212">
        <f>S248*H248</f>
        <v>0</v>
      </c>
      <c r="AR248" s="24" t="s">
        <v>208</v>
      </c>
      <c r="AT248" s="24" t="s">
        <v>203</v>
      </c>
      <c r="AU248" s="24" t="s">
        <v>87</v>
      </c>
      <c r="AY248" s="24" t="s">
        <v>201</v>
      </c>
      <c r="BE248" s="213">
        <f>IF(N248="základní",J248,0)</f>
        <v>0</v>
      </c>
      <c r="BF248" s="213">
        <f>IF(N248="snížená",J248,0)</f>
        <v>0</v>
      </c>
      <c r="BG248" s="213">
        <f>IF(N248="zákl. přenesená",J248,0)</f>
        <v>0</v>
      </c>
      <c r="BH248" s="213">
        <f>IF(N248="sníž. přenesená",J248,0)</f>
        <v>0</v>
      </c>
      <c r="BI248" s="213">
        <f>IF(N248="nulová",J248,0)</f>
        <v>0</v>
      </c>
      <c r="BJ248" s="24" t="s">
        <v>85</v>
      </c>
      <c r="BK248" s="213">
        <f>ROUND(I248*H248,2)</f>
        <v>0</v>
      </c>
      <c r="BL248" s="24" t="s">
        <v>208</v>
      </c>
      <c r="BM248" s="24" t="s">
        <v>1169</v>
      </c>
    </row>
    <row r="249" spans="2:47" s="1" customFormat="1" ht="13.5">
      <c r="B249" s="47"/>
      <c r="D249" s="214" t="s">
        <v>210</v>
      </c>
      <c r="F249" s="215" t="s">
        <v>1450</v>
      </c>
      <c r="I249" s="216"/>
      <c r="L249" s="47"/>
      <c r="M249" s="217"/>
      <c r="N249" s="48"/>
      <c r="O249" s="48"/>
      <c r="P249" s="48"/>
      <c r="Q249" s="48"/>
      <c r="R249" s="48"/>
      <c r="S249" s="48"/>
      <c r="T249" s="86"/>
      <c r="AT249" s="24" t="s">
        <v>210</v>
      </c>
      <c r="AU249" s="24" t="s">
        <v>87</v>
      </c>
    </row>
    <row r="250" spans="2:65" s="1" customFormat="1" ht="16.5" customHeight="1">
      <c r="B250" s="201"/>
      <c r="C250" s="202" t="s">
        <v>589</v>
      </c>
      <c r="D250" s="202" t="s">
        <v>203</v>
      </c>
      <c r="E250" s="203" t="s">
        <v>1451</v>
      </c>
      <c r="F250" s="204" t="s">
        <v>1446</v>
      </c>
      <c r="G250" s="205" t="s">
        <v>1192</v>
      </c>
      <c r="H250" s="206">
        <v>4</v>
      </c>
      <c r="I250" s="207"/>
      <c r="J250" s="208">
        <f>ROUND(I250*H250,2)</f>
        <v>0</v>
      </c>
      <c r="K250" s="204" t="s">
        <v>5</v>
      </c>
      <c r="L250" s="47"/>
      <c r="M250" s="209" t="s">
        <v>5</v>
      </c>
      <c r="N250" s="210" t="s">
        <v>48</v>
      </c>
      <c r="O250" s="48"/>
      <c r="P250" s="211">
        <f>O250*H250</f>
        <v>0</v>
      </c>
      <c r="Q250" s="211">
        <v>0</v>
      </c>
      <c r="R250" s="211">
        <f>Q250*H250</f>
        <v>0</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1172</v>
      </c>
    </row>
    <row r="251" spans="2:47" s="1" customFormat="1" ht="13.5">
      <c r="B251" s="47"/>
      <c r="D251" s="214" t="s">
        <v>210</v>
      </c>
      <c r="F251" s="215" t="s">
        <v>1446</v>
      </c>
      <c r="I251" s="216"/>
      <c r="L251" s="47"/>
      <c r="M251" s="217"/>
      <c r="N251" s="48"/>
      <c r="O251" s="48"/>
      <c r="P251" s="48"/>
      <c r="Q251" s="48"/>
      <c r="R251" s="48"/>
      <c r="S251" s="48"/>
      <c r="T251" s="86"/>
      <c r="AT251" s="24" t="s">
        <v>210</v>
      </c>
      <c r="AU251" s="24" t="s">
        <v>87</v>
      </c>
    </row>
    <row r="252" spans="2:65" s="1" customFormat="1" ht="16.5" customHeight="1">
      <c r="B252" s="201"/>
      <c r="C252" s="202" t="s">
        <v>596</v>
      </c>
      <c r="D252" s="202" t="s">
        <v>203</v>
      </c>
      <c r="E252" s="203" t="s">
        <v>1447</v>
      </c>
      <c r="F252" s="204" t="s">
        <v>1448</v>
      </c>
      <c r="G252" s="205" t="s">
        <v>1192</v>
      </c>
      <c r="H252" s="206">
        <v>4</v>
      </c>
      <c r="I252" s="207"/>
      <c r="J252" s="208">
        <f>ROUND(I252*H252,2)</f>
        <v>0</v>
      </c>
      <c r="K252" s="204" t="s">
        <v>5</v>
      </c>
      <c r="L252" s="47"/>
      <c r="M252" s="209" t="s">
        <v>5</v>
      </c>
      <c r="N252" s="210" t="s">
        <v>48</v>
      </c>
      <c r="O252" s="48"/>
      <c r="P252" s="211">
        <f>O252*H252</f>
        <v>0</v>
      </c>
      <c r="Q252" s="211">
        <v>0</v>
      </c>
      <c r="R252" s="211">
        <f>Q252*H252</f>
        <v>0</v>
      </c>
      <c r="S252" s="211">
        <v>0</v>
      </c>
      <c r="T252" s="212">
        <f>S252*H252</f>
        <v>0</v>
      </c>
      <c r="AR252" s="24" t="s">
        <v>208</v>
      </c>
      <c r="AT252" s="24" t="s">
        <v>203</v>
      </c>
      <c r="AU252" s="24" t="s">
        <v>87</v>
      </c>
      <c r="AY252" s="24" t="s">
        <v>201</v>
      </c>
      <c r="BE252" s="213">
        <f>IF(N252="základní",J252,0)</f>
        <v>0</v>
      </c>
      <c r="BF252" s="213">
        <f>IF(N252="snížená",J252,0)</f>
        <v>0</v>
      </c>
      <c r="BG252" s="213">
        <f>IF(N252="zákl. přenesená",J252,0)</f>
        <v>0</v>
      </c>
      <c r="BH252" s="213">
        <f>IF(N252="sníž. přenesená",J252,0)</f>
        <v>0</v>
      </c>
      <c r="BI252" s="213">
        <f>IF(N252="nulová",J252,0)</f>
        <v>0</v>
      </c>
      <c r="BJ252" s="24" t="s">
        <v>85</v>
      </c>
      <c r="BK252" s="213">
        <f>ROUND(I252*H252,2)</f>
        <v>0</v>
      </c>
      <c r="BL252" s="24" t="s">
        <v>208</v>
      </c>
      <c r="BM252" s="24" t="s">
        <v>1175</v>
      </c>
    </row>
    <row r="253" spans="2:47" s="1" customFormat="1" ht="13.5">
      <c r="B253" s="47"/>
      <c r="D253" s="214" t="s">
        <v>210</v>
      </c>
      <c r="F253" s="215" t="s">
        <v>1448</v>
      </c>
      <c r="I253" s="216"/>
      <c r="L253" s="47"/>
      <c r="M253" s="217"/>
      <c r="N253" s="48"/>
      <c r="O253" s="48"/>
      <c r="P253" s="48"/>
      <c r="Q253" s="48"/>
      <c r="R253" s="48"/>
      <c r="S253" s="48"/>
      <c r="T253" s="86"/>
      <c r="AT253" s="24" t="s">
        <v>210</v>
      </c>
      <c r="AU253" s="24" t="s">
        <v>87</v>
      </c>
    </row>
    <row r="254" spans="2:65" s="1" customFormat="1" ht="16.5" customHeight="1">
      <c r="B254" s="201"/>
      <c r="C254" s="202" t="s">
        <v>603</v>
      </c>
      <c r="D254" s="202" t="s">
        <v>203</v>
      </c>
      <c r="E254" s="203" t="s">
        <v>1452</v>
      </c>
      <c r="F254" s="204" t="s">
        <v>1453</v>
      </c>
      <c r="G254" s="205" t="s">
        <v>1192</v>
      </c>
      <c r="H254" s="206">
        <v>6</v>
      </c>
      <c r="I254" s="207"/>
      <c r="J254" s="208">
        <f>ROUND(I254*H254,2)</f>
        <v>0</v>
      </c>
      <c r="K254" s="204" t="s">
        <v>5</v>
      </c>
      <c r="L254" s="47"/>
      <c r="M254" s="209" t="s">
        <v>5</v>
      </c>
      <c r="N254" s="210" t="s">
        <v>48</v>
      </c>
      <c r="O254" s="48"/>
      <c r="P254" s="211">
        <f>O254*H254</f>
        <v>0</v>
      </c>
      <c r="Q254" s="211">
        <v>0</v>
      </c>
      <c r="R254" s="211">
        <f>Q254*H254</f>
        <v>0</v>
      </c>
      <c r="S254" s="211">
        <v>0</v>
      </c>
      <c r="T254" s="212">
        <f>S254*H254</f>
        <v>0</v>
      </c>
      <c r="AR254" s="24" t="s">
        <v>208</v>
      </c>
      <c r="AT254" s="24" t="s">
        <v>203</v>
      </c>
      <c r="AU254" s="24" t="s">
        <v>87</v>
      </c>
      <c r="AY254" s="24" t="s">
        <v>201</v>
      </c>
      <c r="BE254" s="213">
        <f>IF(N254="základní",J254,0)</f>
        <v>0</v>
      </c>
      <c r="BF254" s="213">
        <f>IF(N254="snížená",J254,0)</f>
        <v>0</v>
      </c>
      <c r="BG254" s="213">
        <f>IF(N254="zákl. přenesená",J254,0)</f>
        <v>0</v>
      </c>
      <c r="BH254" s="213">
        <f>IF(N254="sníž. přenesená",J254,0)</f>
        <v>0</v>
      </c>
      <c r="BI254" s="213">
        <f>IF(N254="nulová",J254,0)</f>
        <v>0</v>
      </c>
      <c r="BJ254" s="24" t="s">
        <v>85</v>
      </c>
      <c r="BK254" s="213">
        <f>ROUND(I254*H254,2)</f>
        <v>0</v>
      </c>
      <c r="BL254" s="24" t="s">
        <v>208</v>
      </c>
      <c r="BM254" s="24" t="s">
        <v>1178</v>
      </c>
    </row>
    <row r="255" spans="2:47" s="1" customFormat="1" ht="13.5">
      <c r="B255" s="47"/>
      <c r="D255" s="214" t="s">
        <v>210</v>
      </c>
      <c r="F255" s="215" t="s">
        <v>1453</v>
      </c>
      <c r="I255" s="216"/>
      <c r="L255" s="47"/>
      <c r="M255" s="217"/>
      <c r="N255" s="48"/>
      <c r="O255" s="48"/>
      <c r="P255" s="48"/>
      <c r="Q255" s="48"/>
      <c r="R255" s="48"/>
      <c r="S255" s="48"/>
      <c r="T255" s="86"/>
      <c r="AT255" s="24" t="s">
        <v>210</v>
      </c>
      <c r="AU255" s="24" t="s">
        <v>87</v>
      </c>
    </row>
    <row r="256" spans="2:65" s="1" customFormat="1" ht="16.5" customHeight="1">
      <c r="B256" s="201"/>
      <c r="C256" s="202" t="s">
        <v>609</v>
      </c>
      <c r="D256" s="202" t="s">
        <v>203</v>
      </c>
      <c r="E256" s="203" t="s">
        <v>1447</v>
      </c>
      <c r="F256" s="204" t="s">
        <v>1448</v>
      </c>
      <c r="G256" s="205" t="s">
        <v>1192</v>
      </c>
      <c r="H256" s="206">
        <v>6</v>
      </c>
      <c r="I256" s="207"/>
      <c r="J256" s="208">
        <f>ROUND(I256*H256,2)</f>
        <v>0</v>
      </c>
      <c r="K256" s="204" t="s">
        <v>5</v>
      </c>
      <c r="L256" s="47"/>
      <c r="M256" s="209" t="s">
        <v>5</v>
      </c>
      <c r="N256" s="210" t="s">
        <v>48</v>
      </c>
      <c r="O256" s="48"/>
      <c r="P256" s="211">
        <f>O256*H256</f>
        <v>0</v>
      </c>
      <c r="Q256" s="211">
        <v>0</v>
      </c>
      <c r="R256" s="211">
        <f>Q256*H256</f>
        <v>0</v>
      </c>
      <c r="S256" s="211">
        <v>0</v>
      </c>
      <c r="T256" s="212">
        <f>S256*H256</f>
        <v>0</v>
      </c>
      <c r="AR256" s="24" t="s">
        <v>208</v>
      </c>
      <c r="AT256" s="24" t="s">
        <v>203</v>
      </c>
      <c r="AU256" s="24" t="s">
        <v>87</v>
      </c>
      <c r="AY256" s="24" t="s">
        <v>201</v>
      </c>
      <c r="BE256" s="213">
        <f>IF(N256="základní",J256,0)</f>
        <v>0</v>
      </c>
      <c r="BF256" s="213">
        <f>IF(N256="snížená",J256,0)</f>
        <v>0</v>
      </c>
      <c r="BG256" s="213">
        <f>IF(N256="zákl. přenesená",J256,0)</f>
        <v>0</v>
      </c>
      <c r="BH256" s="213">
        <f>IF(N256="sníž. přenesená",J256,0)</f>
        <v>0</v>
      </c>
      <c r="BI256" s="213">
        <f>IF(N256="nulová",J256,0)</f>
        <v>0</v>
      </c>
      <c r="BJ256" s="24" t="s">
        <v>85</v>
      </c>
      <c r="BK256" s="213">
        <f>ROUND(I256*H256,2)</f>
        <v>0</v>
      </c>
      <c r="BL256" s="24" t="s">
        <v>208</v>
      </c>
      <c r="BM256" s="24" t="s">
        <v>1181</v>
      </c>
    </row>
    <row r="257" spans="2:47" s="1" customFormat="1" ht="13.5">
      <c r="B257" s="47"/>
      <c r="D257" s="214" t="s">
        <v>210</v>
      </c>
      <c r="F257" s="215" t="s">
        <v>1448</v>
      </c>
      <c r="I257" s="216"/>
      <c r="L257" s="47"/>
      <c r="M257" s="217"/>
      <c r="N257" s="48"/>
      <c r="O257" s="48"/>
      <c r="P257" s="48"/>
      <c r="Q257" s="48"/>
      <c r="R257" s="48"/>
      <c r="S257" s="48"/>
      <c r="T257" s="86"/>
      <c r="AT257" s="24" t="s">
        <v>210</v>
      </c>
      <c r="AU257" s="24" t="s">
        <v>87</v>
      </c>
    </row>
    <row r="258" spans="2:65" s="1" customFormat="1" ht="16.5" customHeight="1">
      <c r="B258" s="201"/>
      <c r="C258" s="202" t="s">
        <v>615</v>
      </c>
      <c r="D258" s="202" t="s">
        <v>203</v>
      </c>
      <c r="E258" s="203" t="s">
        <v>1454</v>
      </c>
      <c r="F258" s="204" t="s">
        <v>1455</v>
      </c>
      <c r="G258" s="205" t="s">
        <v>1192</v>
      </c>
      <c r="H258" s="206">
        <v>15</v>
      </c>
      <c r="I258" s="207"/>
      <c r="J258" s="208">
        <f>ROUND(I258*H258,2)</f>
        <v>0</v>
      </c>
      <c r="K258" s="204" t="s">
        <v>5</v>
      </c>
      <c r="L258" s="47"/>
      <c r="M258" s="209" t="s">
        <v>5</v>
      </c>
      <c r="N258" s="210" t="s">
        <v>48</v>
      </c>
      <c r="O258" s="48"/>
      <c r="P258" s="211">
        <f>O258*H258</f>
        <v>0</v>
      </c>
      <c r="Q258" s="211">
        <v>0</v>
      </c>
      <c r="R258" s="211">
        <f>Q258*H258</f>
        <v>0</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1456</v>
      </c>
    </row>
    <row r="259" spans="2:47" s="1" customFormat="1" ht="13.5">
      <c r="B259" s="47"/>
      <c r="D259" s="214" t="s">
        <v>210</v>
      </c>
      <c r="F259" s="215" t="s">
        <v>1455</v>
      </c>
      <c r="I259" s="216"/>
      <c r="L259" s="47"/>
      <c r="M259" s="217"/>
      <c r="N259" s="48"/>
      <c r="O259" s="48"/>
      <c r="P259" s="48"/>
      <c r="Q259" s="48"/>
      <c r="R259" s="48"/>
      <c r="S259" s="48"/>
      <c r="T259" s="86"/>
      <c r="AT259" s="24" t="s">
        <v>210</v>
      </c>
      <c r="AU259" s="24" t="s">
        <v>87</v>
      </c>
    </row>
    <row r="260" spans="2:65" s="1" customFormat="1" ht="16.5" customHeight="1">
      <c r="B260" s="201"/>
      <c r="C260" s="202" t="s">
        <v>622</v>
      </c>
      <c r="D260" s="202" t="s">
        <v>203</v>
      </c>
      <c r="E260" s="203" t="s">
        <v>1457</v>
      </c>
      <c r="F260" s="204" t="s">
        <v>1458</v>
      </c>
      <c r="G260" s="205" t="s">
        <v>1192</v>
      </c>
      <c r="H260" s="206">
        <v>10</v>
      </c>
      <c r="I260" s="207"/>
      <c r="J260" s="208">
        <f>ROUND(I260*H260,2)</f>
        <v>0</v>
      </c>
      <c r="K260" s="204" t="s">
        <v>5</v>
      </c>
      <c r="L260" s="47"/>
      <c r="M260" s="209" t="s">
        <v>5</v>
      </c>
      <c r="N260" s="210" t="s">
        <v>48</v>
      </c>
      <c r="O260" s="48"/>
      <c r="P260" s="211">
        <f>O260*H260</f>
        <v>0</v>
      </c>
      <c r="Q260" s="211">
        <v>0</v>
      </c>
      <c r="R260" s="211">
        <f>Q260*H260</f>
        <v>0</v>
      </c>
      <c r="S260" s="211">
        <v>0</v>
      </c>
      <c r="T260" s="212">
        <f>S260*H260</f>
        <v>0</v>
      </c>
      <c r="AR260" s="24" t="s">
        <v>208</v>
      </c>
      <c r="AT260" s="24" t="s">
        <v>203</v>
      </c>
      <c r="AU260" s="24" t="s">
        <v>87</v>
      </c>
      <c r="AY260" s="24" t="s">
        <v>201</v>
      </c>
      <c r="BE260" s="213">
        <f>IF(N260="základní",J260,0)</f>
        <v>0</v>
      </c>
      <c r="BF260" s="213">
        <f>IF(N260="snížená",J260,0)</f>
        <v>0</v>
      </c>
      <c r="BG260" s="213">
        <f>IF(N260="zákl. přenesená",J260,0)</f>
        <v>0</v>
      </c>
      <c r="BH260" s="213">
        <f>IF(N260="sníž. přenesená",J260,0)</f>
        <v>0</v>
      </c>
      <c r="BI260" s="213">
        <f>IF(N260="nulová",J260,0)</f>
        <v>0</v>
      </c>
      <c r="BJ260" s="24" t="s">
        <v>85</v>
      </c>
      <c r="BK260" s="213">
        <f>ROUND(I260*H260,2)</f>
        <v>0</v>
      </c>
      <c r="BL260" s="24" t="s">
        <v>208</v>
      </c>
      <c r="BM260" s="24" t="s">
        <v>1459</v>
      </c>
    </row>
    <row r="261" spans="2:47" s="1" customFormat="1" ht="13.5">
      <c r="B261" s="47"/>
      <c r="D261" s="214" t="s">
        <v>210</v>
      </c>
      <c r="F261" s="215" t="s">
        <v>1458</v>
      </c>
      <c r="I261" s="216"/>
      <c r="L261" s="47"/>
      <c r="M261" s="217"/>
      <c r="N261" s="48"/>
      <c r="O261" s="48"/>
      <c r="P261" s="48"/>
      <c r="Q261" s="48"/>
      <c r="R261" s="48"/>
      <c r="S261" s="48"/>
      <c r="T261" s="86"/>
      <c r="AT261" s="24" t="s">
        <v>210</v>
      </c>
      <c r="AU261" s="24" t="s">
        <v>87</v>
      </c>
    </row>
    <row r="262" spans="2:65" s="1" customFormat="1" ht="16.5" customHeight="1">
      <c r="B262" s="201"/>
      <c r="C262" s="202" t="s">
        <v>626</v>
      </c>
      <c r="D262" s="202" t="s">
        <v>203</v>
      </c>
      <c r="E262" s="203" t="s">
        <v>1460</v>
      </c>
      <c r="F262" s="204" t="s">
        <v>1461</v>
      </c>
      <c r="G262" s="205" t="s">
        <v>1192</v>
      </c>
      <c r="H262" s="206">
        <v>10</v>
      </c>
      <c r="I262" s="207"/>
      <c r="J262" s="208">
        <f>ROUND(I262*H262,2)</f>
        <v>0</v>
      </c>
      <c r="K262" s="204" t="s">
        <v>5</v>
      </c>
      <c r="L262" s="47"/>
      <c r="M262" s="209" t="s">
        <v>5</v>
      </c>
      <c r="N262" s="210" t="s">
        <v>48</v>
      </c>
      <c r="O262" s="48"/>
      <c r="P262" s="211">
        <f>O262*H262</f>
        <v>0</v>
      </c>
      <c r="Q262" s="211">
        <v>0</v>
      </c>
      <c r="R262" s="211">
        <f>Q262*H262</f>
        <v>0</v>
      </c>
      <c r="S262" s="211">
        <v>0</v>
      </c>
      <c r="T262" s="212">
        <f>S262*H262</f>
        <v>0</v>
      </c>
      <c r="AR262" s="24" t="s">
        <v>208</v>
      </c>
      <c r="AT262" s="24" t="s">
        <v>203</v>
      </c>
      <c r="AU262" s="24" t="s">
        <v>87</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1462</v>
      </c>
    </row>
    <row r="263" spans="2:47" s="1" customFormat="1" ht="13.5">
      <c r="B263" s="47"/>
      <c r="D263" s="214" t="s">
        <v>210</v>
      </c>
      <c r="F263" s="215" t="s">
        <v>1461</v>
      </c>
      <c r="I263" s="216"/>
      <c r="L263" s="47"/>
      <c r="M263" s="217"/>
      <c r="N263" s="48"/>
      <c r="O263" s="48"/>
      <c r="P263" s="48"/>
      <c r="Q263" s="48"/>
      <c r="R263" s="48"/>
      <c r="S263" s="48"/>
      <c r="T263" s="86"/>
      <c r="AT263" s="24" t="s">
        <v>210</v>
      </c>
      <c r="AU263" s="24" t="s">
        <v>87</v>
      </c>
    </row>
    <row r="264" spans="2:63" s="10" customFormat="1" ht="29.85" customHeight="1">
      <c r="B264" s="188"/>
      <c r="D264" s="189" t="s">
        <v>76</v>
      </c>
      <c r="E264" s="199" t="s">
        <v>1463</v>
      </c>
      <c r="F264" s="199" t="s">
        <v>1464</v>
      </c>
      <c r="I264" s="191"/>
      <c r="J264" s="200">
        <f>BK264</f>
        <v>0</v>
      </c>
      <c r="L264" s="188"/>
      <c r="M264" s="193"/>
      <c r="N264" s="194"/>
      <c r="O264" s="194"/>
      <c r="P264" s="195">
        <f>SUM(P265:P270)</f>
        <v>0</v>
      </c>
      <c r="Q264" s="194"/>
      <c r="R264" s="195">
        <f>SUM(R265:R270)</f>
        <v>0</v>
      </c>
      <c r="S264" s="194"/>
      <c r="T264" s="196">
        <f>SUM(T265:T270)</f>
        <v>0</v>
      </c>
      <c r="AR264" s="189" t="s">
        <v>85</v>
      </c>
      <c r="AT264" s="197" t="s">
        <v>76</v>
      </c>
      <c r="AU264" s="197" t="s">
        <v>85</v>
      </c>
      <c r="AY264" s="189" t="s">
        <v>201</v>
      </c>
      <c r="BK264" s="198">
        <f>SUM(BK265:BK270)</f>
        <v>0</v>
      </c>
    </row>
    <row r="265" spans="2:65" s="1" customFormat="1" ht="16.5" customHeight="1">
      <c r="B265" s="201"/>
      <c r="C265" s="202" t="s">
        <v>630</v>
      </c>
      <c r="D265" s="202" t="s">
        <v>203</v>
      </c>
      <c r="E265" s="203" t="s">
        <v>1465</v>
      </c>
      <c r="F265" s="204" t="s">
        <v>1466</v>
      </c>
      <c r="G265" s="205" t="s">
        <v>1192</v>
      </c>
      <c r="H265" s="206">
        <v>4</v>
      </c>
      <c r="I265" s="207"/>
      <c r="J265" s="208">
        <f>ROUND(I265*H265,2)</f>
        <v>0</v>
      </c>
      <c r="K265" s="204" t="s">
        <v>5</v>
      </c>
      <c r="L265" s="47"/>
      <c r="M265" s="209" t="s">
        <v>5</v>
      </c>
      <c r="N265" s="210" t="s">
        <v>48</v>
      </c>
      <c r="O265" s="48"/>
      <c r="P265" s="211">
        <f>O265*H265</f>
        <v>0</v>
      </c>
      <c r="Q265" s="211">
        <v>0</v>
      </c>
      <c r="R265" s="211">
        <f>Q265*H265</f>
        <v>0</v>
      </c>
      <c r="S265" s="211">
        <v>0</v>
      </c>
      <c r="T265" s="212">
        <f>S265*H265</f>
        <v>0</v>
      </c>
      <c r="AR265" s="24" t="s">
        <v>208</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1467</v>
      </c>
    </row>
    <row r="266" spans="2:47" s="1" customFormat="1" ht="13.5">
      <c r="B266" s="47"/>
      <c r="D266" s="214" t="s">
        <v>210</v>
      </c>
      <c r="F266" s="215" t="s">
        <v>1466</v>
      </c>
      <c r="I266" s="216"/>
      <c r="L266" s="47"/>
      <c r="M266" s="217"/>
      <c r="N266" s="48"/>
      <c r="O266" s="48"/>
      <c r="P266" s="48"/>
      <c r="Q266" s="48"/>
      <c r="R266" s="48"/>
      <c r="S266" s="48"/>
      <c r="T266" s="86"/>
      <c r="AT266" s="24" t="s">
        <v>210</v>
      </c>
      <c r="AU266" s="24" t="s">
        <v>87</v>
      </c>
    </row>
    <row r="267" spans="2:65" s="1" customFormat="1" ht="16.5" customHeight="1">
      <c r="B267" s="201"/>
      <c r="C267" s="202" t="s">
        <v>634</v>
      </c>
      <c r="D267" s="202" t="s">
        <v>203</v>
      </c>
      <c r="E267" s="203" t="s">
        <v>1468</v>
      </c>
      <c r="F267" s="204" t="s">
        <v>1469</v>
      </c>
      <c r="G267" s="205" t="s">
        <v>1192</v>
      </c>
      <c r="H267" s="206">
        <v>2</v>
      </c>
      <c r="I267" s="207"/>
      <c r="J267" s="208">
        <f>ROUND(I267*H267,2)</f>
        <v>0</v>
      </c>
      <c r="K267" s="204" t="s">
        <v>5</v>
      </c>
      <c r="L267" s="47"/>
      <c r="M267" s="209" t="s">
        <v>5</v>
      </c>
      <c r="N267" s="210" t="s">
        <v>48</v>
      </c>
      <c r="O267" s="48"/>
      <c r="P267" s="211">
        <f>O267*H267</f>
        <v>0</v>
      </c>
      <c r="Q267" s="211">
        <v>0</v>
      </c>
      <c r="R267" s="211">
        <f>Q267*H267</f>
        <v>0</v>
      </c>
      <c r="S267" s="211">
        <v>0</v>
      </c>
      <c r="T267" s="212">
        <f>S267*H267</f>
        <v>0</v>
      </c>
      <c r="AR267" s="24" t="s">
        <v>208</v>
      </c>
      <c r="AT267" s="24" t="s">
        <v>203</v>
      </c>
      <c r="AU267" s="24" t="s">
        <v>87</v>
      </c>
      <c r="AY267" s="24" t="s">
        <v>201</v>
      </c>
      <c r="BE267" s="213">
        <f>IF(N267="základní",J267,0)</f>
        <v>0</v>
      </c>
      <c r="BF267" s="213">
        <f>IF(N267="snížená",J267,0)</f>
        <v>0</v>
      </c>
      <c r="BG267" s="213">
        <f>IF(N267="zákl. přenesená",J267,0)</f>
        <v>0</v>
      </c>
      <c r="BH267" s="213">
        <f>IF(N267="sníž. přenesená",J267,0)</f>
        <v>0</v>
      </c>
      <c r="BI267" s="213">
        <f>IF(N267="nulová",J267,0)</f>
        <v>0</v>
      </c>
      <c r="BJ267" s="24" t="s">
        <v>85</v>
      </c>
      <c r="BK267" s="213">
        <f>ROUND(I267*H267,2)</f>
        <v>0</v>
      </c>
      <c r="BL267" s="24" t="s">
        <v>208</v>
      </c>
      <c r="BM267" s="24" t="s">
        <v>1470</v>
      </c>
    </row>
    <row r="268" spans="2:47" s="1" customFormat="1" ht="13.5">
      <c r="B268" s="47"/>
      <c r="D268" s="214" t="s">
        <v>210</v>
      </c>
      <c r="F268" s="215" t="s">
        <v>1469</v>
      </c>
      <c r="I268" s="216"/>
      <c r="L268" s="47"/>
      <c r="M268" s="217"/>
      <c r="N268" s="48"/>
      <c r="O268" s="48"/>
      <c r="P268" s="48"/>
      <c r="Q268" s="48"/>
      <c r="R268" s="48"/>
      <c r="S268" s="48"/>
      <c r="T268" s="86"/>
      <c r="AT268" s="24" t="s">
        <v>210</v>
      </c>
      <c r="AU268" s="24" t="s">
        <v>87</v>
      </c>
    </row>
    <row r="269" spans="2:65" s="1" customFormat="1" ht="16.5" customHeight="1">
      <c r="B269" s="201"/>
      <c r="C269" s="202" t="s">
        <v>638</v>
      </c>
      <c r="D269" s="202" t="s">
        <v>203</v>
      </c>
      <c r="E269" s="203" t="s">
        <v>1471</v>
      </c>
      <c r="F269" s="204" t="s">
        <v>1472</v>
      </c>
      <c r="G269" s="205" t="s">
        <v>1192</v>
      </c>
      <c r="H269" s="206">
        <v>6</v>
      </c>
      <c r="I269" s="207"/>
      <c r="J269" s="208">
        <f>ROUND(I269*H269,2)</f>
        <v>0</v>
      </c>
      <c r="K269" s="204" t="s">
        <v>5</v>
      </c>
      <c r="L269" s="47"/>
      <c r="M269" s="209" t="s">
        <v>5</v>
      </c>
      <c r="N269" s="210" t="s">
        <v>48</v>
      </c>
      <c r="O269" s="48"/>
      <c r="P269" s="211">
        <f>O269*H269</f>
        <v>0</v>
      </c>
      <c r="Q269" s="211">
        <v>0</v>
      </c>
      <c r="R269" s="211">
        <f>Q269*H269</f>
        <v>0</v>
      </c>
      <c r="S269" s="211">
        <v>0</v>
      </c>
      <c r="T269" s="212">
        <f>S269*H269</f>
        <v>0</v>
      </c>
      <c r="AR269" s="24" t="s">
        <v>208</v>
      </c>
      <c r="AT269" s="24" t="s">
        <v>203</v>
      </c>
      <c r="AU269" s="24" t="s">
        <v>87</v>
      </c>
      <c r="AY269" s="24" t="s">
        <v>201</v>
      </c>
      <c r="BE269" s="213">
        <f>IF(N269="základní",J269,0)</f>
        <v>0</v>
      </c>
      <c r="BF269" s="213">
        <f>IF(N269="snížená",J269,0)</f>
        <v>0</v>
      </c>
      <c r="BG269" s="213">
        <f>IF(N269="zákl. přenesená",J269,0)</f>
        <v>0</v>
      </c>
      <c r="BH269" s="213">
        <f>IF(N269="sníž. přenesená",J269,0)</f>
        <v>0</v>
      </c>
      <c r="BI269" s="213">
        <f>IF(N269="nulová",J269,0)</f>
        <v>0</v>
      </c>
      <c r="BJ269" s="24" t="s">
        <v>85</v>
      </c>
      <c r="BK269" s="213">
        <f>ROUND(I269*H269,2)</f>
        <v>0</v>
      </c>
      <c r="BL269" s="24" t="s">
        <v>208</v>
      </c>
      <c r="BM269" s="24" t="s">
        <v>1473</v>
      </c>
    </row>
    <row r="270" spans="2:47" s="1" customFormat="1" ht="13.5">
      <c r="B270" s="47"/>
      <c r="D270" s="214" t="s">
        <v>210</v>
      </c>
      <c r="F270" s="215" t="s">
        <v>1472</v>
      </c>
      <c r="I270" s="216"/>
      <c r="L270" s="47"/>
      <c r="M270" s="217"/>
      <c r="N270" s="48"/>
      <c r="O270" s="48"/>
      <c r="P270" s="48"/>
      <c r="Q270" s="48"/>
      <c r="R270" s="48"/>
      <c r="S270" s="48"/>
      <c r="T270" s="86"/>
      <c r="AT270" s="24" t="s">
        <v>210</v>
      </c>
      <c r="AU270" s="24" t="s">
        <v>87</v>
      </c>
    </row>
    <row r="271" spans="2:63" s="10" customFormat="1" ht="29.85" customHeight="1">
      <c r="B271" s="188"/>
      <c r="D271" s="189" t="s">
        <v>76</v>
      </c>
      <c r="E271" s="199" t="s">
        <v>1474</v>
      </c>
      <c r="F271" s="199" t="s">
        <v>1475</v>
      </c>
      <c r="I271" s="191"/>
      <c r="J271" s="200">
        <f>BK271</f>
        <v>0</v>
      </c>
      <c r="L271" s="188"/>
      <c r="M271" s="193"/>
      <c r="N271" s="194"/>
      <c r="O271" s="194"/>
      <c r="P271" s="195">
        <f>SUM(P272:P285)</f>
        <v>0</v>
      </c>
      <c r="Q271" s="194"/>
      <c r="R271" s="195">
        <f>SUM(R272:R285)</f>
        <v>0</v>
      </c>
      <c r="S271" s="194"/>
      <c r="T271" s="196">
        <f>SUM(T272:T285)</f>
        <v>0</v>
      </c>
      <c r="AR271" s="189" t="s">
        <v>85</v>
      </c>
      <c r="AT271" s="197" t="s">
        <v>76</v>
      </c>
      <c r="AU271" s="197" t="s">
        <v>85</v>
      </c>
      <c r="AY271" s="189" t="s">
        <v>201</v>
      </c>
      <c r="BK271" s="198">
        <f>SUM(BK272:BK285)</f>
        <v>0</v>
      </c>
    </row>
    <row r="272" spans="2:65" s="1" customFormat="1" ht="25.5" customHeight="1">
      <c r="B272" s="201"/>
      <c r="C272" s="202" t="s">
        <v>642</v>
      </c>
      <c r="D272" s="202" t="s">
        <v>203</v>
      </c>
      <c r="E272" s="203" t="s">
        <v>1476</v>
      </c>
      <c r="F272" s="204" t="s">
        <v>1477</v>
      </c>
      <c r="G272" s="205" t="s">
        <v>330</v>
      </c>
      <c r="H272" s="206">
        <v>25</v>
      </c>
      <c r="I272" s="207"/>
      <c r="J272" s="208">
        <f>ROUND(I272*H272,2)</f>
        <v>0</v>
      </c>
      <c r="K272" s="204" t="s">
        <v>5</v>
      </c>
      <c r="L272" s="47"/>
      <c r="M272" s="209" t="s">
        <v>5</v>
      </c>
      <c r="N272" s="210" t="s">
        <v>48</v>
      </c>
      <c r="O272" s="48"/>
      <c r="P272" s="211">
        <f>O272*H272</f>
        <v>0</v>
      </c>
      <c r="Q272" s="211">
        <v>0</v>
      </c>
      <c r="R272" s="211">
        <f>Q272*H272</f>
        <v>0</v>
      </c>
      <c r="S272" s="211">
        <v>0</v>
      </c>
      <c r="T272" s="212">
        <f>S272*H272</f>
        <v>0</v>
      </c>
      <c r="AR272" s="24" t="s">
        <v>208</v>
      </c>
      <c r="AT272" s="24" t="s">
        <v>203</v>
      </c>
      <c r="AU272" s="24" t="s">
        <v>87</v>
      </c>
      <c r="AY272" s="24" t="s">
        <v>201</v>
      </c>
      <c r="BE272" s="213">
        <f>IF(N272="základní",J272,0)</f>
        <v>0</v>
      </c>
      <c r="BF272" s="213">
        <f>IF(N272="snížená",J272,0)</f>
        <v>0</v>
      </c>
      <c r="BG272" s="213">
        <f>IF(N272="zákl. přenesená",J272,0)</f>
        <v>0</v>
      </c>
      <c r="BH272" s="213">
        <f>IF(N272="sníž. přenesená",J272,0)</f>
        <v>0</v>
      </c>
      <c r="BI272" s="213">
        <f>IF(N272="nulová",J272,0)</f>
        <v>0</v>
      </c>
      <c r="BJ272" s="24" t="s">
        <v>85</v>
      </c>
      <c r="BK272" s="213">
        <f>ROUND(I272*H272,2)</f>
        <v>0</v>
      </c>
      <c r="BL272" s="24" t="s">
        <v>208</v>
      </c>
      <c r="BM272" s="24" t="s">
        <v>1478</v>
      </c>
    </row>
    <row r="273" spans="2:47" s="1" customFormat="1" ht="13.5">
      <c r="B273" s="47"/>
      <c r="D273" s="214" t="s">
        <v>210</v>
      </c>
      <c r="F273" s="215" t="s">
        <v>1477</v>
      </c>
      <c r="I273" s="216"/>
      <c r="L273" s="47"/>
      <c r="M273" s="217"/>
      <c r="N273" s="48"/>
      <c r="O273" s="48"/>
      <c r="P273" s="48"/>
      <c r="Q273" s="48"/>
      <c r="R273" s="48"/>
      <c r="S273" s="48"/>
      <c r="T273" s="86"/>
      <c r="AT273" s="24" t="s">
        <v>210</v>
      </c>
      <c r="AU273" s="24" t="s">
        <v>87</v>
      </c>
    </row>
    <row r="274" spans="2:65" s="1" customFormat="1" ht="16.5" customHeight="1">
      <c r="B274" s="201"/>
      <c r="C274" s="202" t="s">
        <v>646</v>
      </c>
      <c r="D274" s="202" t="s">
        <v>203</v>
      </c>
      <c r="E274" s="203" t="s">
        <v>1479</v>
      </c>
      <c r="F274" s="204" t="s">
        <v>1480</v>
      </c>
      <c r="G274" s="205" t="s">
        <v>330</v>
      </c>
      <c r="H274" s="206">
        <v>25</v>
      </c>
      <c r="I274" s="207"/>
      <c r="J274" s="208">
        <f>ROUND(I274*H274,2)</f>
        <v>0</v>
      </c>
      <c r="K274" s="204" t="s">
        <v>5</v>
      </c>
      <c r="L274" s="47"/>
      <c r="M274" s="209" t="s">
        <v>5</v>
      </c>
      <c r="N274" s="210" t="s">
        <v>48</v>
      </c>
      <c r="O274" s="48"/>
      <c r="P274" s="211">
        <f>O274*H274</f>
        <v>0</v>
      </c>
      <c r="Q274" s="211">
        <v>0</v>
      </c>
      <c r="R274" s="211">
        <f>Q274*H274</f>
        <v>0</v>
      </c>
      <c r="S274" s="211">
        <v>0</v>
      </c>
      <c r="T274" s="212">
        <f>S274*H274</f>
        <v>0</v>
      </c>
      <c r="AR274" s="24" t="s">
        <v>208</v>
      </c>
      <c r="AT274" s="24" t="s">
        <v>203</v>
      </c>
      <c r="AU274" s="24" t="s">
        <v>87</v>
      </c>
      <c r="AY274" s="24" t="s">
        <v>201</v>
      </c>
      <c r="BE274" s="213">
        <f>IF(N274="základní",J274,0)</f>
        <v>0</v>
      </c>
      <c r="BF274" s="213">
        <f>IF(N274="snížená",J274,0)</f>
        <v>0</v>
      </c>
      <c r="BG274" s="213">
        <f>IF(N274="zákl. přenesená",J274,0)</f>
        <v>0</v>
      </c>
      <c r="BH274" s="213">
        <f>IF(N274="sníž. přenesená",J274,0)</f>
        <v>0</v>
      </c>
      <c r="BI274" s="213">
        <f>IF(N274="nulová",J274,0)</f>
        <v>0</v>
      </c>
      <c r="BJ274" s="24" t="s">
        <v>85</v>
      </c>
      <c r="BK274" s="213">
        <f>ROUND(I274*H274,2)</f>
        <v>0</v>
      </c>
      <c r="BL274" s="24" t="s">
        <v>208</v>
      </c>
      <c r="BM274" s="24" t="s">
        <v>1481</v>
      </c>
    </row>
    <row r="275" spans="2:47" s="1" customFormat="1" ht="13.5">
      <c r="B275" s="47"/>
      <c r="D275" s="214" t="s">
        <v>210</v>
      </c>
      <c r="F275" s="215" t="s">
        <v>1480</v>
      </c>
      <c r="I275" s="216"/>
      <c r="L275" s="47"/>
      <c r="M275" s="217"/>
      <c r="N275" s="48"/>
      <c r="O275" s="48"/>
      <c r="P275" s="48"/>
      <c r="Q275" s="48"/>
      <c r="R275" s="48"/>
      <c r="S275" s="48"/>
      <c r="T275" s="86"/>
      <c r="AT275" s="24" t="s">
        <v>210</v>
      </c>
      <c r="AU275" s="24" t="s">
        <v>87</v>
      </c>
    </row>
    <row r="276" spans="2:65" s="1" customFormat="1" ht="16.5" customHeight="1">
      <c r="B276" s="201"/>
      <c r="C276" s="202" t="s">
        <v>650</v>
      </c>
      <c r="D276" s="202" t="s">
        <v>203</v>
      </c>
      <c r="E276" s="203" t="s">
        <v>1482</v>
      </c>
      <c r="F276" s="204" t="s">
        <v>1483</v>
      </c>
      <c r="G276" s="205" t="s">
        <v>1192</v>
      </c>
      <c r="H276" s="206">
        <v>20</v>
      </c>
      <c r="I276" s="207"/>
      <c r="J276" s="208">
        <f>ROUND(I276*H276,2)</f>
        <v>0</v>
      </c>
      <c r="K276" s="204" t="s">
        <v>5</v>
      </c>
      <c r="L276" s="47"/>
      <c r="M276" s="209" t="s">
        <v>5</v>
      </c>
      <c r="N276" s="210" t="s">
        <v>48</v>
      </c>
      <c r="O276" s="48"/>
      <c r="P276" s="211">
        <f>O276*H276</f>
        <v>0</v>
      </c>
      <c r="Q276" s="211">
        <v>0</v>
      </c>
      <c r="R276" s="211">
        <f>Q276*H276</f>
        <v>0</v>
      </c>
      <c r="S276" s="211">
        <v>0</v>
      </c>
      <c r="T276" s="212">
        <f>S276*H276</f>
        <v>0</v>
      </c>
      <c r="AR276" s="24" t="s">
        <v>208</v>
      </c>
      <c r="AT276" s="24" t="s">
        <v>203</v>
      </c>
      <c r="AU276" s="24" t="s">
        <v>87</v>
      </c>
      <c r="AY276" s="24" t="s">
        <v>201</v>
      </c>
      <c r="BE276" s="213">
        <f>IF(N276="základní",J276,0)</f>
        <v>0</v>
      </c>
      <c r="BF276" s="213">
        <f>IF(N276="snížená",J276,0)</f>
        <v>0</v>
      </c>
      <c r="BG276" s="213">
        <f>IF(N276="zákl. přenesená",J276,0)</f>
        <v>0</v>
      </c>
      <c r="BH276" s="213">
        <f>IF(N276="sníž. přenesená",J276,0)</f>
        <v>0</v>
      </c>
      <c r="BI276" s="213">
        <f>IF(N276="nulová",J276,0)</f>
        <v>0</v>
      </c>
      <c r="BJ276" s="24" t="s">
        <v>85</v>
      </c>
      <c r="BK276" s="213">
        <f>ROUND(I276*H276,2)</f>
        <v>0</v>
      </c>
      <c r="BL276" s="24" t="s">
        <v>208</v>
      </c>
      <c r="BM276" s="24" t="s">
        <v>1484</v>
      </c>
    </row>
    <row r="277" spans="2:47" s="1" customFormat="1" ht="13.5">
      <c r="B277" s="47"/>
      <c r="D277" s="214" t="s">
        <v>210</v>
      </c>
      <c r="F277" s="215" t="s">
        <v>1483</v>
      </c>
      <c r="I277" s="216"/>
      <c r="L277" s="47"/>
      <c r="M277" s="217"/>
      <c r="N277" s="48"/>
      <c r="O277" s="48"/>
      <c r="P277" s="48"/>
      <c r="Q277" s="48"/>
      <c r="R277" s="48"/>
      <c r="S277" s="48"/>
      <c r="T277" s="86"/>
      <c r="AT277" s="24" t="s">
        <v>210</v>
      </c>
      <c r="AU277" s="24" t="s">
        <v>87</v>
      </c>
    </row>
    <row r="278" spans="2:65" s="1" customFormat="1" ht="16.5" customHeight="1">
      <c r="B278" s="201"/>
      <c r="C278" s="202" t="s">
        <v>654</v>
      </c>
      <c r="D278" s="202" t="s">
        <v>203</v>
      </c>
      <c r="E278" s="203" t="s">
        <v>1485</v>
      </c>
      <c r="F278" s="204" t="s">
        <v>1486</v>
      </c>
      <c r="G278" s="205" t="s">
        <v>1192</v>
      </c>
      <c r="H278" s="206">
        <v>8</v>
      </c>
      <c r="I278" s="207"/>
      <c r="J278" s="208">
        <f>ROUND(I278*H278,2)</f>
        <v>0</v>
      </c>
      <c r="K278" s="204" t="s">
        <v>5</v>
      </c>
      <c r="L278" s="47"/>
      <c r="M278" s="209" t="s">
        <v>5</v>
      </c>
      <c r="N278" s="210" t="s">
        <v>48</v>
      </c>
      <c r="O278" s="48"/>
      <c r="P278" s="211">
        <f>O278*H278</f>
        <v>0</v>
      </c>
      <c r="Q278" s="211">
        <v>0</v>
      </c>
      <c r="R278" s="211">
        <f>Q278*H278</f>
        <v>0</v>
      </c>
      <c r="S278" s="211">
        <v>0</v>
      </c>
      <c r="T278" s="212">
        <f>S278*H278</f>
        <v>0</v>
      </c>
      <c r="AR278" s="24" t="s">
        <v>208</v>
      </c>
      <c r="AT278" s="24" t="s">
        <v>203</v>
      </c>
      <c r="AU278" s="24" t="s">
        <v>87</v>
      </c>
      <c r="AY278" s="24" t="s">
        <v>201</v>
      </c>
      <c r="BE278" s="213">
        <f>IF(N278="základní",J278,0)</f>
        <v>0</v>
      </c>
      <c r="BF278" s="213">
        <f>IF(N278="snížená",J278,0)</f>
        <v>0</v>
      </c>
      <c r="BG278" s="213">
        <f>IF(N278="zákl. přenesená",J278,0)</f>
        <v>0</v>
      </c>
      <c r="BH278" s="213">
        <f>IF(N278="sníž. přenesená",J278,0)</f>
        <v>0</v>
      </c>
      <c r="BI278" s="213">
        <f>IF(N278="nulová",J278,0)</f>
        <v>0</v>
      </c>
      <c r="BJ278" s="24" t="s">
        <v>85</v>
      </c>
      <c r="BK278" s="213">
        <f>ROUND(I278*H278,2)</f>
        <v>0</v>
      </c>
      <c r="BL278" s="24" t="s">
        <v>208</v>
      </c>
      <c r="BM278" s="24" t="s">
        <v>1487</v>
      </c>
    </row>
    <row r="279" spans="2:47" s="1" customFormat="1" ht="13.5">
      <c r="B279" s="47"/>
      <c r="D279" s="214" t="s">
        <v>210</v>
      </c>
      <c r="F279" s="215" t="s">
        <v>1486</v>
      </c>
      <c r="I279" s="216"/>
      <c r="L279" s="47"/>
      <c r="M279" s="217"/>
      <c r="N279" s="48"/>
      <c r="O279" s="48"/>
      <c r="P279" s="48"/>
      <c r="Q279" s="48"/>
      <c r="R279" s="48"/>
      <c r="S279" s="48"/>
      <c r="T279" s="86"/>
      <c r="AT279" s="24" t="s">
        <v>210</v>
      </c>
      <c r="AU279" s="24" t="s">
        <v>87</v>
      </c>
    </row>
    <row r="280" spans="2:65" s="1" customFormat="1" ht="16.5" customHeight="1">
      <c r="B280" s="201"/>
      <c r="C280" s="202" t="s">
        <v>658</v>
      </c>
      <c r="D280" s="202" t="s">
        <v>203</v>
      </c>
      <c r="E280" s="203" t="s">
        <v>1488</v>
      </c>
      <c r="F280" s="204" t="s">
        <v>1489</v>
      </c>
      <c r="G280" s="205" t="s">
        <v>1192</v>
      </c>
      <c r="H280" s="206">
        <v>8</v>
      </c>
      <c r="I280" s="207"/>
      <c r="J280" s="208">
        <f>ROUND(I280*H280,2)</f>
        <v>0</v>
      </c>
      <c r="K280" s="204" t="s">
        <v>5</v>
      </c>
      <c r="L280" s="47"/>
      <c r="M280" s="209" t="s">
        <v>5</v>
      </c>
      <c r="N280" s="210" t="s">
        <v>48</v>
      </c>
      <c r="O280" s="48"/>
      <c r="P280" s="211">
        <f>O280*H280</f>
        <v>0</v>
      </c>
      <c r="Q280" s="211">
        <v>0</v>
      </c>
      <c r="R280" s="211">
        <f>Q280*H280</f>
        <v>0</v>
      </c>
      <c r="S280" s="211">
        <v>0</v>
      </c>
      <c r="T280" s="212">
        <f>S280*H280</f>
        <v>0</v>
      </c>
      <c r="AR280" s="24" t="s">
        <v>208</v>
      </c>
      <c r="AT280" s="24" t="s">
        <v>203</v>
      </c>
      <c r="AU280" s="24" t="s">
        <v>87</v>
      </c>
      <c r="AY280" s="24" t="s">
        <v>201</v>
      </c>
      <c r="BE280" s="213">
        <f>IF(N280="základní",J280,0)</f>
        <v>0</v>
      </c>
      <c r="BF280" s="213">
        <f>IF(N280="snížená",J280,0)</f>
        <v>0</v>
      </c>
      <c r="BG280" s="213">
        <f>IF(N280="zákl. přenesená",J280,0)</f>
        <v>0</v>
      </c>
      <c r="BH280" s="213">
        <f>IF(N280="sníž. přenesená",J280,0)</f>
        <v>0</v>
      </c>
      <c r="BI280" s="213">
        <f>IF(N280="nulová",J280,0)</f>
        <v>0</v>
      </c>
      <c r="BJ280" s="24" t="s">
        <v>85</v>
      </c>
      <c r="BK280" s="213">
        <f>ROUND(I280*H280,2)</f>
        <v>0</v>
      </c>
      <c r="BL280" s="24" t="s">
        <v>208</v>
      </c>
      <c r="BM280" s="24" t="s">
        <v>1490</v>
      </c>
    </row>
    <row r="281" spans="2:47" s="1" customFormat="1" ht="13.5">
      <c r="B281" s="47"/>
      <c r="D281" s="214" t="s">
        <v>210</v>
      </c>
      <c r="F281" s="215" t="s">
        <v>1489</v>
      </c>
      <c r="I281" s="216"/>
      <c r="L281" s="47"/>
      <c r="M281" s="217"/>
      <c r="N281" s="48"/>
      <c r="O281" s="48"/>
      <c r="P281" s="48"/>
      <c r="Q281" s="48"/>
      <c r="R281" s="48"/>
      <c r="S281" s="48"/>
      <c r="T281" s="86"/>
      <c r="AT281" s="24" t="s">
        <v>210</v>
      </c>
      <c r="AU281" s="24" t="s">
        <v>87</v>
      </c>
    </row>
    <row r="282" spans="2:65" s="1" customFormat="1" ht="16.5" customHeight="1">
      <c r="B282" s="201"/>
      <c r="C282" s="202" t="s">
        <v>662</v>
      </c>
      <c r="D282" s="202" t="s">
        <v>203</v>
      </c>
      <c r="E282" s="203" t="s">
        <v>1485</v>
      </c>
      <c r="F282" s="204" t="s">
        <v>1486</v>
      </c>
      <c r="G282" s="205" t="s">
        <v>1192</v>
      </c>
      <c r="H282" s="206">
        <v>4</v>
      </c>
      <c r="I282" s="207"/>
      <c r="J282" s="208">
        <f>ROUND(I282*H282,2)</f>
        <v>0</v>
      </c>
      <c r="K282" s="204" t="s">
        <v>5</v>
      </c>
      <c r="L282" s="47"/>
      <c r="M282" s="209" t="s">
        <v>5</v>
      </c>
      <c r="N282" s="210" t="s">
        <v>48</v>
      </c>
      <c r="O282" s="48"/>
      <c r="P282" s="211">
        <f>O282*H282</f>
        <v>0</v>
      </c>
      <c r="Q282" s="211">
        <v>0</v>
      </c>
      <c r="R282" s="211">
        <f>Q282*H282</f>
        <v>0</v>
      </c>
      <c r="S282" s="211">
        <v>0</v>
      </c>
      <c r="T282" s="212">
        <f>S282*H282</f>
        <v>0</v>
      </c>
      <c r="AR282" s="24" t="s">
        <v>208</v>
      </c>
      <c r="AT282" s="24" t="s">
        <v>203</v>
      </c>
      <c r="AU282" s="24" t="s">
        <v>87</v>
      </c>
      <c r="AY282" s="24" t="s">
        <v>201</v>
      </c>
      <c r="BE282" s="213">
        <f>IF(N282="základní",J282,0)</f>
        <v>0</v>
      </c>
      <c r="BF282" s="213">
        <f>IF(N282="snížená",J282,0)</f>
        <v>0</v>
      </c>
      <c r="BG282" s="213">
        <f>IF(N282="zákl. přenesená",J282,0)</f>
        <v>0</v>
      </c>
      <c r="BH282" s="213">
        <f>IF(N282="sníž. přenesená",J282,0)</f>
        <v>0</v>
      </c>
      <c r="BI282" s="213">
        <f>IF(N282="nulová",J282,0)</f>
        <v>0</v>
      </c>
      <c r="BJ282" s="24" t="s">
        <v>85</v>
      </c>
      <c r="BK282" s="213">
        <f>ROUND(I282*H282,2)</f>
        <v>0</v>
      </c>
      <c r="BL282" s="24" t="s">
        <v>208</v>
      </c>
      <c r="BM282" s="24" t="s">
        <v>1491</v>
      </c>
    </row>
    <row r="283" spans="2:47" s="1" customFormat="1" ht="13.5">
      <c r="B283" s="47"/>
      <c r="D283" s="214" t="s">
        <v>210</v>
      </c>
      <c r="F283" s="215" t="s">
        <v>1486</v>
      </c>
      <c r="I283" s="216"/>
      <c r="L283" s="47"/>
      <c r="M283" s="217"/>
      <c r="N283" s="48"/>
      <c r="O283" s="48"/>
      <c r="P283" s="48"/>
      <c r="Q283" s="48"/>
      <c r="R283" s="48"/>
      <c r="S283" s="48"/>
      <c r="T283" s="86"/>
      <c r="AT283" s="24" t="s">
        <v>210</v>
      </c>
      <c r="AU283" s="24" t="s">
        <v>87</v>
      </c>
    </row>
    <row r="284" spans="2:65" s="1" customFormat="1" ht="16.5" customHeight="1">
      <c r="B284" s="201"/>
      <c r="C284" s="202" t="s">
        <v>666</v>
      </c>
      <c r="D284" s="202" t="s">
        <v>203</v>
      </c>
      <c r="E284" s="203" t="s">
        <v>1492</v>
      </c>
      <c r="F284" s="204" t="s">
        <v>1493</v>
      </c>
      <c r="G284" s="205" t="s">
        <v>1192</v>
      </c>
      <c r="H284" s="206">
        <v>28</v>
      </c>
      <c r="I284" s="207"/>
      <c r="J284" s="208">
        <f>ROUND(I284*H284,2)</f>
        <v>0</v>
      </c>
      <c r="K284" s="204" t="s">
        <v>5</v>
      </c>
      <c r="L284" s="47"/>
      <c r="M284" s="209" t="s">
        <v>5</v>
      </c>
      <c r="N284" s="210" t="s">
        <v>48</v>
      </c>
      <c r="O284" s="48"/>
      <c r="P284" s="211">
        <f>O284*H284</f>
        <v>0</v>
      </c>
      <c r="Q284" s="211">
        <v>0</v>
      </c>
      <c r="R284" s="211">
        <f>Q284*H284</f>
        <v>0</v>
      </c>
      <c r="S284" s="211">
        <v>0</v>
      </c>
      <c r="T284" s="212">
        <f>S284*H284</f>
        <v>0</v>
      </c>
      <c r="AR284" s="24" t="s">
        <v>208</v>
      </c>
      <c r="AT284" s="24" t="s">
        <v>203</v>
      </c>
      <c r="AU284" s="24" t="s">
        <v>87</v>
      </c>
      <c r="AY284" s="24" t="s">
        <v>201</v>
      </c>
      <c r="BE284" s="213">
        <f>IF(N284="základní",J284,0)</f>
        <v>0</v>
      </c>
      <c r="BF284" s="213">
        <f>IF(N284="snížená",J284,0)</f>
        <v>0</v>
      </c>
      <c r="BG284" s="213">
        <f>IF(N284="zákl. přenesená",J284,0)</f>
        <v>0</v>
      </c>
      <c r="BH284" s="213">
        <f>IF(N284="sníž. přenesená",J284,0)</f>
        <v>0</v>
      </c>
      <c r="BI284" s="213">
        <f>IF(N284="nulová",J284,0)</f>
        <v>0</v>
      </c>
      <c r="BJ284" s="24" t="s">
        <v>85</v>
      </c>
      <c r="BK284" s="213">
        <f>ROUND(I284*H284,2)</f>
        <v>0</v>
      </c>
      <c r="BL284" s="24" t="s">
        <v>208</v>
      </c>
      <c r="BM284" s="24" t="s">
        <v>1494</v>
      </c>
    </row>
    <row r="285" spans="2:47" s="1" customFormat="1" ht="13.5">
      <c r="B285" s="47"/>
      <c r="D285" s="214" t="s">
        <v>210</v>
      </c>
      <c r="F285" s="215" t="s">
        <v>1493</v>
      </c>
      <c r="I285" s="216"/>
      <c r="L285" s="47"/>
      <c r="M285" s="217"/>
      <c r="N285" s="48"/>
      <c r="O285" s="48"/>
      <c r="P285" s="48"/>
      <c r="Q285" s="48"/>
      <c r="R285" s="48"/>
      <c r="S285" s="48"/>
      <c r="T285" s="86"/>
      <c r="AT285" s="24" t="s">
        <v>210</v>
      </c>
      <c r="AU285" s="24" t="s">
        <v>87</v>
      </c>
    </row>
    <row r="286" spans="2:63" s="10" customFormat="1" ht="29.85" customHeight="1">
      <c r="B286" s="188"/>
      <c r="D286" s="189" t="s">
        <v>76</v>
      </c>
      <c r="E286" s="199" t="s">
        <v>1495</v>
      </c>
      <c r="F286" s="199" t="s">
        <v>1496</v>
      </c>
      <c r="I286" s="191"/>
      <c r="J286" s="200">
        <f>BK286</f>
        <v>0</v>
      </c>
      <c r="L286" s="188"/>
      <c r="M286" s="193"/>
      <c r="N286" s="194"/>
      <c r="O286" s="194"/>
      <c r="P286" s="195">
        <f>SUM(P287:P288)</f>
        <v>0</v>
      </c>
      <c r="Q286" s="194"/>
      <c r="R286" s="195">
        <f>SUM(R287:R288)</f>
        <v>0</v>
      </c>
      <c r="S286" s="194"/>
      <c r="T286" s="196">
        <f>SUM(T287:T288)</f>
        <v>0</v>
      </c>
      <c r="AR286" s="189" t="s">
        <v>85</v>
      </c>
      <c r="AT286" s="197" t="s">
        <v>76</v>
      </c>
      <c r="AU286" s="197" t="s">
        <v>85</v>
      </c>
      <c r="AY286" s="189" t="s">
        <v>201</v>
      </c>
      <c r="BK286" s="198">
        <f>SUM(BK287:BK288)</f>
        <v>0</v>
      </c>
    </row>
    <row r="287" spans="2:65" s="1" customFormat="1" ht="16.5" customHeight="1">
      <c r="B287" s="201"/>
      <c r="C287" s="202" t="s">
        <v>675</v>
      </c>
      <c r="D287" s="202" t="s">
        <v>203</v>
      </c>
      <c r="E287" s="203" t="s">
        <v>1497</v>
      </c>
      <c r="F287" s="204" t="s">
        <v>1498</v>
      </c>
      <c r="G287" s="205" t="s">
        <v>330</v>
      </c>
      <c r="H287" s="206">
        <v>70</v>
      </c>
      <c r="I287" s="207"/>
      <c r="J287" s="208">
        <f>ROUND(I287*H287,2)</f>
        <v>0</v>
      </c>
      <c r="K287" s="204" t="s">
        <v>5</v>
      </c>
      <c r="L287" s="47"/>
      <c r="M287" s="209" t="s">
        <v>5</v>
      </c>
      <c r="N287" s="210" t="s">
        <v>48</v>
      </c>
      <c r="O287" s="48"/>
      <c r="P287" s="211">
        <f>O287*H287</f>
        <v>0</v>
      </c>
      <c r="Q287" s="211">
        <v>0</v>
      </c>
      <c r="R287" s="211">
        <f>Q287*H287</f>
        <v>0</v>
      </c>
      <c r="S287" s="211">
        <v>0</v>
      </c>
      <c r="T287" s="212">
        <f>S287*H287</f>
        <v>0</v>
      </c>
      <c r="AR287" s="24" t="s">
        <v>208</v>
      </c>
      <c r="AT287" s="24" t="s">
        <v>203</v>
      </c>
      <c r="AU287" s="24" t="s">
        <v>87</v>
      </c>
      <c r="AY287" s="24" t="s">
        <v>201</v>
      </c>
      <c r="BE287" s="213">
        <f>IF(N287="základní",J287,0)</f>
        <v>0</v>
      </c>
      <c r="BF287" s="213">
        <f>IF(N287="snížená",J287,0)</f>
        <v>0</v>
      </c>
      <c r="BG287" s="213">
        <f>IF(N287="zákl. přenesená",J287,0)</f>
        <v>0</v>
      </c>
      <c r="BH287" s="213">
        <f>IF(N287="sníž. přenesená",J287,0)</f>
        <v>0</v>
      </c>
      <c r="BI287" s="213">
        <f>IF(N287="nulová",J287,0)</f>
        <v>0</v>
      </c>
      <c r="BJ287" s="24" t="s">
        <v>85</v>
      </c>
      <c r="BK287" s="213">
        <f>ROUND(I287*H287,2)</f>
        <v>0</v>
      </c>
      <c r="BL287" s="24" t="s">
        <v>208</v>
      </c>
      <c r="BM287" s="24" t="s">
        <v>1499</v>
      </c>
    </row>
    <row r="288" spans="2:47" s="1" customFormat="1" ht="13.5">
      <c r="B288" s="47"/>
      <c r="D288" s="214" t="s">
        <v>210</v>
      </c>
      <c r="F288" s="215" t="s">
        <v>1498</v>
      </c>
      <c r="I288" s="216"/>
      <c r="L288" s="47"/>
      <c r="M288" s="217"/>
      <c r="N288" s="48"/>
      <c r="O288" s="48"/>
      <c r="P288" s="48"/>
      <c r="Q288" s="48"/>
      <c r="R288" s="48"/>
      <c r="S288" s="48"/>
      <c r="T288" s="86"/>
      <c r="AT288" s="24" t="s">
        <v>210</v>
      </c>
      <c r="AU288" s="24" t="s">
        <v>87</v>
      </c>
    </row>
    <row r="289" spans="2:63" s="10" customFormat="1" ht="29.85" customHeight="1">
      <c r="B289" s="188"/>
      <c r="D289" s="189" t="s">
        <v>76</v>
      </c>
      <c r="E289" s="199" t="s">
        <v>1500</v>
      </c>
      <c r="F289" s="199" t="s">
        <v>1501</v>
      </c>
      <c r="I289" s="191"/>
      <c r="J289" s="200">
        <f>BK289</f>
        <v>0</v>
      </c>
      <c r="L289" s="188"/>
      <c r="M289" s="193"/>
      <c r="N289" s="194"/>
      <c r="O289" s="194"/>
      <c r="P289" s="195">
        <f>SUM(P290:P297)</f>
        <v>0</v>
      </c>
      <c r="Q289" s="194"/>
      <c r="R289" s="195">
        <f>SUM(R290:R297)</f>
        <v>0</v>
      </c>
      <c r="S289" s="194"/>
      <c r="T289" s="196">
        <f>SUM(T290:T297)</f>
        <v>0</v>
      </c>
      <c r="AR289" s="189" t="s">
        <v>85</v>
      </c>
      <c r="AT289" s="197" t="s">
        <v>76</v>
      </c>
      <c r="AU289" s="197" t="s">
        <v>85</v>
      </c>
      <c r="AY289" s="189" t="s">
        <v>201</v>
      </c>
      <c r="BK289" s="198">
        <f>SUM(BK290:BK297)</f>
        <v>0</v>
      </c>
    </row>
    <row r="290" spans="2:65" s="1" customFormat="1" ht="16.5" customHeight="1">
      <c r="B290" s="201"/>
      <c r="C290" s="202" t="s">
        <v>682</v>
      </c>
      <c r="D290" s="202" t="s">
        <v>203</v>
      </c>
      <c r="E290" s="203" t="s">
        <v>1502</v>
      </c>
      <c r="F290" s="204" t="s">
        <v>1503</v>
      </c>
      <c r="G290" s="205" t="s">
        <v>330</v>
      </c>
      <c r="H290" s="206">
        <v>70</v>
      </c>
      <c r="I290" s="207"/>
      <c r="J290" s="208">
        <f>ROUND(I290*H290,2)</f>
        <v>0</v>
      </c>
      <c r="K290" s="204" t="s">
        <v>5</v>
      </c>
      <c r="L290" s="47"/>
      <c r="M290" s="209" t="s">
        <v>5</v>
      </c>
      <c r="N290" s="210" t="s">
        <v>48</v>
      </c>
      <c r="O290" s="48"/>
      <c r="P290" s="211">
        <f>O290*H290</f>
        <v>0</v>
      </c>
      <c r="Q290" s="211">
        <v>0</v>
      </c>
      <c r="R290" s="211">
        <f>Q290*H290</f>
        <v>0</v>
      </c>
      <c r="S290" s="211">
        <v>0</v>
      </c>
      <c r="T290" s="212">
        <f>S290*H290</f>
        <v>0</v>
      </c>
      <c r="AR290" s="24" t="s">
        <v>208</v>
      </c>
      <c r="AT290" s="24" t="s">
        <v>203</v>
      </c>
      <c r="AU290" s="24" t="s">
        <v>87</v>
      </c>
      <c r="AY290" s="24" t="s">
        <v>201</v>
      </c>
      <c r="BE290" s="213">
        <f>IF(N290="základní",J290,0)</f>
        <v>0</v>
      </c>
      <c r="BF290" s="213">
        <f>IF(N290="snížená",J290,0)</f>
        <v>0</v>
      </c>
      <c r="BG290" s="213">
        <f>IF(N290="zákl. přenesená",J290,0)</f>
        <v>0</v>
      </c>
      <c r="BH290" s="213">
        <f>IF(N290="sníž. přenesená",J290,0)</f>
        <v>0</v>
      </c>
      <c r="BI290" s="213">
        <f>IF(N290="nulová",J290,0)</f>
        <v>0</v>
      </c>
      <c r="BJ290" s="24" t="s">
        <v>85</v>
      </c>
      <c r="BK290" s="213">
        <f>ROUND(I290*H290,2)</f>
        <v>0</v>
      </c>
      <c r="BL290" s="24" t="s">
        <v>208</v>
      </c>
      <c r="BM290" s="24" t="s">
        <v>1504</v>
      </c>
    </row>
    <row r="291" spans="2:47" s="1" customFormat="1" ht="13.5">
      <c r="B291" s="47"/>
      <c r="D291" s="214" t="s">
        <v>210</v>
      </c>
      <c r="F291" s="215" t="s">
        <v>1503</v>
      </c>
      <c r="I291" s="216"/>
      <c r="L291" s="47"/>
      <c r="M291" s="217"/>
      <c r="N291" s="48"/>
      <c r="O291" s="48"/>
      <c r="P291" s="48"/>
      <c r="Q291" s="48"/>
      <c r="R291" s="48"/>
      <c r="S291" s="48"/>
      <c r="T291" s="86"/>
      <c r="AT291" s="24" t="s">
        <v>210</v>
      </c>
      <c r="AU291" s="24" t="s">
        <v>87</v>
      </c>
    </row>
    <row r="292" spans="2:65" s="1" customFormat="1" ht="16.5" customHeight="1">
      <c r="B292" s="201"/>
      <c r="C292" s="202" t="s">
        <v>687</v>
      </c>
      <c r="D292" s="202" t="s">
        <v>203</v>
      </c>
      <c r="E292" s="203" t="s">
        <v>1505</v>
      </c>
      <c r="F292" s="204" t="s">
        <v>1506</v>
      </c>
      <c r="G292" s="205" t="s">
        <v>1192</v>
      </c>
      <c r="H292" s="206">
        <v>220</v>
      </c>
      <c r="I292" s="207"/>
      <c r="J292" s="208">
        <f>ROUND(I292*H292,2)</f>
        <v>0</v>
      </c>
      <c r="K292" s="204" t="s">
        <v>5</v>
      </c>
      <c r="L292" s="47"/>
      <c r="M292" s="209" t="s">
        <v>5</v>
      </c>
      <c r="N292" s="210" t="s">
        <v>48</v>
      </c>
      <c r="O292" s="48"/>
      <c r="P292" s="211">
        <f>O292*H292</f>
        <v>0</v>
      </c>
      <c r="Q292" s="211">
        <v>0</v>
      </c>
      <c r="R292" s="211">
        <f>Q292*H292</f>
        <v>0</v>
      </c>
      <c r="S292" s="211">
        <v>0</v>
      </c>
      <c r="T292" s="212">
        <f>S292*H292</f>
        <v>0</v>
      </c>
      <c r="AR292" s="24" t="s">
        <v>208</v>
      </c>
      <c r="AT292" s="24" t="s">
        <v>203</v>
      </c>
      <c r="AU292" s="24" t="s">
        <v>87</v>
      </c>
      <c r="AY292" s="24" t="s">
        <v>201</v>
      </c>
      <c r="BE292" s="213">
        <f>IF(N292="základní",J292,0)</f>
        <v>0</v>
      </c>
      <c r="BF292" s="213">
        <f>IF(N292="snížená",J292,0)</f>
        <v>0</v>
      </c>
      <c r="BG292" s="213">
        <f>IF(N292="zákl. přenesená",J292,0)</f>
        <v>0</v>
      </c>
      <c r="BH292" s="213">
        <f>IF(N292="sníž. přenesená",J292,0)</f>
        <v>0</v>
      </c>
      <c r="BI292" s="213">
        <f>IF(N292="nulová",J292,0)</f>
        <v>0</v>
      </c>
      <c r="BJ292" s="24" t="s">
        <v>85</v>
      </c>
      <c r="BK292" s="213">
        <f>ROUND(I292*H292,2)</f>
        <v>0</v>
      </c>
      <c r="BL292" s="24" t="s">
        <v>208</v>
      </c>
      <c r="BM292" s="24" t="s">
        <v>1507</v>
      </c>
    </row>
    <row r="293" spans="2:47" s="1" customFormat="1" ht="13.5">
      <c r="B293" s="47"/>
      <c r="D293" s="214" t="s">
        <v>210</v>
      </c>
      <c r="F293" s="215" t="s">
        <v>1506</v>
      </c>
      <c r="I293" s="216"/>
      <c r="L293" s="47"/>
      <c r="M293" s="217"/>
      <c r="N293" s="48"/>
      <c r="O293" s="48"/>
      <c r="P293" s="48"/>
      <c r="Q293" s="48"/>
      <c r="R293" s="48"/>
      <c r="S293" s="48"/>
      <c r="T293" s="86"/>
      <c r="AT293" s="24" t="s">
        <v>210</v>
      </c>
      <c r="AU293" s="24" t="s">
        <v>87</v>
      </c>
    </row>
    <row r="294" spans="2:65" s="1" customFormat="1" ht="16.5" customHeight="1">
      <c r="B294" s="201"/>
      <c r="C294" s="202" t="s">
        <v>691</v>
      </c>
      <c r="D294" s="202" t="s">
        <v>203</v>
      </c>
      <c r="E294" s="203" t="s">
        <v>1508</v>
      </c>
      <c r="F294" s="204" t="s">
        <v>1509</v>
      </c>
      <c r="G294" s="205" t="s">
        <v>270</v>
      </c>
      <c r="H294" s="206">
        <v>0.2</v>
      </c>
      <c r="I294" s="207"/>
      <c r="J294" s="208">
        <f>ROUND(I294*H294,2)</f>
        <v>0</v>
      </c>
      <c r="K294" s="204" t="s">
        <v>5</v>
      </c>
      <c r="L294" s="47"/>
      <c r="M294" s="209" t="s">
        <v>5</v>
      </c>
      <c r="N294" s="210" t="s">
        <v>48</v>
      </c>
      <c r="O294" s="48"/>
      <c r="P294" s="211">
        <f>O294*H294</f>
        <v>0</v>
      </c>
      <c r="Q294" s="211">
        <v>0</v>
      </c>
      <c r="R294" s="211">
        <f>Q294*H294</f>
        <v>0</v>
      </c>
      <c r="S294" s="211">
        <v>0</v>
      </c>
      <c r="T294" s="212">
        <f>S294*H294</f>
        <v>0</v>
      </c>
      <c r="AR294" s="24" t="s">
        <v>208</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208</v>
      </c>
      <c r="BM294" s="24" t="s">
        <v>1510</v>
      </c>
    </row>
    <row r="295" spans="2:47" s="1" customFormat="1" ht="13.5">
      <c r="B295" s="47"/>
      <c r="D295" s="214" t="s">
        <v>210</v>
      </c>
      <c r="F295" s="215" t="s">
        <v>1509</v>
      </c>
      <c r="I295" s="216"/>
      <c r="L295" s="47"/>
      <c r="M295" s="217"/>
      <c r="N295" s="48"/>
      <c r="O295" s="48"/>
      <c r="P295" s="48"/>
      <c r="Q295" s="48"/>
      <c r="R295" s="48"/>
      <c r="S295" s="48"/>
      <c r="T295" s="86"/>
      <c r="AT295" s="24" t="s">
        <v>210</v>
      </c>
      <c r="AU295" s="24" t="s">
        <v>87</v>
      </c>
    </row>
    <row r="296" spans="2:65" s="1" customFormat="1" ht="16.5" customHeight="1">
      <c r="B296" s="201"/>
      <c r="C296" s="202" t="s">
        <v>695</v>
      </c>
      <c r="D296" s="202" t="s">
        <v>203</v>
      </c>
      <c r="E296" s="203" t="s">
        <v>1511</v>
      </c>
      <c r="F296" s="204" t="s">
        <v>1512</v>
      </c>
      <c r="G296" s="205" t="s">
        <v>270</v>
      </c>
      <c r="H296" s="206">
        <v>0.1</v>
      </c>
      <c r="I296" s="207"/>
      <c r="J296" s="208">
        <f>ROUND(I296*H296,2)</f>
        <v>0</v>
      </c>
      <c r="K296" s="204" t="s">
        <v>5</v>
      </c>
      <c r="L296" s="47"/>
      <c r="M296" s="209" t="s">
        <v>5</v>
      </c>
      <c r="N296" s="210" t="s">
        <v>48</v>
      </c>
      <c r="O296" s="48"/>
      <c r="P296" s="211">
        <f>O296*H296</f>
        <v>0</v>
      </c>
      <c r="Q296" s="211">
        <v>0</v>
      </c>
      <c r="R296" s="211">
        <f>Q296*H296</f>
        <v>0</v>
      </c>
      <c r="S296" s="211">
        <v>0</v>
      </c>
      <c r="T296" s="212">
        <f>S296*H296</f>
        <v>0</v>
      </c>
      <c r="AR296" s="24" t="s">
        <v>208</v>
      </c>
      <c r="AT296" s="24" t="s">
        <v>203</v>
      </c>
      <c r="AU296" s="24" t="s">
        <v>87</v>
      </c>
      <c r="AY296" s="24" t="s">
        <v>201</v>
      </c>
      <c r="BE296" s="213">
        <f>IF(N296="základní",J296,0)</f>
        <v>0</v>
      </c>
      <c r="BF296" s="213">
        <f>IF(N296="snížená",J296,0)</f>
        <v>0</v>
      </c>
      <c r="BG296" s="213">
        <f>IF(N296="zákl. přenesená",J296,0)</f>
        <v>0</v>
      </c>
      <c r="BH296" s="213">
        <f>IF(N296="sníž. přenesená",J296,0)</f>
        <v>0</v>
      </c>
      <c r="BI296" s="213">
        <f>IF(N296="nulová",J296,0)</f>
        <v>0</v>
      </c>
      <c r="BJ296" s="24" t="s">
        <v>85</v>
      </c>
      <c r="BK296" s="213">
        <f>ROUND(I296*H296,2)</f>
        <v>0</v>
      </c>
      <c r="BL296" s="24" t="s">
        <v>208</v>
      </c>
      <c r="BM296" s="24" t="s">
        <v>1513</v>
      </c>
    </row>
    <row r="297" spans="2:47" s="1" customFormat="1" ht="13.5">
      <c r="B297" s="47"/>
      <c r="D297" s="214" t="s">
        <v>210</v>
      </c>
      <c r="F297" s="215" t="s">
        <v>1512</v>
      </c>
      <c r="I297" s="216"/>
      <c r="L297" s="47"/>
      <c r="M297" s="217"/>
      <c r="N297" s="48"/>
      <c r="O297" s="48"/>
      <c r="P297" s="48"/>
      <c r="Q297" s="48"/>
      <c r="R297" s="48"/>
      <c r="S297" s="48"/>
      <c r="T297" s="86"/>
      <c r="AT297" s="24" t="s">
        <v>210</v>
      </c>
      <c r="AU297" s="24" t="s">
        <v>87</v>
      </c>
    </row>
    <row r="298" spans="2:63" s="10" customFormat="1" ht="29.85" customHeight="1">
      <c r="B298" s="188"/>
      <c r="D298" s="189" t="s">
        <v>76</v>
      </c>
      <c r="E298" s="199" t="s">
        <v>1514</v>
      </c>
      <c r="F298" s="199" t="s">
        <v>1515</v>
      </c>
      <c r="I298" s="191"/>
      <c r="J298" s="200">
        <f>BK298</f>
        <v>0</v>
      </c>
      <c r="L298" s="188"/>
      <c r="M298" s="193"/>
      <c r="N298" s="194"/>
      <c r="O298" s="194"/>
      <c r="P298" s="195">
        <f>SUM(P299:P312)</f>
        <v>0</v>
      </c>
      <c r="Q298" s="194"/>
      <c r="R298" s="195">
        <f>SUM(R299:R312)</f>
        <v>0</v>
      </c>
      <c r="S298" s="194"/>
      <c r="T298" s="196">
        <f>SUM(T299:T312)</f>
        <v>0</v>
      </c>
      <c r="AR298" s="189" t="s">
        <v>85</v>
      </c>
      <c r="AT298" s="197" t="s">
        <v>76</v>
      </c>
      <c r="AU298" s="197" t="s">
        <v>85</v>
      </c>
      <c r="AY298" s="189" t="s">
        <v>201</v>
      </c>
      <c r="BK298" s="198">
        <f>SUM(BK299:BK312)</f>
        <v>0</v>
      </c>
    </row>
    <row r="299" spans="2:65" s="1" customFormat="1" ht="16.5" customHeight="1">
      <c r="B299" s="201"/>
      <c r="C299" s="202" t="s">
        <v>699</v>
      </c>
      <c r="D299" s="202" t="s">
        <v>203</v>
      </c>
      <c r="E299" s="203" t="s">
        <v>1516</v>
      </c>
      <c r="F299" s="204" t="s">
        <v>1517</v>
      </c>
      <c r="G299" s="205" t="s">
        <v>1192</v>
      </c>
      <c r="H299" s="206">
        <v>1</v>
      </c>
      <c r="I299" s="207"/>
      <c r="J299" s="208">
        <f>ROUND(I299*H299,2)</f>
        <v>0</v>
      </c>
      <c r="K299" s="204" t="s">
        <v>5</v>
      </c>
      <c r="L299" s="47"/>
      <c r="M299" s="209" t="s">
        <v>5</v>
      </c>
      <c r="N299" s="210" t="s">
        <v>48</v>
      </c>
      <c r="O299" s="48"/>
      <c r="P299" s="211">
        <f>O299*H299</f>
        <v>0</v>
      </c>
      <c r="Q299" s="211">
        <v>0</v>
      </c>
      <c r="R299" s="211">
        <f>Q299*H299</f>
        <v>0</v>
      </c>
      <c r="S299" s="211">
        <v>0</v>
      </c>
      <c r="T299" s="212">
        <f>S299*H299</f>
        <v>0</v>
      </c>
      <c r="AR299" s="24" t="s">
        <v>208</v>
      </c>
      <c r="AT299" s="24" t="s">
        <v>203</v>
      </c>
      <c r="AU299" s="24" t="s">
        <v>87</v>
      </c>
      <c r="AY299" s="24" t="s">
        <v>201</v>
      </c>
      <c r="BE299" s="213">
        <f>IF(N299="základní",J299,0)</f>
        <v>0</v>
      </c>
      <c r="BF299" s="213">
        <f>IF(N299="snížená",J299,0)</f>
        <v>0</v>
      </c>
      <c r="BG299" s="213">
        <f>IF(N299="zákl. přenesená",J299,0)</f>
        <v>0</v>
      </c>
      <c r="BH299" s="213">
        <f>IF(N299="sníž. přenesená",J299,0)</f>
        <v>0</v>
      </c>
      <c r="BI299" s="213">
        <f>IF(N299="nulová",J299,0)</f>
        <v>0</v>
      </c>
      <c r="BJ299" s="24" t="s">
        <v>85</v>
      </c>
      <c r="BK299" s="213">
        <f>ROUND(I299*H299,2)</f>
        <v>0</v>
      </c>
      <c r="BL299" s="24" t="s">
        <v>208</v>
      </c>
      <c r="BM299" s="24" t="s">
        <v>1518</v>
      </c>
    </row>
    <row r="300" spans="2:47" s="1" customFormat="1" ht="13.5">
      <c r="B300" s="47"/>
      <c r="D300" s="214" t="s">
        <v>210</v>
      </c>
      <c r="F300" s="215" t="s">
        <v>1517</v>
      </c>
      <c r="I300" s="216"/>
      <c r="L300" s="47"/>
      <c r="M300" s="217"/>
      <c r="N300" s="48"/>
      <c r="O300" s="48"/>
      <c r="P300" s="48"/>
      <c r="Q300" s="48"/>
      <c r="R300" s="48"/>
      <c r="S300" s="48"/>
      <c r="T300" s="86"/>
      <c r="AT300" s="24" t="s">
        <v>210</v>
      </c>
      <c r="AU300" s="24" t="s">
        <v>87</v>
      </c>
    </row>
    <row r="301" spans="2:47" s="1" customFormat="1" ht="13.5">
      <c r="B301" s="47"/>
      <c r="D301" s="214" t="s">
        <v>322</v>
      </c>
      <c r="F301" s="234" t="s">
        <v>1519</v>
      </c>
      <c r="I301" s="216"/>
      <c r="L301" s="47"/>
      <c r="M301" s="217"/>
      <c r="N301" s="48"/>
      <c r="O301" s="48"/>
      <c r="P301" s="48"/>
      <c r="Q301" s="48"/>
      <c r="R301" s="48"/>
      <c r="S301" s="48"/>
      <c r="T301" s="86"/>
      <c r="AT301" s="24" t="s">
        <v>322</v>
      </c>
      <c r="AU301" s="24" t="s">
        <v>87</v>
      </c>
    </row>
    <row r="302" spans="2:65" s="1" customFormat="1" ht="16.5" customHeight="1">
      <c r="B302" s="201"/>
      <c r="C302" s="202" t="s">
        <v>704</v>
      </c>
      <c r="D302" s="202" t="s">
        <v>203</v>
      </c>
      <c r="E302" s="203" t="s">
        <v>1520</v>
      </c>
      <c r="F302" s="204" t="s">
        <v>1521</v>
      </c>
      <c r="G302" s="205" t="s">
        <v>1192</v>
      </c>
      <c r="H302" s="206">
        <v>4</v>
      </c>
      <c r="I302" s="207"/>
      <c r="J302" s="208">
        <f>ROUND(I302*H302,2)</f>
        <v>0</v>
      </c>
      <c r="K302" s="204" t="s">
        <v>5</v>
      </c>
      <c r="L302" s="47"/>
      <c r="M302" s="209" t="s">
        <v>5</v>
      </c>
      <c r="N302" s="210" t="s">
        <v>48</v>
      </c>
      <c r="O302" s="48"/>
      <c r="P302" s="211">
        <f>O302*H302</f>
        <v>0</v>
      </c>
      <c r="Q302" s="211">
        <v>0</v>
      </c>
      <c r="R302" s="211">
        <f>Q302*H302</f>
        <v>0</v>
      </c>
      <c r="S302" s="211">
        <v>0</v>
      </c>
      <c r="T302" s="212">
        <f>S302*H302</f>
        <v>0</v>
      </c>
      <c r="AR302" s="24" t="s">
        <v>208</v>
      </c>
      <c r="AT302" s="24" t="s">
        <v>203</v>
      </c>
      <c r="AU302" s="24" t="s">
        <v>87</v>
      </c>
      <c r="AY302" s="24" t="s">
        <v>201</v>
      </c>
      <c r="BE302" s="213">
        <f>IF(N302="základní",J302,0)</f>
        <v>0</v>
      </c>
      <c r="BF302" s="213">
        <f>IF(N302="snížená",J302,0)</f>
        <v>0</v>
      </c>
      <c r="BG302" s="213">
        <f>IF(N302="zákl. přenesená",J302,0)</f>
        <v>0</v>
      </c>
      <c r="BH302" s="213">
        <f>IF(N302="sníž. přenesená",J302,0)</f>
        <v>0</v>
      </c>
      <c r="BI302" s="213">
        <f>IF(N302="nulová",J302,0)</f>
        <v>0</v>
      </c>
      <c r="BJ302" s="24" t="s">
        <v>85</v>
      </c>
      <c r="BK302" s="213">
        <f>ROUND(I302*H302,2)</f>
        <v>0</v>
      </c>
      <c r="BL302" s="24" t="s">
        <v>208</v>
      </c>
      <c r="BM302" s="24" t="s">
        <v>1522</v>
      </c>
    </row>
    <row r="303" spans="2:47" s="1" customFormat="1" ht="13.5">
      <c r="B303" s="47"/>
      <c r="D303" s="214" t="s">
        <v>210</v>
      </c>
      <c r="F303" s="215" t="s">
        <v>1521</v>
      </c>
      <c r="I303" s="216"/>
      <c r="L303" s="47"/>
      <c r="M303" s="217"/>
      <c r="N303" s="48"/>
      <c r="O303" s="48"/>
      <c r="P303" s="48"/>
      <c r="Q303" s="48"/>
      <c r="R303" s="48"/>
      <c r="S303" s="48"/>
      <c r="T303" s="86"/>
      <c r="AT303" s="24" t="s">
        <v>210</v>
      </c>
      <c r="AU303" s="24" t="s">
        <v>87</v>
      </c>
    </row>
    <row r="304" spans="2:47" s="1" customFormat="1" ht="13.5">
      <c r="B304" s="47"/>
      <c r="D304" s="214" t="s">
        <v>322</v>
      </c>
      <c r="F304" s="234" t="s">
        <v>1523</v>
      </c>
      <c r="I304" s="216"/>
      <c r="L304" s="47"/>
      <c r="M304" s="217"/>
      <c r="N304" s="48"/>
      <c r="O304" s="48"/>
      <c r="P304" s="48"/>
      <c r="Q304" s="48"/>
      <c r="R304" s="48"/>
      <c r="S304" s="48"/>
      <c r="T304" s="86"/>
      <c r="AT304" s="24" t="s">
        <v>322</v>
      </c>
      <c r="AU304" s="24" t="s">
        <v>87</v>
      </c>
    </row>
    <row r="305" spans="2:65" s="1" customFormat="1" ht="16.5" customHeight="1">
      <c r="B305" s="201"/>
      <c r="C305" s="202" t="s">
        <v>708</v>
      </c>
      <c r="D305" s="202" t="s">
        <v>203</v>
      </c>
      <c r="E305" s="203" t="s">
        <v>1524</v>
      </c>
      <c r="F305" s="204" t="s">
        <v>1525</v>
      </c>
      <c r="G305" s="205" t="s">
        <v>1192</v>
      </c>
      <c r="H305" s="206">
        <v>4</v>
      </c>
      <c r="I305" s="207"/>
      <c r="J305" s="208">
        <f>ROUND(I305*H305,2)</f>
        <v>0</v>
      </c>
      <c r="K305" s="204" t="s">
        <v>5</v>
      </c>
      <c r="L305" s="47"/>
      <c r="M305" s="209" t="s">
        <v>5</v>
      </c>
      <c r="N305" s="210" t="s">
        <v>48</v>
      </c>
      <c r="O305" s="48"/>
      <c r="P305" s="211">
        <f>O305*H305</f>
        <v>0</v>
      </c>
      <c r="Q305" s="211">
        <v>0</v>
      </c>
      <c r="R305" s="211">
        <f>Q305*H305</f>
        <v>0</v>
      </c>
      <c r="S305" s="211">
        <v>0</v>
      </c>
      <c r="T305" s="212">
        <f>S305*H305</f>
        <v>0</v>
      </c>
      <c r="AR305" s="24" t="s">
        <v>208</v>
      </c>
      <c r="AT305" s="24" t="s">
        <v>203</v>
      </c>
      <c r="AU305" s="24" t="s">
        <v>87</v>
      </c>
      <c r="AY305" s="24" t="s">
        <v>201</v>
      </c>
      <c r="BE305" s="213">
        <f>IF(N305="základní",J305,0)</f>
        <v>0</v>
      </c>
      <c r="BF305" s="213">
        <f>IF(N305="snížená",J305,0)</f>
        <v>0</v>
      </c>
      <c r="BG305" s="213">
        <f>IF(N305="zákl. přenesená",J305,0)</f>
        <v>0</v>
      </c>
      <c r="BH305" s="213">
        <f>IF(N305="sníž. přenesená",J305,0)</f>
        <v>0</v>
      </c>
      <c r="BI305" s="213">
        <f>IF(N305="nulová",J305,0)</f>
        <v>0</v>
      </c>
      <c r="BJ305" s="24" t="s">
        <v>85</v>
      </c>
      <c r="BK305" s="213">
        <f>ROUND(I305*H305,2)</f>
        <v>0</v>
      </c>
      <c r="BL305" s="24" t="s">
        <v>208</v>
      </c>
      <c r="BM305" s="24" t="s">
        <v>1526</v>
      </c>
    </row>
    <row r="306" spans="2:47" s="1" customFormat="1" ht="13.5">
      <c r="B306" s="47"/>
      <c r="D306" s="214" t="s">
        <v>210</v>
      </c>
      <c r="F306" s="215" t="s">
        <v>1525</v>
      </c>
      <c r="I306" s="216"/>
      <c r="L306" s="47"/>
      <c r="M306" s="217"/>
      <c r="N306" s="48"/>
      <c r="O306" s="48"/>
      <c r="P306" s="48"/>
      <c r="Q306" s="48"/>
      <c r="R306" s="48"/>
      <c r="S306" s="48"/>
      <c r="T306" s="86"/>
      <c r="AT306" s="24" t="s">
        <v>210</v>
      </c>
      <c r="AU306" s="24" t="s">
        <v>87</v>
      </c>
    </row>
    <row r="307" spans="2:47" s="1" customFormat="1" ht="13.5">
      <c r="B307" s="47"/>
      <c r="D307" s="214" t="s">
        <v>322</v>
      </c>
      <c r="F307" s="234" t="s">
        <v>1527</v>
      </c>
      <c r="I307" s="216"/>
      <c r="L307" s="47"/>
      <c r="M307" s="217"/>
      <c r="N307" s="48"/>
      <c r="O307" s="48"/>
      <c r="P307" s="48"/>
      <c r="Q307" s="48"/>
      <c r="R307" s="48"/>
      <c r="S307" s="48"/>
      <c r="T307" s="86"/>
      <c r="AT307" s="24" t="s">
        <v>322</v>
      </c>
      <c r="AU307" s="24" t="s">
        <v>87</v>
      </c>
    </row>
    <row r="308" spans="2:65" s="1" customFormat="1" ht="16.5" customHeight="1">
      <c r="B308" s="201"/>
      <c r="C308" s="202" t="s">
        <v>713</v>
      </c>
      <c r="D308" s="202" t="s">
        <v>203</v>
      </c>
      <c r="E308" s="203" t="s">
        <v>1528</v>
      </c>
      <c r="F308" s="204" t="s">
        <v>1529</v>
      </c>
      <c r="G308" s="205" t="s">
        <v>1192</v>
      </c>
      <c r="H308" s="206">
        <v>4</v>
      </c>
      <c r="I308" s="207"/>
      <c r="J308" s="208">
        <f>ROUND(I308*H308,2)</f>
        <v>0</v>
      </c>
      <c r="K308" s="204" t="s">
        <v>5</v>
      </c>
      <c r="L308" s="47"/>
      <c r="M308" s="209" t="s">
        <v>5</v>
      </c>
      <c r="N308" s="210" t="s">
        <v>48</v>
      </c>
      <c r="O308" s="48"/>
      <c r="P308" s="211">
        <f>O308*H308</f>
        <v>0</v>
      </c>
      <c r="Q308" s="211">
        <v>0</v>
      </c>
      <c r="R308" s="211">
        <f>Q308*H308</f>
        <v>0</v>
      </c>
      <c r="S308" s="211">
        <v>0</v>
      </c>
      <c r="T308" s="212">
        <f>S308*H308</f>
        <v>0</v>
      </c>
      <c r="AR308" s="24" t="s">
        <v>208</v>
      </c>
      <c r="AT308" s="24" t="s">
        <v>203</v>
      </c>
      <c r="AU308" s="24" t="s">
        <v>87</v>
      </c>
      <c r="AY308" s="24" t="s">
        <v>201</v>
      </c>
      <c r="BE308" s="213">
        <f>IF(N308="základní",J308,0)</f>
        <v>0</v>
      </c>
      <c r="BF308" s="213">
        <f>IF(N308="snížená",J308,0)</f>
        <v>0</v>
      </c>
      <c r="BG308" s="213">
        <f>IF(N308="zákl. přenesená",J308,0)</f>
        <v>0</v>
      </c>
      <c r="BH308" s="213">
        <f>IF(N308="sníž. přenesená",J308,0)</f>
        <v>0</v>
      </c>
      <c r="BI308" s="213">
        <f>IF(N308="nulová",J308,0)</f>
        <v>0</v>
      </c>
      <c r="BJ308" s="24" t="s">
        <v>85</v>
      </c>
      <c r="BK308" s="213">
        <f>ROUND(I308*H308,2)</f>
        <v>0</v>
      </c>
      <c r="BL308" s="24" t="s">
        <v>208</v>
      </c>
      <c r="BM308" s="24" t="s">
        <v>1530</v>
      </c>
    </row>
    <row r="309" spans="2:47" s="1" customFormat="1" ht="13.5">
      <c r="B309" s="47"/>
      <c r="D309" s="214" t="s">
        <v>210</v>
      </c>
      <c r="F309" s="215" t="s">
        <v>1529</v>
      </c>
      <c r="I309" s="216"/>
      <c r="L309" s="47"/>
      <c r="M309" s="217"/>
      <c r="N309" s="48"/>
      <c r="O309" s="48"/>
      <c r="P309" s="48"/>
      <c r="Q309" s="48"/>
      <c r="R309" s="48"/>
      <c r="S309" s="48"/>
      <c r="T309" s="86"/>
      <c r="AT309" s="24" t="s">
        <v>210</v>
      </c>
      <c r="AU309" s="24" t="s">
        <v>87</v>
      </c>
    </row>
    <row r="310" spans="2:47" s="1" customFormat="1" ht="13.5">
      <c r="B310" s="47"/>
      <c r="D310" s="214" t="s">
        <v>322</v>
      </c>
      <c r="F310" s="234" t="s">
        <v>1531</v>
      </c>
      <c r="I310" s="216"/>
      <c r="L310" s="47"/>
      <c r="M310" s="217"/>
      <c r="N310" s="48"/>
      <c r="O310" s="48"/>
      <c r="P310" s="48"/>
      <c r="Q310" s="48"/>
      <c r="R310" s="48"/>
      <c r="S310" s="48"/>
      <c r="T310" s="86"/>
      <c r="AT310" s="24" t="s">
        <v>322</v>
      </c>
      <c r="AU310" s="24" t="s">
        <v>87</v>
      </c>
    </row>
    <row r="311" spans="2:65" s="1" customFormat="1" ht="25.5" customHeight="1">
      <c r="B311" s="201"/>
      <c r="C311" s="202" t="s">
        <v>718</v>
      </c>
      <c r="D311" s="202" t="s">
        <v>203</v>
      </c>
      <c r="E311" s="203" t="s">
        <v>1532</v>
      </c>
      <c r="F311" s="204" t="s">
        <v>1533</v>
      </c>
      <c r="G311" s="205" t="s">
        <v>1192</v>
      </c>
      <c r="H311" s="206">
        <v>24</v>
      </c>
      <c r="I311" s="207"/>
      <c r="J311" s="208">
        <f>ROUND(I311*H311,2)</f>
        <v>0</v>
      </c>
      <c r="K311" s="204" t="s">
        <v>5</v>
      </c>
      <c r="L311" s="47"/>
      <c r="M311" s="209" t="s">
        <v>5</v>
      </c>
      <c r="N311" s="210" t="s">
        <v>48</v>
      </c>
      <c r="O311" s="48"/>
      <c r="P311" s="211">
        <f>O311*H311</f>
        <v>0</v>
      </c>
      <c r="Q311" s="211">
        <v>0</v>
      </c>
      <c r="R311" s="211">
        <f>Q311*H311</f>
        <v>0</v>
      </c>
      <c r="S311" s="211">
        <v>0</v>
      </c>
      <c r="T311" s="212">
        <f>S311*H311</f>
        <v>0</v>
      </c>
      <c r="AR311" s="24" t="s">
        <v>208</v>
      </c>
      <c r="AT311" s="24" t="s">
        <v>203</v>
      </c>
      <c r="AU311" s="24" t="s">
        <v>87</v>
      </c>
      <c r="AY311" s="24" t="s">
        <v>201</v>
      </c>
      <c r="BE311" s="213">
        <f>IF(N311="základní",J311,0)</f>
        <v>0</v>
      </c>
      <c r="BF311" s="213">
        <f>IF(N311="snížená",J311,0)</f>
        <v>0</v>
      </c>
      <c r="BG311" s="213">
        <f>IF(N311="zákl. přenesená",J311,0)</f>
        <v>0</v>
      </c>
      <c r="BH311" s="213">
        <f>IF(N311="sníž. přenesená",J311,0)</f>
        <v>0</v>
      </c>
      <c r="BI311" s="213">
        <f>IF(N311="nulová",J311,0)</f>
        <v>0</v>
      </c>
      <c r="BJ311" s="24" t="s">
        <v>85</v>
      </c>
      <c r="BK311" s="213">
        <f>ROUND(I311*H311,2)</f>
        <v>0</v>
      </c>
      <c r="BL311" s="24" t="s">
        <v>208</v>
      </c>
      <c r="BM311" s="24" t="s">
        <v>1534</v>
      </c>
    </row>
    <row r="312" spans="2:47" s="1" customFormat="1" ht="13.5">
      <c r="B312" s="47"/>
      <c r="D312" s="214" t="s">
        <v>210</v>
      </c>
      <c r="F312" s="215" t="s">
        <v>1533</v>
      </c>
      <c r="I312" s="216"/>
      <c r="L312" s="47"/>
      <c r="M312" s="217"/>
      <c r="N312" s="48"/>
      <c r="O312" s="48"/>
      <c r="P312" s="48"/>
      <c r="Q312" s="48"/>
      <c r="R312" s="48"/>
      <c r="S312" s="48"/>
      <c r="T312" s="86"/>
      <c r="AT312" s="24" t="s">
        <v>210</v>
      </c>
      <c r="AU312" s="24" t="s">
        <v>87</v>
      </c>
    </row>
    <row r="313" spans="2:63" s="10" customFormat="1" ht="29.85" customHeight="1">
      <c r="B313" s="188"/>
      <c r="D313" s="189" t="s">
        <v>76</v>
      </c>
      <c r="E313" s="199" t="s">
        <v>1535</v>
      </c>
      <c r="F313" s="199" t="s">
        <v>1536</v>
      </c>
      <c r="I313" s="191"/>
      <c r="J313" s="200">
        <f>BK313</f>
        <v>0</v>
      </c>
      <c r="L313" s="188"/>
      <c r="M313" s="193"/>
      <c r="N313" s="194"/>
      <c r="O313" s="194"/>
      <c r="P313" s="195">
        <f>SUM(P314:P357)</f>
        <v>0</v>
      </c>
      <c r="Q313" s="194"/>
      <c r="R313" s="195">
        <f>SUM(R314:R357)</f>
        <v>0</v>
      </c>
      <c r="S313" s="194"/>
      <c r="T313" s="196">
        <f>SUM(T314:T357)</f>
        <v>0</v>
      </c>
      <c r="AR313" s="189" t="s">
        <v>85</v>
      </c>
      <c r="AT313" s="197" t="s">
        <v>76</v>
      </c>
      <c r="AU313" s="197" t="s">
        <v>85</v>
      </c>
      <c r="AY313" s="189" t="s">
        <v>201</v>
      </c>
      <c r="BK313" s="198">
        <f>SUM(BK314:BK357)</f>
        <v>0</v>
      </c>
    </row>
    <row r="314" spans="2:65" s="1" customFormat="1" ht="16.5" customHeight="1">
      <c r="B314" s="201"/>
      <c r="C314" s="202" t="s">
        <v>722</v>
      </c>
      <c r="D314" s="202" t="s">
        <v>203</v>
      </c>
      <c r="E314" s="203" t="s">
        <v>1537</v>
      </c>
      <c r="F314" s="204" t="s">
        <v>1538</v>
      </c>
      <c r="G314" s="205" t="s">
        <v>330</v>
      </c>
      <c r="H314" s="206">
        <v>300</v>
      </c>
      <c r="I314" s="207"/>
      <c r="J314" s="208">
        <f>ROUND(I314*H314,2)</f>
        <v>0</v>
      </c>
      <c r="K314" s="204" t="s">
        <v>5</v>
      </c>
      <c r="L314" s="47"/>
      <c r="M314" s="209" t="s">
        <v>5</v>
      </c>
      <c r="N314" s="210" t="s">
        <v>48</v>
      </c>
      <c r="O314" s="48"/>
      <c r="P314" s="211">
        <f>O314*H314</f>
        <v>0</v>
      </c>
      <c r="Q314" s="211">
        <v>0</v>
      </c>
      <c r="R314" s="211">
        <f>Q314*H314</f>
        <v>0</v>
      </c>
      <c r="S314" s="211">
        <v>0</v>
      </c>
      <c r="T314" s="212">
        <f>S314*H314</f>
        <v>0</v>
      </c>
      <c r="AR314" s="24" t="s">
        <v>208</v>
      </c>
      <c r="AT314" s="24" t="s">
        <v>203</v>
      </c>
      <c r="AU314" s="24" t="s">
        <v>87</v>
      </c>
      <c r="AY314" s="24" t="s">
        <v>201</v>
      </c>
      <c r="BE314" s="213">
        <f>IF(N314="základní",J314,0)</f>
        <v>0</v>
      </c>
      <c r="BF314" s="213">
        <f>IF(N314="snížená",J314,0)</f>
        <v>0</v>
      </c>
      <c r="BG314" s="213">
        <f>IF(N314="zákl. přenesená",J314,0)</f>
        <v>0</v>
      </c>
      <c r="BH314" s="213">
        <f>IF(N314="sníž. přenesená",J314,0)</f>
        <v>0</v>
      </c>
      <c r="BI314" s="213">
        <f>IF(N314="nulová",J314,0)</f>
        <v>0</v>
      </c>
      <c r="BJ314" s="24" t="s">
        <v>85</v>
      </c>
      <c r="BK314" s="213">
        <f>ROUND(I314*H314,2)</f>
        <v>0</v>
      </c>
      <c r="BL314" s="24" t="s">
        <v>208</v>
      </c>
      <c r="BM314" s="24" t="s">
        <v>1539</v>
      </c>
    </row>
    <row r="315" spans="2:47" s="1" customFormat="1" ht="13.5">
      <c r="B315" s="47"/>
      <c r="D315" s="214" t="s">
        <v>210</v>
      </c>
      <c r="F315" s="215" t="s">
        <v>1538</v>
      </c>
      <c r="I315" s="216"/>
      <c r="L315" s="47"/>
      <c r="M315" s="217"/>
      <c r="N315" s="48"/>
      <c r="O315" s="48"/>
      <c r="P315" s="48"/>
      <c r="Q315" s="48"/>
      <c r="R315" s="48"/>
      <c r="S315" s="48"/>
      <c r="T315" s="86"/>
      <c r="AT315" s="24" t="s">
        <v>210</v>
      </c>
      <c r="AU315" s="24" t="s">
        <v>87</v>
      </c>
    </row>
    <row r="316" spans="2:65" s="1" customFormat="1" ht="16.5" customHeight="1">
      <c r="B316" s="201"/>
      <c r="C316" s="202" t="s">
        <v>726</v>
      </c>
      <c r="D316" s="202" t="s">
        <v>203</v>
      </c>
      <c r="E316" s="203" t="s">
        <v>1540</v>
      </c>
      <c r="F316" s="204" t="s">
        <v>1541</v>
      </c>
      <c r="G316" s="205" t="s">
        <v>330</v>
      </c>
      <c r="H316" s="206">
        <v>45</v>
      </c>
      <c r="I316" s="207"/>
      <c r="J316" s="208">
        <f>ROUND(I316*H316,2)</f>
        <v>0</v>
      </c>
      <c r="K316" s="204" t="s">
        <v>5</v>
      </c>
      <c r="L316" s="47"/>
      <c r="M316" s="209" t="s">
        <v>5</v>
      </c>
      <c r="N316" s="210" t="s">
        <v>48</v>
      </c>
      <c r="O316" s="48"/>
      <c r="P316" s="211">
        <f>O316*H316</f>
        <v>0</v>
      </c>
      <c r="Q316" s="211">
        <v>0</v>
      </c>
      <c r="R316" s="211">
        <f>Q316*H316</f>
        <v>0</v>
      </c>
      <c r="S316" s="211">
        <v>0</v>
      </c>
      <c r="T316" s="212">
        <f>S316*H316</f>
        <v>0</v>
      </c>
      <c r="AR316" s="24" t="s">
        <v>208</v>
      </c>
      <c r="AT316" s="24" t="s">
        <v>203</v>
      </c>
      <c r="AU316" s="24" t="s">
        <v>87</v>
      </c>
      <c r="AY316" s="24" t="s">
        <v>201</v>
      </c>
      <c r="BE316" s="213">
        <f>IF(N316="základní",J316,0)</f>
        <v>0</v>
      </c>
      <c r="BF316" s="213">
        <f>IF(N316="snížená",J316,0)</f>
        <v>0</v>
      </c>
      <c r="BG316" s="213">
        <f>IF(N316="zákl. přenesená",J316,0)</f>
        <v>0</v>
      </c>
      <c r="BH316" s="213">
        <f>IF(N316="sníž. přenesená",J316,0)</f>
        <v>0</v>
      </c>
      <c r="BI316" s="213">
        <f>IF(N316="nulová",J316,0)</f>
        <v>0</v>
      </c>
      <c r="BJ316" s="24" t="s">
        <v>85</v>
      </c>
      <c r="BK316" s="213">
        <f>ROUND(I316*H316,2)</f>
        <v>0</v>
      </c>
      <c r="BL316" s="24" t="s">
        <v>208</v>
      </c>
      <c r="BM316" s="24" t="s">
        <v>1542</v>
      </c>
    </row>
    <row r="317" spans="2:47" s="1" customFormat="1" ht="13.5">
      <c r="B317" s="47"/>
      <c r="D317" s="214" t="s">
        <v>210</v>
      </c>
      <c r="F317" s="215" t="s">
        <v>1541</v>
      </c>
      <c r="I317" s="216"/>
      <c r="L317" s="47"/>
      <c r="M317" s="217"/>
      <c r="N317" s="48"/>
      <c r="O317" s="48"/>
      <c r="P317" s="48"/>
      <c r="Q317" s="48"/>
      <c r="R317" s="48"/>
      <c r="S317" s="48"/>
      <c r="T317" s="86"/>
      <c r="AT317" s="24" t="s">
        <v>210</v>
      </c>
      <c r="AU317" s="24" t="s">
        <v>87</v>
      </c>
    </row>
    <row r="318" spans="2:65" s="1" customFormat="1" ht="16.5" customHeight="1">
      <c r="B318" s="201"/>
      <c r="C318" s="202" t="s">
        <v>730</v>
      </c>
      <c r="D318" s="202" t="s">
        <v>203</v>
      </c>
      <c r="E318" s="203" t="s">
        <v>1543</v>
      </c>
      <c r="F318" s="204" t="s">
        <v>1544</v>
      </c>
      <c r="G318" s="205" t="s">
        <v>330</v>
      </c>
      <c r="H318" s="206">
        <v>320</v>
      </c>
      <c r="I318" s="207"/>
      <c r="J318" s="208">
        <f>ROUND(I318*H318,2)</f>
        <v>0</v>
      </c>
      <c r="K318" s="204" t="s">
        <v>5</v>
      </c>
      <c r="L318" s="47"/>
      <c r="M318" s="209" t="s">
        <v>5</v>
      </c>
      <c r="N318" s="210" t="s">
        <v>48</v>
      </c>
      <c r="O318" s="48"/>
      <c r="P318" s="211">
        <f>O318*H318</f>
        <v>0</v>
      </c>
      <c r="Q318" s="211">
        <v>0</v>
      </c>
      <c r="R318" s="211">
        <f>Q318*H318</f>
        <v>0</v>
      </c>
      <c r="S318" s="211">
        <v>0</v>
      </c>
      <c r="T318" s="212">
        <f>S318*H318</f>
        <v>0</v>
      </c>
      <c r="AR318" s="24" t="s">
        <v>208</v>
      </c>
      <c r="AT318" s="24" t="s">
        <v>203</v>
      </c>
      <c r="AU318" s="24" t="s">
        <v>87</v>
      </c>
      <c r="AY318" s="24" t="s">
        <v>201</v>
      </c>
      <c r="BE318" s="213">
        <f>IF(N318="základní",J318,0)</f>
        <v>0</v>
      </c>
      <c r="BF318" s="213">
        <f>IF(N318="snížená",J318,0)</f>
        <v>0</v>
      </c>
      <c r="BG318" s="213">
        <f>IF(N318="zákl. přenesená",J318,0)</f>
        <v>0</v>
      </c>
      <c r="BH318" s="213">
        <f>IF(N318="sníž. přenesená",J318,0)</f>
        <v>0</v>
      </c>
      <c r="BI318" s="213">
        <f>IF(N318="nulová",J318,0)</f>
        <v>0</v>
      </c>
      <c r="BJ318" s="24" t="s">
        <v>85</v>
      </c>
      <c r="BK318" s="213">
        <f>ROUND(I318*H318,2)</f>
        <v>0</v>
      </c>
      <c r="BL318" s="24" t="s">
        <v>208</v>
      </c>
      <c r="BM318" s="24" t="s">
        <v>1545</v>
      </c>
    </row>
    <row r="319" spans="2:47" s="1" customFormat="1" ht="13.5">
      <c r="B319" s="47"/>
      <c r="D319" s="214" t="s">
        <v>210</v>
      </c>
      <c r="F319" s="215" t="s">
        <v>1544</v>
      </c>
      <c r="I319" s="216"/>
      <c r="L319" s="47"/>
      <c r="M319" s="217"/>
      <c r="N319" s="48"/>
      <c r="O319" s="48"/>
      <c r="P319" s="48"/>
      <c r="Q319" s="48"/>
      <c r="R319" s="48"/>
      <c r="S319" s="48"/>
      <c r="T319" s="86"/>
      <c r="AT319" s="24" t="s">
        <v>210</v>
      </c>
      <c r="AU319" s="24" t="s">
        <v>87</v>
      </c>
    </row>
    <row r="320" spans="2:65" s="1" customFormat="1" ht="16.5" customHeight="1">
      <c r="B320" s="201"/>
      <c r="C320" s="202" t="s">
        <v>734</v>
      </c>
      <c r="D320" s="202" t="s">
        <v>203</v>
      </c>
      <c r="E320" s="203" t="s">
        <v>1546</v>
      </c>
      <c r="F320" s="204" t="s">
        <v>1547</v>
      </c>
      <c r="G320" s="205" t="s">
        <v>1192</v>
      </c>
      <c r="H320" s="206">
        <v>17</v>
      </c>
      <c r="I320" s="207"/>
      <c r="J320" s="208">
        <f>ROUND(I320*H320,2)</f>
        <v>0</v>
      </c>
      <c r="K320" s="204" t="s">
        <v>5</v>
      </c>
      <c r="L320" s="47"/>
      <c r="M320" s="209" t="s">
        <v>5</v>
      </c>
      <c r="N320" s="210" t="s">
        <v>48</v>
      </c>
      <c r="O320" s="48"/>
      <c r="P320" s="211">
        <f>O320*H320</f>
        <v>0</v>
      </c>
      <c r="Q320" s="211">
        <v>0</v>
      </c>
      <c r="R320" s="211">
        <f>Q320*H320</f>
        <v>0</v>
      </c>
      <c r="S320" s="211">
        <v>0</v>
      </c>
      <c r="T320" s="212">
        <f>S320*H320</f>
        <v>0</v>
      </c>
      <c r="AR320" s="24" t="s">
        <v>208</v>
      </c>
      <c r="AT320" s="24" t="s">
        <v>203</v>
      </c>
      <c r="AU320" s="24" t="s">
        <v>87</v>
      </c>
      <c r="AY320" s="24" t="s">
        <v>201</v>
      </c>
      <c r="BE320" s="213">
        <f>IF(N320="základní",J320,0)</f>
        <v>0</v>
      </c>
      <c r="BF320" s="213">
        <f>IF(N320="snížená",J320,0)</f>
        <v>0</v>
      </c>
      <c r="BG320" s="213">
        <f>IF(N320="zákl. přenesená",J320,0)</f>
        <v>0</v>
      </c>
      <c r="BH320" s="213">
        <f>IF(N320="sníž. přenesená",J320,0)</f>
        <v>0</v>
      </c>
      <c r="BI320" s="213">
        <f>IF(N320="nulová",J320,0)</f>
        <v>0</v>
      </c>
      <c r="BJ320" s="24" t="s">
        <v>85</v>
      </c>
      <c r="BK320" s="213">
        <f>ROUND(I320*H320,2)</f>
        <v>0</v>
      </c>
      <c r="BL320" s="24" t="s">
        <v>208</v>
      </c>
      <c r="BM320" s="24" t="s">
        <v>1548</v>
      </c>
    </row>
    <row r="321" spans="2:47" s="1" customFormat="1" ht="13.5">
      <c r="B321" s="47"/>
      <c r="D321" s="214" t="s">
        <v>210</v>
      </c>
      <c r="F321" s="215" t="s">
        <v>1547</v>
      </c>
      <c r="I321" s="216"/>
      <c r="L321" s="47"/>
      <c r="M321" s="217"/>
      <c r="N321" s="48"/>
      <c r="O321" s="48"/>
      <c r="P321" s="48"/>
      <c r="Q321" s="48"/>
      <c r="R321" s="48"/>
      <c r="S321" s="48"/>
      <c r="T321" s="86"/>
      <c r="AT321" s="24" t="s">
        <v>210</v>
      </c>
      <c r="AU321" s="24" t="s">
        <v>87</v>
      </c>
    </row>
    <row r="322" spans="2:65" s="1" customFormat="1" ht="16.5" customHeight="1">
      <c r="B322" s="201"/>
      <c r="C322" s="202" t="s">
        <v>738</v>
      </c>
      <c r="D322" s="202" t="s">
        <v>203</v>
      </c>
      <c r="E322" s="203" t="s">
        <v>1549</v>
      </c>
      <c r="F322" s="204" t="s">
        <v>1550</v>
      </c>
      <c r="G322" s="205" t="s">
        <v>1192</v>
      </c>
      <c r="H322" s="206">
        <v>60</v>
      </c>
      <c r="I322" s="207"/>
      <c r="J322" s="208">
        <f>ROUND(I322*H322,2)</f>
        <v>0</v>
      </c>
      <c r="K322" s="204" t="s">
        <v>5</v>
      </c>
      <c r="L322" s="47"/>
      <c r="M322" s="209" t="s">
        <v>5</v>
      </c>
      <c r="N322" s="210" t="s">
        <v>48</v>
      </c>
      <c r="O322" s="48"/>
      <c r="P322" s="211">
        <f>O322*H322</f>
        <v>0</v>
      </c>
      <c r="Q322" s="211">
        <v>0</v>
      </c>
      <c r="R322" s="211">
        <f>Q322*H322</f>
        <v>0</v>
      </c>
      <c r="S322" s="211">
        <v>0</v>
      </c>
      <c r="T322" s="212">
        <f>S322*H322</f>
        <v>0</v>
      </c>
      <c r="AR322" s="24" t="s">
        <v>208</v>
      </c>
      <c r="AT322" s="24" t="s">
        <v>203</v>
      </c>
      <c r="AU322" s="24" t="s">
        <v>87</v>
      </c>
      <c r="AY322" s="24" t="s">
        <v>201</v>
      </c>
      <c r="BE322" s="213">
        <f>IF(N322="základní",J322,0)</f>
        <v>0</v>
      </c>
      <c r="BF322" s="213">
        <f>IF(N322="snížená",J322,0)</f>
        <v>0</v>
      </c>
      <c r="BG322" s="213">
        <f>IF(N322="zákl. přenesená",J322,0)</f>
        <v>0</v>
      </c>
      <c r="BH322" s="213">
        <f>IF(N322="sníž. přenesená",J322,0)</f>
        <v>0</v>
      </c>
      <c r="BI322" s="213">
        <f>IF(N322="nulová",J322,0)</f>
        <v>0</v>
      </c>
      <c r="BJ322" s="24" t="s">
        <v>85</v>
      </c>
      <c r="BK322" s="213">
        <f>ROUND(I322*H322,2)</f>
        <v>0</v>
      </c>
      <c r="BL322" s="24" t="s">
        <v>208</v>
      </c>
      <c r="BM322" s="24" t="s">
        <v>1551</v>
      </c>
    </row>
    <row r="323" spans="2:47" s="1" customFormat="1" ht="13.5">
      <c r="B323" s="47"/>
      <c r="D323" s="214" t="s">
        <v>210</v>
      </c>
      <c r="F323" s="215" t="s">
        <v>1550</v>
      </c>
      <c r="I323" s="216"/>
      <c r="L323" s="47"/>
      <c r="M323" s="217"/>
      <c r="N323" s="48"/>
      <c r="O323" s="48"/>
      <c r="P323" s="48"/>
      <c r="Q323" s="48"/>
      <c r="R323" s="48"/>
      <c r="S323" s="48"/>
      <c r="T323" s="86"/>
      <c r="AT323" s="24" t="s">
        <v>210</v>
      </c>
      <c r="AU323" s="24" t="s">
        <v>87</v>
      </c>
    </row>
    <row r="324" spans="2:65" s="1" customFormat="1" ht="16.5" customHeight="1">
      <c r="B324" s="201"/>
      <c r="C324" s="202" t="s">
        <v>744</v>
      </c>
      <c r="D324" s="202" t="s">
        <v>203</v>
      </c>
      <c r="E324" s="203" t="s">
        <v>1552</v>
      </c>
      <c r="F324" s="204" t="s">
        <v>1553</v>
      </c>
      <c r="G324" s="205" t="s">
        <v>1192</v>
      </c>
      <c r="H324" s="206">
        <v>7</v>
      </c>
      <c r="I324" s="207"/>
      <c r="J324" s="208">
        <f>ROUND(I324*H324,2)</f>
        <v>0</v>
      </c>
      <c r="K324" s="204" t="s">
        <v>5</v>
      </c>
      <c r="L324" s="47"/>
      <c r="M324" s="209" t="s">
        <v>5</v>
      </c>
      <c r="N324" s="210" t="s">
        <v>48</v>
      </c>
      <c r="O324" s="48"/>
      <c r="P324" s="211">
        <f>O324*H324</f>
        <v>0</v>
      </c>
      <c r="Q324" s="211">
        <v>0</v>
      </c>
      <c r="R324" s="211">
        <f>Q324*H324</f>
        <v>0</v>
      </c>
      <c r="S324" s="211">
        <v>0</v>
      </c>
      <c r="T324" s="212">
        <f>S324*H324</f>
        <v>0</v>
      </c>
      <c r="AR324" s="24" t="s">
        <v>208</v>
      </c>
      <c r="AT324" s="24" t="s">
        <v>203</v>
      </c>
      <c r="AU324" s="24" t="s">
        <v>87</v>
      </c>
      <c r="AY324" s="24" t="s">
        <v>201</v>
      </c>
      <c r="BE324" s="213">
        <f>IF(N324="základní",J324,0)</f>
        <v>0</v>
      </c>
      <c r="BF324" s="213">
        <f>IF(N324="snížená",J324,0)</f>
        <v>0</v>
      </c>
      <c r="BG324" s="213">
        <f>IF(N324="zákl. přenesená",J324,0)</f>
        <v>0</v>
      </c>
      <c r="BH324" s="213">
        <f>IF(N324="sníž. přenesená",J324,0)</f>
        <v>0</v>
      </c>
      <c r="BI324" s="213">
        <f>IF(N324="nulová",J324,0)</f>
        <v>0</v>
      </c>
      <c r="BJ324" s="24" t="s">
        <v>85</v>
      </c>
      <c r="BK324" s="213">
        <f>ROUND(I324*H324,2)</f>
        <v>0</v>
      </c>
      <c r="BL324" s="24" t="s">
        <v>208</v>
      </c>
      <c r="BM324" s="24" t="s">
        <v>1554</v>
      </c>
    </row>
    <row r="325" spans="2:47" s="1" customFormat="1" ht="13.5">
      <c r="B325" s="47"/>
      <c r="D325" s="214" t="s">
        <v>210</v>
      </c>
      <c r="F325" s="215" t="s">
        <v>1553</v>
      </c>
      <c r="I325" s="216"/>
      <c r="L325" s="47"/>
      <c r="M325" s="217"/>
      <c r="N325" s="48"/>
      <c r="O325" s="48"/>
      <c r="P325" s="48"/>
      <c r="Q325" s="48"/>
      <c r="R325" s="48"/>
      <c r="S325" s="48"/>
      <c r="T325" s="86"/>
      <c r="AT325" s="24" t="s">
        <v>210</v>
      </c>
      <c r="AU325" s="24" t="s">
        <v>87</v>
      </c>
    </row>
    <row r="326" spans="2:65" s="1" customFormat="1" ht="16.5" customHeight="1">
      <c r="B326" s="201"/>
      <c r="C326" s="202" t="s">
        <v>749</v>
      </c>
      <c r="D326" s="202" t="s">
        <v>203</v>
      </c>
      <c r="E326" s="203" t="s">
        <v>1555</v>
      </c>
      <c r="F326" s="204" t="s">
        <v>1556</v>
      </c>
      <c r="G326" s="205" t="s">
        <v>1192</v>
      </c>
      <c r="H326" s="206">
        <v>100</v>
      </c>
      <c r="I326" s="207"/>
      <c r="J326" s="208">
        <f>ROUND(I326*H326,2)</f>
        <v>0</v>
      </c>
      <c r="K326" s="204" t="s">
        <v>5</v>
      </c>
      <c r="L326" s="47"/>
      <c r="M326" s="209" t="s">
        <v>5</v>
      </c>
      <c r="N326" s="210" t="s">
        <v>48</v>
      </c>
      <c r="O326" s="48"/>
      <c r="P326" s="211">
        <f>O326*H326</f>
        <v>0</v>
      </c>
      <c r="Q326" s="211">
        <v>0</v>
      </c>
      <c r="R326" s="211">
        <f>Q326*H326</f>
        <v>0</v>
      </c>
      <c r="S326" s="211">
        <v>0</v>
      </c>
      <c r="T326" s="212">
        <f>S326*H326</f>
        <v>0</v>
      </c>
      <c r="AR326" s="24" t="s">
        <v>208</v>
      </c>
      <c r="AT326" s="24" t="s">
        <v>203</v>
      </c>
      <c r="AU326" s="24" t="s">
        <v>87</v>
      </c>
      <c r="AY326" s="24" t="s">
        <v>201</v>
      </c>
      <c r="BE326" s="213">
        <f>IF(N326="základní",J326,0)</f>
        <v>0</v>
      </c>
      <c r="BF326" s="213">
        <f>IF(N326="snížená",J326,0)</f>
        <v>0</v>
      </c>
      <c r="BG326" s="213">
        <f>IF(N326="zákl. přenesená",J326,0)</f>
        <v>0</v>
      </c>
      <c r="BH326" s="213">
        <f>IF(N326="sníž. přenesená",J326,0)</f>
        <v>0</v>
      </c>
      <c r="BI326" s="213">
        <f>IF(N326="nulová",J326,0)</f>
        <v>0</v>
      </c>
      <c r="BJ326" s="24" t="s">
        <v>85</v>
      </c>
      <c r="BK326" s="213">
        <f>ROUND(I326*H326,2)</f>
        <v>0</v>
      </c>
      <c r="BL326" s="24" t="s">
        <v>208</v>
      </c>
      <c r="BM326" s="24" t="s">
        <v>1557</v>
      </c>
    </row>
    <row r="327" spans="2:47" s="1" customFormat="1" ht="13.5">
      <c r="B327" s="47"/>
      <c r="D327" s="214" t="s">
        <v>210</v>
      </c>
      <c r="F327" s="215" t="s">
        <v>1556</v>
      </c>
      <c r="I327" s="216"/>
      <c r="L327" s="47"/>
      <c r="M327" s="217"/>
      <c r="N327" s="48"/>
      <c r="O327" s="48"/>
      <c r="P327" s="48"/>
      <c r="Q327" s="48"/>
      <c r="R327" s="48"/>
      <c r="S327" s="48"/>
      <c r="T327" s="86"/>
      <c r="AT327" s="24" t="s">
        <v>210</v>
      </c>
      <c r="AU327" s="24" t="s">
        <v>87</v>
      </c>
    </row>
    <row r="328" spans="2:65" s="1" customFormat="1" ht="16.5" customHeight="1">
      <c r="B328" s="201"/>
      <c r="C328" s="202" t="s">
        <v>755</v>
      </c>
      <c r="D328" s="202" t="s">
        <v>203</v>
      </c>
      <c r="E328" s="203" t="s">
        <v>1558</v>
      </c>
      <c r="F328" s="204" t="s">
        <v>1559</v>
      </c>
      <c r="G328" s="205" t="s">
        <v>1192</v>
      </c>
      <c r="H328" s="206">
        <v>52</v>
      </c>
      <c r="I328" s="207"/>
      <c r="J328" s="208">
        <f>ROUND(I328*H328,2)</f>
        <v>0</v>
      </c>
      <c r="K328" s="204" t="s">
        <v>5</v>
      </c>
      <c r="L328" s="47"/>
      <c r="M328" s="209" t="s">
        <v>5</v>
      </c>
      <c r="N328" s="210" t="s">
        <v>48</v>
      </c>
      <c r="O328" s="48"/>
      <c r="P328" s="211">
        <f>O328*H328</f>
        <v>0</v>
      </c>
      <c r="Q328" s="211">
        <v>0</v>
      </c>
      <c r="R328" s="211">
        <f>Q328*H328</f>
        <v>0</v>
      </c>
      <c r="S328" s="211">
        <v>0</v>
      </c>
      <c r="T328" s="212">
        <f>S328*H328</f>
        <v>0</v>
      </c>
      <c r="AR328" s="24" t="s">
        <v>208</v>
      </c>
      <c r="AT328" s="24" t="s">
        <v>203</v>
      </c>
      <c r="AU328" s="24" t="s">
        <v>87</v>
      </c>
      <c r="AY328" s="24" t="s">
        <v>201</v>
      </c>
      <c r="BE328" s="213">
        <f>IF(N328="základní",J328,0)</f>
        <v>0</v>
      </c>
      <c r="BF328" s="213">
        <f>IF(N328="snížená",J328,0)</f>
        <v>0</v>
      </c>
      <c r="BG328" s="213">
        <f>IF(N328="zákl. přenesená",J328,0)</f>
        <v>0</v>
      </c>
      <c r="BH328" s="213">
        <f>IF(N328="sníž. přenesená",J328,0)</f>
        <v>0</v>
      </c>
      <c r="BI328" s="213">
        <f>IF(N328="nulová",J328,0)</f>
        <v>0</v>
      </c>
      <c r="BJ328" s="24" t="s">
        <v>85</v>
      </c>
      <c r="BK328" s="213">
        <f>ROUND(I328*H328,2)</f>
        <v>0</v>
      </c>
      <c r="BL328" s="24" t="s">
        <v>208</v>
      </c>
      <c r="BM328" s="24" t="s">
        <v>1560</v>
      </c>
    </row>
    <row r="329" spans="2:47" s="1" customFormat="1" ht="13.5">
      <c r="B329" s="47"/>
      <c r="D329" s="214" t="s">
        <v>210</v>
      </c>
      <c r="F329" s="215" t="s">
        <v>1559</v>
      </c>
      <c r="I329" s="216"/>
      <c r="L329" s="47"/>
      <c r="M329" s="217"/>
      <c r="N329" s="48"/>
      <c r="O329" s="48"/>
      <c r="P329" s="48"/>
      <c r="Q329" s="48"/>
      <c r="R329" s="48"/>
      <c r="S329" s="48"/>
      <c r="T329" s="86"/>
      <c r="AT329" s="24" t="s">
        <v>210</v>
      </c>
      <c r="AU329" s="24" t="s">
        <v>87</v>
      </c>
    </row>
    <row r="330" spans="2:65" s="1" customFormat="1" ht="16.5" customHeight="1">
      <c r="B330" s="201"/>
      <c r="C330" s="202" t="s">
        <v>759</v>
      </c>
      <c r="D330" s="202" t="s">
        <v>203</v>
      </c>
      <c r="E330" s="203" t="s">
        <v>1561</v>
      </c>
      <c r="F330" s="204" t="s">
        <v>1562</v>
      </c>
      <c r="G330" s="205" t="s">
        <v>1192</v>
      </c>
      <c r="H330" s="206">
        <v>15</v>
      </c>
      <c r="I330" s="207"/>
      <c r="J330" s="208">
        <f>ROUND(I330*H330,2)</f>
        <v>0</v>
      </c>
      <c r="K330" s="204" t="s">
        <v>5</v>
      </c>
      <c r="L330" s="47"/>
      <c r="M330" s="209" t="s">
        <v>5</v>
      </c>
      <c r="N330" s="210" t="s">
        <v>48</v>
      </c>
      <c r="O330" s="48"/>
      <c r="P330" s="211">
        <f>O330*H330</f>
        <v>0</v>
      </c>
      <c r="Q330" s="211">
        <v>0</v>
      </c>
      <c r="R330" s="211">
        <f>Q330*H330</f>
        <v>0</v>
      </c>
      <c r="S330" s="211">
        <v>0</v>
      </c>
      <c r="T330" s="212">
        <f>S330*H330</f>
        <v>0</v>
      </c>
      <c r="AR330" s="24" t="s">
        <v>208</v>
      </c>
      <c r="AT330" s="24" t="s">
        <v>203</v>
      </c>
      <c r="AU330" s="24" t="s">
        <v>87</v>
      </c>
      <c r="AY330" s="24" t="s">
        <v>201</v>
      </c>
      <c r="BE330" s="213">
        <f>IF(N330="základní",J330,0)</f>
        <v>0</v>
      </c>
      <c r="BF330" s="213">
        <f>IF(N330="snížená",J330,0)</f>
        <v>0</v>
      </c>
      <c r="BG330" s="213">
        <f>IF(N330="zákl. přenesená",J330,0)</f>
        <v>0</v>
      </c>
      <c r="BH330" s="213">
        <f>IF(N330="sníž. přenesená",J330,0)</f>
        <v>0</v>
      </c>
      <c r="BI330" s="213">
        <f>IF(N330="nulová",J330,0)</f>
        <v>0</v>
      </c>
      <c r="BJ330" s="24" t="s">
        <v>85</v>
      </c>
      <c r="BK330" s="213">
        <f>ROUND(I330*H330,2)</f>
        <v>0</v>
      </c>
      <c r="BL330" s="24" t="s">
        <v>208</v>
      </c>
      <c r="BM330" s="24" t="s">
        <v>1563</v>
      </c>
    </row>
    <row r="331" spans="2:47" s="1" customFormat="1" ht="13.5">
      <c r="B331" s="47"/>
      <c r="D331" s="214" t="s">
        <v>210</v>
      </c>
      <c r="F331" s="215" t="s">
        <v>1562</v>
      </c>
      <c r="I331" s="216"/>
      <c r="L331" s="47"/>
      <c r="M331" s="217"/>
      <c r="N331" s="48"/>
      <c r="O331" s="48"/>
      <c r="P331" s="48"/>
      <c r="Q331" s="48"/>
      <c r="R331" s="48"/>
      <c r="S331" s="48"/>
      <c r="T331" s="86"/>
      <c r="AT331" s="24" t="s">
        <v>210</v>
      </c>
      <c r="AU331" s="24" t="s">
        <v>87</v>
      </c>
    </row>
    <row r="332" spans="2:65" s="1" customFormat="1" ht="16.5" customHeight="1">
      <c r="B332" s="201"/>
      <c r="C332" s="202" t="s">
        <v>763</v>
      </c>
      <c r="D332" s="202" t="s">
        <v>203</v>
      </c>
      <c r="E332" s="203" t="s">
        <v>1564</v>
      </c>
      <c r="F332" s="204" t="s">
        <v>1565</v>
      </c>
      <c r="G332" s="205" t="s">
        <v>1192</v>
      </c>
      <c r="H332" s="206">
        <v>10</v>
      </c>
      <c r="I332" s="207"/>
      <c r="J332" s="208">
        <f>ROUND(I332*H332,2)</f>
        <v>0</v>
      </c>
      <c r="K332" s="204" t="s">
        <v>5</v>
      </c>
      <c r="L332" s="47"/>
      <c r="M332" s="209" t="s">
        <v>5</v>
      </c>
      <c r="N332" s="210" t="s">
        <v>48</v>
      </c>
      <c r="O332" s="48"/>
      <c r="P332" s="211">
        <f>O332*H332</f>
        <v>0</v>
      </c>
      <c r="Q332" s="211">
        <v>0</v>
      </c>
      <c r="R332" s="211">
        <f>Q332*H332</f>
        <v>0</v>
      </c>
      <c r="S332" s="211">
        <v>0</v>
      </c>
      <c r="T332" s="212">
        <f>S332*H332</f>
        <v>0</v>
      </c>
      <c r="AR332" s="24" t="s">
        <v>208</v>
      </c>
      <c r="AT332" s="24" t="s">
        <v>203</v>
      </c>
      <c r="AU332" s="24" t="s">
        <v>87</v>
      </c>
      <c r="AY332" s="24" t="s">
        <v>201</v>
      </c>
      <c r="BE332" s="213">
        <f>IF(N332="základní",J332,0)</f>
        <v>0</v>
      </c>
      <c r="BF332" s="213">
        <f>IF(N332="snížená",J332,0)</f>
        <v>0</v>
      </c>
      <c r="BG332" s="213">
        <f>IF(N332="zákl. přenesená",J332,0)</f>
        <v>0</v>
      </c>
      <c r="BH332" s="213">
        <f>IF(N332="sníž. přenesená",J332,0)</f>
        <v>0</v>
      </c>
      <c r="BI332" s="213">
        <f>IF(N332="nulová",J332,0)</f>
        <v>0</v>
      </c>
      <c r="BJ332" s="24" t="s">
        <v>85</v>
      </c>
      <c r="BK332" s="213">
        <f>ROUND(I332*H332,2)</f>
        <v>0</v>
      </c>
      <c r="BL332" s="24" t="s">
        <v>208</v>
      </c>
      <c r="BM332" s="24" t="s">
        <v>1566</v>
      </c>
    </row>
    <row r="333" spans="2:47" s="1" customFormat="1" ht="13.5">
      <c r="B333" s="47"/>
      <c r="D333" s="214" t="s">
        <v>210</v>
      </c>
      <c r="F333" s="215" t="s">
        <v>1565</v>
      </c>
      <c r="I333" s="216"/>
      <c r="L333" s="47"/>
      <c r="M333" s="217"/>
      <c r="N333" s="48"/>
      <c r="O333" s="48"/>
      <c r="P333" s="48"/>
      <c r="Q333" s="48"/>
      <c r="R333" s="48"/>
      <c r="S333" s="48"/>
      <c r="T333" s="86"/>
      <c r="AT333" s="24" t="s">
        <v>210</v>
      </c>
      <c r="AU333" s="24" t="s">
        <v>87</v>
      </c>
    </row>
    <row r="334" spans="2:65" s="1" customFormat="1" ht="16.5" customHeight="1">
      <c r="B334" s="201"/>
      <c r="C334" s="202" t="s">
        <v>769</v>
      </c>
      <c r="D334" s="202" t="s">
        <v>203</v>
      </c>
      <c r="E334" s="203" t="s">
        <v>1567</v>
      </c>
      <c r="F334" s="204" t="s">
        <v>1568</v>
      </c>
      <c r="G334" s="205" t="s">
        <v>1192</v>
      </c>
      <c r="H334" s="206">
        <v>10</v>
      </c>
      <c r="I334" s="207"/>
      <c r="J334" s="208">
        <f>ROUND(I334*H334,2)</f>
        <v>0</v>
      </c>
      <c r="K334" s="204" t="s">
        <v>5</v>
      </c>
      <c r="L334" s="47"/>
      <c r="M334" s="209" t="s">
        <v>5</v>
      </c>
      <c r="N334" s="210" t="s">
        <v>48</v>
      </c>
      <c r="O334" s="48"/>
      <c r="P334" s="211">
        <f>O334*H334</f>
        <v>0</v>
      </c>
      <c r="Q334" s="211">
        <v>0</v>
      </c>
      <c r="R334" s="211">
        <f>Q334*H334</f>
        <v>0</v>
      </c>
      <c r="S334" s="211">
        <v>0</v>
      </c>
      <c r="T334" s="212">
        <f>S334*H334</f>
        <v>0</v>
      </c>
      <c r="AR334" s="24" t="s">
        <v>208</v>
      </c>
      <c r="AT334" s="24" t="s">
        <v>203</v>
      </c>
      <c r="AU334" s="24" t="s">
        <v>87</v>
      </c>
      <c r="AY334" s="24" t="s">
        <v>201</v>
      </c>
      <c r="BE334" s="213">
        <f>IF(N334="základní",J334,0)</f>
        <v>0</v>
      </c>
      <c r="BF334" s="213">
        <f>IF(N334="snížená",J334,0)</f>
        <v>0</v>
      </c>
      <c r="BG334" s="213">
        <f>IF(N334="zákl. přenesená",J334,0)</f>
        <v>0</v>
      </c>
      <c r="BH334" s="213">
        <f>IF(N334="sníž. přenesená",J334,0)</f>
        <v>0</v>
      </c>
      <c r="BI334" s="213">
        <f>IF(N334="nulová",J334,0)</f>
        <v>0</v>
      </c>
      <c r="BJ334" s="24" t="s">
        <v>85</v>
      </c>
      <c r="BK334" s="213">
        <f>ROUND(I334*H334,2)</f>
        <v>0</v>
      </c>
      <c r="BL334" s="24" t="s">
        <v>208</v>
      </c>
      <c r="BM334" s="24" t="s">
        <v>1569</v>
      </c>
    </row>
    <row r="335" spans="2:47" s="1" customFormat="1" ht="13.5">
      <c r="B335" s="47"/>
      <c r="D335" s="214" t="s">
        <v>210</v>
      </c>
      <c r="F335" s="215" t="s">
        <v>1568</v>
      </c>
      <c r="I335" s="216"/>
      <c r="L335" s="47"/>
      <c r="M335" s="217"/>
      <c r="N335" s="48"/>
      <c r="O335" s="48"/>
      <c r="P335" s="48"/>
      <c r="Q335" s="48"/>
      <c r="R335" s="48"/>
      <c r="S335" s="48"/>
      <c r="T335" s="86"/>
      <c r="AT335" s="24" t="s">
        <v>210</v>
      </c>
      <c r="AU335" s="24" t="s">
        <v>87</v>
      </c>
    </row>
    <row r="336" spans="2:65" s="1" customFormat="1" ht="16.5" customHeight="1">
      <c r="B336" s="201"/>
      <c r="C336" s="202" t="s">
        <v>773</v>
      </c>
      <c r="D336" s="202" t="s">
        <v>203</v>
      </c>
      <c r="E336" s="203" t="s">
        <v>1570</v>
      </c>
      <c r="F336" s="204" t="s">
        <v>1571</v>
      </c>
      <c r="G336" s="205" t="s">
        <v>1192</v>
      </c>
      <c r="H336" s="206">
        <v>10</v>
      </c>
      <c r="I336" s="207"/>
      <c r="J336" s="208">
        <f>ROUND(I336*H336,2)</f>
        <v>0</v>
      </c>
      <c r="K336" s="204" t="s">
        <v>5</v>
      </c>
      <c r="L336" s="47"/>
      <c r="M336" s="209" t="s">
        <v>5</v>
      </c>
      <c r="N336" s="210" t="s">
        <v>48</v>
      </c>
      <c r="O336" s="48"/>
      <c r="P336" s="211">
        <f>O336*H336</f>
        <v>0</v>
      </c>
      <c r="Q336" s="211">
        <v>0</v>
      </c>
      <c r="R336" s="211">
        <f>Q336*H336</f>
        <v>0</v>
      </c>
      <c r="S336" s="211">
        <v>0</v>
      </c>
      <c r="T336" s="212">
        <f>S336*H336</f>
        <v>0</v>
      </c>
      <c r="AR336" s="24" t="s">
        <v>208</v>
      </c>
      <c r="AT336" s="24" t="s">
        <v>203</v>
      </c>
      <c r="AU336" s="24" t="s">
        <v>87</v>
      </c>
      <c r="AY336" s="24" t="s">
        <v>201</v>
      </c>
      <c r="BE336" s="213">
        <f>IF(N336="základní",J336,0)</f>
        <v>0</v>
      </c>
      <c r="BF336" s="213">
        <f>IF(N336="snížená",J336,0)</f>
        <v>0</v>
      </c>
      <c r="BG336" s="213">
        <f>IF(N336="zákl. přenesená",J336,0)</f>
        <v>0</v>
      </c>
      <c r="BH336" s="213">
        <f>IF(N336="sníž. přenesená",J336,0)</f>
        <v>0</v>
      </c>
      <c r="BI336" s="213">
        <f>IF(N336="nulová",J336,0)</f>
        <v>0</v>
      </c>
      <c r="BJ336" s="24" t="s">
        <v>85</v>
      </c>
      <c r="BK336" s="213">
        <f>ROUND(I336*H336,2)</f>
        <v>0</v>
      </c>
      <c r="BL336" s="24" t="s">
        <v>208</v>
      </c>
      <c r="BM336" s="24" t="s">
        <v>1572</v>
      </c>
    </row>
    <row r="337" spans="2:47" s="1" customFormat="1" ht="13.5">
      <c r="B337" s="47"/>
      <c r="D337" s="214" t="s">
        <v>210</v>
      </c>
      <c r="F337" s="215" t="s">
        <v>1571</v>
      </c>
      <c r="I337" s="216"/>
      <c r="L337" s="47"/>
      <c r="M337" s="217"/>
      <c r="N337" s="48"/>
      <c r="O337" s="48"/>
      <c r="P337" s="48"/>
      <c r="Q337" s="48"/>
      <c r="R337" s="48"/>
      <c r="S337" s="48"/>
      <c r="T337" s="86"/>
      <c r="AT337" s="24" t="s">
        <v>210</v>
      </c>
      <c r="AU337" s="24" t="s">
        <v>87</v>
      </c>
    </row>
    <row r="338" spans="2:65" s="1" customFormat="1" ht="16.5" customHeight="1">
      <c r="B338" s="201"/>
      <c r="C338" s="202" t="s">
        <v>780</v>
      </c>
      <c r="D338" s="202" t="s">
        <v>203</v>
      </c>
      <c r="E338" s="203" t="s">
        <v>1573</v>
      </c>
      <c r="F338" s="204" t="s">
        <v>1574</v>
      </c>
      <c r="G338" s="205" t="s">
        <v>1192</v>
      </c>
      <c r="H338" s="206">
        <v>20</v>
      </c>
      <c r="I338" s="207"/>
      <c r="J338" s="208">
        <f>ROUND(I338*H338,2)</f>
        <v>0</v>
      </c>
      <c r="K338" s="204" t="s">
        <v>5</v>
      </c>
      <c r="L338" s="47"/>
      <c r="M338" s="209" t="s">
        <v>5</v>
      </c>
      <c r="N338" s="210" t="s">
        <v>48</v>
      </c>
      <c r="O338" s="48"/>
      <c r="P338" s="211">
        <f>O338*H338</f>
        <v>0</v>
      </c>
      <c r="Q338" s="211">
        <v>0</v>
      </c>
      <c r="R338" s="211">
        <f>Q338*H338</f>
        <v>0</v>
      </c>
      <c r="S338" s="211">
        <v>0</v>
      </c>
      <c r="T338" s="212">
        <f>S338*H338</f>
        <v>0</v>
      </c>
      <c r="AR338" s="24" t="s">
        <v>208</v>
      </c>
      <c r="AT338" s="24" t="s">
        <v>203</v>
      </c>
      <c r="AU338" s="24" t="s">
        <v>87</v>
      </c>
      <c r="AY338" s="24" t="s">
        <v>201</v>
      </c>
      <c r="BE338" s="213">
        <f>IF(N338="základní",J338,0)</f>
        <v>0</v>
      </c>
      <c r="BF338" s="213">
        <f>IF(N338="snížená",J338,0)</f>
        <v>0</v>
      </c>
      <c r="BG338" s="213">
        <f>IF(N338="zákl. přenesená",J338,0)</f>
        <v>0</v>
      </c>
      <c r="BH338" s="213">
        <f>IF(N338="sníž. přenesená",J338,0)</f>
        <v>0</v>
      </c>
      <c r="BI338" s="213">
        <f>IF(N338="nulová",J338,0)</f>
        <v>0</v>
      </c>
      <c r="BJ338" s="24" t="s">
        <v>85</v>
      </c>
      <c r="BK338" s="213">
        <f>ROUND(I338*H338,2)</f>
        <v>0</v>
      </c>
      <c r="BL338" s="24" t="s">
        <v>208</v>
      </c>
      <c r="BM338" s="24" t="s">
        <v>1575</v>
      </c>
    </row>
    <row r="339" spans="2:47" s="1" customFormat="1" ht="13.5">
      <c r="B339" s="47"/>
      <c r="D339" s="214" t="s">
        <v>210</v>
      </c>
      <c r="F339" s="215" t="s">
        <v>1574</v>
      </c>
      <c r="I339" s="216"/>
      <c r="L339" s="47"/>
      <c r="M339" s="217"/>
      <c r="N339" s="48"/>
      <c r="O339" s="48"/>
      <c r="P339" s="48"/>
      <c r="Q339" s="48"/>
      <c r="R339" s="48"/>
      <c r="S339" s="48"/>
      <c r="T339" s="86"/>
      <c r="AT339" s="24" t="s">
        <v>210</v>
      </c>
      <c r="AU339" s="24" t="s">
        <v>87</v>
      </c>
    </row>
    <row r="340" spans="2:65" s="1" customFormat="1" ht="16.5" customHeight="1">
      <c r="B340" s="201"/>
      <c r="C340" s="202" t="s">
        <v>787</v>
      </c>
      <c r="D340" s="202" t="s">
        <v>203</v>
      </c>
      <c r="E340" s="203" t="s">
        <v>1576</v>
      </c>
      <c r="F340" s="204" t="s">
        <v>1577</v>
      </c>
      <c r="G340" s="205" t="s">
        <v>1192</v>
      </c>
      <c r="H340" s="206">
        <v>10</v>
      </c>
      <c r="I340" s="207"/>
      <c r="J340" s="208">
        <f>ROUND(I340*H340,2)</f>
        <v>0</v>
      </c>
      <c r="K340" s="204" t="s">
        <v>5</v>
      </c>
      <c r="L340" s="47"/>
      <c r="M340" s="209" t="s">
        <v>5</v>
      </c>
      <c r="N340" s="210" t="s">
        <v>48</v>
      </c>
      <c r="O340" s="48"/>
      <c r="P340" s="211">
        <f>O340*H340</f>
        <v>0</v>
      </c>
      <c r="Q340" s="211">
        <v>0</v>
      </c>
      <c r="R340" s="211">
        <f>Q340*H340</f>
        <v>0</v>
      </c>
      <c r="S340" s="211">
        <v>0</v>
      </c>
      <c r="T340" s="212">
        <f>S340*H340</f>
        <v>0</v>
      </c>
      <c r="AR340" s="24" t="s">
        <v>208</v>
      </c>
      <c r="AT340" s="24" t="s">
        <v>203</v>
      </c>
      <c r="AU340" s="24" t="s">
        <v>87</v>
      </c>
      <c r="AY340" s="24" t="s">
        <v>201</v>
      </c>
      <c r="BE340" s="213">
        <f>IF(N340="základní",J340,0)</f>
        <v>0</v>
      </c>
      <c r="BF340" s="213">
        <f>IF(N340="snížená",J340,0)</f>
        <v>0</v>
      </c>
      <c r="BG340" s="213">
        <f>IF(N340="zákl. přenesená",J340,0)</f>
        <v>0</v>
      </c>
      <c r="BH340" s="213">
        <f>IF(N340="sníž. přenesená",J340,0)</f>
        <v>0</v>
      </c>
      <c r="BI340" s="213">
        <f>IF(N340="nulová",J340,0)</f>
        <v>0</v>
      </c>
      <c r="BJ340" s="24" t="s">
        <v>85</v>
      </c>
      <c r="BK340" s="213">
        <f>ROUND(I340*H340,2)</f>
        <v>0</v>
      </c>
      <c r="BL340" s="24" t="s">
        <v>208</v>
      </c>
      <c r="BM340" s="24" t="s">
        <v>1578</v>
      </c>
    </row>
    <row r="341" spans="2:47" s="1" customFormat="1" ht="13.5">
      <c r="B341" s="47"/>
      <c r="D341" s="214" t="s">
        <v>210</v>
      </c>
      <c r="F341" s="215" t="s">
        <v>1577</v>
      </c>
      <c r="I341" s="216"/>
      <c r="L341" s="47"/>
      <c r="M341" s="217"/>
      <c r="N341" s="48"/>
      <c r="O341" s="48"/>
      <c r="P341" s="48"/>
      <c r="Q341" s="48"/>
      <c r="R341" s="48"/>
      <c r="S341" s="48"/>
      <c r="T341" s="86"/>
      <c r="AT341" s="24" t="s">
        <v>210</v>
      </c>
      <c r="AU341" s="24" t="s">
        <v>87</v>
      </c>
    </row>
    <row r="342" spans="2:65" s="1" customFormat="1" ht="16.5" customHeight="1">
      <c r="B342" s="201"/>
      <c r="C342" s="202" t="s">
        <v>792</v>
      </c>
      <c r="D342" s="202" t="s">
        <v>203</v>
      </c>
      <c r="E342" s="203" t="s">
        <v>1579</v>
      </c>
      <c r="F342" s="204" t="s">
        <v>1580</v>
      </c>
      <c r="G342" s="205" t="s">
        <v>1192</v>
      </c>
      <c r="H342" s="206">
        <v>13</v>
      </c>
      <c r="I342" s="207"/>
      <c r="J342" s="208">
        <f>ROUND(I342*H342,2)</f>
        <v>0</v>
      </c>
      <c r="K342" s="204" t="s">
        <v>5</v>
      </c>
      <c r="L342" s="47"/>
      <c r="M342" s="209" t="s">
        <v>5</v>
      </c>
      <c r="N342" s="210" t="s">
        <v>48</v>
      </c>
      <c r="O342" s="48"/>
      <c r="P342" s="211">
        <f>O342*H342</f>
        <v>0</v>
      </c>
      <c r="Q342" s="211">
        <v>0</v>
      </c>
      <c r="R342" s="211">
        <f>Q342*H342</f>
        <v>0</v>
      </c>
      <c r="S342" s="211">
        <v>0</v>
      </c>
      <c r="T342" s="212">
        <f>S342*H342</f>
        <v>0</v>
      </c>
      <c r="AR342" s="24" t="s">
        <v>208</v>
      </c>
      <c r="AT342" s="24" t="s">
        <v>203</v>
      </c>
      <c r="AU342" s="24" t="s">
        <v>87</v>
      </c>
      <c r="AY342" s="24" t="s">
        <v>201</v>
      </c>
      <c r="BE342" s="213">
        <f>IF(N342="základní",J342,0)</f>
        <v>0</v>
      </c>
      <c r="BF342" s="213">
        <f>IF(N342="snížená",J342,0)</f>
        <v>0</v>
      </c>
      <c r="BG342" s="213">
        <f>IF(N342="zákl. přenesená",J342,0)</f>
        <v>0</v>
      </c>
      <c r="BH342" s="213">
        <f>IF(N342="sníž. přenesená",J342,0)</f>
        <v>0</v>
      </c>
      <c r="BI342" s="213">
        <f>IF(N342="nulová",J342,0)</f>
        <v>0</v>
      </c>
      <c r="BJ342" s="24" t="s">
        <v>85</v>
      </c>
      <c r="BK342" s="213">
        <f>ROUND(I342*H342,2)</f>
        <v>0</v>
      </c>
      <c r="BL342" s="24" t="s">
        <v>208</v>
      </c>
      <c r="BM342" s="24" t="s">
        <v>1581</v>
      </c>
    </row>
    <row r="343" spans="2:47" s="1" customFormat="1" ht="13.5">
      <c r="B343" s="47"/>
      <c r="D343" s="214" t="s">
        <v>210</v>
      </c>
      <c r="F343" s="215" t="s">
        <v>1580</v>
      </c>
      <c r="I343" s="216"/>
      <c r="L343" s="47"/>
      <c r="M343" s="217"/>
      <c r="N343" s="48"/>
      <c r="O343" s="48"/>
      <c r="P343" s="48"/>
      <c r="Q343" s="48"/>
      <c r="R343" s="48"/>
      <c r="S343" s="48"/>
      <c r="T343" s="86"/>
      <c r="AT343" s="24" t="s">
        <v>210</v>
      </c>
      <c r="AU343" s="24" t="s">
        <v>87</v>
      </c>
    </row>
    <row r="344" spans="2:65" s="1" customFormat="1" ht="16.5" customHeight="1">
      <c r="B344" s="201"/>
      <c r="C344" s="202" t="s">
        <v>798</v>
      </c>
      <c r="D344" s="202" t="s">
        <v>203</v>
      </c>
      <c r="E344" s="203" t="s">
        <v>1582</v>
      </c>
      <c r="F344" s="204" t="s">
        <v>1583</v>
      </c>
      <c r="G344" s="205" t="s">
        <v>1192</v>
      </c>
      <c r="H344" s="206">
        <v>53</v>
      </c>
      <c r="I344" s="207"/>
      <c r="J344" s="208">
        <f>ROUND(I344*H344,2)</f>
        <v>0</v>
      </c>
      <c r="K344" s="204" t="s">
        <v>5</v>
      </c>
      <c r="L344" s="47"/>
      <c r="M344" s="209" t="s">
        <v>5</v>
      </c>
      <c r="N344" s="210" t="s">
        <v>48</v>
      </c>
      <c r="O344" s="48"/>
      <c r="P344" s="211">
        <f>O344*H344</f>
        <v>0</v>
      </c>
      <c r="Q344" s="211">
        <v>0</v>
      </c>
      <c r="R344" s="211">
        <f>Q344*H344</f>
        <v>0</v>
      </c>
      <c r="S344" s="211">
        <v>0</v>
      </c>
      <c r="T344" s="212">
        <f>S344*H344</f>
        <v>0</v>
      </c>
      <c r="AR344" s="24" t="s">
        <v>208</v>
      </c>
      <c r="AT344" s="24" t="s">
        <v>203</v>
      </c>
      <c r="AU344" s="24" t="s">
        <v>87</v>
      </c>
      <c r="AY344" s="24" t="s">
        <v>201</v>
      </c>
      <c r="BE344" s="213">
        <f>IF(N344="základní",J344,0)</f>
        <v>0</v>
      </c>
      <c r="BF344" s="213">
        <f>IF(N344="snížená",J344,0)</f>
        <v>0</v>
      </c>
      <c r="BG344" s="213">
        <f>IF(N344="zákl. přenesená",J344,0)</f>
        <v>0</v>
      </c>
      <c r="BH344" s="213">
        <f>IF(N344="sníž. přenesená",J344,0)</f>
        <v>0</v>
      </c>
      <c r="BI344" s="213">
        <f>IF(N344="nulová",J344,0)</f>
        <v>0</v>
      </c>
      <c r="BJ344" s="24" t="s">
        <v>85</v>
      </c>
      <c r="BK344" s="213">
        <f>ROUND(I344*H344,2)</f>
        <v>0</v>
      </c>
      <c r="BL344" s="24" t="s">
        <v>208</v>
      </c>
      <c r="BM344" s="24" t="s">
        <v>1584</v>
      </c>
    </row>
    <row r="345" spans="2:47" s="1" customFormat="1" ht="13.5">
      <c r="B345" s="47"/>
      <c r="D345" s="214" t="s">
        <v>210</v>
      </c>
      <c r="F345" s="215" t="s">
        <v>1583</v>
      </c>
      <c r="I345" s="216"/>
      <c r="L345" s="47"/>
      <c r="M345" s="217"/>
      <c r="N345" s="48"/>
      <c r="O345" s="48"/>
      <c r="P345" s="48"/>
      <c r="Q345" s="48"/>
      <c r="R345" s="48"/>
      <c r="S345" s="48"/>
      <c r="T345" s="86"/>
      <c r="AT345" s="24" t="s">
        <v>210</v>
      </c>
      <c r="AU345" s="24" t="s">
        <v>87</v>
      </c>
    </row>
    <row r="346" spans="2:65" s="1" customFormat="1" ht="16.5" customHeight="1">
      <c r="B346" s="201"/>
      <c r="C346" s="202" t="s">
        <v>803</v>
      </c>
      <c r="D346" s="202" t="s">
        <v>203</v>
      </c>
      <c r="E346" s="203" t="s">
        <v>1585</v>
      </c>
      <c r="F346" s="204" t="s">
        <v>1586</v>
      </c>
      <c r="G346" s="205" t="s">
        <v>1192</v>
      </c>
      <c r="H346" s="206">
        <v>17</v>
      </c>
      <c r="I346" s="207"/>
      <c r="J346" s="208">
        <f>ROUND(I346*H346,2)</f>
        <v>0</v>
      </c>
      <c r="K346" s="204" t="s">
        <v>5</v>
      </c>
      <c r="L346" s="47"/>
      <c r="M346" s="209" t="s">
        <v>5</v>
      </c>
      <c r="N346" s="210" t="s">
        <v>48</v>
      </c>
      <c r="O346" s="48"/>
      <c r="P346" s="211">
        <f>O346*H346</f>
        <v>0</v>
      </c>
      <c r="Q346" s="211">
        <v>0</v>
      </c>
      <c r="R346" s="211">
        <f>Q346*H346</f>
        <v>0</v>
      </c>
      <c r="S346" s="211">
        <v>0</v>
      </c>
      <c r="T346" s="212">
        <f>S346*H346</f>
        <v>0</v>
      </c>
      <c r="AR346" s="24" t="s">
        <v>208</v>
      </c>
      <c r="AT346" s="24" t="s">
        <v>203</v>
      </c>
      <c r="AU346" s="24" t="s">
        <v>87</v>
      </c>
      <c r="AY346" s="24" t="s">
        <v>201</v>
      </c>
      <c r="BE346" s="213">
        <f>IF(N346="základní",J346,0)</f>
        <v>0</v>
      </c>
      <c r="BF346" s="213">
        <f>IF(N346="snížená",J346,0)</f>
        <v>0</v>
      </c>
      <c r="BG346" s="213">
        <f>IF(N346="zákl. přenesená",J346,0)</f>
        <v>0</v>
      </c>
      <c r="BH346" s="213">
        <f>IF(N346="sníž. přenesená",J346,0)</f>
        <v>0</v>
      </c>
      <c r="BI346" s="213">
        <f>IF(N346="nulová",J346,0)</f>
        <v>0</v>
      </c>
      <c r="BJ346" s="24" t="s">
        <v>85</v>
      </c>
      <c r="BK346" s="213">
        <f>ROUND(I346*H346,2)</f>
        <v>0</v>
      </c>
      <c r="BL346" s="24" t="s">
        <v>208</v>
      </c>
      <c r="BM346" s="24" t="s">
        <v>1587</v>
      </c>
    </row>
    <row r="347" spans="2:47" s="1" customFormat="1" ht="13.5">
      <c r="B347" s="47"/>
      <c r="D347" s="214" t="s">
        <v>210</v>
      </c>
      <c r="F347" s="215" t="s">
        <v>1586</v>
      </c>
      <c r="I347" s="216"/>
      <c r="L347" s="47"/>
      <c r="M347" s="217"/>
      <c r="N347" s="48"/>
      <c r="O347" s="48"/>
      <c r="P347" s="48"/>
      <c r="Q347" s="48"/>
      <c r="R347" s="48"/>
      <c r="S347" s="48"/>
      <c r="T347" s="86"/>
      <c r="AT347" s="24" t="s">
        <v>210</v>
      </c>
      <c r="AU347" s="24" t="s">
        <v>87</v>
      </c>
    </row>
    <row r="348" spans="2:65" s="1" customFormat="1" ht="16.5" customHeight="1">
      <c r="B348" s="201"/>
      <c r="C348" s="202" t="s">
        <v>808</v>
      </c>
      <c r="D348" s="202" t="s">
        <v>203</v>
      </c>
      <c r="E348" s="203" t="s">
        <v>1588</v>
      </c>
      <c r="F348" s="204" t="s">
        <v>1589</v>
      </c>
      <c r="G348" s="205" t="s">
        <v>1192</v>
      </c>
      <c r="H348" s="206">
        <v>200</v>
      </c>
      <c r="I348" s="207"/>
      <c r="J348" s="208">
        <f>ROUND(I348*H348,2)</f>
        <v>0</v>
      </c>
      <c r="K348" s="204" t="s">
        <v>5</v>
      </c>
      <c r="L348" s="47"/>
      <c r="M348" s="209" t="s">
        <v>5</v>
      </c>
      <c r="N348" s="210" t="s">
        <v>48</v>
      </c>
      <c r="O348" s="48"/>
      <c r="P348" s="211">
        <f>O348*H348</f>
        <v>0</v>
      </c>
      <c r="Q348" s="211">
        <v>0</v>
      </c>
      <c r="R348" s="211">
        <f>Q348*H348</f>
        <v>0</v>
      </c>
      <c r="S348" s="211">
        <v>0</v>
      </c>
      <c r="T348" s="212">
        <f>S348*H348</f>
        <v>0</v>
      </c>
      <c r="AR348" s="24" t="s">
        <v>208</v>
      </c>
      <c r="AT348" s="24" t="s">
        <v>203</v>
      </c>
      <c r="AU348" s="24" t="s">
        <v>87</v>
      </c>
      <c r="AY348" s="24" t="s">
        <v>201</v>
      </c>
      <c r="BE348" s="213">
        <f>IF(N348="základní",J348,0)</f>
        <v>0</v>
      </c>
      <c r="BF348" s="213">
        <f>IF(N348="snížená",J348,0)</f>
        <v>0</v>
      </c>
      <c r="BG348" s="213">
        <f>IF(N348="zákl. přenesená",J348,0)</f>
        <v>0</v>
      </c>
      <c r="BH348" s="213">
        <f>IF(N348="sníž. přenesená",J348,0)</f>
        <v>0</v>
      </c>
      <c r="BI348" s="213">
        <f>IF(N348="nulová",J348,0)</f>
        <v>0</v>
      </c>
      <c r="BJ348" s="24" t="s">
        <v>85</v>
      </c>
      <c r="BK348" s="213">
        <f>ROUND(I348*H348,2)</f>
        <v>0</v>
      </c>
      <c r="BL348" s="24" t="s">
        <v>208</v>
      </c>
      <c r="BM348" s="24" t="s">
        <v>1590</v>
      </c>
    </row>
    <row r="349" spans="2:47" s="1" customFormat="1" ht="13.5">
      <c r="B349" s="47"/>
      <c r="D349" s="214" t="s">
        <v>210</v>
      </c>
      <c r="F349" s="215" t="s">
        <v>1589</v>
      </c>
      <c r="I349" s="216"/>
      <c r="L349" s="47"/>
      <c r="M349" s="217"/>
      <c r="N349" s="48"/>
      <c r="O349" s="48"/>
      <c r="P349" s="48"/>
      <c r="Q349" s="48"/>
      <c r="R349" s="48"/>
      <c r="S349" s="48"/>
      <c r="T349" s="86"/>
      <c r="AT349" s="24" t="s">
        <v>210</v>
      </c>
      <c r="AU349" s="24" t="s">
        <v>87</v>
      </c>
    </row>
    <row r="350" spans="2:65" s="1" customFormat="1" ht="16.5" customHeight="1">
      <c r="B350" s="201"/>
      <c r="C350" s="202" t="s">
        <v>815</v>
      </c>
      <c r="D350" s="202" t="s">
        <v>203</v>
      </c>
      <c r="E350" s="203" t="s">
        <v>1591</v>
      </c>
      <c r="F350" s="204" t="s">
        <v>1592</v>
      </c>
      <c r="G350" s="205" t="s">
        <v>1192</v>
      </c>
      <c r="H350" s="206">
        <v>8</v>
      </c>
      <c r="I350" s="207"/>
      <c r="J350" s="208">
        <f>ROUND(I350*H350,2)</f>
        <v>0</v>
      </c>
      <c r="K350" s="204" t="s">
        <v>5</v>
      </c>
      <c r="L350" s="47"/>
      <c r="M350" s="209" t="s">
        <v>5</v>
      </c>
      <c r="N350" s="210" t="s">
        <v>48</v>
      </c>
      <c r="O350" s="48"/>
      <c r="P350" s="211">
        <f>O350*H350</f>
        <v>0</v>
      </c>
      <c r="Q350" s="211">
        <v>0</v>
      </c>
      <c r="R350" s="211">
        <f>Q350*H350</f>
        <v>0</v>
      </c>
      <c r="S350" s="211">
        <v>0</v>
      </c>
      <c r="T350" s="212">
        <f>S350*H350</f>
        <v>0</v>
      </c>
      <c r="AR350" s="24" t="s">
        <v>208</v>
      </c>
      <c r="AT350" s="24" t="s">
        <v>203</v>
      </c>
      <c r="AU350" s="24" t="s">
        <v>87</v>
      </c>
      <c r="AY350" s="24" t="s">
        <v>201</v>
      </c>
      <c r="BE350" s="213">
        <f>IF(N350="základní",J350,0)</f>
        <v>0</v>
      </c>
      <c r="BF350" s="213">
        <f>IF(N350="snížená",J350,0)</f>
        <v>0</v>
      </c>
      <c r="BG350" s="213">
        <f>IF(N350="zákl. přenesená",J350,0)</f>
        <v>0</v>
      </c>
      <c r="BH350" s="213">
        <f>IF(N350="sníž. přenesená",J350,0)</f>
        <v>0</v>
      </c>
      <c r="BI350" s="213">
        <f>IF(N350="nulová",J350,0)</f>
        <v>0</v>
      </c>
      <c r="BJ350" s="24" t="s">
        <v>85</v>
      </c>
      <c r="BK350" s="213">
        <f>ROUND(I350*H350,2)</f>
        <v>0</v>
      </c>
      <c r="BL350" s="24" t="s">
        <v>208</v>
      </c>
      <c r="BM350" s="24" t="s">
        <v>1593</v>
      </c>
    </row>
    <row r="351" spans="2:47" s="1" customFormat="1" ht="13.5">
      <c r="B351" s="47"/>
      <c r="D351" s="214" t="s">
        <v>210</v>
      </c>
      <c r="F351" s="215" t="s">
        <v>1592</v>
      </c>
      <c r="I351" s="216"/>
      <c r="L351" s="47"/>
      <c r="M351" s="217"/>
      <c r="N351" s="48"/>
      <c r="O351" s="48"/>
      <c r="P351" s="48"/>
      <c r="Q351" s="48"/>
      <c r="R351" s="48"/>
      <c r="S351" s="48"/>
      <c r="T351" s="86"/>
      <c r="AT351" s="24" t="s">
        <v>210</v>
      </c>
      <c r="AU351" s="24" t="s">
        <v>87</v>
      </c>
    </row>
    <row r="352" spans="2:65" s="1" customFormat="1" ht="16.5" customHeight="1">
      <c r="B352" s="201"/>
      <c r="C352" s="202" t="s">
        <v>821</v>
      </c>
      <c r="D352" s="202" t="s">
        <v>203</v>
      </c>
      <c r="E352" s="203" t="s">
        <v>1594</v>
      </c>
      <c r="F352" s="204" t="s">
        <v>1595</v>
      </c>
      <c r="G352" s="205" t="s">
        <v>1022</v>
      </c>
      <c r="H352" s="206">
        <v>3</v>
      </c>
      <c r="I352" s="207"/>
      <c r="J352" s="208">
        <f>ROUND(I352*H352,2)</f>
        <v>0</v>
      </c>
      <c r="K352" s="204" t="s">
        <v>5</v>
      </c>
      <c r="L352" s="47"/>
      <c r="M352" s="209" t="s">
        <v>5</v>
      </c>
      <c r="N352" s="210" t="s">
        <v>48</v>
      </c>
      <c r="O352" s="48"/>
      <c r="P352" s="211">
        <f>O352*H352</f>
        <v>0</v>
      </c>
      <c r="Q352" s="211">
        <v>0</v>
      </c>
      <c r="R352" s="211">
        <f>Q352*H352</f>
        <v>0</v>
      </c>
      <c r="S352" s="211">
        <v>0</v>
      </c>
      <c r="T352" s="212">
        <f>S352*H352</f>
        <v>0</v>
      </c>
      <c r="AR352" s="24" t="s">
        <v>208</v>
      </c>
      <c r="AT352" s="24" t="s">
        <v>203</v>
      </c>
      <c r="AU352" s="24" t="s">
        <v>87</v>
      </c>
      <c r="AY352" s="24" t="s">
        <v>201</v>
      </c>
      <c r="BE352" s="213">
        <f>IF(N352="základní",J352,0)</f>
        <v>0</v>
      </c>
      <c r="BF352" s="213">
        <f>IF(N352="snížená",J352,0)</f>
        <v>0</v>
      </c>
      <c r="BG352" s="213">
        <f>IF(N352="zákl. přenesená",J352,0)</f>
        <v>0</v>
      </c>
      <c r="BH352" s="213">
        <f>IF(N352="sníž. přenesená",J352,0)</f>
        <v>0</v>
      </c>
      <c r="BI352" s="213">
        <f>IF(N352="nulová",J352,0)</f>
        <v>0</v>
      </c>
      <c r="BJ352" s="24" t="s">
        <v>85</v>
      </c>
      <c r="BK352" s="213">
        <f>ROUND(I352*H352,2)</f>
        <v>0</v>
      </c>
      <c r="BL352" s="24" t="s">
        <v>208</v>
      </c>
      <c r="BM352" s="24" t="s">
        <v>1596</v>
      </c>
    </row>
    <row r="353" spans="2:47" s="1" customFormat="1" ht="13.5">
      <c r="B353" s="47"/>
      <c r="D353" s="214" t="s">
        <v>210</v>
      </c>
      <c r="F353" s="215" t="s">
        <v>1595</v>
      </c>
      <c r="I353" s="216"/>
      <c r="L353" s="47"/>
      <c r="M353" s="217"/>
      <c r="N353" s="48"/>
      <c r="O353" s="48"/>
      <c r="P353" s="48"/>
      <c r="Q353" s="48"/>
      <c r="R353" s="48"/>
      <c r="S353" s="48"/>
      <c r="T353" s="86"/>
      <c r="AT353" s="24" t="s">
        <v>210</v>
      </c>
      <c r="AU353" s="24" t="s">
        <v>87</v>
      </c>
    </row>
    <row r="354" spans="2:65" s="1" customFormat="1" ht="16.5" customHeight="1">
      <c r="B354" s="201"/>
      <c r="C354" s="202" t="s">
        <v>826</v>
      </c>
      <c r="D354" s="202" t="s">
        <v>203</v>
      </c>
      <c r="E354" s="203" t="s">
        <v>1597</v>
      </c>
      <c r="F354" s="204" t="s">
        <v>1598</v>
      </c>
      <c r="G354" s="205" t="s">
        <v>1192</v>
      </c>
      <c r="H354" s="206">
        <v>110</v>
      </c>
      <c r="I354" s="207"/>
      <c r="J354" s="208">
        <f>ROUND(I354*H354,2)</f>
        <v>0</v>
      </c>
      <c r="K354" s="204" t="s">
        <v>5</v>
      </c>
      <c r="L354" s="47"/>
      <c r="M354" s="209" t="s">
        <v>5</v>
      </c>
      <c r="N354" s="210" t="s">
        <v>48</v>
      </c>
      <c r="O354" s="48"/>
      <c r="P354" s="211">
        <f>O354*H354</f>
        <v>0</v>
      </c>
      <c r="Q354" s="211">
        <v>0</v>
      </c>
      <c r="R354" s="211">
        <f>Q354*H354</f>
        <v>0</v>
      </c>
      <c r="S354" s="211">
        <v>0</v>
      </c>
      <c r="T354" s="212">
        <f>S354*H354</f>
        <v>0</v>
      </c>
      <c r="AR354" s="24" t="s">
        <v>208</v>
      </c>
      <c r="AT354" s="24" t="s">
        <v>203</v>
      </c>
      <c r="AU354" s="24" t="s">
        <v>87</v>
      </c>
      <c r="AY354" s="24" t="s">
        <v>201</v>
      </c>
      <c r="BE354" s="213">
        <f>IF(N354="základní",J354,0)</f>
        <v>0</v>
      </c>
      <c r="BF354" s="213">
        <f>IF(N354="snížená",J354,0)</f>
        <v>0</v>
      </c>
      <c r="BG354" s="213">
        <f>IF(N354="zákl. přenesená",J354,0)</f>
        <v>0</v>
      </c>
      <c r="BH354" s="213">
        <f>IF(N354="sníž. přenesená",J354,0)</f>
        <v>0</v>
      </c>
      <c r="BI354" s="213">
        <f>IF(N354="nulová",J354,0)</f>
        <v>0</v>
      </c>
      <c r="BJ354" s="24" t="s">
        <v>85</v>
      </c>
      <c r="BK354" s="213">
        <f>ROUND(I354*H354,2)</f>
        <v>0</v>
      </c>
      <c r="BL354" s="24" t="s">
        <v>208</v>
      </c>
      <c r="BM354" s="24" t="s">
        <v>1599</v>
      </c>
    </row>
    <row r="355" spans="2:47" s="1" customFormat="1" ht="13.5">
      <c r="B355" s="47"/>
      <c r="D355" s="214" t="s">
        <v>210</v>
      </c>
      <c r="F355" s="215" t="s">
        <v>1598</v>
      </c>
      <c r="I355" s="216"/>
      <c r="L355" s="47"/>
      <c r="M355" s="217"/>
      <c r="N355" s="48"/>
      <c r="O355" s="48"/>
      <c r="P355" s="48"/>
      <c r="Q355" s="48"/>
      <c r="R355" s="48"/>
      <c r="S355" s="48"/>
      <c r="T355" s="86"/>
      <c r="AT355" s="24" t="s">
        <v>210</v>
      </c>
      <c r="AU355" s="24" t="s">
        <v>87</v>
      </c>
    </row>
    <row r="356" spans="2:65" s="1" customFormat="1" ht="16.5" customHeight="1">
      <c r="B356" s="201"/>
      <c r="C356" s="202" t="s">
        <v>831</v>
      </c>
      <c r="D356" s="202" t="s">
        <v>203</v>
      </c>
      <c r="E356" s="203" t="s">
        <v>1600</v>
      </c>
      <c r="F356" s="204" t="s">
        <v>1601</v>
      </c>
      <c r="G356" s="205" t="s">
        <v>1022</v>
      </c>
      <c r="H356" s="206">
        <v>2</v>
      </c>
      <c r="I356" s="207"/>
      <c r="J356" s="208">
        <f>ROUND(I356*H356,2)</f>
        <v>0</v>
      </c>
      <c r="K356" s="204" t="s">
        <v>5</v>
      </c>
      <c r="L356" s="47"/>
      <c r="M356" s="209" t="s">
        <v>5</v>
      </c>
      <c r="N356" s="210" t="s">
        <v>48</v>
      </c>
      <c r="O356" s="48"/>
      <c r="P356" s="211">
        <f>O356*H356</f>
        <v>0</v>
      </c>
      <c r="Q356" s="211">
        <v>0</v>
      </c>
      <c r="R356" s="211">
        <f>Q356*H356</f>
        <v>0</v>
      </c>
      <c r="S356" s="211">
        <v>0</v>
      </c>
      <c r="T356" s="212">
        <f>S356*H356</f>
        <v>0</v>
      </c>
      <c r="AR356" s="24" t="s">
        <v>208</v>
      </c>
      <c r="AT356" s="24" t="s">
        <v>203</v>
      </c>
      <c r="AU356" s="24" t="s">
        <v>87</v>
      </c>
      <c r="AY356" s="24" t="s">
        <v>201</v>
      </c>
      <c r="BE356" s="213">
        <f>IF(N356="základní",J356,0)</f>
        <v>0</v>
      </c>
      <c r="BF356" s="213">
        <f>IF(N356="snížená",J356,0)</f>
        <v>0</v>
      </c>
      <c r="BG356" s="213">
        <f>IF(N356="zákl. přenesená",J356,0)</f>
        <v>0</v>
      </c>
      <c r="BH356" s="213">
        <f>IF(N356="sníž. přenesená",J356,0)</f>
        <v>0</v>
      </c>
      <c r="BI356" s="213">
        <f>IF(N356="nulová",J356,0)</f>
        <v>0</v>
      </c>
      <c r="BJ356" s="24" t="s">
        <v>85</v>
      </c>
      <c r="BK356" s="213">
        <f>ROUND(I356*H356,2)</f>
        <v>0</v>
      </c>
      <c r="BL356" s="24" t="s">
        <v>208</v>
      </c>
      <c r="BM356" s="24" t="s">
        <v>1602</v>
      </c>
    </row>
    <row r="357" spans="2:47" s="1" customFormat="1" ht="13.5">
      <c r="B357" s="47"/>
      <c r="D357" s="214" t="s">
        <v>210</v>
      </c>
      <c r="F357" s="215" t="s">
        <v>1601</v>
      </c>
      <c r="I357" s="216"/>
      <c r="L357" s="47"/>
      <c r="M357" s="217"/>
      <c r="N357" s="48"/>
      <c r="O357" s="48"/>
      <c r="P357" s="48"/>
      <c r="Q357" s="48"/>
      <c r="R357" s="48"/>
      <c r="S357" s="48"/>
      <c r="T357" s="86"/>
      <c r="AT357" s="24" t="s">
        <v>210</v>
      </c>
      <c r="AU357" s="24" t="s">
        <v>87</v>
      </c>
    </row>
    <row r="358" spans="2:63" s="10" customFormat="1" ht="29.85" customHeight="1">
      <c r="B358" s="188"/>
      <c r="D358" s="189" t="s">
        <v>76</v>
      </c>
      <c r="E358" s="199" t="s">
        <v>1603</v>
      </c>
      <c r="F358" s="199" t="s">
        <v>1604</v>
      </c>
      <c r="I358" s="191"/>
      <c r="J358" s="200">
        <f>BK358</f>
        <v>0</v>
      </c>
      <c r="L358" s="188"/>
      <c r="M358" s="193"/>
      <c r="N358" s="194"/>
      <c r="O358" s="194"/>
      <c r="P358" s="195">
        <f>SUM(P359:P374)</f>
        <v>0</v>
      </c>
      <c r="Q358" s="194"/>
      <c r="R358" s="195">
        <f>SUM(R359:R374)</f>
        <v>0</v>
      </c>
      <c r="S358" s="194"/>
      <c r="T358" s="196">
        <f>SUM(T359:T374)</f>
        <v>0</v>
      </c>
      <c r="AR358" s="189" t="s">
        <v>85</v>
      </c>
      <c r="AT358" s="197" t="s">
        <v>76</v>
      </c>
      <c r="AU358" s="197" t="s">
        <v>85</v>
      </c>
      <c r="AY358" s="189" t="s">
        <v>201</v>
      </c>
      <c r="BK358" s="198">
        <f>SUM(BK359:BK374)</f>
        <v>0</v>
      </c>
    </row>
    <row r="359" spans="2:65" s="1" customFormat="1" ht="51" customHeight="1">
      <c r="B359" s="201"/>
      <c r="C359" s="202" t="s">
        <v>836</v>
      </c>
      <c r="D359" s="202" t="s">
        <v>203</v>
      </c>
      <c r="E359" s="203" t="s">
        <v>1605</v>
      </c>
      <c r="F359" s="204" t="s">
        <v>1606</v>
      </c>
      <c r="G359" s="205" t="s">
        <v>1192</v>
      </c>
      <c r="H359" s="206">
        <v>18</v>
      </c>
      <c r="I359" s="207"/>
      <c r="J359" s="208">
        <f>ROUND(I359*H359,2)</f>
        <v>0</v>
      </c>
      <c r="K359" s="204" t="s">
        <v>5</v>
      </c>
      <c r="L359" s="47"/>
      <c r="M359" s="209" t="s">
        <v>5</v>
      </c>
      <c r="N359" s="210" t="s">
        <v>48</v>
      </c>
      <c r="O359" s="48"/>
      <c r="P359" s="211">
        <f>O359*H359</f>
        <v>0</v>
      </c>
      <c r="Q359" s="211">
        <v>0</v>
      </c>
      <c r="R359" s="211">
        <f>Q359*H359</f>
        <v>0</v>
      </c>
      <c r="S359" s="211">
        <v>0</v>
      </c>
      <c r="T359" s="212">
        <f>S359*H359</f>
        <v>0</v>
      </c>
      <c r="AR359" s="24" t="s">
        <v>208</v>
      </c>
      <c r="AT359" s="24" t="s">
        <v>203</v>
      </c>
      <c r="AU359" s="24" t="s">
        <v>87</v>
      </c>
      <c r="AY359" s="24" t="s">
        <v>201</v>
      </c>
      <c r="BE359" s="213">
        <f>IF(N359="základní",J359,0)</f>
        <v>0</v>
      </c>
      <c r="BF359" s="213">
        <f>IF(N359="snížená",J359,0)</f>
        <v>0</v>
      </c>
      <c r="BG359" s="213">
        <f>IF(N359="zákl. přenesená",J359,0)</f>
        <v>0</v>
      </c>
      <c r="BH359" s="213">
        <f>IF(N359="sníž. přenesená",J359,0)</f>
        <v>0</v>
      </c>
      <c r="BI359" s="213">
        <f>IF(N359="nulová",J359,0)</f>
        <v>0</v>
      </c>
      <c r="BJ359" s="24" t="s">
        <v>85</v>
      </c>
      <c r="BK359" s="213">
        <f>ROUND(I359*H359,2)</f>
        <v>0</v>
      </c>
      <c r="BL359" s="24" t="s">
        <v>208</v>
      </c>
      <c r="BM359" s="24" t="s">
        <v>1607</v>
      </c>
    </row>
    <row r="360" spans="2:47" s="1" customFormat="1" ht="13.5">
      <c r="B360" s="47"/>
      <c r="D360" s="214" t="s">
        <v>210</v>
      </c>
      <c r="F360" s="215" t="s">
        <v>1608</v>
      </c>
      <c r="I360" s="216"/>
      <c r="L360" s="47"/>
      <c r="M360" s="217"/>
      <c r="N360" s="48"/>
      <c r="O360" s="48"/>
      <c r="P360" s="48"/>
      <c r="Q360" s="48"/>
      <c r="R360" s="48"/>
      <c r="S360" s="48"/>
      <c r="T360" s="86"/>
      <c r="AT360" s="24" t="s">
        <v>210</v>
      </c>
      <c r="AU360" s="24" t="s">
        <v>87</v>
      </c>
    </row>
    <row r="361" spans="2:65" s="1" customFormat="1" ht="25.5" customHeight="1">
      <c r="B361" s="201"/>
      <c r="C361" s="202" t="s">
        <v>840</v>
      </c>
      <c r="D361" s="202" t="s">
        <v>203</v>
      </c>
      <c r="E361" s="203" t="s">
        <v>1609</v>
      </c>
      <c r="F361" s="204" t="s">
        <v>1610</v>
      </c>
      <c r="G361" s="205" t="s">
        <v>1192</v>
      </c>
      <c r="H361" s="206">
        <v>10</v>
      </c>
      <c r="I361" s="207"/>
      <c r="J361" s="208">
        <f>ROUND(I361*H361,2)</f>
        <v>0</v>
      </c>
      <c r="K361" s="204" t="s">
        <v>5</v>
      </c>
      <c r="L361" s="47"/>
      <c r="M361" s="209" t="s">
        <v>5</v>
      </c>
      <c r="N361" s="210" t="s">
        <v>48</v>
      </c>
      <c r="O361" s="48"/>
      <c r="P361" s="211">
        <f>O361*H361</f>
        <v>0</v>
      </c>
      <c r="Q361" s="211">
        <v>0</v>
      </c>
      <c r="R361" s="211">
        <f>Q361*H361</f>
        <v>0</v>
      </c>
      <c r="S361" s="211">
        <v>0</v>
      </c>
      <c r="T361" s="212">
        <f>S361*H361</f>
        <v>0</v>
      </c>
      <c r="AR361" s="24" t="s">
        <v>208</v>
      </c>
      <c r="AT361" s="24" t="s">
        <v>203</v>
      </c>
      <c r="AU361" s="24" t="s">
        <v>87</v>
      </c>
      <c r="AY361" s="24" t="s">
        <v>201</v>
      </c>
      <c r="BE361" s="213">
        <f>IF(N361="základní",J361,0)</f>
        <v>0</v>
      </c>
      <c r="BF361" s="213">
        <f>IF(N361="snížená",J361,0)</f>
        <v>0</v>
      </c>
      <c r="BG361" s="213">
        <f>IF(N361="zákl. přenesená",J361,0)</f>
        <v>0</v>
      </c>
      <c r="BH361" s="213">
        <f>IF(N361="sníž. přenesená",J361,0)</f>
        <v>0</v>
      </c>
      <c r="BI361" s="213">
        <f>IF(N361="nulová",J361,0)</f>
        <v>0</v>
      </c>
      <c r="BJ361" s="24" t="s">
        <v>85</v>
      </c>
      <c r="BK361" s="213">
        <f>ROUND(I361*H361,2)</f>
        <v>0</v>
      </c>
      <c r="BL361" s="24" t="s">
        <v>208</v>
      </c>
      <c r="BM361" s="24" t="s">
        <v>1611</v>
      </c>
    </row>
    <row r="362" spans="2:47" s="1" customFormat="1" ht="13.5">
      <c r="B362" s="47"/>
      <c r="D362" s="214" t="s">
        <v>210</v>
      </c>
      <c r="F362" s="215" t="s">
        <v>1610</v>
      </c>
      <c r="I362" s="216"/>
      <c r="L362" s="47"/>
      <c r="M362" s="217"/>
      <c r="N362" s="48"/>
      <c r="O362" s="48"/>
      <c r="P362" s="48"/>
      <c r="Q362" s="48"/>
      <c r="R362" s="48"/>
      <c r="S362" s="48"/>
      <c r="T362" s="86"/>
      <c r="AT362" s="24" t="s">
        <v>210</v>
      </c>
      <c r="AU362" s="24" t="s">
        <v>87</v>
      </c>
    </row>
    <row r="363" spans="2:65" s="1" customFormat="1" ht="38.25" customHeight="1">
      <c r="B363" s="201"/>
      <c r="C363" s="202" t="s">
        <v>847</v>
      </c>
      <c r="D363" s="202" t="s">
        <v>203</v>
      </c>
      <c r="E363" s="203" t="s">
        <v>1612</v>
      </c>
      <c r="F363" s="204" t="s">
        <v>1613</v>
      </c>
      <c r="G363" s="205" t="s">
        <v>1192</v>
      </c>
      <c r="H363" s="206">
        <v>12</v>
      </c>
      <c r="I363" s="207"/>
      <c r="J363" s="208">
        <f>ROUND(I363*H363,2)</f>
        <v>0</v>
      </c>
      <c r="K363" s="204" t="s">
        <v>5</v>
      </c>
      <c r="L363" s="47"/>
      <c r="M363" s="209" t="s">
        <v>5</v>
      </c>
      <c r="N363" s="210" t="s">
        <v>48</v>
      </c>
      <c r="O363" s="48"/>
      <c r="P363" s="211">
        <f>O363*H363</f>
        <v>0</v>
      </c>
      <c r="Q363" s="211">
        <v>0</v>
      </c>
      <c r="R363" s="211">
        <f>Q363*H363</f>
        <v>0</v>
      </c>
      <c r="S363" s="211">
        <v>0</v>
      </c>
      <c r="T363" s="212">
        <f>S363*H363</f>
        <v>0</v>
      </c>
      <c r="AR363" s="24" t="s">
        <v>208</v>
      </c>
      <c r="AT363" s="24" t="s">
        <v>203</v>
      </c>
      <c r="AU363" s="24" t="s">
        <v>87</v>
      </c>
      <c r="AY363" s="24" t="s">
        <v>201</v>
      </c>
      <c r="BE363" s="213">
        <f>IF(N363="základní",J363,0)</f>
        <v>0</v>
      </c>
      <c r="BF363" s="213">
        <f>IF(N363="snížená",J363,0)</f>
        <v>0</v>
      </c>
      <c r="BG363" s="213">
        <f>IF(N363="zákl. přenesená",J363,0)</f>
        <v>0</v>
      </c>
      <c r="BH363" s="213">
        <f>IF(N363="sníž. přenesená",J363,0)</f>
        <v>0</v>
      </c>
      <c r="BI363" s="213">
        <f>IF(N363="nulová",J363,0)</f>
        <v>0</v>
      </c>
      <c r="BJ363" s="24" t="s">
        <v>85</v>
      </c>
      <c r="BK363" s="213">
        <f>ROUND(I363*H363,2)</f>
        <v>0</v>
      </c>
      <c r="BL363" s="24" t="s">
        <v>208</v>
      </c>
      <c r="BM363" s="24" t="s">
        <v>1614</v>
      </c>
    </row>
    <row r="364" spans="2:47" s="1" customFormat="1" ht="13.5">
      <c r="B364" s="47"/>
      <c r="D364" s="214" t="s">
        <v>210</v>
      </c>
      <c r="F364" s="215" t="s">
        <v>1613</v>
      </c>
      <c r="I364" s="216"/>
      <c r="L364" s="47"/>
      <c r="M364" s="217"/>
      <c r="N364" s="48"/>
      <c r="O364" s="48"/>
      <c r="P364" s="48"/>
      <c r="Q364" s="48"/>
      <c r="R364" s="48"/>
      <c r="S364" s="48"/>
      <c r="T364" s="86"/>
      <c r="AT364" s="24" t="s">
        <v>210</v>
      </c>
      <c r="AU364" s="24" t="s">
        <v>87</v>
      </c>
    </row>
    <row r="365" spans="2:65" s="1" customFormat="1" ht="51" customHeight="1">
      <c r="B365" s="201"/>
      <c r="C365" s="202" t="s">
        <v>854</v>
      </c>
      <c r="D365" s="202" t="s">
        <v>203</v>
      </c>
      <c r="E365" s="203" t="s">
        <v>1615</v>
      </c>
      <c r="F365" s="204" t="s">
        <v>1616</v>
      </c>
      <c r="G365" s="205" t="s">
        <v>1192</v>
      </c>
      <c r="H365" s="206">
        <v>9</v>
      </c>
      <c r="I365" s="207"/>
      <c r="J365" s="208">
        <f>ROUND(I365*H365,2)</f>
        <v>0</v>
      </c>
      <c r="K365" s="204" t="s">
        <v>5</v>
      </c>
      <c r="L365" s="47"/>
      <c r="M365" s="209" t="s">
        <v>5</v>
      </c>
      <c r="N365" s="210" t="s">
        <v>48</v>
      </c>
      <c r="O365" s="48"/>
      <c r="P365" s="211">
        <f>O365*H365</f>
        <v>0</v>
      </c>
      <c r="Q365" s="211">
        <v>0</v>
      </c>
      <c r="R365" s="211">
        <f>Q365*H365</f>
        <v>0</v>
      </c>
      <c r="S365" s="211">
        <v>0</v>
      </c>
      <c r="T365" s="212">
        <f>S365*H365</f>
        <v>0</v>
      </c>
      <c r="AR365" s="24" t="s">
        <v>208</v>
      </c>
      <c r="AT365" s="24" t="s">
        <v>203</v>
      </c>
      <c r="AU365" s="24" t="s">
        <v>87</v>
      </c>
      <c r="AY365" s="24" t="s">
        <v>201</v>
      </c>
      <c r="BE365" s="213">
        <f>IF(N365="základní",J365,0)</f>
        <v>0</v>
      </c>
      <c r="BF365" s="213">
        <f>IF(N365="snížená",J365,0)</f>
        <v>0</v>
      </c>
      <c r="BG365" s="213">
        <f>IF(N365="zákl. přenesená",J365,0)</f>
        <v>0</v>
      </c>
      <c r="BH365" s="213">
        <f>IF(N365="sníž. přenesená",J365,0)</f>
        <v>0</v>
      </c>
      <c r="BI365" s="213">
        <f>IF(N365="nulová",J365,0)</f>
        <v>0</v>
      </c>
      <c r="BJ365" s="24" t="s">
        <v>85</v>
      </c>
      <c r="BK365" s="213">
        <f>ROUND(I365*H365,2)</f>
        <v>0</v>
      </c>
      <c r="BL365" s="24" t="s">
        <v>208</v>
      </c>
      <c r="BM365" s="24" t="s">
        <v>1617</v>
      </c>
    </row>
    <row r="366" spans="2:47" s="1" customFormat="1" ht="13.5">
      <c r="B366" s="47"/>
      <c r="D366" s="214" t="s">
        <v>210</v>
      </c>
      <c r="F366" s="215" t="s">
        <v>1618</v>
      </c>
      <c r="I366" s="216"/>
      <c r="L366" s="47"/>
      <c r="M366" s="217"/>
      <c r="N366" s="48"/>
      <c r="O366" s="48"/>
      <c r="P366" s="48"/>
      <c r="Q366" s="48"/>
      <c r="R366" s="48"/>
      <c r="S366" s="48"/>
      <c r="T366" s="86"/>
      <c r="AT366" s="24" t="s">
        <v>210</v>
      </c>
      <c r="AU366" s="24" t="s">
        <v>87</v>
      </c>
    </row>
    <row r="367" spans="2:65" s="1" customFormat="1" ht="51" customHeight="1">
      <c r="B367" s="201"/>
      <c r="C367" s="202" t="s">
        <v>859</v>
      </c>
      <c r="D367" s="202" t="s">
        <v>203</v>
      </c>
      <c r="E367" s="203" t="s">
        <v>1619</v>
      </c>
      <c r="F367" s="204" t="s">
        <v>1620</v>
      </c>
      <c r="G367" s="205" t="s">
        <v>1192</v>
      </c>
      <c r="H367" s="206">
        <v>199</v>
      </c>
      <c r="I367" s="207"/>
      <c r="J367" s="208">
        <f>ROUND(I367*H367,2)</f>
        <v>0</v>
      </c>
      <c r="K367" s="204" t="s">
        <v>5</v>
      </c>
      <c r="L367" s="47"/>
      <c r="M367" s="209" t="s">
        <v>5</v>
      </c>
      <c r="N367" s="210" t="s">
        <v>48</v>
      </c>
      <c r="O367" s="48"/>
      <c r="P367" s="211">
        <f>O367*H367</f>
        <v>0</v>
      </c>
      <c r="Q367" s="211">
        <v>0</v>
      </c>
      <c r="R367" s="211">
        <f>Q367*H367</f>
        <v>0</v>
      </c>
      <c r="S367" s="211">
        <v>0</v>
      </c>
      <c r="T367" s="212">
        <f>S367*H367</f>
        <v>0</v>
      </c>
      <c r="AR367" s="24" t="s">
        <v>208</v>
      </c>
      <c r="AT367" s="24" t="s">
        <v>203</v>
      </c>
      <c r="AU367" s="24" t="s">
        <v>87</v>
      </c>
      <c r="AY367" s="24" t="s">
        <v>201</v>
      </c>
      <c r="BE367" s="213">
        <f>IF(N367="základní",J367,0)</f>
        <v>0</v>
      </c>
      <c r="BF367" s="213">
        <f>IF(N367="snížená",J367,0)</f>
        <v>0</v>
      </c>
      <c r="BG367" s="213">
        <f>IF(N367="zákl. přenesená",J367,0)</f>
        <v>0</v>
      </c>
      <c r="BH367" s="213">
        <f>IF(N367="sníž. přenesená",J367,0)</f>
        <v>0</v>
      </c>
      <c r="BI367" s="213">
        <f>IF(N367="nulová",J367,0)</f>
        <v>0</v>
      </c>
      <c r="BJ367" s="24" t="s">
        <v>85</v>
      </c>
      <c r="BK367" s="213">
        <f>ROUND(I367*H367,2)</f>
        <v>0</v>
      </c>
      <c r="BL367" s="24" t="s">
        <v>208</v>
      </c>
      <c r="BM367" s="24" t="s">
        <v>1621</v>
      </c>
    </row>
    <row r="368" spans="2:47" s="1" customFormat="1" ht="13.5">
      <c r="B368" s="47"/>
      <c r="D368" s="214" t="s">
        <v>210</v>
      </c>
      <c r="F368" s="215" t="s">
        <v>1622</v>
      </c>
      <c r="I368" s="216"/>
      <c r="L368" s="47"/>
      <c r="M368" s="217"/>
      <c r="N368" s="48"/>
      <c r="O368" s="48"/>
      <c r="P368" s="48"/>
      <c r="Q368" s="48"/>
      <c r="R368" s="48"/>
      <c r="S368" s="48"/>
      <c r="T368" s="86"/>
      <c r="AT368" s="24" t="s">
        <v>210</v>
      </c>
      <c r="AU368" s="24" t="s">
        <v>87</v>
      </c>
    </row>
    <row r="369" spans="2:65" s="1" customFormat="1" ht="51" customHeight="1">
      <c r="B369" s="201"/>
      <c r="C369" s="202" t="s">
        <v>866</v>
      </c>
      <c r="D369" s="202" t="s">
        <v>203</v>
      </c>
      <c r="E369" s="203" t="s">
        <v>1623</v>
      </c>
      <c r="F369" s="204" t="s">
        <v>1624</v>
      </c>
      <c r="G369" s="205" t="s">
        <v>1192</v>
      </c>
      <c r="H369" s="206">
        <v>9</v>
      </c>
      <c r="I369" s="207"/>
      <c r="J369" s="208">
        <f>ROUND(I369*H369,2)</f>
        <v>0</v>
      </c>
      <c r="K369" s="204" t="s">
        <v>5</v>
      </c>
      <c r="L369" s="47"/>
      <c r="M369" s="209" t="s">
        <v>5</v>
      </c>
      <c r="N369" s="210" t="s">
        <v>48</v>
      </c>
      <c r="O369" s="48"/>
      <c r="P369" s="211">
        <f>O369*H369</f>
        <v>0</v>
      </c>
      <c r="Q369" s="211">
        <v>0</v>
      </c>
      <c r="R369" s="211">
        <f>Q369*H369</f>
        <v>0</v>
      </c>
      <c r="S369" s="211">
        <v>0</v>
      </c>
      <c r="T369" s="212">
        <f>S369*H369</f>
        <v>0</v>
      </c>
      <c r="AR369" s="24" t="s">
        <v>208</v>
      </c>
      <c r="AT369" s="24" t="s">
        <v>203</v>
      </c>
      <c r="AU369" s="24" t="s">
        <v>87</v>
      </c>
      <c r="AY369" s="24" t="s">
        <v>201</v>
      </c>
      <c r="BE369" s="213">
        <f>IF(N369="základní",J369,0)</f>
        <v>0</v>
      </c>
      <c r="BF369" s="213">
        <f>IF(N369="snížená",J369,0)</f>
        <v>0</v>
      </c>
      <c r="BG369" s="213">
        <f>IF(N369="zákl. přenesená",J369,0)</f>
        <v>0</v>
      </c>
      <c r="BH369" s="213">
        <f>IF(N369="sníž. přenesená",J369,0)</f>
        <v>0</v>
      </c>
      <c r="BI369" s="213">
        <f>IF(N369="nulová",J369,0)</f>
        <v>0</v>
      </c>
      <c r="BJ369" s="24" t="s">
        <v>85</v>
      </c>
      <c r="BK369" s="213">
        <f>ROUND(I369*H369,2)</f>
        <v>0</v>
      </c>
      <c r="BL369" s="24" t="s">
        <v>208</v>
      </c>
      <c r="BM369" s="24" t="s">
        <v>1625</v>
      </c>
    </row>
    <row r="370" spans="2:47" s="1" customFormat="1" ht="13.5">
      <c r="B370" s="47"/>
      <c r="D370" s="214" t="s">
        <v>210</v>
      </c>
      <c r="F370" s="215" t="s">
        <v>1626</v>
      </c>
      <c r="I370" s="216"/>
      <c r="L370" s="47"/>
      <c r="M370" s="217"/>
      <c r="N370" s="48"/>
      <c r="O370" s="48"/>
      <c r="P370" s="48"/>
      <c r="Q370" s="48"/>
      <c r="R370" s="48"/>
      <c r="S370" s="48"/>
      <c r="T370" s="86"/>
      <c r="AT370" s="24" t="s">
        <v>210</v>
      </c>
      <c r="AU370" s="24" t="s">
        <v>87</v>
      </c>
    </row>
    <row r="371" spans="2:65" s="1" customFormat="1" ht="51" customHeight="1">
      <c r="B371" s="201"/>
      <c r="C371" s="202" t="s">
        <v>881</v>
      </c>
      <c r="D371" s="202" t="s">
        <v>203</v>
      </c>
      <c r="E371" s="203" t="s">
        <v>1627</v>
      </c>
      <c r="F371" s="204" t="s">
        <v>1628</v>
      </c>
      <c r="G371" s="205" t="s">
        <v>1192</v>
      </c>
      <c r="H371" s="206">
        <v>10</v>
      </c>
      <c r="I371" s="207"/>
      <c r="J371" s="208">
        <f>ROUND(I371*H371,2)</f>
        <v>0</v>
      </c>
      <c r="K371" s="204" t="s">
        <v>5</v>
      </c>
      <c r="L371" s="47"/>
      <c r="M371" s="209" t="s">
        <v>5</v>
      </c>
      <c r="N371" s="210" t="s">
        <v>48</v>
      </c>
      <c r="O371" s="48"/>
      <c r="P371" s="211">
        <f>O371*H371</f>
        <v>0</v>
      </c>
      <c r="Q371" s="211">
        <v>0</v>
      </c>
      <c r="R371" s="211">
        <f>Q371*H371</f>
        <v>0</v>
      </c>
      <c r="S371" s="211">
        <v>0</v>
      </c>
      <c r="T371" s="212">
        <f>S371*H371</f>
        <v>0</v>
      </c>
      <c r="AR371" s="24" t="s">
        <v>208</v>
      </c>
      <c r="AT371" s="24" t="s">
        <v>203</v>
      </c>
      <c r="AU371" s="24" t="s">
        <v>87</v>
      </c>
      <c r="AY371" s="24" t="s">
        <v>201</v>
      </c>
      <c r="BE371" s="213">
        <f>IF(N371="základní",J371,0)</f>
        <v>0</v>
      </c>
      <c r="BF371" s="213">
        <f>IF(N371="snížená",J371,0)</f>
        <v>0</v>
      </c>
      <c r="BG371" s="213">
        <f>IF(N371="zákl. přenesená",J371,0)</f>
        <v>0</v>
      </c>
      <c r="BH371" s="213">
        <f>IF(N371="sníž. přenesená",J371,0)</f>
        <v>0</v>
      </c>
      <c r="BI371" s="213">
        <f>IF(N371="nulová",J371,0)</f>
        <v>0</v>
      </c>
      <c r="BJ371" s="24" t="s">
        <v>85</v>
      </c>
      <c r="BK371" s="213">
        <f>ROUND(I371*H371,2)</f>
        <v>0</v>
      </c>
      <c r="BL371" s="24" t="s">
        <v>208</v>
      </c>
      <c r="BM371" s="24" t="s">
        <v>1629</v>
      </c>
    </row>
    <row r="372" spans="2:47" s="1" customFormat="1" ht="13.5">
      <c r="B372" s="47"/>
      <c r="D372" s="214" t="s">
        <v>210</v>
      </c>
      <c r="F372" s="215" t="s">
        <v>1630</v>
      </c>
      <c r="I372" s="216"/>
      <c r="L372" s="47"/>
      <c r="M372" s="217"/>
      <c r="N372" s="48"/>
      <c r="O372" s="48"/>
      <c r="P372" s="48"/>
      <c r="Q372" s="48"/>
      <c r="R372" s="48"/>
      <c r="S372" s="48"/>
      <c r="T372" s="86"/>
      <c r="AT372" s="24" t="s">
        <v>210</v>
      </c>
      <c r="AU372" s="24" t="s">
        <v>87</v>
      </c>
    </row>
    <row r="373" spans="2:65" s="1" customFormat="1" ht="16.5" customHeight="1">
      <c r="B373" s="201"/>
      <c r="C373" s="202" t="s">
        <v>888</v>
      </c>
      <c r="D373" s="202" t="s">
        <v>203</v>
      </c>
      <c r="E373" s="203" t="s">
        <v>1631</v>
      </c>
      <c r="F373" s="204" t="s">
        <v>1632</v>
      </c>
      <c r="G373" s="205" t="s">
        <v>1192</v>
      </c>
      <c r="H373" s="206">
        <v>267</v>
      </c>
      <c r="I373" s="207"/>
      <c r="J373" s="208">
        <f>ROUND(I373*H373,2)</f>
        <v>0</v>
      </c>
      <c r="K373" s="204" t="s">
        <v>5</v>
      </c>
      <c r="L373" s="47"/>
      <c r="M373" s="209" t="s">
        <v>5</v>
      </c>
      <c r="N373" s="210" t="s">
        <v>48</v>
      </c>
      <c r="O373" s="48"/>
      <c r="P373" s="211">
        <f>O373*H373</f>
        <v>0</v>
      </c>
      <c r="Q373" s="211">
        <v>0</v>
      </c>
      <c r="R373" s="211">
        <f>Q373*H373</f>
        <v>0</v>
      </c>
      <c r="S373" s="211">
        <v>0</v>
      </c>
      <c r="T373" s="212">
        <f>S373*H373</f>
        <v>0</v>
      </c>
      <c r="AR373" s="24" t="s">
        <v>208</v>
      </c>
      <c r="AT373" s="24" t="s">
        <v>203</v>
      </c>
      <c r="AU373" s="24" t="s">
        <v>87</v>
      </c>
      <c r="AY373" s="24" t="s">
        <v>201</v>
      </c>
      <c r="BE373" s="213">
        <f>IF(N373="základní",J373,0)</f>
        <v>0</v>
      </c>
      <c r="BF373" s="213">
        <f>IF(N373="snížená",J373,0)</f>
        <v>0</v>
      </c>
      <c r="BG373" s="213">
        <f>IF(N373="zákl. přenesená",J373,0)</f>
        <v>0</v>
      </c>
      <c r="BH373" s="213">
        <f>IF(N373="sníž. přenesená",J373,0)</f>
        <v>0</v>
      </c>
      <c r="BI373" s="213">
        <f>IF(N373="nulová",J373,0)</f>
        <v>0</v>
      </c>
      <c r="BJ373" s="24" t="s">
        <v>85</v>
      </c>
      <c r="BK373" s="213">
        <f>ROUND(I373*H373,2)</f>
        <v>0</v>
      </c>
      <c r="BL373" s="24" t="s">
        <v>208</v>
      </c>
      <c r="BM373" s="24" t="s">
        <v>1633</v>
      </c>
    </row>
    <row r="374" spans="2:47" s="1" customFormat="1" ht="13.5">
      <c r="B374" s="47"/>
      <c r="D374" s="214" t="s">
        <v>210</v>
      </c>
      <c r="F374" s="215" t="s">
        <v>1632</v>
      </c>
      <c r="I374" s="216"/>
      <c r="L374" s="47"/>
      <c r="M374" s="217"/>
      <c r="N374" s="48"/>
      <c r="O374" s="48"/>
      <c r="P374" s="48"/>
      <c r="Q374" s="48"/>
      <c r="R374" s="48"/>
      <c r="S374" s="48"/>
      <c r="T374" s="86"/>
      <c r="AT374" s="24" t="s">
        <v>210</v>
      </c>
      <c r="AU374" s="24" t="s">
        <v>87</v>
      </c>
    </row>
    <row r="375" spans="2:63" s="10" customFormat="1" ht="29.85" customHeight="1">
      <c r="B375" s="188"/>
      <c r="D375" s="189" t="s">
        <v>76</v>
      </c>
      <c r="E375" s="199" t="s">
        <v>1634</v>
      </c>
      <c r="F375" s="199" t="s">
        <v>1635</v>
      </c>
      <c r="I375" s="191"/>
      <c r="J375" s="200">
        <f>BK375</f>
        <v>0</v>
      </c>
      <c r="L375" s="188"/>
      <c r="M375" s="193"/>
      <c r="N375" s="194"/>
      <c r="O375" s="194"/>
      <c r="P375" s="195">
        <f>SUM(P376:P383)</f>
        <v>0</v>
      </c>
      <c r="Q375" s="194"/>
      <c r="R375" s="195">
        <f>SUM(R376:R383)</f>
        <v>0</v>
      </c>
      <c r="S375" s="194"/>
      <c r="T375" s="196">
        <f>SUM(T376:T383)</f>
        <v>0</v>
      </c>
      <c r="AR375" s="189" t="s">
        <v>85</v>
      </c>
      <c r="AT375" s="197" t="s">
        <v>76</v>
      </c>
      <c r="AU375" s="197" t="s">
        <v>85</v>
      </c>
      <c r="AY375" s="189" t="s">
        <v>201</v>
      </c>
      <c r="BK375" s="198">
        <f>SUM(BK376:BK383)</f>
        <v>0</v>
      </c>
    </row>
    <row r="376" spans="2:65" s="1" customFormat="1" ht="16.5" customHeight="1">
      <c r="B376" s="201"/>
      <c r="C376" s="202" t="s">
        <v>363</v>
      </c>
      <c r="D376" s="202" t="s">
        <v>203</v>
      </c>
      <c r="E376" s="203" t="s">
        <v>1636</v>
      </c>
      <c r="F376" s="204" t="s">
        <v>1637</v>
      </c>
      <c r="G376" s="205" t="s">
        <v>1192</v>
      </c>
      <c r="H376" s="206">
        <v>1</v>
      </c>
      <c r="I376" s="207"/>
      <c r="J376" s="208">
        <f>ROUND(I376*H376,2)</f>
        <v>0</v>
      </c>
      <c r="K376" s="204" t="s">
        <v>5</v>
      </c>
      <c r="L376" s="47"/>
      <c r="M376" s="209" t="s">
        <v>5</v>
      </c>
      <c r="N376" s="210" t="s">
        <v>48</v>
      </c>
      <c r="O376" s="48"/>
      <c r="P376" s="211">
        <f>O376*H376</f>
        <v>0</v>
      </c>
      <c r="Q376" s="211">
        <v>0</v>
      </c>
      <c r="R376" s="211">
        <f>Q376*H376</f>
        <v>0</v>
      </c>
      <c r="S376" s="211">
        <v>0</v>
      </c>
      <c r="T376" s="212">
        <f>S376*H376</f>
        <v>0</v>
      </c>
      <c r="AR376" s="24" t="s">
        <v>208</v>
      </c>
      <c r="AT376" s="24" t="s">
        <v>203</v>
      </c>
      <c r="AU376" s="24" t="s">
        <v>87</v>
      </c>
      <c r="AY376" s="24" t="s">
        <v>201</v>
      </c>
      <c r="BE376" s="213">
        <f>IF(N376="základní",J376,0)</f>
        <v>0</v>
      </c>
      <c r="BF376" s="213">
        <f>IF(N376="snížená",J376,0)</f>
        <v>0</v>
      </c>
      <c r="BG376" s="213">
        <f>IF(N376="zákl. přenesená",J376,0)</f>
        <v>0</v>
      </c>
      <c r="BH376" s="213">
        <f>IF(N376="sníž. přenesená",J376,0)</f>
        <v>0</v>
      </c>
      <c r="BI376" s="213">
        <f>IF(N376="nulová",J376,0)</f>
        <v>0</v>
      </c>
      <c r="BJ376" s="24" t="s">
        <v>85</v>
      </c>
      <c r="BK376" s="213">
        <f>ROUND(I376*H376,2)</f>
        <v>0</v>
      </c>
      <c r="BL376" s="24" t="s">
        <v>208</v>
      </c>
      <c r="BM376" s="24" t="s">
        <v>1638</v>
      </c>
    </row>
    <row r="377" spans="2:47" s="1" customFormat="1" ht="13.5">
      <c r="B377" s="47"/>
      <c r="D377" s="214" t="s">
        <v>210</v>
      </c>
      <c r="F377" s="215" t="s">
        <v>1637</v>
      </c>
      <c r="I377" s="216"/>
      <c r="L377" s="47"/>
      <c r="M377" s="217"/>
      <c r="N377" s="48"/>
      <c r="O377" s="48"/>
      <c r="P377" s="48"/>
      <c r="Q377" s="48"/>
      <c r="R377" s="48"/>
      <c r="S377" s="48"/>
      <c r="T377" s="86"/>
      <c r="AT377" s="24" t="s">
        <v>210</v>
      </c>
      <c r="AU377" s="24" t="s">
        <v>87</v>
      </c>
    </row>
    <row r="378" spans="2:65" s="1" customFormat="1" ht="16.5" customHeight="1">
      <c r="B378" s="201"/>
      <c r="C378" s="202" t="s">
        <v>398</v>
      </c>
      <c r="D378" s="202" t="s">
        <v>203</v>
      </c>
      <c r="E378" s="203" t="s">
        <v>1639</v>
      </c>
      <c r="F378" s="204" t="s">
        <v>1640</v>
      </c>
      <c r="G378" s="205" t="s">
        <v>1192</v>
      </c>
      <c r="H378" s="206">
        <v>1</v>
      </c>
      <c r="I378" s="207"/>
      <c r="J378" s="208">
        <f>ROUND(I378*H378,2)</f>
        <v>0</v>
      </c>
      <c r="K378" s="204" t="s">
        <v>5</v>
      </c>
      <c r="L378" s="47"/>
      <c r="M378" s="209" t="s">
        <v>5</v>
      </c>
      <c r="N378" s="210" t="s">
        <v>48</v>
      </c>
      <c r="O378" s="48"/>
      <c r="P378" s="211">
        <f>O378*H378</f>
        <v>0</v>
      </c>
      <c r="Q378" s="211">
        <v>0</v>
      </c>
      <c r="R378" s="211">
        <f>Q378*H378</f>
        <v>0</v>
      </c>
      <c r="S378" s="211">
        <v>0</v>
      </c>
      <c r="T378" s="212">
        <f>S378*H378</f>
        <v>0</v>
      </c>
      <c r="AR378" s="24" t="s">
        <v>208</v>
      </c>
      <c r="AT378" s="24" t="s">
        <v>203</v>
      </c>
      <c r="AU378" s="24" t="s">
        <v>87</v>
      </c>
      <c r="AY378" s="24" t="s">
        <v>201</v>
      </c>
      <c r="BE378" s="213">
        <f>IF(N378="základní",J378,0)</f>
        <v>0</v>
      </c>
      <c r="BF378" s="213">
        <f>IF(N378="snížená",J378,0)</f>
        <v>0</v>
      </c>
      <c r="BG378" s="213">
        <f>IF(N378="zákl. přenesená",J378,0)</f>
        <v>0</v>
      </c>
      <c r="BH378" s="213">
        <f>IF(N378="sníž. přenesená",J378,0)</f>
        <v>0</v>
      </c>
      <c r="BI378" s="213">
        <f>IF(N378="nulová",J378,0)</f>
        <v>0</v>
      </c>
      <c r="BJ378" s="24" t="s">
        <v>85</v>
      </c>
      <c r="BK378" s="213">
        <f>ROUND(I378*H378,2)</f>
        <v>0</v>
      </c>
      <c r="BL378" s="24" t="s">
        <v>208</v>
      </c>
      <c r="BM378" s="24" t="s">
        <v>1641</v>
      </c>
    </row>
    <row r="379" spans="2:47" s="1" customFormat="1" ht="13.5">
      <c r="B379" s="47"/>
      <c r="D379" s="214" t="s">
        <v>210</v>
      </c>
      <c r="F379" s="215" t="s">
        <v>1640</v>
      </c>
      <c r="I379" s="216"/>
      <c r="L379" s="47"/>
      <c r="M379" s="217"/>
      <c r="N379" s="48"/>
      <c r="O379" s="48"/>
      <c r="P379" s="48"/>
      <c r="Q379" s="48"/>
      <c r="R379" s="48"/>
      <c r="S379" s="48"/>
      <c r="T379" s="86"/>
      <c r="AT379" s="24" t="s">
        <v>210</v>
      </c>
      <c r="AU379" s="24" t="s">
        <v>87</v>
      </c>
    </row>
    <row r="380" spans="2:65" s="1" customFormat="1" ht="16.5" customHeight="1">
      <c r="B380" s="201"/>
      <c r="C380" s="202" t="s">
        <v>670</v>
      </c>
      <c r="D380" s="202" t="s">
        <v>203</v>
      </c>
      <c r="E380" s="203" t="s">
        <v>1642</v>
      </c>
      <c r="F380" s="204" t="s">
        <v>1643</v>
      </c>
      <c r="G380" s="205" t="s">
        <v>1192</v>
      </c>
      <c r="H380" s="206">
        <v>1300</v>
      </c>
      <c r="I380" s="207"/>
      <c r="J380" s="208">
        <f>ROUND(I380*H380,2)</f>
        <v>0</v>
      </c>
      <c r="K380" s="204" t="s">
        <v>5</v>
      </c>
      <c r="L380" s="47"/>
      <c r="M380" s="209" t="s">
        <v>5</v>
      </c>
      <c r="N380" s="210" t="s">
        <v>48</v>
      </c>
      <c r="O380" s="48"/>
      <c r="P380" s="211">
        <f>O380*H380</f>
        <v>0</v>
      </c>
      <c r="Q380" s="211">
        <v>0</v>
      </c>
      <c r="R380" s="211">
        <f>Q380*H380</f>
        <v>0</v>
      </c>
      <c r="S380" s="211">
        <v>0</v>
      </c>
      <c r="T380" s="212">
        <f>S380*H380</f>
        <v>0</v>
      </c>
      <c r="AR380" s="24" t="s">
        <v>208</v>
      </c>
      <c r="AT380" s="24" t="s">
        <v>203</v>
      </c>
      <c r="AU380" s="24" t="s">
        <v>87</v>
      </c>
      <c r="AY380" s="24" t="s">
        <v>201</v>
      </c>
      <c r="BE380" s="213">
        <f>IF(N380="základní",J380,0)</f>
        <v>0</v>
      </c>
      <c r="BF380" s="213">
        <f>IF(N380="snížená",J380,0)</f>
        <v>0</v>
      </c>
      <c r="BG380" s="213">
        <f>IF(N380="zákl. přenesená",J380,0)</f>
        <v>0</v>
      </c>
      <c r="BH380" s="213">
        <f>IF(N380="sníž. přenesená",J380,0)</f>
        <v>0</v>
      </c>
      <c r="BI380" s="213">
        <f>IF(N380="nulová",J380,0)</f>
        <v>0</v>
      </c>
      <c r="BJ380" s="24" t="s">
        <v>85</v>
      </c>
      <c r="BK380" s="213">
        <f>ROUND(I380*H380,2)</f>
        <v>0</v>
      </c>
      <c r="BL380" s="24" t="s">
        <v>208</v>
      </c>
      <c r="BM380" s="24" t="s">
        <v>1644</v>
      </c>
    </row>
    <row r="381" spans="2:47" s="1" customFormat="1" ht="13.5">
      <c r="B381" s="47"/>
      <c r="D381" s="214" t="s">
        <v>210</v>
      </c>
      <c r="F381" s="215" t="s">
        <v>1643</v>
      </c>
      <c r="I381" s="216"/>
      <c r="L381" s="47"/>
      <c r="M381" s="217"/>
      <c r="N381" s="48"/>
      <c r="O381" s="48"/>
      <c r="P381" s="48"/>
      <c r="Q381" s="48"/>
      <c r="R381" s="48"/>
      <c r="S381" s="48"/>
      <c r="T381" s="86"/>
      <c r="AT381" s="24" t="s">
        <v>210</v>
      </c>
      <c r="AU381" s="24" t="s">
        <v>87</v>
      </c>
    </row>
    <row r="382" spans="2:65" s="1" customFormat="1" ht="16.5" customHeight="1">
      <c r="B382" s="201"/>
      <c r="C382" s="202" t="s">
        <v>1645</v>
      </c>
      <c r="D382" s="202" t="s">
        <v>203</v>
      </c>
      <c r="E382" s="203" t="s">
        <v>1646</v>
      </c>
      <c r="F382" s="204" t="s">
        <v>1647</v>
      </c>
      <c r="G382" s="205" t="s">
        <v>1192</v>
      </c>
      <c r="H382" s="206">
        <v>1000</v>
      </c>
      <c r="I382" s="207"/>
      <c r="J382" s="208">
        <f>ROUND(I382*H382,2)</f>
        <v>0</v>
      </c>
      <c r="K382" s="204" t="s">
        <v>5</v>
      </c>
      <c r="L382" s="47"/>
      <c r="M382" s="209" t="s">
        <v>5</v>
      </c>
      <c r="N382" s="210" t="s">
        <v>48</v>
      </c>
      <c r="O382" s="48"/>
      <c r="P382" s="211">
        <f>O382*H382</f>
        <v>0</v>
      </c>
      <c r="Q382" s="211">
        <v>0</v>
      </c>
      <c r="R382" s="211">
        <f>Q382*H382</f>
        <v>0</v>
      </c>
      <c r="S382" s="211">
        <v>0</v>
      </c>
      <c r="T382" s="212">
        <f>S382*H382</f>
        <v>0</v>
      </c>
      <c r="AR382" s="24" t="s">
        <v>208</v>
      </c>
      <c r="AT382" s="24" t="s">
        <v>203</v>
      </c>
      <c r="AU382" s="24" t="s">
        <v>87</v>
      </c>
      <c r="AY382" s="24" t="s">
        <v>201</v>
      </c>
      <c r="BE382" s="213">
        <f>IF(N382="základní",J382,0)</f>
        <v>0</v>
      </c>
      <c r="BF382" s="213">
        <f>IF(N382="snížená",J382,0)</f>
        <v>0</v>
      </c>
      <c r="BG382" s="213">
        <f>IF(N382="zákl. přenesená",J382,0)</f>
        <v>0</v>
      </c>
      <c r="BH382" s="213">
        <f>IF(N382="sníž. přenesená",J382,0)</f>
        <v>0</v>
      </c>
      <c r="BI382" s="213">
        <f>IF(N382="nulová",J382,0)</f>
        <v>0</v>
      </c>
      <c r="BJ382" s="24" t="s">
        <v>85</v>
      </c>
      <c r="BK382" s="213">
        <f>ROUND(I382*H382,2)</f>
        <v>0</v>
      </c>
      <c r="BL382" s="24" t="s">
        <v>208</v>
      </c>
      <c r="BM382" s="24" t="s">
        <v>1648</v>
      </c>
    </row>
    <row r="383" spans="2:47" s="1" customFormat="1" ht="13.5">
      <c r="B383" s="47"/>
      <c r="D383" s="214" t="s">
        <v>210</v>
      </c>
      <c r="F383" s="215" t="s">
        <v>1647</v>
      </c>
      <c r="I383" s="216"/>
      <c r="L383" s="47"/>
      <c r="M383" s="217"/>
      <c r="N383" s="48"/>
      <c r="O383" s="48"/>
      <c r="P383" s="48"/>
      <c r="Q383" s="48"/>
      <c r="R383" s="48"/>
      <c r="S383" s="48"/>
      <c r="T383" s="86"/>
      <c r="AT383" s="24" t="s">
        <v>210</v>
      </c>
      <c r="AU383" s="24" t="s">
        <v>87</v>
      </c>
    </row>
    <row r="384" spans="2:63" s="10" customFormat="1" ht="29.85" customHeight="1">
      <c r="B384" s="188"/>
      <c r="D384" s="189" t="s">
        <v>76</v>
      </c>
      <c r="E384" s="199" t="s">
        <v>1219</v>
      </c>
      <c r="F384" s="199" t="s">
        <v>1319</v>
      </c>
      <c r="I384" s="191"/>
      <c r="J384" s="200">
        <f>BK384</f>
        <v>0</v>
      </c>
      <c r="L384" s="188"/>
      <c r="M384" s="193"/>
      <c r="N384" s="194"/>
      <c r="O384" s="194"/>
      <c r="P384" s="195">
        <f>SUM(P385:P404)</f>
        <v>0</v>
      </c>
      <c r="Q384" s="194"/>
      <c r="R384" s="195">
        <f>SUM(R385:R404)</f>
        <v>0</v>
      </c>
      <c r="S384" s="194"/>
      <c r="T384" s="196">
        <f>SUM(T385:T404)</f>
        <v>0</v>
      </c>
      <c r="AR384" s="189" t="s">
        <v>85</v>
      </c>
      <c r="AT384" s="197" t="s">
        <v>76</v>
      </c>
      <c r="AU384" s="197" t="s">
        <v>85</v>
      </c>
      <c r="AY384" s="189" t="s">
        <v>201</v>
      </c>
      <c r="BK384" s="198">
        <f>SUM(BK385:BK404)</f>
        <v>0</v>
      </c>
    </row>
    <row r="385" spans="2:65" s="1" customFormat="1" ht="16.5" customHeight="1">
      <c r="B385" s="201"/>
      <c r="C385" s="202" t="s">
        <v>1166</v>
      </c>
      <c r="D385" s="202" t="s">
        <v>203</v>
      </c>
      <c r="E385" s="203" t="s">
        <v>1649</v>
      </c>
      <c r="F385" s="204" t="s">
        <v>1321</v>
      </c>
      <c r="G385" s="205" t="s">
        <v>330</v>
      </c>
      <c r="H385" s="206">
        <v>870</v>
      </c>
      <c r="I385" s="207"/>
      <c r="J385" s="208">
        <f>ROUND(I385*H385,2)</f>
        <v>0</v>
      </c>
      <c r="K385" s="204" t="s">
        <v>5</v>
      </c>
      <c r="L385" s="47"/>
      <c r="M385" s="209" t="s">
        <v>5</v>
      </c>
      <c r="N385" s="210" t="s">
        <v>48</v>
      </c>
      <c r="O385" s="48"/>
      <c r="P385" s="211">
        <f>O385*H385</f>
        <v>0</v>
      </c>
      <c r="Q385" s="211">
        <v>0</v>
      </c>
      <c r="R385" s="211">
        <f>Q385*H385</f>
        <v>0</v>
      </c>
      <c r="S385" s="211">
        <v>0</v>
      </c>
      <c r="T385" s="212">
        <f>S385*H385</f>
        <v>0</v>
      </c>
      <c r="AR385" s="24" t="s">
        <v>208</v>
      </c>
      <c r="AT385" s="24" t="s">
        <v>203</v>
      </c>
      <c r="AU385" s="24" t="s">
        <v>87</v>
      </c>
      <c r="AY385" s="24" t="s">
        <v>201</v>
      </c>
      <c r="BE385" s="213">
        <f>IF(N385="základní",J385,0)</f>
        <v>0</v>
      </c>
      <c r="BF385" s="213">
        <f>IF(N385="snížená",J385,0)</f>
        <v>0</v>
      </c>
      <c r="BG385" s="213">
        <f>IF(N385="zákl. přenesená",J385,0)</f>
        <v>0</v>
      </c>
      <c r="BH385" s="213">
        <f>IF(N385="sníž. přenesená",J385,0)</f>
        <v>0</v>
      </c>
      <c r="BI385" s="213">
        <f>IF(N385="nulová",J385,0)</f>
        <v>0</v>
      </c>
      <c r="BJ385" s="24" t="s">
        <v>85</v>
      </c>
      <c r="BK385" s="213">
        <f>ROUND(I385*H385,2)</f>
        <v>0</v>
      </c>
      <c r="BL385" s="24" t="s">
        <v>208</v>
      </c>
      <c r="BM385" s="24" t="s">
        <v>1650</v>
      </c>
    </row>
    <row r="386" spans="2:47" s="1" customFormat="1" ht="13.5">
      <c r="B386" s="47"/>
      <c r="D386" s="214" t="s">
        <v>210</v>
      </c>
      <c r="F386" s="215" t="s">
        <v>1321</v>
      </c>
      <c r="I386" s="216"/>
      <c r="L386" s="47"/>
      <c r="M386" s="217"/>
      <c r="N386" s="48"/>
      <c r="O386" s="48"/>
      <c r="P386" s="48"/>
      <c r="Q386" s="48"/>
      <c r="R386" s="48"/>
      <c r="S386" s="48"/>
      <c r="T386" s="86"/>
      <c r="AT386" s="24" t="s">
        <v>210</v>
      </c>
      <c r="AU386" s="24" t="s">
        <v>87</v>
      </c>
    </row>
    <row r="387" spans="2:65" s="1" customFormat="1" ht="16.5" customHeight="1">
      <c r="B387" s="201"/>
      <c r="C387" s="202" t="s">
        <v>1651</v>
      </c>
      <c r="D387" s="202" t="s">
        <v>203</v>
      </c>
      <c r="E387" s="203" t="s">
        <v>1652</v>
      </c>
      <c r="F387" s="204" t="s">
        <v>1323</v>
      </c>
      <c r="G387" s="205" t="s">
        <v>330</v>
      </c>
      <c r="H387" s="206">
        <v>50</v>
      </c>
      <c r="I387" s="207"/>
      <c r="J387" s="208">
        <f>ROUND(I387*H387,2)</f>
        <v>0</v>
      </c>
      <c r="K387" s="204" t="s">
        <v>5</v>
      </c>
      <c r="L387" s="47"/>
      <c r="M387" s="209" t="s">
        <v>5</v>
      </c>
      <c r="N387" s="210" t="s">
        <v>48</v>
      </c>
      <c r="O387" s="48"/>
      <c r="P387" s="211">
        <f>O387*H387</f>
        <v>0</v>
      </c>
      <c r="Q387" s="211">
        <v>0</v>
      </c>
      <c r="R387" s="211">
        <f>Q387*H387</f>
        <v>0</v>
      </c>
      <c r="S387" s="211">
        <v>0</v>
      </c>
      <c r="T387" s="212">
        <f>S387*H387</f>
        <v>0</v>
      </c>
      <c r="AR387" s="24" t="s">
        <v>208</v>
      </c>
      <c r="AT387" s="24" t="s">
        <v>203</v>
      </c>
      <c r="AU387" s="24" t="s">
        <v>87</v>
      </c>
      <c r="AY387" s="24" t="s">
        <v>201</v>
      </c>
      <c r="BE387" s="213">
        <f>IF(N387="základní",J387,0)</f>
        <v>0</v>
      </c>
      <c r="BF387" s="213">
        <f>IF(N387="snížená",J387,0)</f>
        <v>0</v>
      </c>
      <c r="BG387" s="213">
        <f>IF(N387="zákl. přenesená",J387,0)</f>
        <v>0</v>
      </c>
      <c r="BH387" s="213">
        <f>IF(N387="sníž. přenesená",J387,0)</f>
        <v>0</v>
      </c>
      <c r="BI387" s="213">
        <f>IF(N387="nulová",J387,0)</f>
        <v>0</v>
      </c>
      <c r="BJ387" s="24" t="s">
        <v>85</v>
      </c>
      <c r="BK387" s="213">
        <f>ROUND(I387*H387,2)</f>
        <v>0</v>
      </c>
      <c r="BL387" s="24" t="s">
        <v>208</v>
      </c>
      <c r="BM387" s="24" t="s">
        <v>1653</v>
      </c>
    </row>
    <row r="388" spans="2:47" s="1" customFormat="1" ht="13.5">
      <c r="B388" s="47"/>
      <c r="D388" s="214" t="s">
        <v>210</v>
      </c>
      <c r="F388" s="215" t="s">
        <v>1323</v>
      </c>
      <c r="I388" s="216"/>
      <c r="L388" s="47"/>
      <c r="M388" s="217"/>
      <c r="N388" s="48"/>
      <c r="O388" s="48"/>
      <c r="P388" s="48"/>
      <c r="Q388" s="48"/>
      <c r="R388" s="48"/>
      <c r="S388" s="48"/>
      <c r="T388" s="86"/>
      <c r="AT388" s="24" t="s">
        <v>210</v>
      </c>
      <c r="AU388" s="24" t="s">
        <v>87</v>
      </c>
    </row>
    <row r="389" spans="2:65" s="1" customFormat="1" ht="16.5" customHeight="1">
      <c r="B389" s="201"/>
      <c r="C389" s="202" t="s">
        <v>1169</v>
      </c>
      <c r="D389" s="202" t="s">
        <v>203</v>
      </c>
      <c r="E389" s="203" t="s">
        <v>1654</v>
      </c>
      <c r="F389" s="204" t="s">
        <v>1325</v>
      </c>
      <c r="G389" s="205" t="s">
        <v>330</v>
      </c>
      <c r="H389" s="206">
        <v>620</v>
      </c>
      <c r="I389" s="207"/>
      <c r="J389" s="208">
        <f>ROUND(I389*H389,2)</f>
        <v>0</v>
      </c>
      <c r="K389" s="204" t="s">
        <v>5</v>
      </c>
      <c r="L389" s="47"/>
      <c r="M389" s="209" t="s">
        <v>5</v>
      </c>
      <c r="N389" s="210" t="s">
        <v>48</v>
      </c>
      <c r="O389" s="48"/>
      <c r="P389" s="211">
        <f>O389*H389</f>
        <v>0</v>
      </c>
      <c r="Q389" s="211">
        <v>0</v>
      </c>
      <c r="R389" s="211">
        <f>Q389*H389</f>
        <v>0</v>
      </c>
      <c r="S389" s="211">
        <v>0</v>
      </c>
      <c r="T389" s="212">
        <f>S389*H389</f>
        <v>0</v>
      </c>
      <c r="AR389" s="24" t="s">
        <v>208</v>
      </c>
      <c r="AT389" s="24" t="s">
        <v>203</v>
      </c>
      <c r="AU389" s="24" t="s">
        <v>87</v>
      </c>
      <c r="AY389" s="24" t="s">
        <v>201</v>
      </c>
      <c r="BE389" s="213">
        <f>IF(N389="základní",J389,0)</f>
        <v>0</v>
      </c>
      <c r="BF389" s="213">
        <f>IF(N389="snížená",J389,0)</f>
        <v>0</v>
      </c>
      <c r="BG389" s="213">
        <f>IF(N389="zákl. přenesená",J389,0)</f>
        <v>0</v>
      </c>
      <c r="BH389" s="213">
        <f>IF(N389="sníž. přenesená",J389,0)</f>
        <v>0</v>
      </c>
      <c r="BI389" s="213">
        <f>IF(N389="nulová",J389,0)</f>
        <v>0</v>
      </c>
      <c r="BJ389" s="24" t="s">
        <v>85</v>
      </c>
      <c r="BK389" s="213">
        <f>ROUND(I389*H389,2)</f>
        <v>0</v>
      </c>
      <c r="BL389" s="24" t="s">
        <v>208</v>
      </c>
      <c r="BM389" s="24" t="s">
        <v>1655</v>
      </c>
    </row>
    <row r="390" spans="2:47" s="1" customFormat="1" ht="13.5">
      <c r="B390" s="47"/>
      <c r="D390" s="214" t="s">
        <v>210</v>
      </c>
      <c r="F390" s="215" t="s">
        <v>1325</v>
      </c>
      <c r="I390" s="216"/>
      <c r="L390" s="47"/>
      <c r="M390" s="217"/>
      <c r="N390" s="48"/>
      <c r="O390" s="48"/>
      <c r="P390" s="48"/>
      <c r="Q390" s="48"/>
      <c r="R390" s="48"/>
      <c r="S390" s="48"/>
      <c r="T390" s="86"/>
      <c r="AT390" s="24" t="s">
        <v>210</v>
      </c>
      <c r="AU390" s="24" t="s">
        <v>87</v>
      </c>
    </row>
    <row r="391" spans="2:65" s="1" customFormat="1" ht="16.5" customHeight="1">
      <c r="B391" s="201"/>
      <c r="C391" s="202" t="s">
        <v>1656</v>
      </c>
      <c r="D391" s="202" t="s">
        <v>203</v>
      </c>
      <c r="E391" s="203" t="s">
        <v>1657</v>
      </c>
      <c r="F391" s="204" t="s">
        <v>1327</v>
      </c>
      <c r="G391" s="205" t="s">
        <v>330</v>
      </c>
      <c r="H391" s="206">
        <v>130</v>
      </c>
      <c r="I391" s="207"/>
      <c r="J391" s="208">
        <f>ROUND(I391*H391,2)</f>
        <v>0</v>
      </c>
      <c r="K391" s="204" t="s">
        <v>5</v>
      </c>
      <c r="L391" s="47"/>
      <c r="M391" s="209" t="s">
        <v>5</v>
      </c>
      <c r="N391" s="210" t="s">
        <v>48</v>
      </c>
      <c r="O391" s="48"/>
      <c r="P391" s="211">
        <f>O391*H391</f>
        <v>0</v>
      </c>
      <c r="Q391" s="211">
        <v>0</v>
      </c>
      <c r="R391" s="211">
        <f>Q391*H391</f>
        <v>0</v>
      </c>
      <c r="S391" s="211">
        <v>0</v>
      </c>
      <c r="T391" s="212">
        <f>S391*H391</f>
        <v>0</v>
      </c>
      <c r="AR391" s="24" t="s">
        <v>208</v>
      </c>
      <c r="AT391" s="24" t="s">
        <v>203</v>
      </c>
      <c r="AU391" s="24" t="s">
        <v>87</v>
      </c>
      <c r="AY391" s="24" t="s">
        <v>201</v>
      </c>
      <c r="BE391" s="213">
        <f>IF(N391="základní",J391,0)</f>
        <v>0</v>
      </c>
      <c r="BF391" s="213">
        <f>IF(N391="snížená",J391,0)</f>
        <v>0</v>
      </c>
      <c r="BG391" s="213">
        <f>IF(N391="zákl. přenesená",J391,0)</f>
        <v>0</v>
      </c>
      <c r="BH391" s="213">
        <f>IF(N391="sníž. přenesená",J391,0)</f>
        <v>0</v>
      </c>
      <c r="BI391" s="213">
        <f>IF(N391="nulová",J391,0)</f>
        <v>0</v>
      </c>
      <c r="BJ391" s="24" t="s">
        <v>85</v>
      </c>
      <c r="BK391" s="213">
        <f>ROUND(I391*H391,2)</f>
        <v>0</v>
      </c>
      <c r="BL391" s="24" t="s">
        <v>208</v>
      </c>
      <c r="BM391" s="24" t="s">
        <v>1658</v>
      </c>
    </row>
    <row r="392" spans="2:47" s="1" customFormat="1" ht="13.5">
      <c r="B392" s="47"/>
      <c r="D392" s="214" t="s">
        <v>210</v>
      </c>
      <c r="F392" s="215" t="s">
        <v>1327</v>
      </c>
      <c r="I392" s="216"/>
      <c r="L392" s="47"/>
      <c r="M392" s="217"/>
      <c r="N392" s="48"/>
      <c r="O392" s="48"/>
      <c r="P392" s="48"/>
      <c r="Q392" s="48"/>
      <c r="R392" s="48"/>
      <c r="S392" s="48"/>
      <c r="T392" s="86"/>
      <c r="AT392" s="24" t="s">
        <v>210</v>
      </c>
      <c r="AU392" s="24" t="s">
        <v>87</v>
      </c>
    </row>
    <row r="393" spans="2:65" s="1" customFormat="1" ht="16.5" customHeight="1">
      <c r="B393" s="201"/>
      <c r="C393" s="202" t="s">
        <v>1172</v>
      </c>
      <c r="D393" s="202" t="s">
        <v>203</v>
      </c>
      <c r="E393" s="203" t="s">
        <v>1659</v>
      </c>
      <c r="F393" s="204" t="s">
        <v>1329</v>
      </c>
      <c r="G393" s="205" t="s">
        <v>330</v>
      </c>
      <c r="H393" s="206">
        <v>170</v>
      </c>
      <c r="I393" s="207"/>
      <c r="J393" s="208">
        <f>ROUND(I393*H393,2)</f>
        <v>0</v>
      </c>
      <c r="K393" s="204" t="s">
        <v>5</v>
      </c>
      <c r="L393" s="47"/>
      <c r="M393" s="209" t="s">
        <v>5</v>
      </c>
      <c r="N393" s="210" t="s">
        <v>48</v>
      </c>
      <c r="O393" s="48"/>
      <c r="P393" s="211">
        <f>O393*H393</f>
        <v>0</v>
      </c>
      <c r="Q393" s="211">
        <v>0</v>
      </c>
      <c r="R393" s="211">
        <f>Q393*H393</f>
        <v>0</v>
      </c>
      <c r="S393" s="211">
        <v>0</v>
      </c>
      <c r="T393" s="212">
        <f>S393*H393</f>
        <v>0</v>
      </c>
      <c r="AR393" s="24" t="s">
        <v>208</v>
      </c>
      <c r="AT393" s="24" t="s">
        <v>203</v>
      </c>
      <c r="AU393" s="24" t="s">
        <v>87</v>
      </c>
      <c r="AY393" s="24" t="s">
        <v>201</v>
      </c>
      <c r="BE393" s="213">
        <f>IF(N393="základní",J393,0)</f>
        <v>0</v>
      </c>
      <c r="BF393" s="213">
        <f>IF(N393="snížená",J393,0)</f>
        <v>0</v>
      </c>
      <c r="BG393" s="213">
        <f>IF(N393="zákl. přenesená",J393,0)</f>
        <v>0</v>
      </c>
      <c r="BH393" s="213">
        <f>IF(N393="sníž. přenesená",J393,0)</f>
        <v>0</v>
      </c>
      <c r="BI393" s="213">
        <f>IF(N393="nulová",J393,0)</f>
        <v>0</v>
      </c>
      <c r="BJ393" s="24" t="s">
        <v>85</v>
      </c>
      <c r="BK393" s="213">
        <f>ROUND(I393*H393,2)</f>
        <v>0</v>
      </c>
      <c r="BL393" s="24" t="s">
        <v>208</v>
      </c>
      <c r="BM393" s="24" t="s">
        <v>1660</v>
      </c>
    </row>
    <row r="394" spans="2:47" s="1" customFormat="1" ht="13.5">
      <c r="B394" s="47"/>
      <c r="D394" s="214" t="s">
        <v>210</v>
      </c>
      <c r="F394" s="215" t="s">
        <v>1329</v>
      </c>
      <c r="I394" s="216"/>
      <c r="L394" s="47"/>
      <c r="M394" s="217"/>
      <c r="N394" s="48"/>
      <c r="O394" s="48"/>
      <c r="P394" s="48"/>
      <c r="Q394" s="48"/>
      <c r="R394" s="48"/>
      <c r="S394" s="48"/>
      <c r="T394" s="86"/>
      <c r="AT394" s="24" t="s">
        <v>210</v>
      </c>
      <c r="AU394" s="24" t="s">
        <v>87</v>
      </c>
    </row>
    <row r="395" spans="2:65" s="1" customFormat="1" ht="16.5" customHeight="1">
      <c r="B395" s="201"/>
      <c r="C395" s="202" t="s">
        <v>1661</v>
      </c>
      <c r="D395" s="202" t="s">
        <v>203</v>
      </c>
      <c r="E395" s="203" t="s">
        <v>1662</v>
      </c>
      <c r="F395" s="204" t="s">
        <v>1331</v>
      </c>
      <c r="G395" s="205" t="s">
        <v>330</v>
      </c>
      <c r="H395" s="206">
        <v>910</v>
      </c>
      <c r="I395" s="207"/>
      <c r="J395" s="208">
        <f>ROUND(I395*H395,2)</f>
        <v>0</v>
      </c>
      <c r="K395" s="204" t="s">
        <v>5</v>
      </c>
      <c r="L395" s="47"/>
      <c r="M395" s="209" t="s">
        <v>5</v>
      </c>
      <c r="N395" s="210" t="s">
        <v>48</v>
      </c>
      <c r="O395" s="48"/>
      <c r="P395" s="211">
        <f>O395*H395</f>
        <v>0</v>
      </c>
      <c r="Q395" s="211">
        <v>0</v>
      </c>
      <c r="R395" s="211">
        <f>Q395*H395</f>
        <v>0</v>
      </c>
      <c r="S395" s="211">
        <v>0</v>
      </c>
      <c r="T395" s="212">
        <f>S395*H395</f>
        <v>0</v>
      </c>
      <c r="AR395" s="24" t="s">
        <v>208</v>
      </c>
      <c r="AT395" s="24" t="s">
        <v>203</v>
      </c>
      <c r="AU395" s="24" t="s">
        <v>87</v>
      </c>
      <c r="AY395" s="24" t="s">
        <v>201</v>
      </c>
      <c r="BE395" s="213">
        <f>IF(N395="základní",J395,0)</f>
        <v>0</v>
      </c>
      <c r="BF395" s="213">
        <f>IF(N395="snížená",J395,0)</f>
        <v>0</v>
      </c>
      <c r="BG395" s="213">
        <f>IF(N395="zákl. přenesená",J395,0)</f>
        <v>0</v>
      </c>
      <c r="BH395" s="213">
        <f>IF(N395="sníž. přenesená",J395,0)</f>
        <v>0</v>
      </c>
      <c r="BI395" s="213">
        <f>IF(N395="nulová",J395,0)</f>
        <v>0</v>
      </c>
      <c r="BJ395" s="24" t="s">
        <v>85</v>
      </c>
      <c r="BK395" s="213">
        <f>ROUND(I395*H395,2)</f>
        <v>0</v>
      </c>
      <c r="BL395" s="24" t="s">
        <v>208</v>
      </c>
      <c r="BM395" s="24" t="s">
        <v>1663</v>
      </c>
    </row>
    <row r="396" spans="2:47" s="1" customFormat="1" ht="13.5">
      <c r="B396" s="47"/>
      <c r="D396" s="214" t="s">
        <v>210</v>
      </c>
      <c r="F396" s="215" t="s">
        <v>1331</v>
      </c>
      <c r="I396" s="216"/>
      <c r="L396" s="47"/>
      <c r="M396" s="217"/>
      <c r="N396" s="48"/>
      <c r="O396" s="48"/>
      <c r="P396" s="48"/>
      <c r="Q396" s="48"/>
      <c r="R396" s="48"/>
      <c r="S396" s="48"/>
      <c r="T396" s="86"/>
      <c r="AT396" s="24" t="s">
        <v>210</v>
      </c>
      <c r="AU396" s="24" t="s">
        <v>87</v>
      </c>
    </row>
    <row r="397" spans="2:65" s="1" customFormat="1" ht="25.5" customHeight="1">
      <c r="B397" s="201"/>
      <c r="C397" s="202" t="s">
        <v>1175</v>
      </c>
      <c r="D397" s="202" t="s">
        <v>203</v>
      </c>
      <c r="E397" s="203" t="s">
        <v>1664</v>
      </c>
      <c r="F397" s="204" t="s">
        <v>1333</v>
      </c>
      <c r="G397" s="205" t="s">
        <v>330</v>
      </c>
      <c r="H397" s="206">
        <v>2060</v>
      </c>
      <c r="I397" s="207"/>
      <c r="J397" s="208">
        <f>ROUND(I397*H397,2)</f>
        <v>0</v>
      </c>
      <c r="K397" s="204" t="s">
        <v>5</v>
      </c>
      <c r="L397" s="47"/>
      <c r="M397" s="209" t="s">
        <v>5</v>
      </c>
      <c r="N397" s="210" t="s">
        <v>48</v>
      </c>
      <c r="O397" s="48"/>
      <c r="P397" s="211">
        <f>O397*H397</f>
        <v>0</v>
      </c>
      <c r="Q397" s="211">
        <v>0</v>
      </c>
      <c r="R397" s="211">
        <f>Q397*H397</f>
        <v>0</v>
      </c>
      <c r="S397" s="211">
        <v>0</v>
      </c>
      <c r="T397" s="212">
        <f>S397*H397</f>
        <v>0</v>
      </c>
      <c r="AR397" s="24" t="s">
        <v>208</v>
      </c>
      <c r="AT397" s="24" t="s">
        <v>203</v>
      </c>
      <c r="AU397" s="24" t="s">
        <v>87</v>
      </c>
      <c r="AY397" s="24" t="s">
        <v>201</v>
      </c>
      <c r="BE397" s="213">
        <f>IF(N397="základní",J397,0)</f>
        <v>0</v>
      </c>
      <c r="BF397" s="213">
        <f>IF(N397="snížená",J397,0)</f>
        <v>0</v>
      </c>
      <c r="BG397" s="213">
        <f>IF(N397="zákl. přenesená",J397,0)</f>
        <v>0</v>
      </c>
      <c r="BH397" s="213">
        <f>IF(N397="sníž. přenesená",J397,0)</f>
        <v>0</v>
      </c>
      <c r="BI397" s="213">
        <f>IF(N397="nulová",J397,0)</f>
        <v>0</v>
      </c>
      <c r="BJ397" s="24" t="s">
        <v>85</v>
      </c>
      <c r="BK397" s="213">
        <f>ROUND(I397*H397,2)</f>
        <v>0</v>
      </c>
      <c r="BL397" s="24" t="s">
        <v>208</v>
      </c>
      <c r="BM397" s="24" t="s">
        <v>1665</v>
      </c>
    </row>
    <row r="398" spans="2:47" s="1" customFormat="1" ht="13.5">
      <c r="B398" s="47"/>
      <c r="D398" s="214" t="s">
        <v>210</v>
      </c>
      <c r="F398" s="215" t="s">
        <v>1333</v>
      </c>
      <c r="I398" s="216"/>
      <c r="L398" s="47"/>
      <c r="M398" s="217"/>
      <c r="N398" s="48"/>
      <c r="O398" s="48"/>
      <c r="P398" s="48"/>
      <c r="Q398" s="48"/>
      <c r="R398" s="48"/>
      <c r="S398" s="48"/>
      <c r="T398" s="86"/>
      <c r="AT398" s="24" t="s">
        <v>210</v>
      </c>
      <c r="AU398" s="24" t="s">
        <v>87</v>
      </c>
    </row>
    <row r="399" spans="2:65" s="1" customFormat="1" ht="25.5" customHeight="1">
      <c r="B399" s="201"/>
      <c r="C399" s="202" t="s">
        <v>1666</v>
      </c>
      <c r="D399" s="202" t="s">
        <v>203</v>
      </c>
      <c r="E399" s="203" t="s">
        <v>1667</v>
      </c>
      <c r="F399" s="204" t="s">
        <v>1335</v>
      </c>
      <c r="G399" s="205" t="s">
        <v>330</v>
      </c>
      <c r="H399" s="206">
        <v>1610</v>
      </c>
      <c r="I399" s="207"/>
      <c r="J399" s="208">
        <f>ROUND(I399*H399,2)</f>
        <v>0</v>
      </c>
      <c r="K399" s="204" t="s">
        <v>5</v>
      </c>
      <c r="L399" s="47"/>
      <c r="M399" s="209" t="s">
        <v>5</v>
      </c>
      <c r="N399" s="210" t="s">
        <v>48</v>
      </c>
      <c r="O399" s="48"/>
      <c r="P399" s="211">
        <f>O399*H399</f>
        <v>0</v>
      </c>
      <c r="Q399" s="211">
        <v>0</v>
      </c>
      <c r="R399" s="211">
        <f>Q399*H399</f>
        <v>0</v>
      </c>
      <c r="S399" s="211">
        <v>0</v>
      </c>
      <c r="T399" s="212">
        <f>S399*H399</f>
        <v>0</v>
      </c>
      <c r="AR399" s="24" t="s">
        <v>208</v>
      </c>
      <c r="AT399" s="24" t="s">
        <v>203</v>
      </c>
      <c r="AU399" s="24" t="s">
        <v>87</v>
      </c>
      <c r="AY399" s="24" t="s">
        <v>201</v>
      </c>
      <c r="BE399" s="213">
        <f>IF(N399="základní",J399,0)</f>
        <v>0</v>
      </c>
      <c r="BF399" s="213">
        <f>IF(N399="snížená",J399,0)</f>
        <v>0</v>
      </c>
      <c r="BG399" s="213">
        <f>IF(N399="zákl. přenesená",J399,0)</f>
        <v>0</v>
      </c>
      <c r="BH399" s="213">
        <f>IF(N399="sníž. přenesená",J399,0)</f>
        <v>0</v>
      </c>
      <c r="BI399" s="213">
        <f>IF(N399="nulová",J399,0)</f>
        <v>0</v>
      </c>
      <c r="BJ399" s="24" t="s">
        <v>85</v>
      </c>
      <c r="BK399" s="213">
        <f>ROUND(I399*H399,2)</f>
        <v>0</v>
      </c>
      <c r="BL399" s="24" t="s">
        <v>208</v>
      </c>
      <c r="BM399" s="24" t="s">
        <v>1668</v>
      </c>
    </row>
    <row r="400" spans="2:47" s="1" customFormat="1" ht="13.5">
      <c r="B400" s="47"/>
      <c r="D400" s="214" t="s">
        <v>210</v>
      </c>
      <c r="F400" s="215" t="s">
        <v>1335</v>
      </c>
      <c r="I400" s="216"/>
      <c r="L400" s="47"/>
      <c r="M400" s="217"/>
      <c r="N400" s="48"/>
      <c r="O400" s="48"/>
      <c r="P400" s="48"/>
      <c r="Q400" s="48"/>
      <c r="R400" s="48"/>
      <c r="S400" s="48"/>
      <c r="T400" s="86"/>
      <c r="AT400" s="24" t="s">
        <v>210</v>
      </c>
      <c r="AU400" s="24" t="s">
        <v>87</v>
      </c>
    </row>
    <row r="401" spans="2:65" s="1" customFormat="1" ht="16.5" customHeight="1">
      <c r="B401" s="201"/>
      <c r="C401" s="202" t="s">
        <v>1178</v>
      </c>
      <c r="D401" s="202" t="s">
        <v>203</v>
      </c>
      <c r="E401" s="203" t="s">
        <v>1669</v>
      </c>
      <c r="F401" s="204" t="s">
        <v>1670</v>
      </c>
      <c r="G401" s="205" t="s">
        <v>330</v>
      </c>
      <c r="H401" s="206">
        <v>1390</v>
      </c>
      <c r="I401" s="207"/>
      <c r="J401" s="208">
        <f>ROUND(I401*H401,2)</f>
        <v>0</v>
      </c>
      <c r="K401" s="204" t="s">
        <v>5</v>
      </c>
      <c r="L401" s="47"/>
      <c r="M401" s="209" t="s">
        <v>5</v>
      </c>
      <c r="N401" s="210" t="s">
        <v>48</v>
      </c>
      <c r="O401" s="48"/>
      <c r="P401" s="211">
        <f>O401*H401</f>
        <v>0</v>
      </c>
      <c r="Q401" s="211">
        <v>0</v>
      </c>
      <c r="R401" s="211">
        <f>Q401*H401</f>
        <v>0</v>
      </c>
      <c r="S401" s="211">
        <v>0</v>
      </c>
      <c r="T401" s="212">
        <f>S401*H401</f>
        <v>0</v>
      </c>
      <c r="AR401" s="24" t="s">
        <v>208</v>
      </c>
      <c r="AT401" s="24" t="s">
        <v>203</v>
      </c>
      <c r="AU401" s="24" t="s">
        <v>87</v>
      </c>
      <c r="AY401" s="24" t="s">
        <v>201</v>
      </c>
      <c r="BE401" s="213">
        <f>IF(N401="základní",J401,0)</f>
        <v>0</v>
      </c>
      <c r="BF401" s="213">
        <f>IF(N401="snížená",J401,0)</f>
        <v>0</v>
      </c>
      <c r="BG401" s="213">
        <f>IF(N401="zákl. přenesená",J401,0)</f>
        <v>0</v>
      </c>
      <c r="BH401" s="213">
        <f>IF(N401="sníž. přenesená",J401,0)</f>
        <v>0</v>
      </c>
      <c r="BI401" s="213">
        <f>IF(N401="nulová",J401,0)</f>
        <v>0</v>
      </c>
      <c r="BJ401" s="24" t="s">
        <v>85</v>
      </c>
      <c r="BK401" s="213">
        <f>ROUND(I401*H401,2)</f>
        <v>0</v>
      </c>
      <c r="BL401" s="24" t="s">
        <v>208</v>
      </c>
      <c r="BM401" s="24" t="s">
        <v>1671</v>
      </c>
    </row>
    <row r="402" spans="2:47" s="1" customFormat="1" ht="13.5">
      <c r="B402" s="47"/>
      <c r="D402" s="214" t="s">
        <v>210</v>
      </c>
      <c r="F402" s="215" t="s">
        <v>1670</v>
      </c>
      <c r="I402" s="216"/>
      <c r="L402" s="47"/>
      <c r="M402" s="217"/>
      <c r="N402" s="48"/>
      <c r="O402" s="48"/>
      <c r="P402" s="48"/>
      <c r="Q402" s="48"/>
      <c r="R402" s="48"/>
      <c r="S402" s="48"/>
      <c r="T402" s="86"/>
      <c r="AT402" s="24" t="s">
        <v>210</v>
      </c>
      <c r="AU402" s="24" t="s">
        <v>87</v>
      </c>
    </row>
    <row r="403" spans="2:65" s="1" customFormat="1" ht="16.5" customHeight="1">
      <c r="B403" s="201"/>
      <c r="C403" s="202" t="s">
        <v>1672</v>
      </c>
      <c r="D403" s="202" t="s">
        <v>203</v>
      </c>
      <c r="E403" s="203" t="s">
        <v>1673</v>
      </c>
      <c r="F403" s="204" t="s">
        <v>1339</v>
      </c>
      <c r="G403" s="205" t="s">
        <v>330</v>
      </c>
      <c r="H403" s="206">
        <v>370</v>
      </c>
      <c r="I403" s="207"/>
      <c r="J403" s="208">
        <f>ROUND(I403*H403,2)</f>
        <v>0</v>
      </c>
      <c r="K403" s="204" t="s">
        <v>5</v>
      </c>
      <c r="L403" s="47"/>
      <c r="M403" s="209" t="s">
        <v>5</v>
      </c>
      <c r="N403" s="210" t="s">
        <v>48</v>
      </c>
      <c r="O403" s="48"/>
      <c r="P403" s="211">
        <f>O403*H403</f>
        <v>0</v>
      </c>
      <c r="Q403" s="211">
        <v>0</v>
      </c>
      <c r="R403" s="211">
        <f>Q403*H403</f>
        <v>0</v>
      </c>
      <c r="S403" s="211">
        <v>0</v>
      </c>
      <c r="T403" s="212">
        <f>S403*H403</f>
        <v>0</v>
      </c>
      <c r="AR403" s="24" t="s">
        <v>208</v>
      </c>
      <c r="AT403" s="24" t="s">
        <v>203</v>
      </c>
      <c r="AU403" s="24" t="s">
        <v>87</v>
      </c>
      <c r="AY403" s="24" t="s">
        <v>201</v>
      </c>
      <c r="BE403" s="213">
        <f>IF(N403="základní",J403,0)</f>
        <v>0</v>
      </c>
      <c r="BF403" s="213">
        <f>IF(N403="snížená",J403,0)</f>
        <v>0</v>
      </c>
      <c r="BG403" s="213">
        <f>IF(N403="zákl. přenesená",J403,0)</f>
        <v>0</v>
      </c>
      <c r="BH403" s="213">
        <f>IF(N403="sníž. přenesená",J403,0)</f>
        <v>0</v>
      </c>
      <c r="BI403" s="213">
        <f>IF(N403="nulová",J403,0)</f>
        <v>0</v>
      </c>
      <c r="BJ403" s="24" t="s">
        <v>85</v>
      </c>
      <c r="BK403" s="213">
        <f>ROUND(I403*H403,2)</f>
        <v>0</v>
      </c>
      <c r="BL403" s="24" t="s">
        <v>208</v>
      </c>
      <c r="BM403" s="24" t="s">
        <v>1674</v>
      </c>
    </row>
    <row r="404" spans="2:47" s="1" customFormat="1" ht="13.5">
      <c r="B404" s="47"/>
      <c r="D404" s="214" t="s">
        <v>210</v>
      </c>
      <c r="F404" s="215" t="s">
        <v>1339</v>
      </c>
      <c r="I404" s="216"/>
      <c r="L404" s="47"/>
      <c r="M404" s="217"/>
      <c r="N404" s="48"/>
      <c r="O404" s="48"/>
      <c r="P404" s="48"/>
      <c r="Q404" s="48"/>
      <c r="R404" s="48"/>
      <c r="S404" s="48"/>
      <c r="T404" s="86"/>
      <c r="AT404" s="24" t="s">
        <v>210</v>
      </c>
      <c r="AU404" s="24" t="s">
        <v>87</v>
      </c>
    </row>
    <row r="405" spans="2:63" s="10" customFormat="1" ht="29.85" customHeight="1">
      <c r="B405" s="188"/>
      <c r="D405" s="189" t="s">
        <v>76</v>
      </c>
      <c r="E405" s="199" t="s">
        <v>1237</v>
      </c>
      <c r="F405" s="199" t="s">
        <v>1340</v>
      </c>
      <c r="I405" s="191"/>
      <c r="J405" s="200">
        <f>BK405</f>
        <v>0</v>
      </c>
      <c r="L405" s="188"/>
      <c r="M405" s="193"/>
      <c r="N405" s="194"/>
      <c r="O405" s="194"/>
      <c r="P405" s="195">
        <f>SUM(P406:P415)</f>
        <v>0</v>
      </c>
      <c r="Q405" s="194"/>
      <c r="R405" s="195">
        <f>SUM(R406:R415)</f>
        <v>0</v>
      </c>
      <c r="S405" s="194"/>
      <c r="T405" s="196">
        <f>SUM(T406:T415)</f>
        <v>0</v>
      </c>
      <c r="AR405" s="189" t="s">
        <v>85</v>
      </c>
      <c r="AT405" s="197" t="s">
        <v>76</v>
      </c>
      <c r="AU405" s="197" t="s">
        <v>85</v>
      </c>
      <c r="AY405" s="189" t="s">
        <v>201</v>
      </c>
      <c r="BK405" s="198">
        <f>SUM(BK406:BK415)</f>
        <v>0</v>
      </c>
    </row>
    <row r="406" spans="2:65" s="1" customFormat="1" ht="16.5" customHeight="1">
      <c r="B406" s="201"/>
      <c r="C406" s="202" t="s">
        <v>1181</v>
      </c>
      <c r="D406" s="202" t="s">
        <v>203</v>
      </c>
      <c r="E406" s="203" t="s">
        <v>1675</v>
      </c>
      <c r="F406" s="204" t="s">
        <v>1342</v>
      </c>
      <c r="G406" s="205" t="s">
        <v>330</v>
      </c>
      <c r="H406" s="206">
        <v>460</v>
      </c>
      <c r="I406" s="207"/>
      <c r="J406" s="208">
        <f>ROUND(I406*H406,2)</f>
        <v>0</v>
      </c>
      <c r="K406" s="204" t="s">
        <v>5</v>
      </c>
      <c r="L406" s="47"/>
      <c r="M406" s="209" t="s">
        <v>5</v>
      </c>
      <c r="N406" s="210" t="s">
        <v>48</v>
      </c>
      <c r="O406" s="48"/>
      <c r="P406" s="211">
        <f>O406*H406</f>
        <v>0</v>
      </c>
      <c r="Q406" s="211">
        <v>0</v>
      </c>
      <c r="R406" s="211">
        <f>Q406*H406</f>
        <v>0</v>
      </c>
      <c r="S406" s="211">
        <v>0</v>
      </c>
      <c r="T406" s="212">
        <f>S406*H406</f>
        <v>0</v>
      </c>
      <c r="AR406" s="24" t="s">
        <v>208</v>
      </c>
      <c r="AT406" s="24" t="s">
        <v>203</v>
      </c>
      <c r="AU406" s="24" t="s">
        <v>87</v>
      </c>
      <c r="AY406" s="24" t="s">
        <v>201</v>
      </c>
      <c r="BE406" s="213">
        <f>IF(N406="základní",J406,0)</f>
        <v>0</v>
      </c>
      <c r="BF406" s="213">
        <f>IF(N406="snížená",J406,0)</f>
        <v>0</v>
      </c>
      <c r="BG406" s="213">
        <f>IF(N406="zákl. přenesená",J406,0)</f>
        <v>0</v>
      </c>
      <c r="BH406" s="213">
        <f>IF(N406="sníž. přenesená",J406,0)</f>
        <v>0</v>
      </c>
      <c r="BI406" s="213">
        <f>IF(N406="nulová",J406,0)</f>
        <v>0</v>
      </c>
      <c r="BJ406" s="24" t="s">
        <v>85</v>
      </c>
      <c r="BK406" s="213">
        <f>ROUND(I406*H406,2)</f>
        <v>0</v>
      </c>
      <c r="BL406" s="24" t="s">
        <v>208</v>
      </c>
      <c r="BM406" s="24" t="s">
        <v>1676</v>
      </c>
    </row>
    <row r="407" spans="2:47" s="1" customFormat="1" ht="13.5">
      <c r="B407" s="47"/>
      <c r="D407" s="214" t="s">
        <v>210</v>
      </c>
      <c r="F407" s="215" t="s">
        <v>1342</v>
      </c>
      <c r="I407" s="216"/>
      <c r="L407" s="47"/>
      <c r="M407" s="217"/>
      <c r="N407" s="48"/>
      <c r="O407" s="48"/>
      <c r="P407" s="48"/>
      <c r="Q407" s="48"/>
      <c r="R407" s="48"/>
      <c r="S407" s="48"/>
      <c r="T407" s="86"/>
      <c r="AT407" s="24" t="s">
        <v>210</v>
      </c>
      <c r="AU407" s="24" t="s">
        <v>87</v>
      </c>
    </row>
    <row r="408" spans="2:65" s="1" customFormat="1" ht="16.5" customHeight="1">
      <c r="B408" s="201"/>
      <c r="C408" s="202" t="s">
        <v>1677</v>
      </c>
      <c r="D408" s="202" t="s">
        <v>203</v>
      </c>
      <c r="E408" s="203" t="s">
        <v>1678</v>
      </c>
      <c r="F408" s="204" t="s">
        <v>1344</v>
      </c>
      <c r="G408" s="205" t="s">
        <v>330</v>
      </c>
      <c r="H408" s="206">
        <v>380</v>
      </c>
      <c r="I408" s="207"/>
      <c r="J408" s="208">
        <f>ROUND(I408*H408,2)</f>
        <v>0</v>
      </c>
      <c r="K408" s="204" t="s">
        <v>5</v>
      </c>
      <c r="L408" s="47"/>
      <c r="M408" s="209" t="s">
        <v>5</v>
      </c>
      <c r="N408" s="210" t="s">
        <v>48</v>
      </c>
      <c r="O408" s="48"/>
      <c r="P408" s="211">
        <f>O408*H408</f>
        <v>0</v>
      </c>
      <c r="Q408" s="211">
        <v>0</v>
      </c>
      <c r="R408" s="211">
        <f>Q408*H408</f>
        <v>0</v>
      </c>
      <c r="S408" s="211">
        <v>0</v>
      </c>
      <c r="T408" s="212">
        <f>S408*H408</f>
        <v>0</v>
      </c>
      <c r="AR408" s="24" t="s">
        <v>208</v>
      </c>
      <c r="AT408" s="24" t="s">
        <v>203</v>
      </c>
      <c r="AU408" s="24" t="s">
        <v>87</v>
      </c>
      <c r="AY408" s="24" t="s">
        <v>201</v>
      </c>
      <c r="BE408" s="213">
        <f>IF(N408="základní",J408,0)</f>
        <v>0</v>
      </c>
      <c r="BF408" s="213">
        <f>IF(N408="snížená",J408,0)</f>
        <v>0</v>
      </c>
      <c r="BG408" s="213">
        <f>IF(N408="zákl. přenesená",J408,0)</f>
        <v>0</v>
      </c>
      <c r="BH408" s="213">
        <f>IF(N408="sníž. přenesená",J408,0)</f>
        <v>0</v>
      </c>
      <c r="BI408" s="213">
        <f>IF(N408="nulová",J408,0)</f>
        <v>0</v>
      </c>
      <c r="BJ408" s="24" t="s">
        <v>85</v>
      </c>
      <c r="BK408" s="213">
        <f>ROUND(I408*H408,2)</f>
        <v>0</v>
      </c>
      <c r="BL408" s="24" t="s">
        <v>208</v>
      </c>
      <c r="BM408" s="24" t="s">
        <v>1679</v>
      </c>
    </row>
    <row r="409" spans="2:47" s="1" customFormat="1" ht="13.5">
      <c r="B409" s="47"/>
      <c r="D409" s="214" t="s">
        <v>210</v>
      </c>
      <c r="F409" s="215" t="s">
        <v>1344</v>
      </c>
      <c r="I409" s="216"/>
      <c r="L409" s="47"/>
      <c r="M409" s="217"/>
      <c r="N409" s="48"/>
      <c r="O409" s="48"/>
      <c r="P409" s="48"/>
      <c r="Q409" s="48"/>
      <c r="R409" s="48"/>
      <c r="S409" s="48"/>
      <c r="T409" s="86"/>
      <c r="AT409" s="24" t="s">
        <v>210</v>
      </c>
      <c r="AU409" s="24" t="s">
        <v>87</v>
      </c>
    </row>
    <row r="410" spans="2:65" s="1" customFormat="1" ht="25.5" customHeight="1">
      <c r="B410" s="201"/>
      <c r="C410" s="202" t="s">
        <v>1456</v>
      </c>
      <c r="D410" s="202" t="s">
        <v>203</v>
      </c>
      <c r="E410" s="203" t="s">
        <v>1680</v>
      </c>
      <c r="F410" s="204" t="s">
        <v>1346</v>
      </c>
      <c r="G410" s="205" t="s">
        <v>330</v>
      </c>
      <c r="H410" s="206">
        <v>340</v>
      </c>
      <c r="I410" s="207"/>
      <c r="J410" s="208">
        <f>ROUND(I410*H410,2)</f>
        <v>0</v>
      </c>
      <c r="K410" s="204" t="s">
        <v>5</v>
      </c>
      <c r="L410" s="47"/>
      <c r="M410" s="209" t="s">
        <v>5</v>
      </c>
      <c r="N410" s="210" t="s">
        <v>48</v>
      </c>
      <c r="O410" s="48"/>
      <c r="P410" s="211">
        <f>O410*H410</f>
        <v>0</v>
      </c>
      <c r="Q410" s="211">
        <v>0</v>
      </c>
      <c r="R410" s="211">
        <f>Q410*H410</f>
        <v>0</v>
      </c>
      <c r="S410" s="211">
        <v>0</v>
      </c>
      <c r="T410" s="212">
        <f>S410*H410</f>
        <v>0</v>
      </c>
      <c r="AR410" s="24" t="s">
        <v>208</v>
      </c>
      <c r="AT410" s="24" t="s">
        <v>203</v>
      </c>
      <c r="AU410" s="24" t="s">
        <v>87</v>
      </c>
      <c r="AY410" s="24" t="s">
        <v>201</v>
      </c>
      <c r="BE410" s="213">
        <f>IF(N410="základní",J410,0)</f>
        <v>0</v>
      </c>
      <c r="BF410" s="213">
        <f>IF(N410="snížená",J410,0)</f>
        <v>0</v>
      </c>
      <c r="BG410" s="213">
        <f>IF(N410="zákl. přenesená",J410,0)</f>
        <v>0</v>
      </c>
      <c r="BH410" s="213">
        <f>IF(N410="sníž. přenesená",J410,0)</f>
        <v>0</v>
      </c>
      <c r="BI410" s="213">
        <f>IF(N410="nulová",J410,0)</f>
        <v>0</v>
      </c>
      <c r="BJ410" s="24" t="s">
        <v>85</v>
      </c>
      <c r="BK410" s="213">
        <f>ROUND(I410*H410,2)</f>
        <v>0</v>
      </c>
      <c r="BL410" s="24" t="s">
        <v>208</v>
      </c>
      <c r="BM410" s="24" t="s">
        <v>1681</v>
      </c>
    </row>
    <row r="411" spans="2:47" s="1" customFormat="1" ht="13.5">
      <c r="B411" s="47"/>
      <c r="D411" s="214" t="s">
        <v>210</v>
      </c>
      <c r="F411" s="215" t="s">
        <v>1346</v>
      </c>
      <c r="I411" s="216"/>
      <c r="L411" s="47"/>
      <c r="M411" s="217"/>
      <c r="N411" s="48"/>
      <c r="O411" s="48"/>
      <c r="P411" s="48"/>
      <c r="Q411" s="48"/>
      <c r="R411" s="48"/>
      <c r="S411" s="48"/>
      <c r="T411" s="86"/>
      <c r="AT411" s="24" t="s">
        <v>210</v>
      </c>
      <c r="AU411" s="24" t="s">
        <v>87</v>
      </c>
    </row>
    <row r="412" spans="2:65" s="1" customFormat="1" ht="25.5" customHeight="1">
      <c r="B412" s="201"/>
      <c r="C412" s="202" t="s">
        <v>1682</v>
      </c>
      <c r="D412" s="202" t="s">
        <v>203</v>
      </c>
      <c r="E412" s="203" t="s">
        <v>1683</v>
      </c>
      <c r="F412" s="204" t="s">
        <v>1348</v>
      </c>
      <c r="G412" s="205" t="s">
        <v>330</v>
      </c>
      <c r="H412" s="206">
        <v>110</v>
      </c>
      <c r="I412" s="207"/>
      <c r="J412" s="208">
        <f>ROUND(I412*H412,2)</f>
        <v>0</v>
      </c>
      <c r="K412" s="204" t="s">
        <v>5</v>
      </c>
      <c r="L412" s="47"/>
      <c r="M412" s="209" t="s">
        <v>5</v>
      </c>
      <c r="N412" s="210" t="s">
        <v>48</v>
      </c>
      <c r="O412" s="48"/>
      <c r="P412" s="211">
        <f>O412*H412</f>
        <v>0</v>
      </c>
      <c r="Q412" s="211">
        <v>0</v>
      </c>
      <c r="R412" s="211">
        <f>Q412*H412</f>
        <v>0</v>
      </c>
      <c r="S412" s="211">
        <v>0</v>
      </c>
      <c r="T412" s="212">
        <f>S412*H412</f>
        <v>0</v>
      </c>
      <c r="AR412" s="24" t="s">
        <v>208</v>
      </c>
      <c r="AT412" s="24" t="s">
        <v>203</v>
      </c>
      <c r="AU412" s="24" t="s">
        <v>87</v>
      </c>
      <c r="AY412" s="24" t="s">
        <v>201</v>
      </c>
      <c r="BE412" s="213">
        <f>IF(N412="základní",J412,0)</f>
        <v>0</v>
      </c>
      <c r="BF412" s="213">
        <f>IF(N412="snížená",J412,0)</f>
        <v>0</v>
      </c>
      <c r="BG412" s="213">
        <f>IF(N412="zákl. přenesená",J412,0)</f>
        <v>0</v>
      </c>
      <c r="BH412" s="213">
        <f>IF(N412="sníž. přenesená",J412,0)</f>
        <v>0</v>
      </c>
      <c r="BI412" s="213">
        <f>IF(N412="nulová",J412,0)</f>
        <v>0</v>
      </c>
      <c r="BJ412" s="24" t="s">
        <v>85</v>
      </c>
      <c r="BK412" s="213">
        <f>ROUND(I412*H412,2)</f>
        <v>0</v>
      </c>
      <c r="BL412" s="24" t="s">
        <v>208</v>
      </c>
      <c r="BM412" s="24" t="s">
        <v>1684</v>
      </c>
    </row>
    <row r="413" spans="2:47" s="1" customFormat="1" ht="13.5">
      <c r="B413" s="47"/>
      <c r="D413" s="214" t="s">
        <v>210</v>
      </c>
      <c r="F413" s="215" t="s">
        <v>1348</v>
      </c>
      <c r="I413" s="216"/>
      <c r="L413" s="47"/>
      <c r="M413" s="217"/>
      <c r="N413" s="48"/>
      <c r="O413" s="48"/>
      <c r="P413" s="48"/>
      <c r="Q413" s="48"/>
      <c r="R413" s="48"/>
      <c r="S413" s="48"/>
      <c r="T413" s="86"/>
      <c r="AT413" s="24" t="s">
        <v>210</v>
      </c>
      <c r="AU413" s="24" t="s">
        <v>87</v>
      </c>
    </row>
    <row r="414" spans="2:65" s="1" customFormat="1" ht="25.5" customHeight="1">
      <c r="B414" s="201"/>
      <c r="C414" s="202" t="s">
        <v>1459</v>
      </c>
      <c r="D414" s="202" t="s">
        <v>203</v>
      </c>
      <c r="E414" s="203" t="s">
        <v>1685</v>
      </c>
      <c r="F414" s="204" t="s">
        <v>1350</v>
      </c>
      <c r="G414" s="205" t="s">
        <v>330</v>
      </c>
      <c r="H414" s="206">
        <v>130</v>
      </c>
      <c r="I414" s="207"/>
      <c r="J414" s="208">
        <f>ROUND(I414*H414,2)</f>
        <v>0</v>
      </c>
      <c r="K414" s="204" t="s">
        <v>5</v>
      </c>
      <c r="L414" s="47"/>
      <c r="M414" s="209" t="s">
        <v>5</v>
      </c>
      <c r="N414" s="210" t="s">
        <v>48</v>
      </c>
      <c r="O414" s="48"/>
      <c r="P414" s="211">
        <f>O414*H414</f>
        <v>0</v>
      </c>
      <c r="Q414" s="211">
        <v>0</v>
      </c>
      <c r="R414" s="211">
        <f>Q414*H414</f>
        <v>0</v>
      </c>
      <c r="S414" s="211">
        <v>0</v>
      </c>
      <c r="T414" s="212">
        <f>S414*H414</f>
        <v>0</v>
      </c>
      <c r="AR414" s="24" t="s">
        <v>208</v>
      </c>
      <c r="AT414" s="24" t="s">
        <v>203</v>
      </c>
      <c r="AU414" s="24" t="s">
        <v>87</v>
      </c>
      <c r="AY414" s="24" t="s">
        <v>201</v>
      </c>
      <c r="BE414" s="213">
        <f>IF(N414="základní",J414,0)</f>
        <v>0</v>
      </c>
      <c r="BF414" s="213">
        <f>IF(N414="snížená",J414,0)</f>
        <v>0</v>
      </c>
      <c r="BG414" s="213">
        <f>IF(N414="zákl. přenesená",J414,0)</f>
        <v>0</v>
      </c>
      <c r="BH414" s="213">
        <f>IF(N414="sníž. přenesená",J414,0)</f>
        <v>0</v>
      </c>
      <c r="BI414" s="213">
        <f>IF(N414="nulová",J414,0)</f>
        <v>0</v>
      </c>
      <c r="BJ414" s="24" t="s">
        <v>85</v>
      </c>
      <c r="BK414" s="213">
        <f>ROUND(I414*H414,2)</f>
        <v>0</v>
      </c>
      <c r="BL414" s="24" t="s">
        <v>208</v>
      </c>
      <c r="BM414" s="24" t="s">
        <v>1686</v>
      </c>
    </row>
    <row r="415" spans="2:47" s="1" customFormat="1" ht="13.5">
      <c r="B415" s="47"/>
      <c r="D415" s="214" t="s">
        <v>210</v>
      </c>
      <c r="F415" s="215" t="s">
        <v>1350</v>
      </c>
      <c r="I415" s="216"/>
      <c r="L415" s="47"/>
      <c r="M415" s="217"/>
      <c r="N415" s="48"/>
      <c r="O415" s="48"/>
      <c r="P415" s="48"/>
      <c r="Q415" s="48"/>
      <c r="R415" s="48"/>
      <c r="S415" s="48"/>
      <c r="T415" s="86"/>
      <c r="AT415" s="24" t="s">
        <v>210</v>
      </c>
      <c r="AU415" s="24" t="s">
        <v>87</v>
      </c>
    </row>
    <row r="416" spans="2:63" s="10" customFormat="1" ht="29.85" customHeight="1">
      <c r="B416" s="188"/>
      <c r="D416" s="189" t="s">
        <v>76</v>
      </c>
      <c r="E416" s="199" t="s">
        <v>1257</v>
      </c>
      <c r="F416" s="199" t="s">
        <v>1351</v>
      </c>
      <c r="I416" s="191"/>
      <c r="J416" s="200">
        <f>BK416</f>
        <v>0</v>
      </c>
      <c r="L416" s="188"/>
      <c r="M416" s="193"/>
      <c r="N416" s="194"/>
      <c r="O416" s="194"/>
      <c r="P416" s="195">
        <f>SUM(P417:P428)</f>
        <v>0</v>
      </c>
      <c r="Q416" s="194"/>
      <c r="R416" s="195">
        <f>SUM(R417:R428)</f>
        <v>0</v>
      </c>
      <c r="S416" s="194"/>
      <c r="T416" s="196">
        <f>SUM(T417:T428)</f>
        <v>0</v>
      </c>
      <c r="AR416" s="189" t="s">
        <v>85</v>
      </c>
      <c r="AT416" s="197" t="s">
        <v>76</v>
      </c>
      <c r="AU416" s="197" t="s">
        <v>85</v>
      </c>
      <c r="AY416" s="189" t="s">
        <v>201</v>
      </c>
      <c r="BK416" s="198">
        <f>SUM(BK417:BK428)</f>
        <v>0</v>
      </c>
    </row>
    <row r="417" spans="2:65" s="1" customFormat="1" ht="16.5" customHeight="1">
      <c r="B417" s="201"/>
      <c r="C417" s="202" t="s">
        <v>1687</v>
      </c>
      <c r="D417" s="202" t="s">
        <v>203</v>
      </c>
      <c r="E417" s="203" t="s">
        <v>1662</v>
      </c>
      <c r="F417" s="204" t="s">
        <v>1331</v>
      </c>
      <c r="G417" s="205" t="s">
        <v>330</v>
      </c>
      <c r="H417" s="206">
        <v>100</v>
      </c>
      <c r="I417" s="207"/>
      <c r="J417" s="208">
        <f>ROUND(I417*H417,2)</f>
        <v>0</v>
      </c>
      <c r="K417" s="204" t="s">
        <v>5</v>
      </c>
      <c r="L417" s="47"/>
      <c r="M417" s="209" t="s">
        <v>5</v>
      </c>
      <c r="N417" s="210" t="s">
        <v>48</v>
      </c>
      <c r="O417" s="48"/>
      <c r="P417" s="211">
        <f>O417*H417</f>
        <v>0</v>
      </c>
      <c r="Q417" s="211">
        <v>0</v>
      </c>
      <c r="R417" s="211">
        <f>Q417*H417</f>
        <v>0</v>
      </c>
      <c r="S417" s="211">
        <v>0</v>
      </c>
      <c r="T417" s="212">
        <f>S417*H417</f>
        <v>0</v>
      </c>
      <c r="AR417" s="24" t="s">
        <v>208</v>
      </c>
      <c r="AT417" s="24" t="s">
        <v>203</v>
      </c>
      <c r="AU417" s="24" t="s">
        <v>87</v>
      </c>
      <c r="AY417" s="24" t="s">
        <v>201</v>
      </c>
      <c r="BE417" s="213">
        <f>IF(N417="základní",J417,0)</f>
        <v>0</v>
      </c>
      <c r="BF417" s="213">
        <f>IF(N417="snížená",J417,0)</f>
        <v>0</v>
      </c>
      <c r="BG417" s="213">
        <f>IF(N417="zákl. přenesená",J417,0)</f>
        <v>0</v>
      </c>
      <c r="BH417" s="213">
        <f>IF(N417="sníž. přenesená",J417,0)</f>
        <v>0</v>
      </c>
      <c r="BI417" s="213">
        <f>IF(N417="nulová",J417,0)</f>
        <v>0</v>
      </c>
      <c r="BJ417" s="24" t="s">
        <v>85</v>
      </c>
      <c r="BK417" s="213">
        <f>ROUND(I417*H417,2)</f>
        <v>0</v>
      </c>
      <c r="BL417" s="24" t="s">
        <v>208</v>
      </c>
      <c r="BM417" s="24" t="s">
        <v>1688</v>
      </c>
    </row>
    <row r="418" spans="2:47" s="1" customFormat="1" ht="13.5">
      <c r="B418" s="47"/>
      <c r="D418" s="214" t="s">
        <v>210</v>
      </c>
      <c r="F418" s="215" t="s">
        <v>1331</v>
      </c>
      <c r="I418" s="216"/>
      <c r="L418" s="47"/>
      <c r="M418" s="217"/>
      <c r="N418" s="48"/>
      <c r="O418" s="48"/>
      <c r="P418" s="48"/>
      <c r="Q418" s="48"/>
      <c r="R418" s="48"/>
      <c r="S418" s="48"/>
      <c r="T418" s="86"/>
      <c r="AT418" s="24" t="s">
        <v>210</v>
      </c>
      <c r="AU418" s="24" t="s">
        <v>87</v>
      </c>
    </row>
    <row r="419" spans="2:65" s="1" customFormat="1" ht="25.5" customHeight="1">
      <c r="B419" s="201"/>
      <c r="C419" s="202" t="s">
        <v>1462</v>
      </c>
      <c r="D419" s="202" t="s">
        <v>203</v>
      </c>
      <c r="E419" s="203" t="s">
        <v>1664</v>
      </c>
      <c r="F419" s="204" t="s">
        <v>1333</v>
      </c>
      <c r="G419" s="205" t="s">
        <v>330</v>
      </c>
      <c r="H419" s="206">
        <v>140</v>
      </c>
      <c r="I419" s="207"/>
      <c r="J419" s="208">
        <f>ROUND(I419*H419,2)</f>
        <v>0</v>
      </c>
      <c r="K419" s="204" t="s">
        <v>5</v>
      </c>
      <c r="L419" s="47"/>
      <c r="M419" s="209" t="s">
        <v>5</v>
      </c>
      <c r="N419" s="210" t="s">
        <v>48</v>
      </c>
      <c r="O419" s="48"/>
      <c r="P419" s="211">
        <f>O419*H419</f>
        <v>0</v>
      </c>
      <c r="Q419" s="211">
        <v>0</v>
      </c>
      <c r="R419" s="211">
        <f>Q419*H419</f>
        <v>0</v>
      </c>
      <c r="S419" s="211">
        <v>0</v>
      </c>
      <c r="T419" s="212">
        <f>S419*H419</f>
        <v>0</v>
      </c>
      <c r="AR419" s="24" t="s">
        <v>208</v>
      </c>
      <c r="AT419" s="24" t="s">
        <v>203</v>
      </c>
      <c r="AU419" s="24" t="s">
        <v>87</v>
      </c>
      <c r="AY419" s="24" t="s">
        <v>201</v>
      </c>
      <c r="BE419" s="213">
        <f>IF(N419="základní",J419,0)</f>
        <v>0</v>
      </c>
      <c r="BF419" s="213">
        <f>IF(N419="snížená",J419,0)</f>
        <v>0</v>
      </c>
      <c r="BG419" s="213">
        <f>IF(N419="zákl. přenesená",J419,0)</f>
        <v>0</v>
      </c>
      <c r="BH419" s="213">
        <f>IF(N419="sníž. přenesená",J419,0)</f>
        <v>0</v>
      </c>
      <c r="BI419" s="213">
        <f>IF(N419="nulová",J419,0)</f>
        <v>0</v>
      </c>
      <c r="BJ419" s="24" t="s">
        <v>85</v>
      </c>
      <c r="BK419" s="213">
        <f>ROUND(I419*H419,2)</f>
        <v>0</v>
      </c>
      <c r="BL419" s="24" t="s">
        <v>208</v>
      </c>
      <c r="BM419" s="24" t="s">
        <v>1689</v>
      </c>
    </row>
    <row r="420" spans="2:47" s="1" customFormat="1" ht="13.5">
      <c r="B420" s="47"/>
      <c r="D420" s="214" t="s">
        <v>210</v>
      </c>
      <c r="F420" s="215" t="s">
        <v>1333</v>
      </c>
      <c r="I420" s="216"/>
      <c r="L420" s="47"/>
      <c r="M420" s="217"/>
      <c r="N420" s="48"/>
      <c r="O420" s="48"/>
      <c r="P420" s="48"/>
      <c r="Q420" s="48"/>
      <c r="R420" s="48"/>
      <c r="S420" s="48"/>
      <c r="T420" s="86"/>
      <c r="AT420" s="24" t="s">
        <v>210</v>
      </c>
      <c r="AU420" s="24" t="s">
        <v>87</v>
      </c>
    </row>
    <row r="421" spans="2:65" s="1" customFormat="1" ht="25.5" customHeight="1">
      <c r="B421" s="201"/>
      <c r="C421" s="202" t="s">
        <v>1690</v>
      </c>
      <c r="D421" s="202" t="s">
        <v>203</v>
      </c>
      <c r="E421" s="203" t="s">
        <v>1691</v>
      </c>
      <c r="F421" s="204" t="s">
        <v>1353</v>
      </c>
      <c r="G421" s="205" t="s">
        <v>330</v>
      </c>
      <c r="H421" s="206">
        <v>90</v>
      </c>
      <c r="I421" s="207"/>
      <c r="J421" s="208">
        <f>ROUND(I421*H421,2)</f>
        <v>0</v>
      </c>
      <c r="K421" s="204" t="s">
        <v>5</v>
      </c>
      <c r="L421" s="47"/>
      <c r="M421" s="209" t="s">
        <v>5</v>
      </c>
      <c r="N421" s="210" t="s">
        <v>48</v>
      </c>
      <c r="O421" s="48"/>
      <c r="P421" s="211">
        <f>O421*H421</f>
        <v>0</v>
      </c>
      <c r="Q421" s="211">
        <v>0</v>
      </c>
      <c r="R421" s="211">
        <f>Q421*H421</f>
        <v>0</v>
      </c>
      <c r="S421" s="211">
        <v>0</v>
      </c>
      <c r="T421" s="212">
        <f>S421*H421</f>
        <v>0</v>
      </c>
      <c r="AR421" s="24" t="s">
        <v>208</v>
      </c>
      <c r="AT421" s="24" t="s">
        <v>203</v>
      </c>
      <c r="AU421" s="24" t="s">
        <v>87</v>
      </c>
      <c r="AY421" s="24" t="s">
        <v>201</v>
      </c>
      <c r="BE421" s="213">
        <f>IF(N421="základní",J421,0)</f>
        <v>0</v>
      </c>
      <c r="BF421" s="213">
        <f>IF(N421="snížená",J421,0)</f>
        <v>0</v>
      </c>
      <c r="BG421" s="213">
        <f>IF(N421="zákl. přenesená",J421,0)</f>
        <v>0</v>
      </c>
      <c r="BH421" s="213">
        <f>IF(N421="sníž. přenesená",J421,0)</f>
        <v>0</v>
      </c>
      <c r="BI421" s="213">
        <f>IF(N421="nulová",J421,0)</f>
        <v>0</v>
      </c>
      <c r="BJ421" s="24" t="s">
        <v>85</v>
      </c>
      <c r="BK421" s="213">
        <f>ROUND(I421*H421,2)</f>
        <v>0</v>
      </c>
      <c r="BL421" s="24" t="s">
        <v>208</v>
      </c>
      <c r="BM421" s="24" t="s">
        <v>1692</v>
      </c>
    </row>
    <row r="422" spans="2:47" s="1" customFormat="1" ht="13.5">
      <c r="B422" s="47"/>
      <c r="D422" s="214" t="s">
        <v>210</v>
      </c>
      <c r="F422" s="215" t="s">
        <v>1353</v>
      </c>
      <c r="I422" s="216"/>
      <c r="L422" s="47"/>
      <c r="M422" s="217"/>
      <c r="N422" s="48"/>
      <c r="O422" s="48"/>
      <c r="P422" s="48"/>
      <c r="Q422" s="48"/>
      <c r="R422" s="48"/>
      <c r="S422" s="48"/>
      <c r="T422" s="86"/>
      <c r="AT422" s="24" t="s">
        <v>210</v>
      </c>
      <c r="AU422" s="24" t="s">
        <v>87</v>
      </c>
    </row>
    <row r="423" spans="2:65" s="1" customFormat="1" ht="25.5" customHeight="1">
      <c r="B423" s="201"/>
      <c r="C423" s="202" t="s">
        <v>1467</v>
      </c>
      <c r="D423" s="202" t="s">
        <v>203</v>
      </c>
      <c r="E423" s="203" t="s">
        <v>1693</v>
      </c>
      <c r="F423" s="204" t="s">
        <v>1355</v>
      </c>
      <c r="G423" s="205" t="s">
        <v>330</v>
      </c>
      <c r="H423" s="206">
        <v>120</v>
      </c>
      <c r="I423" s="207"/>
      <c r="J423" s="208">
        <f>ROUND(I423*H423,2)</f>
        <v>0</v>
      </c>
      <c r="K423" s="204" t="s">
        <v>5</v>
      </c>
      <c r="L423" s="47"/>
      <c r="M423" s="209" t="s">
        <v>5</v>
      </c>
      <c r="N423" s="210" t="s">
        <v>48</v>
      </c>
      <c r="O423" s="48"/>
      <c r="P423" s="211">
        <f>O423*H423</f>
        <v>0</v>
      </c>
      <c r="Q423" s="211">
        <v>0</v>
      </c>
      <c r="R423" s="211">
        <f>Q423*H423</f>
        <v>0</v>
      </c>
      <c r="S423" s="211">
        <v>0</v>
      </c>
      <c r="T423" s="212">
        <f>S423*H423</f>
        <v>0</v>
      </c>
      <c r="AR423" s="24" t="s">
        <v>208</v>
      </c>
      <c r="AT423" s="24" t="s">
        <v>203</v>
      </c>
      <c r="AU423" s="24" t="s">
        <v>87</v>
      </c>
      <c r="AY423" s="24" t="s">
        <v>201</v>
      </c>
      <c r="BE423" s="213">
        <f>IF(N423="základní",J423,0)</f>
        <v>0</v>
      </c>
      <c r="BF423" s="213">
        <f>IF(N423="snížená",J423,0)</f>
        <v>0</v>
      </c>
      <c r="BG423" s="213">
        <f>IF(N423="zákl. přenesená",J423,0)</f>
        <v>0</v>
      </c>
      <c r="BH423" s="213">
        <f>IF(N423="sníž. přenesená",J423,0)</f>
        <v>0</v>
      </c>
      <c r="BI423" s="213">
        <f>IF(N423="nulová",J423,0)</f>
        <v>0</v>
      </c>
      <c r="BJ423" s="24" t="s">
        <v>85</v>
      </c>
      <c r="BK423" s="213">
        <f>ROUND(I423*H423,2)</f>
        <v>0</v>
      </c>
      <c r="BL423" s="24" t="s">
        <v>208</v>
      </c>
      <c r="BM423" s="24" t="s">
        <v>1694</v>
      </c>
    </row>
    <row r="424" spans="2:47" s="1" customFormat="1" ht="13.5">
      <c r="B424" s="47"/>
      <c r="D424" s="214" t="s">
        <v>210</v>
      </c>
      <c r="F424" s="215" t="s">
        <v>1355</v>
      </c>
      <c r="I424" s="216"/>
      <c r="L424" s="47"/>
      <c r="M424" s="217"/>
      <c r="N424" s="48"/>
      <c r="O424" s="48"/>
      <c r="P424" s="48"/>
      <c r="Q424" s="48"/>
      <c r="R424" s="48"/>
      <c r="S424" s="48"/>
      <c r="T424" s="86"/>
      <c r="AT424" s="24" t="s">
        <v>210</v>
      </c>
      <c r="AU424" s="24" t="s">
        <v>87</v>
      </c>
    </row>
    <row r="425" spans="2:65" s="1" customFormat="1" ht="25.5" customHeight="1">
      <c r="B425" s="201"/>
      <c r="C425" s="202" t="s">
        <v>1695</v>
      </c>
      <c r="D425" s="202" t="s">
        <v>203</v>
      </c>
      <c r="E425" s="203" t="s">
        <v>1696</v>
      </c>
      <c r="F425" s="204" t="s">
        <v>1357</v>
      </c>
      <c r="G425" s="205" t="s">
        <v>330</v>
      </c>
      <c r="H425" s="206">
        <v>270</v>
      </c>
      <c r="I425" s="207"/>
      <c r="J425" s="208">
        <f>ROUND(I425*H425,2)</f>
        <v>0</v>
      </c>
      <c r="K425" s="204" t="s">
        <v>5</v>
      </c>
      <c r="L425" s="47"/>
      <c r="M425" s="209" t="s">
        <v>5</v>
      </c>
      <c r="N425" s="210" t="s">
        <v>48</v>
      </c>
      <c r="O425" s="48"/>
      <c r="P425" s="211">
        <f>O425*H425</f>
        <v>0</v>
      </c>
      <c r="Q425" s="211">
        <v>0</v>
      </c>
      <c r="R425" s="211">
        <f>Q425*H425</f>
        <v>0</v>
      </c>
      <c r="S425" s="211">
        <v>0</v>
      </c>
      <c r="T425" s="212">
        <f>S425*H425</f>
        <v>0</v>
      </c>
      <c r="AR425" s="24" t="s">
        <v>208</v>
      </c>
      <c r="AT425" s="24" t="s">
        <v>203</v>
      </c>
      <c r="AU425" s="24" t="s">
        <v>87</v>
      </c>
      <c r="AY425" s="24" t="s">
        <v>201</v>
      </c>
      <c r="BE425" s="213">
        <f>IF(N425="základní",J425,0)</f>
        <v>0</v>
      </c>
      <c r="BF425" s="213">
        <f>IF(N425="snížená",J425,0)</f>
        <v>0</v>
      </c>
      <c r="BG425" s="213">
        <f>IF(N425="zákl. přenesená",J425,0)</f>
        <v>0</v>
      </c>
      <c r="BH425" s="213">
        <f>IF(N425="sníž. přenesená",J425,0)</f>
        <v>0</v>
      </c>
      <c r="BI425" s="213">
        <f>IF(N425="nulová",J425,0)</f>
        <v>0</v>
      </c>
      <c r="BJ425" s="24" t="s">
        <v>85</v>
      </c>
      <c r="BK425" s="213">
        <f>ROUND(I425*H425,2)</f>
        <v>0</v>
      </c>
      <c r="BL425" s="24" t="s">
        <v>208</v>
      </c>
      <c r="BM425" s="24" t="s">
        <v>1697</v>
      </c>
    </row>
    <row r="426" spans="2:47" s="1" customFormat="1" ht="13.5">
      <c r="B426" s="47"/>
      <c r="D426" s="214" t="s">
        <v>210</v>
      </c>
      <c r="F426" s="215" t="s">
        <v>1357</v>
      </c>
      <c r="I426" s="216"/>
      <c r="L426" s="47"/>
      <c r="M426" s="217"/>
      <c r="N426" s="48"/>
      <c r="O426" s="48"/>
      <c r="P426" s="48"/>
      <c r="Q426" s="48"/>
      <c r="R426" s="48"/>
      <c r="S426" s="48"/>
      <c r="T426" s="86"/>
      <c r="AT426" s="24" t="s">
        <v>210</v>
      </c>
      <c r="AU426" s="24" t="s">
        <v>87</v>
      </c>
    </row>
    <row r="427" spans="2:65" s="1" customFormat="1" ht="25.5" customHeight="1">
      <c r="B427" s="201"/>
      <c r="C427" s="202" t="s">
        <v>1470</v>
      </c>
      <c r="D427" s="202" t="s">
        <v>203</v>
      </c>
      <c r="E427" s="203" t="s">
        <v>1698</v>
      </c>
      <c r="F427" s="204" t="s">
        <v>1359</v>
      </c>
      <c r="G427" s="205" t="s">
        <v>330</v>
      </c>
      <c r="H427" s="206">
        <v>60</v>
      </c>
      <c r="I427" s="207"/>
      <c r="J427" s="208">
        <f>ROUND(I427*H427,2)</f>
        <v>0</v>
      </c>
      <c r="K427" s="204" t="s">
        <v>5</v>
      </c>
      <c r="L427" s="47"/>
      <c r="M427" s="209" t="s">
        <v>5</v>
      </c>
      <c r="N427" s="210" t="s">
        <v>48</v>
      </c>
      <c r="O427" s="48"/>
      <c r="P427" s="211">
        <f>O427*H427</f>
        <v>0</v>
      </c>
      <c r="Q427" s="211">
        <v>0</v>
      </c>
      <c r="R427" s="211">
        <f>Q427*H427</f>
        <v>0</v>
      </c>
      <c r="S427" s="211">
        <v>0</v>
      </c>
      <c r="T427" s="212">
        <f>S427*H427</f>
        <v>0</v>
      </c>
      <c r="AR427" s="24" t="s">
        <v>208</v>
      </c>
      <c r="AT427" s="24" t="s">
        <v>203</v>
      </c>
      <c r="AU427" s="24" t="s">
        <v>87</v>
      </c>
      <c r="AY427" s="24" t="s">
        <v>201</v>
      </c>
      <c r="BE427" s="213">
        <f>IF(N427="základní",J427,0)</f>
        <v>0</v>
      </c>
      <c r="BF427" s="213">
        <f>IF(N427="snížená",J427,0)</f>
        <v>0</v>
      </c>
      <c r="BG427" s="213">
        <f>IF(N427="zákl. přenesená",J427,0)</f>
        <v>0</v>
      </c>
      <c r="BH427" s="213">
        <f>IF(N427="sníž. přenesená",J427,0)</f>
        <v>0</v>
      </c>
      <c r="BI427" s="213">
        <f>IF(N427="nulová",J427,0)</f>
        <v>0</v>
      </c>
      <c r="BJ427" s="24" t="s">
        <v>85</v>
      </c>
      <c r="BK427" s="213">
        <f>ROUND(I427*H427,2)</f>
        <v>0</v>
      </c>
      <c r="BL427" s="24" t="s">
        <v>208</v>
      </c>
      <c r="BM427" s="24" t="s">
        <v>1699</v>
      </c>
    </row>
    <row r="428" spans="2:47" s="1" customFormat="1" ht="13.5">
      <c r="B428" s="47"/>
      <c r="D428" s="214" t="s">
        <v>210</v>
      </c>
      <c r="F428" s="215" t="s">
        <v>1359</v>
      </c>
      <c r="I428" s="216"/>
      <c r="L428" s="47"/>
      <c r="M428" s="217"/>
      <c r="N428" s="48"/>
      <c r="O428" s="48"/>
      <c r="P428" s="48"/>
      <c r="Q428" s="48"/>
      <c r="R428" s="48"/>
      <c r="S428" s="48"/>
      <c r="T428" s="86"/>
      <c r="AT428" s="24" t="s">
        <v>210</v>
      </c>
      <c r="AU428" s="24" t="s">
        <v>87</v>
      </c>
    </row>
    <row r="429" spans="2:63" s="10" customFormat="1" ht="29.85" customHeight="1">
      <c r="B429" s="188"/>
      <c r="D429" s="189" t="s">
        <v>76</v>
      </c>
      <c r="E429" s="199" t="s">
        <v>1286</v>
      </c>
      <c r="F429" s="199" t="s">
        <v>1360</v>
      </c>
      <c r="I429" s="191"/>
      <c r="J429" s="200">
        <f>BK429</f>
        <v>0</v>
      </c>
      <c r="L429" s="188"/>
      <c r="M429" s="193"/>
      <c r="N429" s="194"/>
      <c r="O429" s="194"/>
      <c r="P429" s="195">
        <f>SUM(P430:P437)</f>
        <v>0</v>
      </c>
      <c r="Q429" s="194"/>
      <c r="R429" s="195">
        <f>SUM(R430:R437)</f>
        <v>0</v>
      </c>
      <c r="S429" s="194"/>
      <c r="T429" s="196">
        <f>SUM(T430:T437)</f>
        <v>0</v>
      </c>
      <c r="AR429" s="189" t="s">
        <v>85</v>
      </c>
      <c r="AT429" s="197" t="s">
        <v>76</v>
      </c>
      <c r="AU429" s="197" t="s">
        <v>85</v>
      </c>
      <c r="AY429" s="189" t="s">
        <v>201</v>
      </c>
      <c r="BK429" s="198">
        <f>SUM(BK430:BK437)</f>
        <v>0</v>
      </c>
    </row>
    <row r="430" spans="2:65" s="1" customFormat="1" ht="16.5" customHeight="1">
      <c r="B430" s="201"/>
      <c r="C430" s="202" t="s">
        <v>1700</v>
      </c>
      <c r="D430" s="202" t="s">
        <v>203</v>
      </c>
      <c r="E430" s="203" t="s">
        <v>1652</v>
      </c>
      <c r="F430" s="204" t="s">
        <v>1323</v>
      </c>
      <c r="G430" s="205" t="s">
        <v>330</v>
      </c>
      <c r="H430" s="206">
        <v>290</v>
      </c>
      <c r="I430" s="207"/>
      <c r="J430" s="208">
        <f>ROUND(I430*H430,2)</f>
        <v>0</v>
      </c>
      <c r="K430" s="204" t="s">
        <v>5</v>
      </c>
      <c r="L430" s="47"/>
      <c r="M430" s="209" t="s">
        <v>5</v>
      </c>
      <c r="N430" s="210" t="s">
        <v>48</v>
      </c>
      <c r="O430" s="48"/>
      <c r="P430" s="211">
        <f>O430*H430</f>
        <v>0</v>
      </c>
      <c r="Q430" s="211">
        <v>0</v>
      </c>
      <c r="R430" s="211">
        <f>Q430*H430</f>
        <v>0</v>
      </c>
      <c r="S430" s="211">
        <v>0</v>
      </c>
      <c r="T430" s="212">
        <f>S430*H430</f>
        <v>0</v>
      </c>
      <c r="AR430" s="24" t="s">
        <v>208</v>
      </c>
      <c r="AT430" s="24" t="s">
        <v>203</v>
      </c>
      <c r="AU430" s="24" t="s">
        <v>87</v>
      </c>
      <c r="AY430" s="24" t="s">
        <v>201</v>
      </c>
      <c r="BE430" s="213">
        <f>IF(N430="základní",J430,0)</f>
        <v>0</v>
      </c>
      <c r="BF430" s="213">
        <f>IF(N430="snížená",J430,0)</f>
        <v>0</v>
      </c>
      <c r="BG430" s="213">
        <f>IF(N430="zákl. přenesená",J430,0)</f>
        <v>0</v>
      </c>
      <c r="BH430" s="213">
        <f>IF(N430="sníž. přenesená",J430,0)</f>
        <v>0</v>
      </c>
      <c r="BI430" s="213">
        <f>IF(N430="nulová",J430,0)</f>
        <v>0</v>
      </c>
      <c r="BJ430" s="24" t="s">
        <v>85</v>
      </c>
      <c r="BK430" s="213">
        <f>ROUND(I430*H430,2)</f>
        <v>0</v>
      </c>
      <c r="BL430" s="24" t="s">
        <v>208</v>
      </c>
      <c r="BM430" s="24" t="s">
        <v>1701</v>
      </c>
    </row>
    <row r="431" spans="2:47" s="1" customFormat="1" ht="13.5">
      <c r="B431" s="47"/>
      <c r="D431" s="214" t="s">
        <v>210</v>
      </c>
      <c r="F431" s="215" t="s">
        <v>1323</v>
      </c>
      <c r="I431" s="216"/>
      <c r="L431" s="47"/>
      <c r="M431" s="217"/>
      <c r="N431" s="48"/>
      <c r="O431" s="48"/>
      <c r="P431" s="48"/>
      <c r="Q431" s="48"/>
      <c r="R431" s="48"/>
      <c r="S431" s="48"/>
      <c r="T431" s="86"/>
      <c r="AT431" s="24" t="s">
        <v>210</v>
      </c>
      <c r="AU431" s="24" t="s">
        <v>87</v>
      </c>
    </row>
    <row r="432" spans="2:65" s="1" customFormat="1" ht="25.5" customHeight="1">
      <c r="B432" s="201"/>
      <c r="C432" s="202" t="s">
        <v>1473</v>
      </c>
      <c r="D432" s="202" t="s">
        <v>203</v>
      </c>
      <c r="E432" s="203" t="s">
        <v>1664</v>
      </c>
      <c r="F432" s="204" t="s">
        <v>1333</v>
      </c>
      <c r="G432" s="205" t="s">
        <v>330</v>
      </c>
      <c r="H432" s="206">
        <v>350</v>
      </c>
      <c r="I432" s="207"/>
      <c r="J432" s="208">
        <f>ROUND(I432*H432,2)</f>
        <v>0</v>
      </c>
      <c r="K432" s="204" t="s">
        <v>5</v>
      </c>
      <c r="L432" s="47"/>
      <c r="M432" s="209" t="s">
        <v>5</v>
      </c>
      <c r="N432" s="210" t="s">
        <v>48</v>
      </c>
      <c r="O432" s="48"/>
      <c r="P432" s="211">
        <f>O432*H432</f>
        <v>0</v>
      </c>
      <c r="Q432" s="211">
        <v>0</v>
      </c>
      <c r="R432" s="211">
        <f>Q432*H432</f>
        <v>0</v>
      </c>
      <c r="S432" s="211">
        <v>0</v>
      </c>
      <c r="T432" s="212">
        <f>S432*H432</f>
        <v>0</v>
      </c>
      <c r="AR432" s="24" t="s">
        <v>208</v>
      </c>
      <c r="AT432" s="24" t="s">
        <v>203</v>
      </c>
      <c r="AU432" s="24" t="s">
        <v>87</v>
      </c>
      <c r="AY432" s="24" t="s">
        <v>201</v>
      </c>
      <c r="BE432" s="213">
        <f>IF(N432="základní",J432,0)</f>
        <v>0</v>
      </c>
      <c r="BF432" s="213">
        <f>IF(N432="snížená",J432,0)</f>
        <v>0</v>
      </c>
      <c r="BG432" s="213">
        <f>IF(N432="zákl. přenesená",J432,0)</f>
        <v>0</v>
      </c>
      <c r="BH432" s="213">
        <f>IF(N432="sníž. přenesená",J432,0)</f>
        <v>0</v>
      </c>
      <c r="BI432" s="213">
        <f>IF(N432="nulová",J432,0)</f>
        <v>0</v>
      </c>
      <c r="BJ432" s="24" t="s">
        <v>85</v>
      </c>
      <c r="BK432" s="213">
        <f>ROUND(I432*H432,2)</f>
        <v>0</v>
      </c>
      <c r="BL432" s="24" t="s">
        <v>208</v>
      </c>
      <c r="BM432" s="24" t="s">
        <v>1702</v>
      </c>
    </row>
    <row r="433" spans="2:47" s="1" customFormat="1" ht="13.5">
      <c r="B433" s="47"/>
      <c r="D433" s="214" t="s">
        <v>210</v>
      </c>
      <c r="F433" s="215" t="s">
        <v>1333</v>
      </c>
      <c r="I433" s="216"/>
      <c r="L433" s="47"/>
      <c r="M433" s="217"/>
      <c r="N433" s="48"/>
      <c r="O433" s="48"/>
      <c r="P433" s="48"/>
      <c r="Q433" s="48"/>
      <c r="R433" s="48"/>
      <c r="S433" s="48"/>
      <c r="T433" s="86"/>
      <c r="AT433" s="24" t="s">
        <v>210</v>
      </c>
      <c r="AU433" s="24" t="s">
        <v>87</v>
      </c>
    </row>
    <row r="434" spans="2:65" s="1" customFormat="1" ht="25.5" customHeight="1">
      <c r="B434" s="201"/>
      <c r="C434" s="202" t="s">
        <v>1703</v>
      </c>
      <c r="D434" s="202" t="s">
        <v>203</v>
      </c>
      <c r="E434" s="203" t="s">
        <v>1691</v>
      </c>
      <c r="F434" s="204" t="s">
        <v>1353</v>
      </c>
      <c r="G434" s="205" t="s">
        <v>330</v>
      </c>
      <c r="H434" s="206">
        <v>60</v>
      </c>
      <c r="I434" s="207"/>
      <c r="J434" s="208">
        <f>ROUND(I434*H434,2)</f>
        <v>0</v>
      </c>
      <c r="K434" s="204" t="s">
        <v>5</v>
      </c>
      <c r="L434" s="47"/>
      <c r="M434" s="209" t="s">
        <v>5</v>
      </c>
      <c r="N434" s="210" t="s">
        <v>48</v>
      </c>
      <c r="O434" s="48"/>
      <c r="P434" s="211">
        <f>O434*H434</f>
        <v>0</v>
      </c>
      <c r="Q434" s="211">
        <v>0</v>
      </c>
      <c r="R434" s="211">
        <f>Q434*H434</f>
        <v>0</v>
      </c>
      <c r="S434" s="211">
        <v>0</v>
      </c>
      <c r="T434" s="212">
        <f>S434*H434</f>
        <v>0</v>
      </c>
      <c r="AR434" s="24" t="s">
        <v>208</v>
      </c>
      <c r="AT434" s="24" t="s">
        <v>203</v>
      </c>
      <c r="AU434" s="24" t="s">
        <v>87</v>
      </c>
      <c r="AY434" s="24" t="s">
        <v>201</v>
      </c>
      <c r="BE434" s="213">
        <f>IF(N434="základní",J434,0)</f>
        <v>0</v>
      </c>
      <c r="BF434" s="213">
        <f>IF(N434="snížená",J434,0)</f>
        <v>0</v>
      </c>
      <c r="BG434" s="213">
        <f>IF(N434="zákl. přenesená",J434,0)</f>
        <v>0</v>
      </c>
      <c r="BH434" s="213">
        <f>IF(N434="sníž. přenesená",J434,0)</f>
        <v>0</v>
      </c>
      <c r="BI434" s="213">
        <f>IF(N434="nulová",J434,0)</f>
        <v>0</v>
      </c>
      <c r="BJ434" s="24" t="s">
        <v>85</v>
      </c>
      <c r="BK434" s="213">
        <f>ROUND(I434*H434,2)</f>
        <v>0</v>
      </c>
      <c r="BL434" s="24" t="s">
        <v>208</v>
      </c>
      <c r="BM434" s="24" t="s">
        <v>1704</v>
      </c>
    </row>
    <row r="435" spans="2:47" s="1" customFormat="1" ht="13.5">
      <c r="B435" s="47"/>
      <c r="D435" s="214" t="s">
        <v>210</v>
      </c>
      <c r="F435" s="215" t="s">
        <v>1353</v>
      </c>
      <c r="I435" s="216"/>
      <c r="L435" s="47"/>
      <c r="M435" s="217"/>
      <c r="N435" s="48"/>
      <c r="O435" s="48"/>
      <c r="P435" s="48"/>
      <c r="Q435" s="48"/>
      <c r="R435" s="48"/>
      <c r="S435" s="48"/>
      <c r="T435" s="86"/>
      <c r="AT435" s="24" t="s">
        <v>210</v>
      </c>
      <c r="AU435" s="24" t="s">
        <v>87</v>
      </c>
    </row>
    <row r="436" spans="2:65" s="1" customFormat="1" ht="16.5" customHeight="1">
      <c r="B436" s="201"/>
      <c r="C436" s="202" t="s">
        <v>1478</v>
      </c>
      <c r="D436" s="202" t="s">
        <v>203</v>
      </c>
      <c r="E436" s="203" t="s">
        <v>1705</v>
      </c>
      <c r="F436" s="204" t="s">
        <v>1362</v>
      </c>
      <c r="G436" s="205" t="s">
        <v>330</v>
      </c>
      <c r="H436" s="206">
        <v>240</v>
      </c>
      <c r="I436" s="207"/>
      <c r="J436" s="208">
        <f>ROUND(I436*H436,2)</f>
        <v>0</v>
      </c>
      <c r="K436" s="204" t="s">
        <v>5</v>
      </c>
      <c r="L436" s="47"/>
      <c r="M436" s="209" t="s">
        <v>5</v>
      </c>
      <c r="N436" s="210" t="s">
        <v>48</v>
      </c>
      <c r="O436" s="48"/>
      <c r="P436" s="211">
        <f>O436*H436</f>
        <v>0</v>
      </c>
      <c r="Q436" s="211">
        <v>0</v>
      </c>
      <c r="R436" s="211">
        <f>Q436*H436</f>
        <v>0</v>
      </c>
      <c r="S436" s="211">
        <v>0</v>
      </c>
      <c r="T436" s="212">
        <f>S436*H436</f>
        <v>0</v>
      </c>
      <c r="AR436" s="24" t="s">
        <v>208</v>
      </c>
      <c r="AT436" s="24" t="s">
        <v>203</v>
      </c>
      <c r="AU436" s="24" t="s">
        <v>87</v>
      </c>
      <c r="AY436" s="24" t="s">
        <v>201</v>
      </c>
      <c r="BE436" s="213">
        <f>IF(N436="základní",J436,0)</f>
        <v>0</v>
      </c>
      <c r="BF436" s="213">
        <f>IF(N436="snížená",J436,0)</f>
        <v>0</v>
      </c>
      <c r="BG436" s="213">
        <f>IF(N436="zákl. přenesená",J436,0)</f>
        <v>0</v>
      </c>
      <c r="BH436" s="213">
        <f>IF(N436="sníž. přenesená",J436,0)</f>
        <v>0</v>
      </c>
      <c r="BI436" s="213">
        <f>IF(N436="nulová",J436,0)</f>
        <v>0</v>
      </c>
      <c r="BJ436" s="24" t="s">
        <v>85</v>
      </c>
      <c r="BK436" s="213">
        <f>ROUND(I436*H436,2)</f>
        <v>0</v>
      </c>
      <c r="BL436" s="24" t="s">
        <v>208</v>
      </c>
      <c r="BM436" s="24" t="s">
        <v>1706</v>
      </c>
    </row>
    <row r="437" spans="2:47" s="1" customFormat="1" ht="13.5">
      <c r="B437" s="47"/>
      <c r="D437" s="214" t="s">
        <v>210</v>
      </c>
      <c r="F437" s="215" t="s">
        <v>1362</v>
      </c>
      <c r="I437" s="216"/>
      <c r="L437" s="47"/>
      <c r="M437" s="217"/>
      <c r="N437" s="48"/>
      <c r="O437" s="48"/>
      <c r="P437" s="48"/>
      <c r="Q437" s="48"/>
      <c r="R437" s="48"/>
      <c r="S437" s="48"/>
      <c r="T437" s="86"/>
      <c r="AT437" s="24" t="s">
        <v>210</v>
      </c>
      <c r="AU437" s="24" t="s">
        <v>87</v>
      </c>
    </row>
    <row r="438" spans="2:63" s="10" customFormat="1" ht="29.85" customHeight="1">
      <c r="B438" s="188"/>
      <c r="D438" s="189" t="s">
        <v>76</v>
      </c>
      <c r="E438" s="199" t="s">
        <v>1707</v>
      </c>
      <c r="F438" s="199" t="s">
        <v>1708</v>
      </c>
      <c r="I438" s="191"/>
      <c r="J438" s="200">
        <f>BK438</f>
        <v>0</v>
      </c>
      <c r="L438" s="188"/>
      <c r="M438" s="193"/>
      <c r="N438" s="194"/>
      <c r="O438" s="194"/>
      <c r="P438" s="195">
        <f>SUM(P439:P448)</f>
        <v>0</v>
      </c>
      <c r="Q438" s="194"/>
      <c r="R438" s="195">
        <f>SUM(R439:R448)</f>
        <v>0</v>
      </c>
      <c r="S438" s="194"/>
      <c r="T438" s="196">
        <f>SUM(T439:T448)</f>
        <v>0</v>
      </c>
      <c r="AR438" s="189" t="s">
        <v>85</v>
      </c>
      <c r="AT438" s="197" t="s">
        <v>76</v>
      </c>
      <c r="AU438" s="197" t="s">
        <v>85</v>
      </c>
      <c r="AY438" s="189" t="s">
        <v>201</v>
      </c>
      <c r="BK438" s="198">
        <f>SUM(BK439:BK448)</f>
        <v>0</v>
      </c>
    </row>
    <row r="439" spans="2:65" s="1" customFormat="1" ht="16.5" customHeight="1">
      <c r="B439" s="201"/>
      <c r="C439" s="202" t="s">
        <v>1709</v>
      </c>
      <c r="D439" s="202" t="s">
        <v>203</v>
      </c>
      <c r="E439" s="203" t="s">
        <v>1710</v>
      </c>
      <c r="F439" s="204" t="s">
        <v>1366</v>
      </c>
      <c r="G439" s="205" t="s">
        <v>330</v>
      </c>
      <c r="H439" s="206">
        <v>50</v>
      </c>
      <c r="I439" s="207"/>
      <c r="J439" s="208">
        <f>ROUND(I439*H439,2)</f>
        <v>0</v>
      </c>
      <c r="K439" s="204" t="s">
        <v>5</v>
      </c>
      <c r="L439" s="47"/>
      <c r="M439" s="209" t="s">
        <v>5</v>
      </c>
      <c r="N439" s="210" t="s">
        <v>48</v>
      </c>
      <c r="O439" s="48"/>
      <c r="P439" s="211">
        <f>O439*H439</f>
        <v>0</v>
      </c>
      <c r="Q439" s="211">
        <v>0</v>
      </c>
      <c r="R439" s="211">
        <f>Q439*H439</f>
        <v>0</v>
      </c>
      <c r="S439" s="211">
        <v>0</v>
      </c>
      <c r="T439" s="212">
        <f>S439*H439</f>
        <v>0</v>
      </c>
      <c r="AR439" s="24" t="s">
        <v>208</v>
      </c>
      <c r="AT439" s="24" t="s">
        <v>203</v>
      </c>
      <c r="AU439" s="24" t="s">
        <v>87</v>
      </c>
      <c r="AY439" s="24" t="s">
        <v>201</v>
      </c>
      <c r="BE439" s="213">
        <f>IF(N439="základní",J439,0)</f>
        <v>0</v>
      </c>
      <c r="BF439" s="213">
        <f>IF(N439="snížená",J439,0)</f>
        <v>0</v>
      </c>
      <c r="BG439" s="213">
        <f>IF(N439="zákl. přenesená",J439,0)</f>
        <v>0</v>
      </c>
      <c r="BH439" s="213">
        <f>IF(N439="sníž. přenesená",J439,0)</f>
        <v>0</v>
      </c>
      <c r="BI439" s="213">
        <f>IF(N439="nulová",J439,0)</f>
        <v>0</v>
      </c>
      <c r="BJ439" s="24" t="s">
        <v>85</v>
      </c>
      <c r="BK439" s="213">
        <f>ROUND(I439*H439,2)</f>
        <v>0</v>
      </c>
      <c r="BL439" s="24" t="s">
        <v>208</v>
      </c>
      <c r="BM439" s="24" t="s">
        <v>1711</v>
      </c>
    </row>
    <row r="440" spans="2:47" s="1" customFormat="1" ht="13.5">
      <c r="B440" s="47"/>
      <c r="D440" s="214" t="s">
        <v>210</v>
      </c>
      <c r="F440" s="215" t="s">
        <v>1366</v>
      </c>
      <c r="I440" s="216"/>
      <c r="L440" s="47"/>
      <c r="M440" s="217"/>
      <c r="N440" s="48"/>
      <c r="O440" s="48"/>
      <c r="P440" s="48"/>
      <c r="Q440" s="48"/>
      <c r="R440" s="48"/>
      <c r="S440" s="48"/>
      <c r="T440" s="86"/>
      <c r="AT440" s="24" t="s">
        <v>210</v>
      </c>
      <c r="AU440" s="24" t="s">
        <v>87</v>
      </c>
    </row>
    <row r="441" spans="2:65" s="1" customFormat="1" ht="16.5" customHeight="1">
      <c r="B441" s="201"/>
      <c r="C441" s="202" t="s">
        <v>1481</v>
      </c>
      <c r="D441" s="202" t="s">
        <v>203</v>
      </c>
      <c r="E441" s="203" t="s">
        <v>1712</v>
      </c>
      <c r="F441" s="204" t="s">
        <v>1368</v>
      </c>
      <c r="G441" s="205" t="s">
        <v>330</v>
      </c>
      <c r="H441" s="206">
        <v>230</v>
      </c>
      <c r="I441" s="207"/>
      <c r="J441" s="208">
        <f>ROUND(I441*H441,2)</f>
        <v>0</v>
      </c>
      <c r="K441" s="204" t="s">
        <v>5</v>
      </c>
      <c r="L441" s="47"/>
      <c r="M441" s="209" t="s">
        <v>5</v>
      </c>
      <c r="N441" s="210" t="s">
        <v>48</v>
      </c>
      <c r="O441" s="48"/>
      <c r="P441" s="211">
        <f>O441*H441</f>
        <v>0</v>
      </c>
      <c r="Q441" s="211">
        <v>0</v>
      </c>
      <c r="R441" s="211">
        <f>Q441*H441</f>
        <v>0</v>
      </c>
      <c r="S441" s="211">
        <v>0</v>
      </c>
      <c r="T441" s="212">
        <f>S441*H441</f>
        <v>0</v>
      </c>
      <c r="AR441" s="24" t="s">
        <v>208</v>
      </c>
      <c r="AT441" s="24" t="s">
        <v>203</v>
      </c>
      <c r="AU441" s="24" t="s">
        <v>87</v>
      </c>
      <c r="AY441" s="24" t="s">
        <v>201</v>
      </c>
      <c r="BE441" s="213">
        <f>IF(N441="základní",J441,0)</f>
        <v>0</v>
      </c>
      <c r="BF441" s="213">
        <f>IF(N441="snížená",J441,0)</f>
        <v>0</v>
      </c>
      <c r="BG441" s="213">
        <f>IF(N441="zákl. přenesená",J441,0)</f>
        <v>0</v>
      </c>
      <c r="BH441" s="213">
        <f>IF(N441="sníž. přenesená",J441,0)</f>
        <v>0</v>
      </c>
      <c r="BI441" s="213">
        <f>IF(N441="nulová",J441,0)</f>
        <v>0</v>
      </c>
      <c r="BJ441" s="24" t="s">
        <v>85</v>
      </c>
      <c r="BK441" s="213">
        <f>ROUND(I441*H441,2)</f>
        <v>0</v>
      </c>
      <c r="BL441" s="24" t="s">
        <v>208</v>
      </c>
      <c r="BM441" s="24" t="s">
        <v>1713</v>
      </c>
    </row>
    <row r="442" spans="2:47" s="1" customFormat="1" ht="13.5">
      <c r="B442" s="47"/>
      <c r="D442" s="214" t="s">
        <v>210</v>
      </c>
      <c r="F442" s="215" t="s">
        <v>1368</v>
      </c>
      <c r="I442" s="216"/>
      <c r="L442" s="47"/>
      <c r="M442" s="217"/>
      <c r="N442" s="48"/>
      <c r="O442" s="48"/>
      <c r="P442" s="48"/>
      <c r="Q442" s="48"/>
      <c r="R442" s="48"/>
      <c r="S442" s="48"/>
      <c r="T442" s="86"/>
      <c r="AT442" s="24" t="s">
        <v>210</v>
      </c>
      <c r="AU442" s="24" t="s">
        <v>87</v>
      </c>
    </row>
    <row r="443" spans="2:65" s="1" customFormat="1" ht="16.5" customHeight="1">
      <c r="B443" s="201"/>
      <c r="C443" s="202" t="s">
        <v>1714</v>
      </c>
      <c r="D443" s="202" t="s">
        <v>203</v>
      </c>
      <c r="E443" s="203" t="s">
        <v>1715</v>
      </c>
      <c r="F443" s="204" t="s">
        <v>1370</v>
      </c>
      <c r="G443" s="205" t="s">
        <v>330</v>
      </c>
      <c r="H443" s="206">
        <v>30</v>
      </c>
      <c r="I443" s="207"/>
      <c r="J443" s="208">
        <f>ROUND(I443*H443,2)</f>
        <v>0</v>
      </c>
      <c r="K443" s="204" t="s">
        <v>5</v>
      </c>
      <c r="L443" s="47"/>
      <c r="M443" s="209" t="s">
        <v>5</v>
      </c>
      <c r="N443" s="210" t="s">
        <v>48</v>
      </c>
      <c r="O443" s="48"/>
      <c r="P443" s="211">
        <f>O443*H443</f>
        <v>0</v>
      </c>
      <c r="Q443" s="211">
        <v>0</v>
      </c>
      <c r="R443" s="211">
        <f>Q443*H443</f>
        <v>0</v>
      </c>
      <c r="S443" s="211">
        <v>0</v>
      </c>
      <c r="T443" s="212">
        <f>S443*H443</f>
        <v>0</v>
      </c>
      <c r="AR443" s="24" t="s">
        <v>208</v>
      </c>
      <c r="AT443" s="24" t="s">
        <v>203</v>
      </c>
      <c r="AU443" s="24" t="s">
        <v>87</v>
      </c>
      <c r="AY443" s="24" t="s">
        <v>201</v>
      </c>
      <c r="BE443" s="213">
        <f>IF(N443="základní",J443,0)</f>
        <v>0</v>
      </c>
      <c r="BF443" s="213">
        <f>IF(N443="snížená",J443,0)</f>
        <v>0</v>
      </c>
      <c r="BG443" s="213">
        <f>IF(N443="zákl. přenesená",J443,0)</f>
        <v>0</v>
      </c>
      <c r="BH443" s="213">
        <f>IF(N443="sníž. přenesená",J443,0)</f>
        <v>0</v>
      </c>
      <c r="BI443" s="213">
        <f>IF(N443="nulová",J443,0)</f>
        <v>0</v>
      </c>
      <c r="BJ443" s="24" t="s">
        <v>85</v>
      </c>
      <c r="BK443" s="213">
        <f>ROUND(I443*H443,2)</f>
        <v>0</v>
      </c>
      <c r="BL443" s="24" t="s">
        <v>208</v>
      </c>
      <c r="BM443" s="24" t="s">
        <v>1716</v>
      </c>
    </row>
    <row r="444" spans="2:47" s="1" customFormat="1" ht="13.5">
      <c r="B444" s="47"/>
      <c r="D444" s="214" t="s">
        <v>210</v>
      </c>
      <c r="F444" s="215" t="s">
        <v>1370</v>
      </c>
      <c r="I444" s="216"/>
      <c r="L444" s="47"/>
      <c r="M444" s="217"/>
      <c r="N444" s="48"/>
      <c r="O444" s="48"/>
      <c r="P444" s="48"/>
      <c r="Q444" s="48"/>
      <c r="R444" s="48"/>
      <c r="S444" s="48"/>
      <c r="T444" s="86"/>
      <c r="AT444" s="24" t="s">
        <v>210</v>
      </c>
      <c r="AU444" s="24" t="s">
        <v>87</v>
      </c>
    </row>
    <row r="445" spans="2:65" s="1" customFormat="1" ht="16.5" customHeight="1">
      <c r="B445" s="201"/>
      <c r="C445" s="202" t="s">
        <v>1484</v>
      </c>
      <c r="D445" s="202" t="s">
        <v>203</v>
      </c>
      <c r="E445" s="203" t="s">
        <v>1717</v>
      </c>
      <c r="F445" s="204" t="s">
        <v>1372</v>
      </c>
      <c r="G445" s="205" t="s">
        <v>330</v>
      </c>
      <c r="H445" s="206">
        <v>40</v>
      </c>
      <c r="I445" s="207"/>
      <c r="J445" s="208">
        <f>ROUND(I445*H445,2)</f>
        <v>0</v>
      </c>
      <c r="K445" s="204" t="s">
        <v>5</v>
      </c>
      <c r="L445" s="47"/>
      <c r="M445" s="209" t="s">
        <v>5</v>
      </c>
      <c r="N445" s="210" t="s">
        <v>48</v>
      </c>
      <c r="O445" s="48"/>
      <c r="P445" s="211">
        <f>O445*H445</f>
        <v>0</v>
      </c>
      <c r="Q445" s="211">
        <v>0</v>
      </c>
      <c r="R445" s="211">
        <f>Q445*H445</f>
        <v>0</v>
      </c>
      <c r="S445" s="211">
        <v>0</v>
      </c>
      <c r="T445" s="212">
        <f>S445*H445</f>
        <v>0</v>
      </c>
      <c r="AR445" s="24" t="s">
        <v>208</v>
      </c>
      <c r="AT445" s="24" t="s">
        <v>203</v>
      </c>
      <c r="AU445" s="24" t="s">
        <v>87</v>
      </c>
      <c r="AY445" s="24" t="s">
        <v>201</v>
      </c>
      <c r="BE445" s="213">
        <f>IF(N445="základní",J445,0)</f>
        <v>0</v>
      </c>
      <c r="BF445" s="213">
        <f>IF(N445="snížená",J445,0)</f>
        <v>0</v>
      </c>
      <c r="BG445" s="213">
        <f>IF(N445="zákl. přenesená",J445,0)</f>
        <v>0</v>
      </c>
      <c r="BH445" s="213">
        <f>IF(N445="sníž. přenesená",J445,0)</f>
        <v>0</v>
      </c>
      <c r="BI445" s="213">
        <f>IF(N445="nulová",J445,0)</f>
        <v>0</v>
      </c>
      <c r="BJ445" s="24" t="s">
        <v>85</v>
      </c>
      <c r="BK445" s="213">
        <f>ROUND(I445*H445,2)</f>
        <v>0</v>
      </c>
      <c r="BL445" s="24" t="s">
        <v>208</v>
      </c>
      <c r="BM445" s="24" t="s">
        <v>1718</v>
      </c>
    </row>
    <row r="446" spans="2:47" s="1" customFormat="1" ht="13.5">
      <c r="B446" s="47"/>
      <c r="D446" s="214" t="s">
        <v>210</v>
      </c>
      <c r="F446" s="215" t="s">
        <v>1372</v>
      </c>
      <c r="I446" s="216"/>
      <c r="L446" s="47"/>
      <c r="M446" s="217"/>
      <c r="N446" s="48"/>
      <c r="O446" s="48"/>
      <c r="P446" s="48"/>
      <c r="Q446" s="48"/>
      <c r="R446" s="48"/>
      <c r="S446" s="48"/>
      <c r="T446" s="86"/>
      <c r="AT446" s="24" t="s">
        <v>210</v>
      </c>
      <c r="AU446" s="24" t="s">
        <v>87</v>
      </c>
    </row>
    <row r="447" spans="2:65" s="1" customFormat="1" ht="25.5" customHeight="1">
      <c r="B447" s="201"/>
      <c r="C447" s="202" t="s">
        <v>1719</v>
      </c>
      <c r="D447" s="202" t="s">
        <v>203</v>
      </c>
      <c r="E447" s="203" t="s">
        <v>1720</v>
      </c>
      <c r="F447" s="204" t="s">
        <v>1374</v>
      </c>
      <c r="G447" s="205" t="s">
        <v>330</v>
      </c>
      <c r="H447" s="206">
        <v>20</v>
      </c>
      <c r="I447" s="207"/>
      <c r="J447" s="208">
        <f>ROUND(I447*H447,2)</f>
        <v>0</v>
      </c>
      <c r="K447" s="204" t="s">
        <v>5</v>
      </c>
      <c r="L447" s="47"/>
      <c r="M447" s="209" t="s">
        <v>5</v>
      </c>
      <c r="N447" s="210" t="s">
        <v>48</v>
      </c>
      <c r="O447" s="48"/>
      <c r="P447" s="211">
        <f>O447*H447</f>
        <v>0</v>
      </c>
      <c r="Q447" s="211">
        <v>0</v>
      </c>
      <c r="R447" s="211">
        <f>Q447*H447</f>
        <v>0</v>
      </c>
      <c r="S447" s="211">
        <v>0</v>
      </c>
      <c r="T447" s="212">
        <f>S447*H447</f>
        <v>0</v>
      </c>
      <c r="AR447" s="24" t="s">
        <v>208</v>
      </c>
      <c r="AT447" s="24" t="s">
        <v>203</v>
      </c>
      <c r="AU447" s="24" t="s">
        <v>87</v>
      </c>
      <c r="AY447" s="24" t="s">
        <v>201</v>
      </c>
      <c r="BE447" s="213">
        <f>IF(N447="základní",J447,0)</f>
        <v>0</v>
      </c>
      <c r="BF447" s="213">
        <f>IF(N447="snížená",J447,0)</f>
        <v>0</v>
      </c>
      <c r="BG447" s="213">
        <f>IF(N447="zákl. přenesená",J447,0)</f>
        <v>0</v>
      </c>
      <c r="BH447" s="213">
        <f>IF(N447="sníž. přenesená",J447,0)</f>
        <v>0</v>
      </c>
      <c r="BI447" s="213">
        <f>IF(N447="nulová",J447,0)</f>
        <v>0</v>
      </c>
      <c r="BJ447" s="24" t="s">
        <v>85</v>
      </c>
      <c r="BK447" s="213">
        <f>ROUND(I447*H447,2)</f>
        <v>0</v>
      </c>
      <c r="BL447" s="24" t="s">
        <v>208</v>
      </c>
      <c r="BM447" s="24" t="s">
        <v>1721</v>
      </c>
    </row>
    <row r="448" spans="2:47" s="1" customFormat="1" ht="13.5">
      <c r="B448" s="47"/>
      <c r="D448" s="214" t="s">
        <v>210</v>
      </c>
      <c r="F448" s="215" t="s">
        <v>1374</v>
      </c>
      <c r="I448" s="216"/>
      <c r="L448" s="47"/>
      <c r="M448" s="217"/>
      <c r="N448" s="48"/>
      <c r="O448" s="48"/>
      <c r="P448" s="48"/>
      <c r="Q448" s="48"/>
      <c r="R448" s="48"/>
      <c r="S448" s="48"/>
      <c r="T448" s="86"/>
      <c r="AT448" s="24" t="s">
        <v>210</v>
      </c>
      <c r="AU448" s="24" t="s">
        <v>87</v>
      </c>
    </row>
    <row r="449" spans="2:63" s="10" customFormat="1" ht="29.85" customHeight="1">
      <c r="B449" s="188"/>
      <c r="D449" s="189" t="s">
        <v>76</v>
      </c>
      <c r="E449" s="199" t="s">
        <v>1375</v>
      </c>
      <c r="F449" s="199" t="s">
        <v>1376</v>
      </c>
      <c r="I449" s="191"/>
      <c r="J449" s="200">
        <f>BK449</f>
        <v>0</v>
      </c>
      <c r="L449" s="188"/>
      <c r="M449" s="193"/>
      <c r="N449" s="194"/>
      <c r="O449" s="194"/>
      <c r="P449" s="195">
        <f>SUM(P450:P471)</f>
        <v>0</v>
      </c>
      <c r="Q449" s="194"/>
      <c r="R449" s="195">
        <f>SUM(R450:R471)</f>
        <v>0</v>
      </c>
      <c r="S449" s="194"/>
      <c r="T449" s="196">
        <f>SUM(T450:T471)</f>
        <v>0</v>
      </c>
      <c r="AR449" s="189" t="s">
        <v>85</v>
      </c>
      <c r="AT449" s="197" t="s">
        <v>76</v>
      </c>
      <c r="AU449" s="197" t="s">
        <v>85</v>
      </c>
      <c r="AY449" s="189" t="s">
        <v>201</v>
      </c>
      <c r="BK449" s="198">
        <f>SUM(BK450:BK471)</f>
        <v>0</v>
      </c>
    </row>
    <row r="450" spans="2:65" s="1" customFormat="1" ht="16.5" customHeight="1">
      <c r="B450" s="201"/>
      <c r="C450" s="202" t="s">
        <v>1487</v>
      </c>
      <c r="D450" s="202" t="s">
        <v>203</v>
      </c>
      <c r="E450" s="203" t="s">
        <v>1722</v>
      </c>
      <c r="F450" s="204" t="s">
        <v>1378</v>
      </c>
      <c r="G450" s="205" t="s">
        <v>330</v>
      </c>
      <c r="H450" s="206">
        <v>20</v>
      </c>
      <c r="I450" s="207"/>
      <c r="J450" s="208">
        <f>ROUND(I450*H450,2)</f>
        <v>0</v>
      </c>
      <c r="K450" s="204" t="s">
        <v>5</v>
      </c>
      <c r="L450" s="47"/>
      <c r="M450" s="209" t="s">
        <v>5</v>
      </c>
      <c r="N450" s="210" t="s">
        <v>48</v>
      </c>
      <c r="O450" s="48"/>
      <c r="P450" s="211">
        <f>O450*H450</f>
        <v>0</v>
      </c>
      <c r="Q450" s="211">
        <v>0</v>
      </c>
      <c r="R450" s="211">
        <f>Q450*H450</f>
        <v>0</v>
      </c>
      <c r="S450" s="211">
        <v>0</v>
      </c>
      <c r="T450" s="212">
        <f>S450*H450</f>
        <v>0</v>
      </c>
      <c r="AR450" s="24" t="s">
        <v>208</v>
      </c>
      <c r="AT450" s="24" t="s">
        <v>203</v>
      </c>
      <c r="AU450" s="24" t="s">
        <v>87</v>
      </c>
      <c r="AY450" s="24" t="s">
        <v>201</v>
      </c>
      <c r="BE450" s="213">
        <f>IF(N450="základní",J450,0)</f>
        <v>0</v>
      </c>
      <c r="BF450" s="213">
        <f>IF(N450="snížená",J450,0)</f>
        <v>0</v>
      </c>
      <c r="BG450" s="213">
        <f>IF(N450="zákl. přenesená",J450,0)</f>
        <v>0</v>
      </c>
      <c r="BH450" s="213">
        <f>IF(N450="sníž. přenesená",J450,0)</f>
        <v>0</v>
      </c>
      <c r="BI450" s="213">
        <f>IF(N450="nulová",J450,0)</f>
        <v>0</v>
      </c>
      <c r="BJ450" s="24" t="s">
        <v>85</v>
      </c>
      <c r="BK450" s="213">
        <f>ROUND(I450*H450,2)</f>
        <v>0</v>
      </c>
      <c r="BL450" s="24" t="s">
        <v>208</v>
      </c>
      <c r="BM450" s="24" t="s">
        <v>1723</v>
      </c>
    </row>
    <row r="451" spans="2:47" s="1" customFormat="1" ht="13.5">
      <c r="B451" s="47"/>
      <c r="D451" s="214" t="s">
        <v>210</v>
      </c>
      <c r="F451" s="215" t="s">
        <v>1378</v>
      </c>
      <c r="I451" s="216"/>
      <c r="L451" s="47"/>
      <c r="M451" s="217"/>
      <c r="N451" s="48"/>
      <c r="O451" s="48"/>
      <c r="P451" s="48"/>
      <c r="Q451" s="48"/>
      <c r="R451" s="48"/>
      <c r="S451" s="48"/>
      <c r="T451" s="86"/>
      <c r="AT451" s="24" t="s">
        <v>210</v>
      </c>
      <c r="AU451" s="24" t="s">
        <v>87</v>
      </c>
    </row>
    <row r="452" spans="2:65" s="1" customFormat="1" ht="16.5" customHeight="1">
      <c r="B452" s="201"/>
      <c r="C452" s="202" t="s">
        <v>1724</v>
      </c>
      <c r="D452" s="202" t="s">
        <v>203</v>
      </c>
      <c r="E452" s="203" t="s">
        <v>1725</v>
      </c>
      <c r="F452" s="204" t="s">
        <v>1380</v>
      </c>
      <c r="G452" s="205" t="s">
        <v>1192</v>
      </c>
      <c r="H452" s="206">
        <v>20</v>
      </c>
      <c r="I452" s="207"/>
      <c r="J452" s="208">
        <f>ROUND(I452*H452,2)</f>
        <v>0</v>
      </c>
      <c r="K452" s="204" t="s">
        <v>5</v>
      </c>
      <c r="L452" s="47"/>
      <c r="M452" s="209" t="s">
        <v>5</v>
      </c>
      <c r="N452" s="210" t="s">
        <v>48</v>
      </c>
      <c r="O452" s="48"/>
      <c r="P452" s="211">
        <f>O452*H452</f>
        <v>0</v>
      </c>
      <c r="Q452" s="211">
        <v>0</v>
      </c>
      <c r="R452" s="211">
        <f>Q452*H452</f>
        <v>0</v>
      </c>
      <c r="S452" s="211">
        <v>0</v>
      </c>
      <c r="T452" s="212">
        <f>S452*H452</f>
        <v>0</v>
      </c>
      <c r="AR452" s="24" t="s">
        <v>208</v>
      </c>
      <c r="AT452" s="24" t="s">
        <v>203</v>
      </c>
      <c r="AU452" s="24" t="s">
        <v>87</v>
      </c>
      <c r="AY452" s="24" t="s">
        <v>201</v>
      </c>
      <c r="BE452" s="213">
        <f>IF(N452="základní",J452,0)</f>
        <v>0</v>
      </c>
      <c r="BF452" s="213">
        <f>IF(N452="snížená",J452,0)</f>
        <v>0</v>
      </c>
      <c r="BG452" s="213">
        <f>IF(N452="zákl. přenesená",J452,0)</f>
        <v>0</v>
      </c>
      <c r="BH452" s="213">
        <f>IF(N452="sníž. přenesená",J452,0)</f>
        <v>0</v>
      </c>
      <c r="BI452" s="213">
        <f>IF(N452="nulová",J452,0)</f>
        <v>0</v>
      </c>
      <c r="BJ452" s="24" t="s">
        <v>85</v>
      </c>
      <c r="BK452" s="213">
        <f>ROUND(I452*H452,2)</f>
        <v>0</v>
      </c>
      <c r="BL452" s="24" t="s">
        <v>208</v>
      </c>
      <c r="BM452" s="24" t="s">
        <v>1726</v>
      </c>
    </row>
    <row r="453" spans="2:47" s="1" customFormat="1" ht="13.5">
      <c r="B453" s="47"/>
      <c r="D453" s="214" t="s">
        <v>210</v>
      </c>
      <c r="F453" s="215" t="s">
        <v>1380</v>
      </c>
      <c r="I453" s="216"/>
      <c r="L453" s="47"/>
      <c r="M453" s="217"/>
      <c r="N453" s="48"/>
      <c r="O453" s="48"/>
      <c r="P453" s="48"/>
      <c r="Q453" s="48"/>
      <c r="R453" s="48"/>
      <c r="S453" s="48"/>
      <c r="T453" s="86"/>
      <c r="AT453" s="24" t="s">
        <v>210</v>
      </c>
      <c r="AU453" s="24" t="s">
        <v>87</v>
      </c>
    </row>
    <row r="454" spans="2:65" s="1" customFormat="1" ht="16.5" customHeight="1">
      <c r="B454" s="201"/>
      <c r="C454" s="202" t="s">
        <v>1490</v>
      </c>
      <c r="D454" s="202" t="s">
        <v>203</v>
      </c>
      <c r="E454" s="203" t="s">
        <v>1727</v>
      </c>
      <c r="F454" s="204" t="s">
        <v>1382</v>
      </c>
      <c r="G454" s="205" t="s">
        <v>330</v>
      </c>
      <c r="H454" s="206">
        <v>100</v>
      </c>
      <c r="I454" s="207"/>
      <c r="J454" s="208">
        <f>ROUND(I454*H454,2)</f>
        <v>0</v>
      </c>
      <c r="K454" s="204" t="s">
        <v>5</v>
      </c>
      <c r="L454" s="47"/>
      <c r="M454" s="209" t="s">
        <v>5</v>
      </c>
      <c r="N454" s="210" t="s">
        <v>48</v>
      </c>
      <c r="O454" s="48"/>
      <c r="P454" s="211">
        <f>O454*H454</f>
        <v>0</v>
      </c>
      <c r="Q454" s="211">
        <v>0</v>
      </c>
      <c r="R454" s="211">
        <f>Q454*H454</f>
        <v>0</v>
      </c>
      <c r="S454" s="211">
        <v>0</v>
      </c>
      <c r="T454" s="212">
        <f>S454*H454</f>
        <v>0</v>
      </c>
      <c r="AR454" s="24" t="s">
        <v>208</v>
      </c>
      <c r="AT454" s="24" t="s">
        <v>203</v>
      </c>
      <c r="AU454" s="24" t="s">
        <v>87</v>
      </c>
      <c r="AY454" s="24" t="s">
        <v>201</v>
      </c>
      <c r="BE454" s="213">
        <f>IF(N454="základní",J454,0)</f>
        <v>0</v>
      </c>
      <c r="BF454" s="213">
        <f>IF(N454="snížená",J454,0)</f>
        <v>0</v>
      </c>
      <c r="BG454" s="213">
        <f>IF(N454="zákl. přenesená",J454,0)</f>
        <v>0</v>
      </c>
      <c r="BH454" s="213">
        <f>IF(N454="sníž. přenesená",J454,0)</f>
        <v>0</v>
      </c>
      <c r="BI454" s="213">
        <f>IF(N454="nulová",J454,0)</f>
        <v>0</v>
      </c>
      <c r="BJ454" s="24" t="s">
        <v>85</v>
      </c>
      <c r="BK454" s="213">
        <f>ROUND(I454*H454,2)</f>
        <v>0</v>
      </c>
      <c r="BL454" s="24" t="s">
        <v>208</v>
      </c>
      <c r="BM454" s="24" t="s">
        <v>1728</v>
      </c>
    </row>
    <row r="455" spans="2:47" s="1" customFormat="1" ht="13.5">
      <c r="B455" s="47"/>
      <c r="D455" s="214" t="s">
        <v>210</v>
      </c>
      <c r="F455" s="215" t="s">
        <v>1382</v>
      </c>
      <c r="I455" s="216"/>
      <c r="L455" s="47"/>
      <c r="M455" s="217"/>
      <c r="N455" s="48"/>
      <c r="O455" s="48"/>
      <c r="P455" s="48"/>
      <c r="Q455" s="48"/>
      <c r="R455" s="48"/>
      <c r="S455" s="48"/>
      <c r="T455" s="86"/>
      <c r="AT455" s="24" t="s">
        <v>210</v>
      </c>
      <c r="AU455" s="24" t="s">
        <v>87</v>
      </c>
    </row>
    <row r="456" spans="2:65" s="1" customFormat="1" ht="16.5" customHeight="1">
      <c r="B456" s="201"/>
      <c r="C456" s="202" t="s">
        <v>1729</v>
      </c>
      <c r="D456" s="202" t="s">
        <v>203</v>
      </c>
      <c r="E456" s="203" t="s">
        <v>1730</v>
      </c>
      <c r="F456" s="204" t="s">
        <v>1386</v>
      </c>
      <c r="G456" s="205" t="s">
        <v>330</v>
      </c>
      <c r="H456" s="206">
        <v>100</v>
      </c>
      <c r="I456" s="207"/>
      <c r="J456" s="208">
        <f>ROUND(I456*H456,2)</f>
        <v>0</v>
      </c>
      <c r="K456" s="204" t="s">
        <v>5</v>
      </c>
      <c r="L456" s="47"/>
      <c r="M456" s="209" t="s">
        <v>5</v>
      </c>
      <c r="N456" s="210" t="s">
        <v>48</v>
      </c>
      <c r="O456" s="48"/>
      <c r="P456" s="211">
        <f>O456*H456</f>
        <v>0</v>
      </c>
      <c r="Q456" s="211">
        <v>0</v>
      </c>
      <c r="R456" s="211">
        <f>Q456*H456</f>
        <v>0</v>
      </c>
      <c r="S456" s="211">
        <v>0</v>
      </c>
      <c r="T456" s="212">
        <f>S456*H456</f>
        <v>0</v>
      </c>
      <c r="AR456" s="24" t="s">
        <v>208</v>
      </c>
      <c r="AT456" s="24" t="s">
        <v>203</v>
      </c>
      <c r="AU456" s="24" t="s">
        <v>87</v>
      </c>
      <c r="AY456" s="24" t="s">
        <v>201</v>
      </c>
      <c r="BE456" s="213">
        <f>IF(N456="základní",J456,0)</f>
        <v>0</v>
      </c>
      <c r="BF456" s="213">
        <f>IF(N456="snížená",J456,0)</f>
        <v>0</v>
      </c>
      <c r="BG456" s="213">
        <f>IF(N456="zákl. přenesená",J456,0)</f>
        <v>0</v>
      </c>
      <c r="BH456" s="213">
        <f>IF(N456="sníž. přenesená",J456,0)</f>
        <v>0</v>
      </c>
      <c r="BI456" s="213">
        <f>IF(N456="nulová",J456,0)</f>
        <v>0</v>
      </c>
      <c r="BJ456" s="24" t="s">
        <v>85</v>
      </c>
      <c r="BK456" s="213">
        <f>ROUND(I456*H456,2)</f>
        <v>0</v>
      </c>
      <c r="BL456" s="24" t="s">
        <v>208</v>
      </c>
      <c r="BM456" s="24" t="s">
        <v>1731</v>
      </c>
    </row>
    <row r="457" spans="2:47" s="1" customFormat="1" ht="13.5">
      <c r="B457" s="47"/>
      <c r="D457" s="214" t="s">
        <v>210</v>
      </c>
      <c r="F457" s="215" t="s">
        <v>1386</v>
      </c>
      <c r="I457" s="216"/>
      <c r="L457" s="47"/>
      <c r="M457" s="217"/>
      <c r="N457" s="48"/>
      <c r="O457" s="48"/>
      <c r="P457" s="48"/>
      <c r="Q457" s="48"/>
      <c r="R457" s="48"/>
      <c r="S457" s="48"/>
      <c r="T457" s="86"/>
      <c r="AT457" s="24" t="s">
        <v>210</v>
      </c>
      <c r="AU457" s="24" t="s">
        <v>87</v>
      </c>
    </row>
    <row r="458" spans="2:65" s="1" customFormat="1" ht="16.5" customHeight="1">
      <c r="B458" s="201"/>
      <c r="C458" s="202" t="s">
        <v>1491</v>
      </c>
      <c r="D458" s="202" t="s">
        <v>203</v>
      </c>
      <c r="E458" s="203" t="s">
        <v>1732</v>
      </c>
      <c r="F458" s="204" t="s">
        <v>1390</v>
      </c>
      <c r="G458" s="205" t="s">
        <v>330</v>
      </c>
      <c r="H458" s="206">
        <v>110</v>
      </c>
      <c r="I458" s="207"/>
      <c r="J458" s="208">
        <f>ROUND(I458*H458,2)</f>
        <v>0</v>
      </c>
      <c r="K458" s="204" t="s">
        <v>5</v>
      </c>
      <c r="L458" s="47"/>
      <c r="M458" s="209" t="s">
        <v>5</v>
      </c>
      <c r="N458" s="210" t="s">
        <v>48</v>
      </c>
      <c r="O458" s="48"/>
      <c r="P458" s="211">
        <f>O458*H458</f>
        <v>0</v>
      </c>
      <c r="Q458" s="211">
        <v>0</v>
      </c>
      <c r="R458" s="211">
        <f>Q458*H458</f>
        <v>0</v>
      </c>
      <c r="S458" s="211">
        <v>0</v>
      </c>
      <c r="T458" s="212">
        <f>S458*H458</f>
        <v>0</v>
      </c>
      <c r="AR458" s="24" t="s">
        <v>208</v>
      </c>
      <c r="AT458" s="24" t="s">
        <v>203</v>
      </c>
      <c r="AU458" s="24" t="s">
        <v>87</v>
      </c>
      <c r="AY458" s="24" t="s">
        <v>201</v>
      </c>
      <c r="BE458" s="213">
        <f>IF(N458="základní",J458,0)</f>
        <v>0</v>
      </c>
      <c r="BF458" s="213">
        <f>IF(N458="snížená",J458,0)</f>
        <v>0</v>
      </c>
      <c r="BG458" s="213">
        <f>IF(N458="zákl. přenesená",J458,0)</f>
        <v>0</v>
      </c>
      <c r="BH458" s="213">
        <f>IF(N458="sníž. přenesená",J458,0)</f>
        <v>0</v>
      </c>
      <c r="BI458" s="213">
        <f>IF(N458="nulová",J458,0)</f>
        <v>0</v>
      </c>
      <c r="BJ458" s="24" t="s">
        <v>85</v>
      </c>
      <c r="BK458" s="213">
        <f>ROUND(I458*H458,2)</f>
        <v>0</v>
      </c>
      <c r="BL458" s="24" t="s">
        <v>208</v>
      </c>
      <c r="BM458" s="24" t="s">
        <v>1733</v>
      </c>
    </row>
    <row r="459" spans="2:47" s="1" customFormat="1" ht="13.5">
      <c r="B459" s="47"/>
      <c r="D459" s="214" t="s">
        <v>210</v>
      </c>
      <c r="F459" s="215" t="s">
        <v>1390</v>
      </c>
      <c r="I459" s="216"/>
      <c r="L459" s="47"/>
      <c r="M459" s="217"/>
      <c r="N459" s="48"/>
      <c r="O459" s="48"/>
      <c r="P459" s="48"/>
      <c r="Q459" s="48"/>
      <c r="R459" s="48"/>
      <c r="S459" s="48"/>
      <c r="T459" s="86"/>
      <c r="AT459" s="24" t="s">
        <v>210</v>
      </c>
      <c r="AU459" s="24" t="s">
        <v>87</v>
      </c>
    </row>
    <row r="460" spans="2:65" s="1" customFormat="1" ht="16.5" customHeight="1">
      <c r="B460" s="201"/>
      <c r="C460" s="202" t="s">
        <v>1734</v>
      </c>
      <c r="D460" s="202" t="s">
        <v>203</v>
      </c>
      <c r="E460" s="203" t="s">
        <v>1735</v>
      </c>
      <c r="F460" s="204" t="s">
        <v>1394</v>
      </c>
      <c r="G460" s="205" t="s">
        <v>330</v>
      </c>
      <c r="H460" s="206">
        <v>80</v>
      </c>
      <c r="I460" s="207"/>
      <c r="J460" s="208">
        <f>ROUND(I460*H460,2)</f>
        <v>0</v>
      </c>
      <c r="K460" s="204" t="s">
        <v>5</v>
      </c>
      <c r="L460" s="47"/>
      <c r="M460" s="209" t="s">
        <v>5</v>
      </c>
      <c r="N460" s="210" t="s">
        <v>48</v>
      </c>
      <c r="O460" s="48"/>
      <c r="P460" s="211">
        <f>O460*H460</f>
        <v>0</v>
      </c>
      <c r="Q460" s="211">
        <v>0</v>
      </c>
      <c r="R460" s="211">
        <f>Q460*H460</f>
        <v>0</v>
      </c>
      <c r="S460" s="211">
        <v>0</v>
      </c>
      <c r="T460" s="212">
        <f>S460*H460</f>
        <v>0</v>
      </c>
      <c r="AR460" s="24" t="s">
        <v>208</v>
      </c>
      <c r="AT460" s="24" t="s">
        <v>203</v>
      </c>
      <c r="AU460" s="24" t="s">
        <v>87</v>
      </c>
      <c r="AY460" s="24" t="s">
        <v>201</v>
      </c>
      <c r="BE460" s="213">
        <f>IF(N460="základní",J460,0)</f>
        <v>0</v>
      </c>
      <c r="BF460" s="213">
        <f>IF(N460="snížená",J460,0)</f>
        <v>0</v>
      </c>
      <c r="BG460" s="213">
        <f>IF(N460="zákl. přenesená",J460,0)</f>
        <v>0</v>
      </c>
      <c r="BH460" s="213">
        <f>IF(N460="sníž. přenesená",J460,0)</f>
        <v>0</v>
      </c>
      <c r="BI460" s="213">
        <f>IF(N460="nulová",J460,0)</f>
        <v>0</v>
      </c>
      <c r="BJ460" s="24" t="s">
        <v>85</v>
      </c>
      <c r="BK460" s="213">
        <f>ROUND(I460*H460,2)</f>
        <v>0</v>
      </c>
      <c r="BL460" s="24" t="s">
        <v>208</v>
      </c>
      <c r="BM460" s="24" t="s">
        <v>1736</v>
      </c>
    </row>
    <row r="461" spans="2:47" s="1" customFormat="1" ht="13.5">
      <c r="B461" s="47"/>
      <c r="D461" s="214" t="s">
        <v>210</v>
      </c>
      <c r="F461" s="215" t="s">
        <v>1394</v>
      </c>
      <c r="I461" s="216"/>
      <c r="L461" s="47"/>
      <c r="M461" s="217"/>
      <c r="N461" s="48"/>
      <c r="O461" s="48"/>
      <c r="P461" s="48"/>
      <c r="Q461" s="48"/>
      <c r="R461" s="48"/>
      <c r="S461" s="48"/>
      <c r="T461" s="86"/>
      <c r="AT461" s="24" t="s">
        <v>210</v>
      </c>
      <c r="AU461" s="24" t="s">
        <v>87</v>
      </c>
    </row>
    <row r="462" spans="2:65" s="1" customFormat="1" ht="16.5" customHeight="1">
      <c r="B462" s="201"/>
      <c r="C462" s="202" t="s">
        <v>1494</v>
      </c>
      <c r="D462" s="202" t="s">
        <v>203</v>
      </c>
      <c r="E462" s="203" t="s">
        <v>1737</v>
      </c>
      <c r="F462" s="204" t="s">
        <v>1398</v>
      </c>
      <c r="G462" s="205" t="s">
        <v>922</v>
      </c>
      <c r="H462" s="206">
        <v>10</v>
      </c>
      <c r="I462" s="207"/>
      <c r="J462" s="208">
        <f>ROUND(I462*H462,2)</f>
        <v>0</v>
      </c>
      <c r="K462" s="204" t="s">
        <v>5</v>
      </c>
      <c r="L462" s="47"/>
      <c r="M462" s="209" t="s">
        <v>5</v>
      </c>
      <c r="N462" s="210" t="s">
        <v>48</v>
      </c>
      <c r="O462" s="48"/>
      <c r="P462" s="211">
        <f>O462*H462</f>
        <v>0</v>
      </c>
      <c r="Q462" s="211">
        <v>0</v>
      </c>
      <c r="R462" s="211">
        <f>Q462*H462</f>
        <v>0</v>
      </c>
      <c r="S462" s="211">
        <v>0</v>
      </c>
      <c r="T462" s="212">
        <f>S462*H462</f>
        <v>0</v>
      </c>
      <c r="AR462" s="24" t="s">
        <v>208</v>
      </c>
      <c r="AT462" s="24" t="s">
        <v>203</v>
      </c>
      <c r="AU462" s="24" t="s">
        <v>87</v>
      </c>
      <c r="AY462" s="24" t="s">
        <v>201</v>
      </c>
      <c r="BE462" s="213">
        <f>IF(N462="základní",J462,0)</f>
        <v>0</v>
      </c>
      <c r="BF462" s="213">
        <f>IF(N462="snížená",J462,0)</f>
        <v>0</v>
      </c>
      <c r="BG462" s="213">
        <f>IF(N462="zákl. přenesená",J462,0)</f>
        <v>0</v>
      </c>
      <c r="BH462" s="213">
        <f>IF(N462="sníž. přenesená",J462,0)</f>
        <v>0</v>
      </c>
      <c r="BI462" s="213">
        <f>IF(N462="nulová",J462,0)</f>
        <v>0</v>
      </c>
      <c r="BJ462" s="24" t="s">
        <v>85</v>
      </c>
      <c r="BK462" s="213">
        <f>ROUND(I462*H462,2)</f>
        <v>0</v>
      </c>
      <c r="BL462" s="24" t="s">
        <v>208</v>
      </c>
      <c r="BM462" s="24" t="s">
        <v>1738</v>
      </c>
    </row>
    <row r="463" spans="2:47" s="1" customFormat="1" ht="13.5">
      <c r="B463" s="47"/>
      <c r="D463" s="214" t="s">
        <v>210</v>
      </c>
      <c r="F463" s="215" t="s">
        <v>1398</v>
      </c>
      <c r="I463" s="216"/>
      <c r="L463" s="47"/>
      <c r="M463" s="217"/>
      <c r="N463" s="48"/>
      <c r="O463" s="48"/>
      <c r="P463" s="48"/>
      <c r="Q463" s="48"/>
      <c r="R463" s="48"/>
      <c r="S463" s="48"/>
      <c r="T463" s="86"/>
      <c r="AT463" s="24" t="s">
        <v>210</v>
      </c>
      <c r="AU463" s="24" t="s">
        <v>87</v>
      </c>
    </row>
    <row r="464" spans="2:65" s="1" customFormat="1" ht="16.5" customHeight="1">
      <c r="B464" s="201"/>
      <c r="C464" s="202" t="s">
        <v>1739</v>
      </c>
      <c r="D464" s="202" t="s">
        <v>203</v>
      </c>
      <c r="E464" s="203" t="s">
        <v>1740</v>
      </c>
      <c r="F464" s="204" t="s">
        <v>1400</v>
      </c>
      <c r="G464" s="205" t="s">
        <v>1192</v>
      </c>
      <c r="H464" s="206">
        <v>11</v>
      </c>
      <c r="I464" s="207"/>
      <c r="J464" s="208">
        <f>ROUND(I464*H464,2)</f>
        <v>0</v>
      </c>
      <c r="K464" s="204" t="s">
        <v>5</v>
      </c>
      <c r="L464" s="47"/>
      <c r="M464" s="209" t="s">
        <v>5</v>
      </c>
      <c r="N464" s="210" t="s">
        <v>48</v>
      </c>
      <c r="O464" s="48"/>
      <c r="P464" s="211">
        <f>O464*H464</f>
        <v>0</v>
      </c>
      <c r="Q464" s="211">
        <v>0</v>
      </c>
      <c r="R464" s="211">
        <f>Q464*H464</f>
        <v>0</v>
      </c>
      <c r="S464" s="211">
        <v>0</v>
      </c>
      <c r="T464" s="212">
        <f>S464*H464</f>
        <v>0</v>
      </c>
      <c r="AR464" s="24" t="s">
        <v>208</v>
      </c>
      <c r="AT464" s="24" t="s">
        <v>203</v>
      </c>
      <c r="AU464" s="24" t="s">
        <v>87</v>
      </c>
      <c r="AY464" s="24" t="s">
        <v>201</v>
      </c>
      <c r="BE464" s="213">
        <f>IF(N464="základní",J464,0)</f>
        <v>0</v>
      </c>
      <c r="BF464" s="213">
        <f>IF(N464="snížená",J464,0)</f>
        <v>0</v>
      </c>
      <c r="BG464" s="213">
        <f>IF(N464="zákl. přenesená",J464,0)</f>
        <v>0</v>
      </c>
      <c r="BH464" s="213">
        <f>IF(N464="sníž. přenesená",J464,0)</f>
        <v>0</v>
      </c>
      <c r="BI464" s="213">
        <f>IF(N464="nulová",J464,0)</f>
        <v>0</v>
      </c>
      <c r="BJ464" s="24" t="s">
        <v>85</v>
      </c>
      <c r="BK464" s="213">
        <f>ROUND(I464*H464,2)</f>
        <v>0</v>
      </c>
      <c r="BL464" s="24" t="s">
        <v>208</v>
      </c>
      <c r="BM464" s="24" t="s">
        <v>1741</v>
      </c>
    </row>
    <row r="465" spans="2:47" s="1" customFormat="1" ht="13.5">
      <c r="B465" s="47"/>
      <c r="D465" s="214" t="s">
        <v>210</v>
      </c>
      <c r="F465" s="215" t="s">
        <v>1400</v>
      </c>
      <c r="I465" s="216"/>
      <c r="L465" s="47"/>
      <c r="M465" s="217"/>
      <c r="N465" s="48"/>
      <c r="O465" s="48"/>
      <c r="P465" s="48"/>
      <c r="Q465" s="48"/>
      <c r="R465" s="48"/>
      <c r="S465" s="48"/>
      <c r="T465" s="86"/>
      <c r="AT465" s="24" t="s">
        <v>210</v>
      </c>
      <c r="AU465" s="24" t="s">
        <v>87</v>
      </c>
    </row>
    <row r="466" spans="2:65" s="1" customFormat="1" ht="16.5" customHeight="1">
      <c r="B466" s="201"/>
      <c r="C466" s="202" t="s">
        <v>1499</v>
      </c>
      <c r="D466" s="202" t="s">
        <v>203</v>
      </c>
      <c r="E466" s="203" t="s">
        <v>1742</v>
      </c>
      <c r="F466" s="204" t="s">
        <v>1402</v>
      </c>
      <c r="G466" s="205" t="s">
        <v>330</v>
      </c>
      <c r="H466" s="206">
        <v>20</v>
      </c>
      <c r="I466" s="207"/>
      <c r="J466" s="208">
        <f>ROUND(I466*H466,2)</f>
        <v>0</v>
      </c>
      <c r="K466" s="204" t="s">
        <v>5</v>
      </c>
      <c r="L466" s="47"/>
      <c r="M466" s="209" t="s">
        <v>5</v>
      </c>
      <c r="N466" s="210" t="s">
        <v>48</v>
      </c>
      <c r="O466" s="48"/>
      <c r="P466" s="211">
        <f>O466*H466</f>
        <v>0</v>
      </c>
      <c r="Q466" s="211">
        <v>0</v>
      </c>
      <c r="R466" s="211">
        <f>Q466*H466</f>
        <v>0</v>
      </c>
      <c r="S466" s="211">
        <v>0</v>
      </c>
      <c r="T466" s="212">
        <f>S466*H466</f>
        <v>0</v>
      </c>
      <c r="AR466" s="24" t="s">
        <v>208</v>
      </c>
      <c r="AT466" s="24" t="s">
        <v>203</v>
      </c>
      <c r="AU466" s="24" t="s">
        <v>87</v>
      </c>
      <c r="AY466" s="24" t="s">
        <v>201</v>
      </c>
      <c r="BE466" s="213">
        <f>IF(N466="základní",J466,0)</f>
        <v>0</v>
      </c>
      <c r="BF466" s="213">
        <f>IF(N466="snížená",J466,0)</f>
        <v>0</v>
      </c>
      <c r="BG466" s="213">
        <f>IF(N466="zákl. přenesená",J466,0)</f>
        <v>0</v>
      </c>
      <c r="BH466" s="213">
        <f>IF(N466="sníž. přenesená",J466,0)</f>
        <v>0</v>
      </c>
      <c r="BI466" s="213">
        <f>IF(N466="nulová",J466,0)</f>
        <v>0</v>
      </c>
      <c r="BJ466" s="24" t="s">
        <v>85</v>
      </c>
      <c r="BK466" s="213">
        <f>ROUND(I466*H466,2)</f>
        <v>0</v>
      </c>
      <c r="BL466" s="24" t="s">
        <v>208</v>
      </c>
      <c r="BM466" s="24" t="s">
        <v>1743</v>
      </c>
    </row>
    <row r="467" spans="2:47" s="1" customFormat="1" ht="13.5">
      <c r="B467" s="47"/>
      <c r="D467" s="214" t="s">
        <v>210</v>
      </c>
      <c r="F467" s="215" t="s">
        <v>1402</v>
      </c>
      <c r="I467" s="216"/>
      <c r="L467" s="47"/>
      <c r="M467" s="217"/>
      <c r="N467" s="48"/>
      <c r="O467" s="48"/>
      <c r="P467" s="48"/>
      <c r="Q467" s="48"/>
      <c r="R467" s="48"/>
      <c r="S467" s="48"/>
      <c r="T467" s="86"/>
      <c r="AT467" s="24" t="s">
        <v>210</v>
      </c>
      <c r="AU467" s="24" t="s">
        <v>87</v>
      </c>
    </row>
    <row r="468" spans="2:65" s="1" customFormat="1" ht="16.5" customHeight="1">
      <c r="B468" s="201"/>
      <c r="C468" s="202" t="s">
        <v>1744</v>
      </c>
      <c r="D468" s="202" t="s">
        <v>203</v>
      </c>
      <c r="E468" s="203" t="s">
        <v>1745</v>
      </c>
      <c r="F468" s="204" t="s">
        <v>1404</v>
      </c>
      <c r="G468" s="205" t="s">
        <v>330</v>
      </c>
      <c r="H468" s="206">
        <v>20</v>
      </c>
      <c r="I468" s="207"/>
      <c r="J468" s="208">
        <f>ROUND(I468*H468,2)</f>
        <v>0</v>
      </c>
      <c r="K468" s="204" t="s">
        <v>5</v>
      </c>
      <c r="L468" s="47"/>
      <c r="M468" s="209" t="s">
        <v>5</v>
      </c>
      <c r="N468" s="210" t="s">
        <v>48</v>
      </c>
      <c r="O468" s="48"/>
      <c r="P468" s="211">
        <f>O468*H468</f>
        <v>0</v>
      </c>
      <c r="Q468" s="211">
        <v>0</v>
      </c>
      <c r="R468" s="211">
        <f>Q468*H468</f>
        <v>0</v>
      </c>
      <c r="S468" s="211">
        <v>0</v>
      </c>
      <c r="T468" s="212">
        <f>S468*H468</f>
        <v>0</v>
      </c>
      <c r="AR468" s="24" t="s">
        <v>208</v>
      </c>
      <c r="AT468" s="24" t="s">
        <v>203</v>
      </c>
      <c r="AU468" s="24" t="s">
        <v>87</v>
      </c>
      <c r="AY468" s="24" t="s">
        <v>201</v>
      </c>
      <c r="BE468" s="213">
        <f>IF(N468="základní",J468,0)</f>
        <v>0</v>
      </c>
      <c r="BF468" s="213">
        <f>IF(N468="snížená",J468,0)</f>
        <v>0</v>
      </c>
      <c r="BG468" s="213">
        <f>IF(N468="zákl. přenesená",J468,0)</f>
        <v>0</v>
      </c>
      <c r="BH468" s="213">
        <f>IF(N468="sníž. přenesená",J468,0)</f>
        <v>0</v>
      </c>
      <c r="BI468" s="213">
        <f>IF(N468="nulová",J468,0)</f>
        <v>0</v>
      </c>
      <c r="BJ468" s="24" t="s">
        <v>85</v>
      </c>
      <c r="BK468" s="213">
        <f>ROUND(I468*H468,2)</f>
        <v>0</v>
      </c>
      <c r="BL468" s="24" t="s">
        <v>208</v>
      </c>
      <c r="BM468" s="24" t="s">
        <v>1746</v>
      </c>
    </row>
    <row r="469" spans="2:47" s="1" customFormat="1" ht="13.5">
      <c r="B469" s="47"/>
      <c r="D469" s="214" t="s">
        <v>210</v>
      </c>
      <c r="F469" s="215" t="s">
        <v>1404</v>
      </c>
      <c r="I469" s="216"/>
      <c r="L469" s="47"/>
      <c r="M469" s="217"/>
      <c r="N469" s="48"/>
      <c r="O469" s="48"/>
      <c r="P469" s="48"/>
      <c r="Q469" s="48"/>
      <c r="R469" s="48"/>
      <c r="S469" s="48"/>
      <c r="T469" s="86"/>
      <c r="AT469" s="24" t="s">
        <v>210</v>
      </c>
      <c r="AU469" s="24" t="s">
        <v>87</v>
      </c>
    </row>
    <row r="470" spans="2:65" s="1" customFormat="1" ht="16.5" customHeight="1">
      <c r="B470" s="201"/>
      <c r="C470" s="202" t="s">
        <v>1504</v>
      </c>
      <c r="D470" s="202" t="s">
        <v>203</v>
      </c>
      <c r="E470" s="203" t="s">
        <v>1747</v>
      </c>
      <c r="F470" s="204" t="s">
        <v>1406</v>
      </c>
      <c r="G470" s="205" t="s">
        <v>1022</v>
      </c>
      <c r="H470" s="206">
        <v>180</v>
      </c>
      <c r="I470" s="207"/>
      <c r="J470" s="208">
        <f>ROUND(I470*H470,2)</f>
        <v>0</v>
      </c>
      <c r="K470" s="204" t="s">
        <v>5</v>
      </c>
      <c r="L470" s="47"/>
      <c r="M470" s="209" t="s">
        <v>5</v>
      </c>
      <c r="N470" s="210" t="s">
        <v>48</v>
      </c>
      <c r="O470" s="48"/>
      <c r="P470" s="211">
        <f>O470*H470</f>
        <v>0</v>
      </c>
      <c r="Q470" s="211">
        <v>0</v>
      </c>
      <c r="R470" s="211">
        <f>Q470*H470</f>
        <v>0</v>
      </c>
      <c r="S470" s="211">
        <v>0</v>
      </c>
      <c r="T470" s="212">
        <f>S470*H470</f>
        <v>0</v>
      </c>
      <c r="AR470" s="24" t="s">
        <v>208</v>
      </c>
      <c r="AT470" s="24" t="s">
        <v>203</v>
      </c>
      <c r="AU470" s="24" t="s">
        <v>87</v>
      </c>
      <c r="AY470" s="24" t="s">
        <v>201</v>
      </c>
      <c r="BE470" s="213">
        <f>IF(N470="základní",J470,0)</f>
        <v>0</v>
      </c>
      <c r="BF470" s="213">
        <f>IF(N470="snížená",J470,0)</f>
        <v>0</v>
      </c>
      <c r="BG470" s="213">
        <f>IF(N470="zákl. přenesená",J470,0)</f>
        <v>0</v>
      </c>
      <c r="BH470" s="213">
        <f>IF(N470="sníž. přenesená",J470,0)</f>
        <v>0</v>
      </c>
      <c r="BI470" s="213">
        <f>IF(N470="nulová",J470,0)</f>
        <v>0</v>
      </c>
      <c r="BJ470" s="24" t="s">
        <v>85</v>
      </c>
      <c r="BK470" s="213">
        <f>ROUND(I470*H470,2)</f>
        <v>0</v>
      </c>
      <c r="BL470" s="24" t="s">
        <v>208</v>
      </c>
      <c r="BM470" s="24" t="s">
        <v>1748</v>
      </c>
    </row>
    <row r="471" spans="2:47" s="1" customFormat="1" ht="13.5">
      <c r="B471" s="47"/>
      <c r="D471" s="214" t="s">
        <v>210</v>
      </c>
      <c r="F471" s="215" t="s">
        <v>1406</v>
      </c>
      <c r="I471" s="216"/>
      <c r="L471" s="47"/>
      <c r="M471" s="217"/>
      <c r="N471" s="48"/>
      <c r="O471" s="48"/>
      <c r="P471" s="48"/>
      <c r="Q471" s="48"/>
      <c r="R471" s="48"/>
      <c r="S471" s="48"/>
      <c r="T471" s="86"/>
      <c r="AT471" s="24" t="s">
        <v>210</v>
      </c>
      <c r="AU471" s="24" t="s">
        <v>87</v>
      </c>
    </row>
    <row r="472" spans="2:63" s="10" customFormat="1" ht="29.85" customHeight="1">
      <c r="B472" s="188"/>
      <c r="D472" s="189" t="s">
        <v>76</v>
      </c>
      <c r="E472" s="199" t="s">
        <v>1407</v>
      </c>
      <c r="F472" s="199" t="s">
        <v>1408</v>
      </c>
      <c r="I472" s="191"/>
      <c r="J472" s="200">
        <f>BK472</f>
        <v>0</v>
      </c>
      <c r="L472" s="188"/>
      <c r="M472" s="193"/>
      <c r="N472" s="194"/>
      <c r="O472" s="194"/>
      <c r="P472" s="195">
        <f>SUM(P473:P490)</f>
        <v>0</v>
      </c>
      <c r="Q472" s="194"/>
      <c r="R472" s="195">
        <f>SUM(R473:R490)</f>
        <v>0</v>
      </c>
      <c r="S472" s="194"/>
      <c r="T472" s="196">
        <f>SUM(T473:T490)</f>
        <v>0</v>
      </c>
      <c r="AR472" s="189" t="s">
        <v>85</v>
      </c>
      <c r="AT472" s="197" t="s">
        <v>76</v>
      </c>
      <c r="AU472" s="197" t="s">
        <v>85</v>
      </c>
      <c r="AY472" s="189" t="s">
        <v>201</v>
      </c>
      <c r="BK472" s="198">
        <f>SUM(BK473:BK490)</f>
        <v>0</v>
      </c>
    </row>
    <row r="473" spans="2:65" s="1" customFormat="1" ht="16.5" customHeight="1">
      <c r="B473" s="201"/>
      <c r="C473" s="202" t="s">
        <v>1749</v>
      </c>
      <c r="D473" s="202" t="s">
        <v>203</v>
      </c>
      <c r="E473" s="203" t="s">
        <v>1750</v>
      </c>
      <c r="F473" s="204" t="s">
        <v>1410</v>
      </c>
      <c r="G473" s="205" t="s">
        <v>330</v>
      </c>
      <c r="H473" s="206">
        <v>440</v>
      </c>
      <c r="I473" s="207"/>
      <c r="J473" s="208">
        <f>ROUND(I473*H473,2)</f>
        <v>0</v>
      </c>
      <c r="K473" s="204" t="s">
        <v>5</v>
      </c>
      <c r="L473" s="47"/>
      <c r="M473" s="209" t="s">
        <v>5</v>
      </c>
      <c r="N473" s="210" t="s">
        <v>48</v>
      </c>
      <c r="O473" s="48"/>
      <c r="P473" s="211">
        <f>O473*H473</f>
        <v>0</v>
      </c>
      <c r="Q473" s="211">
        <v>0</v>
      </c>
      <c r="R473" s="211">
        <f>Q473*H473</f>
        <v>0</v>
      </c>
      <c r="S473" s="211">
        <v>0</v>
      </c>
      <c r="T473" s="212">
        <f>S473*H473</f>
        <v>0</v>
      </c>
      <c r="AR473" s="24" t="s">
        <v>208</v>
      </c>
      <c r="AT473" s="24" t="s">
        <v>203</v>
      </c>
      <c r="AU473" s="24" t="s">
        <v>87</v>
      </c>
      <c r="AY473" s="24" t="s">
        <v>201</v>
      </c>
      <c r="BE473" s="213">
        <f>IF(N473="základní",J473,0)</f>
        <v>0</v>
      </c>
      <c r="BF473" s="213">
        <f>IF(N473="snížená",J473,0)</f>
        <v>0</v>
      </c>
      <c r="BG473" s="213">
        <f>IF(N473="zákl. přenesená",J473,0)</f>
        <v>0</v>
      </c>
      <c r="BH473" s="213">
        <f>IF(N473="sníž. přenesená",J473,0)</f>
        <v>0</v>
      </c>
      <c r="BI473" s="213">
        <f>IF(N473="nulová",J473,0)</f>
        <v>0</v>
      </c>
      <c r="BJ473" s="24" t="s">
        <v>85</v>
      </c>
      <c r="BK473" s="213">
        <f>ROUND(I473*H473,2)</f>
        <v>0</v>
      </c>
      <c r="BL473" s="24" t="s">
        <v>208</v>
      </c>
      <c r="BM473" s="24" t="s">
        <v>1751</v>
      </c>
    </row>
    <row r="474" spans="2:47" s="1" customFormat="1" ht="13.5">
      <c r="B474" s="47"/>
      <c r="D474" s="214" t="s">
        <v>210</v>
      </c>
      <c r="F474" s="215" t="s">
        <v>1410</v>
      </c>
      <c r="I474" s="216"/>
      <c r="L474" s="47"/>
      <c r="M474" s="217"/>
      <c r="N474" s="48"/>
      <c r="O474" s="48"/>
      <c r="P474" s="48"/>
      <c r="Q474" s="48"/>
      <c r="R474" s="48"/>
      <c r="S474" s="48"/>
      <c r="T474" s="86"/>
      <c r="AT474" s="24" t="s">
        <v>210</v>
      </c>
      <c r="AU474" s="24" t="s">
        <v>87</v>
      </c>
    </row>
    <row r="475" spans="2:65" s="1" customFormat="1" ht="16.5" customHeight="1">
      <c r="B475" s="201"/>
      <c r="C475" s="202" t="s">
        <v>1507</v>
      </c>
      <c r="D475" s="202" t="s">
        <v>203</v>
      </c>
      <c r="E475" s="203" t="s">
        <v>1752</v>
      </c>
      <c r="F475" s="204" t="s">
        <v>1412</v>
      </c>
      <c r="G475" s="205" t="s">
        <v>1192</v>
      </c>
      <c r="H475" s="206">
        <v>880</v>
      </c>
      <c r="I475" s="207"/>
      <c r="J475" s="208">
        <f>ROUND(I475*H475,2)</f>
        <v>0</v>
      </c>
      <c r="K475" s="204" t="s">
        <v>5</v>
      </c>
      <c r="L475" s="47"/>
      <c r="M475" s="209" t="s">
        <v>5</v>
      </c>
      <c r="N475" s="210" t="s">
        <v>48</v>
      </c>
      <c r="O475" s="48"/>
      <c r="P475" s="211">
        <f>O475*H475</f>
        <v>0</v>
      </c>
      <c r="Q475" s="211">
        <v>0</v>
      </c>
      <c r="R475" s="211">
        <f>Q475*H475</f>
        <v>0</v>
      </c>
      <c r="S475" s="211">
        <v>0</v>
      </c>
      <c r="T475" s="212">
        <f>S475*H475</f>
        <v>0</v>
      </c>
      <c r="AR475" s="24" t="s">
        <v>208</v>
      </c>
      <c r="AT475" s="24" t="s">
        <v>203</v>
      </c>
      <c r="AU475" s="24" t="s">
        <v>87</v>
      </c>
      <c r="AY475" s="24" t="s">
        <v>201</v>
      </c>
      <c r="BE475" s="213">
        <f>IF(N475="základní",J475,0)</f>
        <v>0</v>
      </c>
      <c r="BF475" s="213">
        <f>IF(N475="snížená",J475,0)</f>
        <v>0</v>
      </c>
      <c r="BG475" s="213">
        <f>IF(N475="zákl. přenesená",J475,0)</f>
        <v>0</v>
      </c>
      <c r="BH475" s="213">
        <f>IF(N475="sníž. přenesená",J475,0)</f>
        <v>0</v>
      </c>
      <c r="BI475" s="213">
        <f>IF(N475="nulová",J475,0)</f>
        <v>0</v>
      </c>
      <c r="BJ475" s="24" t="s">
        <v>85</v>
      </c>
      <c r="BK475" s="213">
        <f>ROUND(I475*H475,2)</f>
        <v>0</v>
      </c>
      <c r="BL475" s="24" t="s">
        <v>208</v>
      </c>
      <c r="BM475" s="24" t="s">
        <v>1753</v>
      </c>
    </row>
    <row r="476" spans="2:47" s="1" customFormat="1" ht="13.5">
      <c r="B476" s="47"/>
      <c r="D476" s="214" t="s">
        <v>210</v>
      </c>
      <c r="F476" s="215" t="s">
        <v>1412</v>
      </c>
      <c r="I476" s="216"/>
      <c r="L476" s="47"/>
      <c r="M476" s="217"/>
      <c r="N476" s="48"/>
      <c r="O476" s="48"/>
      <c r="P476" s="48"/>
      <c r="Q476" s="48"/>
      <c r="R476" s="48"/>
      <c r="S476" s="48"/>
      <c r="T476" s="86"/>
      <c r="AT476" s="24" t="s">
        <v>210</v>
      </c>
      <c r="AU476" s="24" t="s">
        <v>87</v>
      </c>
    </row>
    <row r="477" spans="2:65" s="1" customFormat="1" ht="16.5" customHeight="1">
      <c r="B477" s="201"/>
      <c r="C477" s="202" t="s">
        <v>1754</v>
      </c>
      <c r="D477" s="202" t="s">
        <v>203</v>
      </c>
      <c r="E477" s="203" t="s">
        <v>1755</v>
      </c>
      <c r="F477" s="204" t="s">
        <v>1414</v>
      </c>
      <c r="G477" s="205" t="s">
        <v>330</v>
      </c>
      <c r="H477" s="206">
        <v>180</v>
      </c>
      <c r="I477" s="207"/>
      <c r="J477" s="208">
        <f>ROUND(I477*H477,2)</f>
        <v>0</v>
      </c>
      <c r="K477" s="204" t="s">
        <v>5</v>
      </c>
      <c r="L477" s="47"/>
      <c r="M477" s="209" t="s">
        <v>5</v>
      </c>
      <c r="N477" s="210" t="s">
        <v>48</v>
      </c>
      <c r="O477" s="48"/>
      <c r="P477" s="211">
        <f>O477*H477</f>
        <v>0</v>
      </c>
      <c r="Q477" s="211">
        <v>0</v>
      </c>
      <c r="R477" s="211">
        <f>Q477*H477</f>
        <v>0</v>
      </c>
      <c r="S477" s="211">
        <v>0</v>
      </c>
      <c r="T477" s="212">
        <f>S477*H477</f>
        <v>0</v>
      </c>
      <c r="AR477" s="24" t="s">
        <v>208</v>
      </c>
      <c r="AT477" s="24" t="s">
        <v>203</v>
      </c>
      <c r="AU477" s="24" t="s">
        <v>87</v>
      </c>
      <c r="AY477" s="24" t="s">
        <v>201</v>
      </c>
      <c r="BE477" s="213">
        <f>IF(N477="základní",J477,0)</f>
        <v>0</v>
      </c>
      <c r="BF477" s="213">
        <f>IF(N477="snížená",J477,0)</f>
        <v>0</v>
      </c>
      <c r="BG477" s="213">
        <f>IF(N477="zákl. přenesená",J477,0)</f>
        <v>0</v>
      </c>
      <c r="BH477" s="213">
        <f>IF(N477="sníž. přenesená",J477,0)</f>
        <v>0</v>
      </c>
      <c r="BI477" s="213">
        <f>IF(N477="nulová",J477,0)</f>
        <v>0</v>
      </c>
      <c r="BJ477" s="24" t="s">
        <v>85</v>
      </c>
      <c r="BK477" s="213">
        <f>ROUND(I477*H477,2)</f>
        <v>0</v>
      </c>
      <c r="BL477" s="24" t="s">
        <v>208</v>
      </c>
      <c r="BM477" s="24" t="s">
        <v>1756</v>
      </c>
    </row>
    <row r="478" spans="2:47" s="1" customFormat="1" ht="13.5">
      <c r="B478" s="47"/>
      <c r="D478" s="214" t="s">
        <v>210</v>
      </c>
      <c r="F478" s="215" t="s">
        <v>1414</v>
      </c>
      <c r="I478" s="216"/>
      <c r="L478" s="47"/>
      <c r="M478" s="217"/>
      <c r="N478" s="48"/>
      <c r="O478" s="48"/>
      <c r="P478" s="48"/>
      <c r="Q478" s="48"/>
      <c r="R478" s="48"/>
      <c r="S478" s="48"/>
      <c r="T478" s="86"/>
      <c r="AT478" s="24" t="s">
        <v>210</v>
      </c>
      <c r="AU478" s="24" t="s">
        <v>87</v>
      </c>
    </row>
    <row r="479" spans="2:65" s="1" customFormat="1" ht="16.5" customHeight="1">
      <c r="B479" s="201"/>
      <c r="C479" s="202" t="s">
        <v>1510</v>
      </c>
      <c r="D479" s="202" t="s">
        <v>203</v>
      </c>
      <c r="E479" s="203" t="s">
        <v>1757</v>
      </c>
      <c r="F479" s="204" t="s">
        <v>1416</v>
      </c>
      <c r="G479" s="205" t="s">
        <v>330</v>
      </c>
      <c r="H479" s="206">
        <v>80</v>
      </c>
      <c r="I479" s="207"/>
      <c r="J479" s="208">
        <f>ROUND(I479*H479,2)</f>
        <v>0</v>
      </c>
      <c r="K479" s="204" t="s">
        <v>5</v>
      </c>
      <c r="L479" s="47"/>
      <c r="M479" s="209" t="s">
        <v>5</v>
      </c>
      <c r="N479" s="210" t="s">
        <v>48</v>
      </c>
      <c r="O479" s="48"/>
      <c r="P479" s="211">
        <f>O479*H479</f>
        <v>0</v>
      </c>
      <c r="Q479" s="211">
        <v>0</v>
      </c>
      <c r="R479" s="211">
        <f>Q479*H479</f>
        <v>0</v>
      </c>
      <c r="S479" s="211">
        <v>0</v>
      </c>
      <c r="T479" s="212">
        <f>S479*H479</f>
        <v>0</v>
      </c>
      <c r="AR479" s="24" t="s">
        <v>208</v>
      </c>
      <c r="AT479" s="24" t="s">
        <v>203</v>
      </c>
      <c r="AU479" s="24" t="s">
        <v>87</v>
      </c>
      <c r="AY479" s="24" t="s">
        <v>201</v>
      </c>
      <c r="BE479" s="213">
        <f>IF(N479="základní",J479,0)</f>
        <v>0</v>
      </c>
      <c r="BF479" s="213">
        <f>IF(N479="snížená",J479,0)</f>
        <v>0</v>
      </c>
      <c r="BG479" s="213">
        <f>IF(N479="zákl. přenesená",J479,0)</f>
        <v>0</v>
      </c>
      <c r="BH479" s="213">
        <f>IF(N479="sníž. přenesená",J479,0)</f>
        <v>0</v>
      </c>
      <c r="BI479" s="213">
        <f>IF(N479="nulová",J479,0)</f>
        <v>0</v>
      </c>
      <c r="BJ479" s="24" t="s">
        <v>85</v>
      </c>
      <c r="BK479" s="213">
        <f>ROUND(I479*H479,2)</f>
        <v>0</v>
      </c>
      <c r="BL479" s="24" t="s">
        <v>208</v>
      </c>
      <c r="BM479" s="24" t="s">
        <v>1758</v>
      </c>
    </row>
    <row r="480" spans="2:47" s="1" customFormat="1" ht="13.5">
      <c r="B480" s="47"/>
      <c r="D480" s="214" t="s">
        <v>210</v>
      </c>
      <c r="F480" s="215" t="s">
        <v>1416</v>
      </c>
      <c r="I480" s="216"/>
      <c r="L480" s="47"/>
      <c r="M480" s="217"/>
      <c r="N480" s="48"/>
      <c r="O480" s="48"/>
      <c r="P480" s="48"/>
      <c r="Q480" s="48"/>
      <c r="R480" s="48"/>
      <c r="S480" s="48"/>
      <c r="T480" s="86"/>
      <c r="AT480" s="24" t="s">
        <v>210</v>
      </c>
      <c r="AU480" s="24" t="s">
        <v>87</v>
      </c>
    </row>
    <row r="481" spans="2:65" s="1" customFormat="1" ht="16.5" customHeight="1">
      <c r="B481" s="201"/>
      <c r="C481" s="202" t="s">
        <v>1759</v>
      </c>
      <c r="D481" s="202" t="s">
        <v>203</v>
      </c>
      <c r="E481" s="203" t="s">
        <v>1760</v>
      </c>
      <c r="F481" s="204" t="s">
        <v>1418</v>
      </c>
      <c r="G481" s="205" t="s">
        <v>330</v>
      </c>
      <c r="H481" s="206">
        <v>60</v>
      </c>
      <c r="I481" s="207"/>
      <c r="J481" s="208">
        <f>ROUND(I481*H481,2)</f>
        <v>0</v>
      </c>
      <c r="K481" s="204" t="s">
        <v>5</v>
      </c>
      <c r="L481" s="47"/>
      <c r="M481" s="209" t="s">
        <v>5</v>
      </c>
      <c r="N481" s="210" t="s">
        <v>48</v>
      </c>
      <c r="O481" s="48"/>
      <c r="P481" s="211">
        <f>O481*H481</f>
        <v>0</v>
      </c>
      <c r="Q481" s="211">
        <v>0</v>
      </c>
      <c r="R481" s="211">
        <f>Q481*H481</f>
        <v>0</v>
      </c>
      <c r="S481" s="211">
        <v>0</v>
      </c>
      <c r="T481" s="212">
        <f>S481*H481</f>
        <v>0</v>
      </c>
      <c r="AR481" s="24" t="s">
        <v>208</v>
      </c>
      <c r="AT481" s="24" t="s">
        <v>203</v>
      </c>
      <c r="AU481" s="24" t="s">
        <v>87</v>
      </c>
      <c r="AY481" s="24" t="s">
        <v>201</v>
      </c>
      <c r="BE481" s="213">
        <f>IF(N481="základní",J481,0)</f>
        <v>0</v>
      </c>
      <c r="BF481" s="213">
        <f>IF(N481="snížená",J481,0)</f>
        <v>0</v>
      </c>
      <c r="BG481" s="213">
        <f>IF(N481="zákl. přenesená",J481,0)</f>
        <v>0</v>
      </c>
      <c r="BH481" s="213">
        <f>IF(N481="sníž. přenesená",J481,0)</f>
        <v>0</v>
      </c>
      <c r="BI481" s="213">
        <f>IF(N481="nulová",J481,0)</f>
        <v>0</v>
      </c>
      <c r="BJ481" s="24" t="s">
        <v>85</v>
      </c>
      <c r="BK481" s="213">
        <f>ROUND(I481*H481,2)</f>
        <v>0</v>
      </c>
      <c r="BL481" s="24" t="s">
        <v>208</v>
      </c>
      <c r="BM481" s="24" t="s">
        <v>1761</v>
      </c>
    </row>
    <row r="482" spans="2:47" s="1" customFormat="1" ht="13.5">
      <c r="B482" s="47"/>
      <c r="D482" s="214" t="s">
        <v>210</v>
      </c>
      <c r="F482" s="215" t="s">
        <v>1418</v>
      </c>
      <c r="I482" s="216"/>
      <c r="L482" s="47"/>
      <c r="M482" s="217"/>
      <c r="N482" s="48"/>
      <c r="O482" s="48"/>
      <c r="P482" s="48"/>
      <c r="Q482" s="48"/>
      <c r="R482" s="48"/>
      <c r="S482" s="48"/>
      <c r="T482" s="86"/>
      <c r="AT482" s="24" t="s">
        <v>210</v>
      </c>
      <c r="AU482" s="24" t="s">
        <v>87</v>
      </c>
    </row>
    <row r="483" spans="2:65" s="1" customFormat="1" ht="16.5" customHeight="1">
      <c r="B483" s="201"/>
      <c r="C483" s="202" t="s">
        <v>1513</v>
      </c>
      <c r="D483" s="202" t="s">
        <v>203</v>
      </c>
      <c r="E483" s="203" t="s">
        <v>1762</v>
      </c>
      <c r="F483" s="204" t="s">
        <v>1420</v>
      </c>
      <c r="G483" s="205" t="s">
        <v>330</v>
      </c>
      <c r="H483" s="206">
        <v>35</v>
      </c>
      <c r="I483" s="207"/>
      <c r="J483" s="208">
        <f>ROUND(I483*H483,2)</f>
        <v>0</v>
      </c>
      <c r="K483" s="204" t="s">
        <v>5</v>
      </c>
      <c r="L483" s="47"/>
      <c r="M483" s="209" t="s">
        <v>5</v>
      </c>
      <c r="N483" s="210" t="s">
        <v>48</v>
      </c>
      <c r="O483" s="48"/>
      <c r="P483" s="211">
        <f>O483*H483</f>
        <v>0</v>
      </c>
      <c r="Q483" s="211">
        <v>0</v>
      </c>
      <c r="R483" s="211">
        <f>Q483*H483</f>
        <v>0</v>
      </c>
      <c r="S483" s="211">
        <v>0</v>
      </c>
      <c r="T483" s="212">
        <f>S483*H483</f>
        <v>0</v>
      </c>
      <c r="AR483" s="24" t="s">
        <v>208</v>
      </c>
      <c r="AT483" s="24" t="s">
        <v>203</v>
      </c>
      <c r="AU483" s="24" t="s">
        <v>87</v>
      </c>
      <c r="AY483" s="24" t="s">
        <v>201</v>
      </c>
      <c r="BE483" s="213">
        <f>IF(N483="základní",J483,0)</f>
        <v>0</v>
      </c>
      <c r="BF483" s="213">
        <f>IF(N483="snížená",J483,0)</f>
        <v>0</v>
      </c>
      <c r="BG483" s="213">
        <f>IF(N483="zákl. přenesená",J483,0)</f>
        <v>0</v>
      </c>
      <c r="BH483" s="213">
        <f>IF(N483="sníž. přenesená",J483,0)</f>
        <v>0</v>
      </c>
      <c r="BI483" s="213">
        <f>IF(N483="nulová",J483,0)</f>
        <v>0</v>
      </c>
      <c r="BJ483" s="24" t="s">
        <v>85</v>
      </c>
      <c r="BK483" s="213">
        <f>ROUND(I483*H483,2)</f>
        <v>0</v>
      </c>
      <c r="BL483" s="24" t="s">
        <v>208</v>
      </c>
      <c r="BM483" s="24" t="s">
        <v>1763</v>
      </c>
    </row>
    <row r="484" spans="2:47" s="1" customFormat="1" ht="13.5">
      <c r="B484" s="47"/>
      <c r="D484" s="214" t="s">
        <v>210</v>
      </c>
      <c r="F484" s="215" t="s">
        <v>1420</v>
      </c>
      <c r="I484" s="216"/>
      <c r="L484" s="47"/>
      <c r="M484" s="217"/>
      <c r="N484" s="48"/>
      <c r="O484" s="48"/>
      <c r="P484" s="48"/>
      <c r="Q484" s="48"/>
      <c r="R484" s="48"/>
      <c r="S484" s="48"/>
      <c r="T484" s="86"/>
      <c r="AT484" s="24" t="s">
        <v>210</v>
      </c>
      <c r="AU484" s="24" t="s">
        <v>87</v>
      </c>
    </row>
    <row r="485" spans="2:65" s="1" customFormat="1" ht="16.5" customHeight="1">
      <c r="B485" s="201"/>
      <c r="C485" s="202" t="s">
        <v>1764</v>
      </c>
      <c r="D485" s="202" t="s">
        <v>203</v>
      </c>
      <c r="E485" s="203" t="s">
        <v>1765</v>
      </c>
      <c r="F485" s="204" t="s">
        <v>1422</v>
      </c>
      <c r="G485" s="205" t="s">
        <v>330</v>
      </c>
      <c r="H485" s="206">
        <v>80</v>
      </c>
      <c r="I485" s="207"/>
      <c r="J485" s="208">
        <f>ROUND(I485*H485,2)</f>
        <v>0</v>
      </c>
      <c r="K485" s="204" t="s">
        <v>5</v>
      </c>
      <c r="L485" s="47"/>
      <c r="M485" s="209" t="s">
        <v>5</v>
      </c>
      <c r="N485" s="210" t="s">
        <v>48</v>
      </c>
      <c r="O485" s="48"/>
      <c r="P485" s="211">
        <f>O485*H485</f>
        <v>0</v>
      </c>
      <c r="Q485" s="211">
        <v>0</v>
      </c>
      <c r="R485" s="211">
        <f>Q485*H485</f>
        <v>0</v>
      </c>
      <c r="S485" s="211">
        <v>0</v>
      </c>
      <c r="T485" s="212">
        <f>S485*H485</f>
        <v>0</v>
      </c>
      <c r="AR485" s="24" t="s">
        <v>208</v>
      </c>
      <c r="AT485" s="24" t="s">
        <v>203</v>
      </c>
      <c r="AU485" s="24" t="s">
        <v>87</v>
      </c>
      <c r="AY485" s="24" t="s">
        <v>201</v>
      </c>
      <c r="BE485" s="213">
        <f>IF(N485="základní",J485,0)</f>
        <v>0</v>
      </c>
      <c r="BF485" s="213">
        <f>IF(N485="snížená",J485,0)</f>
        <v>0</v>
      </c>
      <c r="BG485" s="213">
        <f>IF(N485="zákl. přenesená",J485,0)</f>
        <v>0</v>
      </c>
      <c r="BH485" s="213">
        <f>IF(N485="sníž. přenesená",J485,0)</f>
        <v>0</v>
      </c>
      <c r="BI485" s="213">
        <f>IF(N485="nulová",J485,0)</f>
        <v>0</v>
      </c>
      <c r="BJ485" s="24" t="s">
        <v>85</v>
      </c>
      <c r="BK485" s="213">
        <f>ROUND(I485*H485,2)</f>
        <v>0</v>
      </c>
      <c r="BL485" s="24" t="s">
        <v>208</v>
      </c>
      <c r="BM485" s="24" t="s">
        <v>1766</v>
      </c>
    </row>
    <row r="486" spans="2:47" s="1" customFormat="1" ht="13.5">
      <c r="B486" s="47"/>
      <c r="D486" s="214" t="s">
        <v>210</v>
      </c>
      <c r="F486" s="215" t="s">
        <v>1422</v>
      </c>
      <c r="I486" s="216"/>
      <c r="L486" s="47"/>
      <c r="M486" s="217"/>
      <c r="N486" s="48"/>
      <c r="O486" s="48"/>
      <c r="P486" s="48"/>
      <c r="Q486" s="48"/>
      <c r="R486" s="48"/>
      <c r="S486" s="48"/>
      <c r="T486" s="86"/>
      <c r="AT486" s="24" t="s">
        <v>210</v>
      </c>
      <c r="AU486" s="24" t="s">
        <v>87</v>
      </c>
    </row>
    <row r="487" spans="2:65" s="1" customFormat="1" ht="16.5" customHeight="1">
      <c r="B487" s="201"/>
      <c r="C487" s="202" t="s">
        <v>1518</v>
      </c>
      <c r="D487" s="202" t="s">
        <v>203</v>
      </c>
      <c r="E487" s="203" t="s">
        <v>1767</v>
      </c>
      <c r="F487" s="204" t="s">
        <v>1424</v>
      </c>
      <c r="G487" s="205" t="s">
        <v>330</v>
      </c>
      <c r="H487" s="206">
        <v>110</v>
      </c>
      <c r="I487" s="207"/>
      <c r="J487" s="208">
        <f>ROUND(I487*H487,2)</f>
        <v>0</v>
      </c>
      <c r="K487" s="204" t="s">
        <v>5</v>
      </c>
      <c r="L487" s="47"/>
      <c r="M487" s="209" t="s">
        <v>5</v>
      </c>
      <c r="N487" s="210" t="s">
        <v>48</v>
      </c>
      <c r="O487" s="48"/>
      <c r="P487" s="211">
        <f>O487*H487</f>
        <v>0</v>
      </c>
      <c r="Q487" s="211">
        <v>0</v>
      </c>
      <c r="R487" s="211">
        <f>Q487*H487</f>
        <v>0</v>
      </c>
      <c r="S487" s="211">
        <v>0</v>
      </c>
      <c r="T487" s="212">
        <f>S487*H487</f>
        <v>0</v>
      </c>
      <c r="AR487" s="24" t="s">
        <v>208</v>
      </c>
      <c r="AT487" s="24" t="s">
        <v>203</v>
      </c>
      <c r="AU487" s="24" t="s">
        <v>87</v>
      </c>
      <c r="AY487" s="24" t="s">
        <v>201</v>
      </c>
      <c r="BE487" s="213">
        <f>IF(N487="základní",J487,0)</f>
        <v>0</v>
      </c>
      <c r="BF487" s="213">
        <f>IF(N487="snížená",J487,0)</f>
        <v>0</v>
      </c>
      <c r="BG487" s="213">
        <f>IF(N487="zákl. přenesená",J487,0)</f>
        <v>0</v>
      </c>
      <c r="BH487" s="213">
        <f>IF(N487="sníž. přenesená",J487,0)</f>
        <v>0</v>
      </c>
      <c r="BI487" s="213">
        <f>IF(N487="nulová",J487,0)</f>
        <v>0</v>
      </c>
      <c r="BJ487" s="24" t="s">
        <v>85</v>
      </c>
      <c r="BK487" s="213">
        <f>ROUND(I487*H487,2)</f>
        <v>0</v>
      </c>
      <c r="BL487" s="24" t="s">
        <v>208</v>
      </c>
      <c r="BM487" s="24" t="s">
        <v>1768</v>
      </c>
    </row>
    <row r="488" spans="2:47" s="1" customFormat="1" ht="13.5">
      <c r="B488" s="47"/>
      <c r="D488" s="214" t="s">
        <v>210</v>
      </c>
      <c r="F488" s="215" t="s">
        <v>1424</v>
      </c>
      <c r="I488" s="216"/>
      <c r="L488" s="47"/>
      <c r="M488" s="217"/>
      <c r="N488" s="48"/>
      <c r="O488" s="48"/>
      <c r="P488" s="48"/>
      <c r="Q488" s="48"/>
      <c r="R488" s="48"/>
      <c r="S488" s="48"/>
      <c r="T488" s="86"/>
      <c r="AT488" s="24" t="s">
        <v>210</v>
      </c>
      <c r="AU488" s="24" t="s">
        <v>87</v>
      </c>
    </row>
    <row r="489" spans="2:65" s="1" customFormat="1" ht="16.5" customHeight="1">
      <c r="B489" s="201"/>
      <c r="C489" s="202" t="s">
        <v>1769</v>
      </c>
      <c r="D489" s="202" t="s">
        <v>203</v>
      </c>
      <c r="E489" s="203" t="s">
        <v>1770</v>
      </c>
      <c r="F489" s="204" t="s">
        <v>1426</v>
      </c>
      <c r="G489" s="205" t="s">
        <v>330</v>
      </c>
      <c r="H489" s="206">
        <v>70</v>
      </c>
      <c r="I489" s="207"/>
      <c r="J489" s="208">
        <f>ROUND(I489*H489,2)</f>
        <v>0</v>
      </c>
      <c r="K489" s="204" t="s">
        <v>5</v>
      </c>
      <c r="L489" s="47"/>
      <c r="M489" s="209" t="s">
        <v>5</v>
      </c>
      <c r="N489" s="210" t="s">
        <v>48</v>
      </c>
      <c r="O489" s="48"/>
      <c r="P489" s="211">
        <f>O489*H489</f>
        <v>0</v>
      </c>
      <c r="Q489" s="211">
        <v>0</v>
      </c>
      <c r="R489" s="211">
        <f>Q489*H489</f>
        <v>0</v>
      </c>
      <c r="S489" s="211">
        <v>0</v>
      </c>
      <c r="T489" s="212">
        <f>S489*H489</f>
        <v>0</v>
      </c>
      <c r="AR489" s="24" t="s">
        <v>208</v>
      </c>
      <c r="AT489" s="24" t="s">
        <v>203</v>
      </c>
      <c r="AU489" s="24" t="s">
        <v>87</v>
      </c>
      <c r="AY489" s="24" t="s">
        <v>201</v>
      </c>
      <c r="BE489" s="213">
        <f>IF(N489="základní",J489,0)</f>
        <v>0</v>
      </c>
      <c r="BF489" s="213">
        <f>IF(N489="snížená",J489,0)</f>
        <v>0</v>
      </c>
      <c r="BG489" s="213">
        <f>IF(N489="zákl. přenesená",J489,0)</f>
        <v>0</v>
      </c>
      <c r="BH489" s="213">
        <f>IF(N489="sníž. přenesená",J489,0)</f>
        <v>0</v>
      </c>
      <c r="BI489" s="213">
        <f>IF(N489="nulová",J489,0)</f>
        <v>0</v>
      </c>
      <c r="BJ489" s="24" t="s">
        <v>85</v>
      </c>
      <c r="BK489" s="213">
        <f>ROUND(I489*H489,2)</f>
        <v>0</v>
      </c>
      <c r="BL489" s="24" t="s">
        <v>208</v>
      </c>
      <c r="BM489" s="24" t="s">
        <v>1771</v>
      </c>
    </row>
    <row r="490" spans="2:47" s="1" customFormat="1" ht="13.5">
      <c r="B490" s="47"/>
      <c r="D490" s="214" t="s">
        <v>210</v>
      </c>
      <c r="F490" s="215" t="s">
        <v>1426</v>
      </c>
      <c r="I490" s="216"/>
      <c r="L490" s="47"/>
      <c r="M490" s="217"/>
      <c r="N490" s="48"/>
      <c r="O490" s="48"/>
      <c r="P490" s="48"/>
      <c r="Q490" s="48"/>
      <c r="R490" s="48"/>
      <c r="S490" s="48"/>
      <c r="T490" s="86"/>
      <c r="AT490" s="24" t="s">
        <v>210</v>
      </c>
      <c r="AU490" s="24" t="s">
        <v>87</v>
      </c>
    </row>
    <row r="491" spans="2:63" s="10" customFormat="1" ht="29.85" customHeight="1">
      <c r="B491" s="188"/>
      <c r="D491" s="189" t="s">
        <v>76</v>
      </c>
      <c r="E491" s="199" t="s">
        <v>1427</v>
      </c>
      <c r="F491" s="199" t="s">
        <v>1428</v>
      </c>
      <c r="I491" s="191"/>
      <c r="J491" s="200">
        <f>BK491</f>
        <v>0</v>
      </c>
      <c r="L491" s="188"/>
      <c r="M491" s="193"/>
      <c r="N491" s="194"/>
      <c r="O491" s="194"/>
      <c r="P491" s="195">
        <f>SUM(P492:P503)</f>
        <v>0</v>
      </c>
      <c r="Q491" s="194"/>
      <c r="R491" s="195">
        <f>SUM(R492:R503)</f>
        <v>0</v>
      </c>
      <c r="S491" s="194"/>
      <c r="T491" s="196">
        <f>SUM(T492:T503)</f>
        <v>0</v>
      </c>
      <c r="AR491" s="189" t="s">
        <v>85</v>
      </c>
      <c r="AT491" s="197" t="s">
        <v>76</v>
      </c>
      <c r="AU491" s="197" t="s">
        <v>85</v>
      </c>
      <c r="AY491" s="189" t="s">
        <v>201</v>
      </c>
      <c r="BK491" s="198">
        <f>SUM(BK492:BK503)</f>
        <v>0</v>
      </c>
    </row>
    <row r="492" spans="2:65" s="1" customFormat="1" ht="16.5" customHeight="1">
      <c r="B492" s="201"/>
      <c r="C492" s="202" t="s">
        <v>1522</v>
      </c>
      <c r="D492" s="202" t="s">
        <v>203</v>
      </c>
      <c r="E492" s="203" t="s">
        <v>1772</v>
      </c>
      <c r="F492" s="204" t="s">
        <v>1430</v>
      </c>
      <c r="G492" s="205" t="s">
        <v>1192</v>
      </c>
      <c r="H492" s="206">
        <v>15</v>
      </c>
      <c r="I492" s="207"/>
      <c r="J492" s="208">
        <f>ROUND(I492*H492,2)</f>
        <v>0</v>
      </c>
      <c r="K492" s="204" t="s">
        <v>5</v>
      </c>
      <c r="L492" s="47"/>
      <c r="M492" s="209" t="s">
        <v>5</v>
      </c>
      <c r="N492" s="210" t="s">
        <v>48</v>
      </c>
      <c r="O492" s="48"/>
      <c r="P492" s="211">
        <f>O492*H492</f>
        <v>0</v>
      </c>
      <c r="Q492" s="211">
        <v>0</v>
      </c>
      <c r="R492" s="211">
        <f>Q492*H492</f>
        <v>0</v>
      </c>
      <c r="S492" s="211">
        <v>0</v>
      </c>
      <c r="T492" s="212">
        <f>S492*H492</f>
        <v>0</v>
      </c>
      <c r="AR492" s="24" t="s">
        <v>208</v>
      </c>
      <c r="AT492" s="24" t="s">
        <v>203</v>
      </c>
      <c r="AU492" s="24" t="s">
        <v>87</v>
      </c>
      <c r="AY492" s="24" t="s">
        <v>201</v>
      </c>
      <c r="BE492" s="213">
        <f>IF(N492="základní",J492,0)</f>
        <v>0</v>
      </c>
      <c r="BF492" s="213">
        <f>IF(N492="snížená",J492,0)</f>
        <v>0</v>
      </c>
      <c r="BG492" s="213">
        <f>IF(N492="zákl. přenesená",J492,0)</f>
        <v>0</v>
      </c>
      <c r="BH492" s="213">
        <f>IF(N492="sníž. přenesená",J492,0)</f>
        <v>0</v>
      </c>
      <c r="BI492" s="213">
        <f>IF(N492="nulová",J492,0)</f>
        <v>0</v>
      </c>
      <c r="BJ492" s="24" t="s">
        <v>85</v>
      </c>
      <c r="BK492" s="213">
        <f>ROUND(I492*H492,2)</f>
        <v>0</v>
      </c>
      <c r="BL492" s="24" t="s">
        <v>208</v>
      </c>
      <c r="BM492" s="24" t="s">
        <v>1773</v>
      </c>
    </row>
    <row r="493" spans="2:47" s="1" customFormat="1" ht="13.5">
      <c r="B493" s="47"/>
      <c r="D493" s="214" t="s">
        <v>210</v>
      </c>
      <c r="F493" s="215" t="s">
        <v>1430</v>
      </c>
      <c r="I493" s="216"/>
      <c r="L493" s="47"/>
      <c r="M493" s="217"/>
      <c r="N493" s="48"/>
      <c r="O493" s="48"/>
      <c r="P493" s="48"/>
      <c r="Q493" s="48"/>
      <c r="R493" s="48"/>
      <c r="S493" s="48"/>
      <c r="T493" s="86"/>
      <c r="AT493" s="24" t="s">
        <v>210</v>
      </c>
      <c r="AU493" s="24" t="s">
        <v>87</v>
      </c>
    </row>
    <row r="494" spans="2:65" s="1" customFormat="1" ht="16.5" customHeight="1">
      <c r="B494" s="201"/>
      <c r="C494" s="202" t="s">
        <v>1774</v>
      </c>
      <c r="D494" s="202" t="s">
        <v>203</v>
      </c>
      <c r="E494" s="203" t="s">
        <v>1775</v>
      </c>
      <c r="F494" s="204" t="s">
        <v>1432</v>
      </c>
      <c r="G494" s="205" t="s">
        <v>1192</v>
      </c>
      <c r="H494" s="206">
        <v>10</v>
      </c>
      <c r="I494" s="207"/>
      <c r="J494" s="208">
        <f>ROUND(I494*H494,2)</f>
        <v>0</v>
      </c>
      <c r="K494" s="204" t="s">
        <v>5</v>
      </c>
      <c r="L494" s="47"/>
      <c r="M494" s="209" t="s">
        <v>5</v>
      </c>
      <c r="N494" s="210" t="s">
        <v>48</v>
      </c>
      <c r="O494" s="48"/>
      <c r="P494" s="211">
        <f>O494*H494</f>
        <v>0</v>
      </c>
      <c r="Q494" s="211">
        <v>0</v>
      </c>
      <c r="R494" s="211">
        <f>Q494*H494</f>
        <v>0</v>
      </c>
      <c r="S494" s="211">
        <v>0</v>
      </c>
      <c r="T494" s="212">
        <f>S494*H494</f>
        <v>0</v>
      </c>
      <c r="AR494" s="24" t="s">
        <v>208</v>
      </c>
      <c r="AT494" s="24" t="s">
        <v>203</v>
      </c>
      <c r="AU494" s="24" t="s">
        <v>87</v>
      </c>
      <c r="AY494" s="24" t="s">
        <v>201</v>
      </c>
      <c r="BE494" s="213">
        <f>IF(N494="základní",J494,0)</f>
        <v>0</v>
      </c>
      <c r="BF494" s="213">
        <f>IF(N494="snížená",J494,0)</f>
        <v>0</v>
      </c>
      <c r="BG494" s="213">
        <f>IF(N494="zákl. přenesená",J494,0)</f>
        <v>0</v>
      </c>
      <c r="BH494" s="213">
        <f>IF(N494="sníž. přenesená",J494,0)</f>
        <v>0</v>
      </c>
      <c r="BI494" s="213">
        <f>IF(N494="nulová",J494,0)</f>
        <v>0</v>
      </c>
      <c r="BJ494" s="24" t="s">
        <v>85</v>
      </c>
      <c r="BK494" s="213">
        <f>ROUND(I494*H494,2)</f>
        <v>0</v>
      </c>
      <c r="BL494" s="24" t="s">
        <v>208</v>
      </c>
      <c r="BM494" s="24" t="s">
        <v>1776</v>
      </c>
    </row>
    <row r="495" spans="2:47" s="1" customFormat="1" ht="13.5">
      <c r="B495" s="47"/>
      <c r="D495" s="214" t="s">
        <v>210</v>
      </c>
      <c r="F495" s="215" t="s">
        <v>1432</v>
      </c>
      <c r="I495" s="216"/>
      <c r="L495" s="47"/>
      <c r="M495" s="217"/>
      <c r="N495" s="48"/>
      <c r="O495" s="48"/>
      <c r="P495" s="48"/>
      <c r="Q495" s="48"/>
      <c r="R495" s="48"/>
      <c r="S495" s="48"/>
      <c r="T495" s="86"/>
      <c r="AT495" s="24" t="s">
        <v>210</v>
      </c>
      <c r="AU495" s="24" t="s">
        <v>87</v>
      </c>
    </row>
    <row r="496" spans="2:65" s="1" customFormat="1" ht="16.5" customHeight="1">
      <c r="B496" s="201"/>
      <c r="C496" s="202" t="s">
        <v>1526</v>
      </c>
      <c r="D496" s="202" t="s">
        <v>203</v>
      </c>
      <c r="E496" s="203" t="s">
        <v>1777</v>
      </c>
      <c r="F496" s="204" t="s">
        <v>1434</v>
      </c>
      <c r="G496" s="205" t="s">
        <v>1192</v>
      </c>
      <c r="H496" s="206">
        <v>5</v>
      </c>
      <c r="I496" s="207"/>
      <c r="J496" s="208">
        <f>ROUND(I496*H496,2)</f>
        <v>0</v>
      </c>
      <c r="K496" s="204" t="s">
        <v>5</v>
      </c>
      <c r="L496" s="47"/>
      <c r="M496" s="209" t="s">
        <v>5</v>
      </c>
      <c r="N496" s="210" t="s">
        <v>48</v>
      </c>
      <c r="O496" s="48"/>
      <c r="P496" s="211">
        <f>O496*H496</f>
        <v>0</v>
      </c>
      <c r="Q496" s="211">
        <v>0</v>
      </c>
      <c r="R496" s="211">
        <f>Q496*H496</f>
        <v>0</v>
      </c>
      <c r="S496" s="211">
        <v>0</v>
      </c>
      <c r="T496" s="212">
        <f>S496*H496</f>
        <v>0</v>
      </c>
      <c r="AR496" s="24" t="s">
        <v>208</v>
      </c>
      <c r="AT496" s="24" t="s">
        <v>203</v>
      </c>
      <c r="AU496" s="24" t="s">
        <v>87</v>
      </c>
      <c r="AY496" s="24" t="s">
        <v>201</v>
      </c>
      <c r="BE496" s="213">
        <f>IF(N496="základní",J496,0)</f>
        <v>0</v>
      </c>
      <c r="BF496" s="213">
        <f>IF(N496="snížená",J496,0)</f>
        <v>0</v>
      </c>
      <c r="BG496" s="213">
        <f>IF(N496="zákl. přenesená",J496,0)</f>
        <v>0</v>
      </c>
      <c r="BH496" s="213">
        <f>IF(N496="sníž. přenesená",J496,0)</f>
        <v>0</v>
      </c>
      <c r="BI496" s="213">
        <f>IF(N496="nulová",J496,0)</f>
        <v>0</v>
      </c>
      <c r="BJ496" s="24" t="s">
        <v>85</v>
      </c>
      <c r="BK496" s="213">
        <f>ROUND(I496*H496,2)</f>
        <v>0</v>
      </c>
      <c r="BL496" s="24" t="s">
        <v>208</v>
      </c>
      <c r="BM496" s="24" t="s">
        <v>1778</v>
      </c>
    </row>
    <row r="497" spans="2:47" s="1" customFormat="1" ht="13.5">
      <c r="B497" s="47"/>
      <c r="D497" s="214" t="s">
        <v>210</v>
      </c>
      <c r="F497" s="215" t="s">
        <v>1434</v>
      </c>
      <c r="I497" s="216"/>
      <c r="L497" s="47"/>
      <c r="M497" s="217"/>
      <c r="N497" s="48"/>
      <c r="O497" s="48"/>
      <c r="P497" s="48"/>
      <c r="Q497" s="48"/>
      <c r="R497" s="48"/>
      <c r="S497" s="48"/>
      <c r="T497" s="86"/>
      <c r="AT497" s="24" t="s">
        <v>210</v>
      </c>
      <c r="AU497" s="24" t="s">
        <v>87</v>
      </c>
    </row>
    <row r="498" spans="2:65" s="1" customFormat="1" ht="16.5" customHeight="1">
      <c r="B498" s="201"/>
      <c r="C498" s="202" t="s">
        <v>1779</v>
      </c>
      <c r="D498" s="202" t="s">
        <v>203</v>
      </c>
      <c r="E498" s="203" t="s">
        <v>1780</v>
      </c>
      <c r="F498" s="204" t="s">
        <v>1436</v>
      </c>
      <c r="G498" s="205" t="s">
        <v>1192</v>
      </c>
      <c r="H498" s="206">
        <v>13</v>
      </c>
      <c r="I498" s="207"/>
      <c r="J498" s="208">
        <f>ROUND(I498*H498,2)</f>
        <v>0</v>
      </c>
      <c r="K498" s="204" t="s">
        <v>5</v>
      </c>
      <c r="L498" s="47"/>
      <c r="M498" s="209" t="s">
        <v>5</v>
      </c>
      <c r="N498" s="210" t="s">
        <v>48</v>
      </c>
      <c r="O498" s="48"/>
      <c r="P498" s="211">
        <f>O498*H498</f>
        <v>0</v>
      </c>
      <c r="Q498" s="211">
        <v>0</v>
      </c>
      <c r="R498" s="211">
        <f>Q498*H498</f>
        <v>0</v>
      </c>
      <c r="S498" s="211">
        <v>0</v>
      </c>
      <c r="T498" s="212">
        <f>S498*H498</f>
        <v>0</v>
      </c>
      <c r="AR498" s="24" t="s">
        <v>208</v>
      </c>
      <c r="AT498" s="24" t="s">
        <v>203</v>
      </c>
      <c r="AU498" s="24" t="s">
        <v>87</v>
      </c>
      <c r="AY498" s="24" t="s">
        <v>201</v>
      </c>
      <c r="BE498" s="213">
        <f>IF(N498="základní",J498,0)</f>
        <v>0</v>
      </c>
      <c r="BF498" s="213">
        <f>IF(N498="snížená",J498,0)</f>
        <v>0</v>
      </c>
      <c r="BG498" s="213">
        <f>IF(N498="zákl. přenesená",J498,0)</f>
        <v>0</v>
      </c>
      <c r="BH498" s="213">
        <f>IF(N498="sníž. přenesená",J498,0)</f>
        <v>0</v>
      </c>
      <c r="BI498" s="213">
        <f>IF(N498="nulová",J498,0)</f>
        <v>0</v>
      </c>
      <c r="BJ498" s="24" t="s">
        <v>85</v>
      </c>
      <c r="BK498" s="213">
        <f>ROUND(I498*H498,2)</f>
        <v>0</v>
      </c>
      <c r="BL498" s="24" t="s">
        <v>208</v>
      </c>
      <c r="BM498" s="24" t="s">
        <v>1781</v>
      </c>
    </row>
    <row r="499" spans="2:47" s="1" customFormat="1" ht="13.5">
      <c r="B499" s="47"/>
      <c r="D499" s="214" t="s">
        <v>210</v>
      </c>
      <c r="F499" s="215" t="s">
        <v>1436</v>
      </c>
      <c r="I499" s="216"/>
      <c r="L499" s="47"/>
      <c r="M499" s="217"/>
      <c r="N499" s="48"/>
      <c r="O499" s="48"/>
      <c r="P499" s="48"/>
      <c r="Q499" s="48"/>
      <c r="R499" s="48"/>
      <c r="S499" s="48"/>
      <c r="T499" s="86"/>
      <c r="AT499" s="24" t="s">
        <v>210</v>
      </c>
      <c r="AU499" s="24" t="s">
        <v>87</v>
      </c>
    </row>
    <row r="500" spans="2:65" s="1" customFormat="1" ht="16.5" customHeight="1">
      <c r="B500" s="201"/>
      <c r="C500" s="202" t="s">
        <v>1530</v>
      </c>
      <c r="D500" s="202" t="s">
        <v>203</v>
      </c>
      <c r="E500" s="203" t="s">
        <v>1782</v>
      </c>
      <c r="F500" s="204" t="s">
        <v>1438</v>
      </c>
      <c r="G500" s="205" t="s">
        <v>1192</v>
      </c>
      <c r="H500" s="206">
        <v>15</v>
      </c>
      <c r="I500" s="207"/>
      <c r="J500" s="208">
        <f>ROUND(I500*H500,2)</f>
        <v>0</v>
      </c>
      <c r="K500" s="204" t="s">
        <v>5</v>
      </c>
      <c r="L500" s="47"/>
      <c r="M500" s="209" t="s">
        <v>5</v>
      </c>
      <c r="N500" s="210" t="s">
        <v>48</v>
      </c>
      <c r="O500" s="48"/>
      <c r="P500" s="211">
        <f>O500*H500</f>
        <v>0</v>
      </c>
      <c r="Q500" s="211">
        <v>0</v>
      </c>
      <c r="R500" s="211">
        <f>Q500*H500</f>
        <v>0</v>
      </c>
      <c r="S500" s="211">
        <v>0</v>
      </c>
      <c r="T500" s="212">
        <f>S500*H500</f>
        <v>0</v>
      </c>
      <c r="AR500" s="24" t="s">
        <v>208</v>
      </c>
      <c r="AT500" s="24" t="s">
        <v>203</v>
      </c>
      <c r="AU500" s="24" t="s">
        <v>87</v>
      </c>
      <c r="AY500" s="24" t="s">
        <v>201</v>
      </c>
      <c r="BE500" s="213">
        <f>IF(N500="základní",J500,0)</f>
        <v>0</v>
      </c>
      <c r="BF500" s="213">
        <f>IF(N500="snížená",J500,0)</f>
        <v>0</v>
      </c>
      <c r="BG500" s="213">
        <f>IF(N500="zákl. přenesená",J500,0)</f>
        <v>0</v>
      </c>
      <c r="BH500" s="213">
        <f>IF(N500="sníž. přenesená",J500,0)</f>
        <v>0</v>
      </c>
      <c r="BI500" s="213">
        <f>IF(N500="nulová",J500,0)</f>
        <v>0</v>
      </c>
      <c r="BJ500" s="24" t="s">
        <v>85</v>
      </c>
      <c r="BK500" s="213">
        <f>ROUND(I500*H500,2)</f>
        <v>0</v>
      </c>
      <c r="BL500" s="24" t="s">
        <v>208</v>
      </c>
      <c r="BM500" s="24" t="s">
        <v>1783</v>
      </c>
    </row>
    <row r="501" spans="2:47" s="1" customFormat="1" ht="13.5">
      <c r="B501" s="47"/>
      <c r="D501" s="214" t="s">
        <v>210</v>
      </c>
      <c r="F501" s="215" t="s">
        <v>1438</v>
      </c>
      <c r="I501" s="216"/>
      <c r="L501" s="47"/>
      <c r="M501" s="217"/>
      <c r="N501" s="48"/>
      <c r="O501" s="48"/>
      <c r="P501" s="48"/>
      <c r="Q501" s="48"/>
      <c r="R501" s="48"/>
      <c r="S501" s="48"/>
      <c r="T501" s="86"/>
      <c r="AT501" s="24" t="s">
        <v>210</v>
      </c>
      <c r="AU501" s="24" t="s">
        <v>87</v>
      </c>
    </row>
    <row r="502" spans="2:65" s="1" customFormat="1" ht="16.5" customHeight="1">
      <c r="B502" s="201"/>
      <c r="C502" s="202" t="s">
        <v>1784</v>
      </c>
      <c r="D502" s="202" t="s">
        <v>203</v>
      </c>
      <c r="E502" s="203" t="s">
        <v>1785</v>
      </c>
      <c r="F502" s="204" t="s">
        <v>1440</v>
      </c>
      <c r="G502" s="205" t="s">
        <v>1192</v>
      </c>
      <c r="H502" s="206">
        <v>105</v>
      </c>
      <c r="I502" s="207"/>
      <c r="J502" s="208">
        <f>ROUND(I502*H502,2)</f>
        <v>0</v>
      </c>
      <c r="K502" s="204" t="s">
        <v>5</v>
      </c>
      <c r="L502" s="47"/>
      <c r="M502" s="209" t="s">
        <v>5</v>
      </c>
      <c r="N502" s="210" t="s">
        <v>48</v>
      </c>
      <c r="O502" s="48"/>
      <c r="P502" s="211">
        <f>O502*H502</f>
        <v>0</v>
      </c>
      <c r="Q502" s="211">
        <v>0</v>
      </c>
      <c r="R502" s="211">
        <f>Q502*H502</f>
        <v>0</v>
      </c>
      <c r="S502" s="211">
        <v>0</v>
      </c>
      <c r="T502" s="212">
        <f>S502*H502</f>
        <v>0</v>
      </c>
      <c r="AR502" s="24" t="s">
        <v>208</v>
      </c>
      <c r="AT502" s="24" t="s">
        <v>203</v>
      </c>
      <c r="AU502" s="24" t="s">
        <v>87</v>
      </c>
      <c r="AY502" s="24" t="s">
        <v>201</v>
      </c>
      <c r="BE502" s="213">
        <f>IF(N502="základní",J502,0)</f>
        <v>0</v>
      </c>
      <c r="BF502" s="213">
        <f>IF(N502="snížená",J502,0)</f>
        <v>0</v>
      </c>
      <c r="BG502" s="213">
        <f>IF(N502="zákl. přenesená",J502,0)</f>
        <v>0</v>
      </c>
      <c r="BH502" s="213">
        <f>IF(N502="sníž. přenesená",J502,0)</f>
        <v>0</v>
      </c>
      <c r="BI502" s="213">
        <f>IF(N502="nulová",J502,0)</f>
        <v>0</v>
      </c>
      <c r="BJ502" s="24" t="s">
        <v>85</v>
      </c>
      <c r="BK502" s="213">
        <f>ROUND(I502*H502,2)</f>
        <v>0</v>
      </c>
      <c r="BL502" s="24" t="s">
        <v>208</v>
      </c>
      <c r="BM502" s="24" t="s">
        <v>1786</v>
      </c>
    </row>
    <row r="503" spans="2:47" s="1" customFormat="1" ht="13.5">
      <c r="B503" s="47"/>
      <c r="D503" s="214" t="s">
        <v>210</v>
      </c>
      <c r="F503" s="215" t="s">
        <v>1440</v>
      </c>
      <c r="I503" s="216"/>
      <c r="L503" s="47"/>
      <c r="M503" s="217"/>
      <c r="N503" s="48"/>
      <c r="O503" s="48"/>
      <c r="P503" s="48"/>
      <c r="Q503" s="48"/>
      <c r="R503" s="48"/>
      <c r="S503" s="48"/>
      <c r="T503" s="86"/>
      <c r="AT503" s="24" t="s">
        <v>210</v>
      </c>
      <c r="AU503" s="24" t="s">
        <v>87</v>
      </c>
    </row>
    <row r="504" spans="2:63" s="10" customFormat="1" ht="29.85" customHeight="1">
      <c r="B504" s="188"/>
      <c r="D504" s="189" t="s">
        <v>76</v>
      </c>
      <c r="E504" s="199" t="s">
        <v>1441</v>
      </c>
      <c r="F504" s="199" t="s">
        <v>1442</v>
      </c>
      <c r="I504" s="191"/>
      <c r="J504" s="200">
        <f>BK504</f>
        <v>0</v>
      </c>
      <c r="L504" s="188"/>
      <c r="M504" s="193"/>
      <c r="N504" s="194"/>
      <c r="O504" s="194"/>
      <c r="P504" s="195">
        <f>SUM(P505:P516)</f>
        <v>0</v>
      </c>
      <c r="Q504" s="194"/>
      <c r="R504" s="195">
        <f>SUM(R505:R516)</f>
        <v>0</v>
      </c>
      <c r="S504" s="194"/>
      <c r="T504" s="196">
        <f>SUM(T505:T516)</f>
        <v>0</v>
      </c>
      <c r="AR504" s="189" t="s">
        <v>85</v>
      </c>
      <c r="AT504" s="197" t="s">
        <v>76</v>
      </c>
      <c r="AU504" s="197" t="s">
        <v>85</v>
      </c>
      <c r="AY504" s="189" t="s">
        <v>201</v>
      </c>
      <c r="BK504" s="198">
        <f>SUM(BK505:BK516)</f>
        <v>0</v>
      </c>
    </row>
    <row r="505" spans="2:65" s="1" customFormat="1" ht="16.5" customHeight="1">
      <c r="B505" s="201"/>
      <c r="C505" s="202" t="s">
        <v>1534</v>
      </c>
      <c r="D505" s="202" t="s">
        <v>203</v>
      </c>
      <c r="E505" s="203" t="s">
        <v>1787</v>
      </c>
      <c r="F505" s="204" t="s">
        <v>1444</v>
      </c>
      <c r="G505" s="205" t="s">
        <v>1192</v>
      </c>
      <c r="H505" s="206">
        <v>13</v>
      </c>
      <c r="I505" s="207"/>
      <c r="J505" s="208">
        <f>ROUND(I505*H505,2)</f>
        <v>0</v>
      </c>
      <c r="K505" s="204" t="s">
        <v>5</v>
      </c>
      <c r="L505" s="47"/>
      <c r="M505" s="209" t="s">
        <v>5</v>
      </c>
      <c r="N505" s="210" t="s">
        <v>48</v>
      </c>
      <c r="O505" s="48"/>
      <c r="P505" s="211">
        <f>O505*H505</f>
        <v>0</v>
      </c>
      <c r="Q505" s="211">
        <v>0</v>
      </c>
      <c r="R505" s="211">
        <f>Q505*H505</f>
        <v>0</v>
      </c>
      <c r="S505" s="211">
        <v>0</v>
      </c>
      <c r="T505" s="212">
        <f>S505*H505</f>
        <v>0</v>
      </c>
      <c r="AR505" s="24" t="s">
        <v>208</v>
      </c>
      <c r="AT505" s="24" t="s">
        <v>203</v>
      </c>
      <c r="AU505" s="24" t="s">
        <v>87</v>
      </c>
      <c r="AY505" s="24" t="s">
        <v>201</v>
      </c>
      <c r="BE505" s="213">
        <f>IF(N505="základní",J505,0)</f>
        <v>0</v>
      </c>
      <c r="BF505" s="213">
        <f>IF(N505="snížená",J505,0)</f>
        <v>0</v>
      </c>
      <c r="BG505" s="213">
        <f>IF(N505="zákl. přenesená",J505,0)</f>
        <v>0</v>
      </c>
      <c r="BH505" s="213">
        <f>IF(N505="sníž. přenesená",J505,0)</f>
        <v>0</v>
      </c>
      <c r="BI505" s="213">
        <f>IF(N505="nulová",J505,0)</f>
        <v>0</v>
      </c>
      <c r="BJ505" s="24" t="s">
        <v>85</v>
      </c>
      <c r="BK505" s="213">
        <f>ROUND(I505*H505,2)</f>
        <v>0</v>
      </c>
      <c r="BL505" s="24" t="s">
        <v>208</v>
      </c>
      <c r="BM505" s="24" t="s">
        <v>1788</v>
      </c>
    </row>
    <row r="506" spans="2:47" s="1" customFormat="1" ht="13.5">
      <c r="B506" s="47"/>
      <c r="D506" s="214" t="s">
        <v>210</v>
      </c>
      <c r="F506" s="215" t="s">
        <v>1444</v>
      </c>
      <c r="I506" s="216"/>
      <c r="L506" s="47"/>
      <c r="M506" s="217"/>
      <c r="N506" s="48"/>
      <c r="O506" s="48"/>
      <c r="P506" s="48"/>
      <c r="Q506" s="48"/>
      <c r="R506" s="48"/>
      <c r="S506" s="48"/>
      <c r="T506" s="86"/>
      <c r="AT506" s="24" t="s">
        <v>210</v>
      </c>
      <c r="AU506" s="24" t="s">
        <v>87</v>
      </c>
    </row>
    <row r="507" spans="2:65" s="1" customFormat="1" ht="16.5" customHeight="1">
      <c r="B507" s="201"/>
      <c r="C507" s="202" t="s">
        <v>1789</v>
      </c>
      <c r="D507" s="202" t="s">
        <v>203</v>
      </c>
      <c r="E507" s="203" t="s">
        <v>1790</v>
      </c>
      <c r="F507" s="204" t="s">
        <v>1450</v>
      </c>
      <c r="G507" s="205" t="s">
        <v>1192</v>
      </c>
      <c r="H507" s="206">
        <v>4</v>
      </c>
      <c r="I507" s="207"/>
      <c r="J507" s="208">
        <f>ROUND(I507*H507,2)</f>
        <v>0</v>
      </c>
      <c r="K507" s="204" t="s">
        <v>5</v>
      </c>
      <c r="L507" s="47"/>
      <c r="M507" s="209" t="s">
        <v>5</v>
      </c>
      <c r="N507" s="210" t="s">
        <v>48</v>
      </c>
      <c r="O507" s="48"/>
      <c r="P507" s="211">
        <f>O507*H507</f>
        <v>0</v>
      </c>
      <c r="Q507" s="211">
        <v>0</v>
      </c>
      <c r="R507" s="211">
        <f>Q507*H507</f>
        <v>0</v>
      </c>
      <c r="S507" s="211">
        <v>0</v>
      </c>
      <c r="T507" s="212">
        <f>S507*H507</f>
        <v>0</v>
      </c>
      <c r="AR507" s="24" t="s">
        <v>208</v>
      </c>
      <c r="AT507" s="24" t="s">
        <v>203</v>
      </c>
      <c r="AU507" s="24" t="s">
        <v>87</v>
      </c>
      <c r="AY507" s="24" t="s">
        <v>201</v>
      </c>
      <c r="BE507" s="213">
        <f>IF(N507="základní",J507,0)</f>
        <v>0</v>
      </c>
      <c r="BF507" s="213">
        <f>IF(N507="snížená",J507,0)</f>
        <v>0</v>
      </c>
      <c r="BG507" s="213">
        <f>IF(N507="zákl. přenesená",J507,0)</f>
        <v>0</v>
      </c>
      <c r="BH507" s="213">
        <f>IF(N507="sníž. přenesená",J507,0)</f>
        <v>0</v>
      </c>
      <c r="BI507" s="213">
        <f>IF(N507="nulová",J507,0)</f>
        <v>0</v>
      </c>
      <c r="BJ507" s="24" t="s">
        <v>85</v>
      </c>
      <c r="BK507" s="213">
        <f>ROUND(I507*H507,2)</f>
        <v>0</v>
      </c>
      <c r="BL507" s="24" t="s">
        <v>208</v>
      </c>
      <c r="BM507" s="24" t="s">
        <v>1791</v>
      </c>
    </row>
    <row r="508" spans="2:47" s="1" customFormat="1" ht="13.5">
      <c r="B508" s="47"/>
      <c r="D508" s="214" t="s">
        <v>210</v>
      </c>
      <c r="F508" s="215" t="s">
        <v>1450</v>
      </c>
      <c r="I508" s="216"/>
      <c r="L508" s="47"/>
      <c r="M508" s="217"/>
      <c r="N508" s="48"/>
      <c r="O508" s="48"/>
      <c r="P508" s="48"/>
      <c r="Q508" s="48"/>
      <c r="R508" s="48"/>
      <c r="S508" s="48"/>
      <c r="T508" s="86"/>
      <c r="AT508" s="24" t="s">
        <v>210</v>
      </c>
      <c r="AU508" s="24" t="s">
        <v>87</v>
      </c>
    </row>
    <row r="509" spans="2:65" s="1" customFormat="1" ht="16.5" customHeight="1">
      <c r="B509" s="201"/>
      <c r="C509" s="202" t="s">
        <v>1539</v>
      </c>
      <c r="D509" s="202" t="s">
        <v>203</v>
      </c>
      <c r="E509" s="203" t="s">
        <v>1792</v>
      </c>
      <c r="F509" s="204" t="s">
        <v>1453</v>
      </c>
      <c r="G509" s="205" t="s">
        <v>1192</v>
      </c>
      <c r="H509" s="206">
        <v>6</v>
      </c>
      <c r="I509" s="207"/>
      <c r="J509" s="208">
        <f>ROUND(I509*H509,2)</f>
        <v>0</v>
      </c>
      <c r="K509" s="204" t="s">
        <v>5</v>
      </c>
      <c r="L509" s="47"/>
      <c r="M509" s="209" t="s">
        <v>5</v>
      </c>
      <c r="N509" s="210" t="s">
        <v>48</v>
      </c>
      <c r="O509" s="48"/>
      <c r="P509" s="211">
        <f>O509*H509</f>
        <v>0</v>
      </c>
      <c r="Q509" s="211">
        <v>0</v>
      </c>
      <c r="R509" s="211">
        <f>Q509*H509</f>
        <v>0</v>
      </c>
      <c r="S509" s="211">
        <v>0</v>
      </c>
      <c r="T509" s="212">
        <f>S509*H509</f>
        <v>0</v>
      </c>
      <c r="AR509" s="24" t="s">
        <v>208</v>
      </c>
      <c r="AT509" s="24" t="s">
        <v>203</v>
      </c>
      <c r="AU509" s="24" t="s">
        <v>87</v>
      </c>
      <c r="AY509" s="24" t="s">
        <v>201</v>
      </c>
      <c r="BE509" s="213">
        <f>IF(N509="základní",J509,0)</f>
        <v>0</v>
      </c>
      <c r="BF509" s="213">
        <f>IF(N509="snížená",J509,0)</f>
        <v>0</v>
      </c>
      <c r="BG509" s="213">
        <f>IF(N509="zákl. přenesená",J509,0)</f>
        <v>0</v>
      </c>
      <c r="BH509" s="213">
        <f>IF(N509="sníž. přenesená",J509,0)</f>
        <v>0</v>
      </c>
      <c r="BI509" s="213">
        <f>IF(N509="nulová",J509,0)</f>
        <v>0</v>
      </c>
      <c r="BJ509" s="24" t="s">
        <v>85</v>
      </c>
      <c r="BK509" s="213">
        <f>ROUND(I509*H509,2)</f>
        <v>0</v>
      </c>
      <c r="BL509" s="24" t="s">
        <v>208</v>
      </c>
      <c r="BM509" s="24" t="s">
        <v>1793</v>
      </c>
    </row>
    <row r="510" spans="2:47" s="1" customFormat="1" ht="13.5">
      <c r="B510" s="47"/>
      <c r="D510" s="214" t="s">
        <v>210</v>
      </c>
      <c r="F510" s="215" t="s">
        <v>1453</v>
      </c>
      <c r="I510" s="216"/>
      <c r="L510" s="47"/>
      <c r="M510" s="217"/>
      <c r="N510" s="48"/>
      <c r="O510" s="48"/>
      <c r="P510" s="48"/>
      <c r="Q510" s="48"/>
      <c r="R510" s="48"/>
      <c r="S510" s="48"/>
      <c r="T510" s="86"/>
      <c r="AT510" s="24" t="s">
        <v>210</v>
      </c>
      <c r="AU510" s="24" t="s">
        <v>87</v>
      </c>
    </row>
    <row r="511" spans="2:65" s="1" customFormat="1" ht="16.5" customHeight="1">
      <c r="B511" s="201"/>
      <c r="C511" s="202" t="s">
        <v>1794</v>
      </c>
      <c r="D511" s="202" t="s">
        <v>203</v>
      </c>
      <c r="E511" s="203" t="s">
        <v>1795</v>
      </c>
      <c r="F511" s="204" t="s">
        <v>1455</v>
      </c>
      <c r="G511" s="205" t="s">
        <v>1192</v>
      </c>
      <c r="H511" s="206">
        <v>15</v>
      </c>
      <c r="I511" s="207"/>
      <c r="J511" s="208">
        <f>ROUND(I511*H511,2)</f>
        <v>0</v>
      </c>
      <c r="K511" s="204" t="s">
        <v>5</v>
      </c>
      <c r="L511" s="47"/>
      <c r="M511" s="209" t="s">
        <v>5</v>
      </c>
      <c r="N511" s="210" t="s">
        <v>48</v>
      </c>
      <c r="O511" s="48"/>
      <c r="P511" s="211">
        <f>O511*H511</f>
        <v>0</v>
      </c>
      <c r="Q511" s="211">
        <v>0</v>
      </c>
      <c r="R511" s="211">
        <f>Q511*H511</f>
        <v>0</v>
      </c>
      <c r="S511" s="211">
        <v>0</v>
      </c>
      <c r="T511" s="212">
        <f>S511*H511</f>
        <v>0</v>
      </c>
      <c r="AR511" s="24" t="s">
        <v>208</v>
      </c>
      <c r="AT511" s="24" t="s">
        <v>203</v>
      </c>
      <c r="AU511" s="24" t="s">
        <v>87</v>
      </c>
      <c r="AY511" s="24" t="s">
        <v>201</v>
      </c>
      <c r="BE511" s="213">
        <f>IF(N511="základní",J511,0)</f>
        <v>0</v>
      </c>
      <c r="BF511" s="213">
        <f>IF(N511="snížená",J511,0)</f>
        <v>0</v>
      </c>
      <c r="BG511" s="213">
        <f>IF(N511="zákl. přenesená",J511,0)</f>
        <v>0</v>
      </c>
      <c r="BH511" s="213">
        <f>IF(N511="sníž. přenesená",J511,0)</f>
        <v>0</v>
      </c>
      <c r="BI511" s="213">
        <f>IF(N511="nulová",J511,0)</f>
        <v>0</v>
      </c>
      <c r="BJ511" s="24" t="s">
        <v>85</v>
      </c>
      <c r="BK511" s="213">
        <f>ROUND(I511*H511,2)</f>
        <v>0</v>
      </c>
      <c r="BL511" s="24" t="s">
        <v>208</v>
      </c>
      <c r="BM511" s="24" t="s">
        <v>1796</v>
      </c>
    </row>
    <row r="512" spans="2:47" s="1" customFormat="1" ht="13.5">
      <c r="B512" s="47"/>
      <c r="D512" s="214" t="s">
        <v>210</v>
      </c>
      <c r="F512" s="215" t="s">
        <v>1455</v>
      </c>
      <c r="I512" s="216"/>
      <c r="L512" s="47"/>
      <c r="M512" s="217"/>
      <c r="N512" s="48"/>
      <c r="O512" s="48"/>
      <c r="P512" s="48"/>
      <c r="Q512" s="48"/>
      <c r="R512" s="48"/>
      <c r="S512" s="48"/>
      <c r="T512" s="86"/>
      <c r="AT512" s="24" t="s">
        <v>210</v>
      </c>
      <c r="AU512" s="24" t="s">
        <v>87</v>
      </c>
    </row>
    <row r="513" spans="2:65" s="1" customFormat="1" ht="16.5" customHeight="1">
      <c r="B513" s="201"/>
      <c r="C513" s="202" t="s">
        <v>1542</v>
      </c>
      <c r="D513" s="202" t="s">
        <v>203</v>
      </c>
      <c r="E513" s="203" t="s">
        <v>1797</v>
      </c>
      <c r="F513" s="204" t="s">
        <v>1458</v>
      </c>
      <c r="G513" s="205" t="s">
        <v>1192</v>
      </c>
      <c r="H513" s="206">
        <v>10</v>
      </c>
      <c r="I513" s="207"/>
      <c r="J513" s="208">
        <f>ROUND(I513*H513,2)</f>
        <v>0</v>
      </c>
      <c r="K513" s="204" t="s">
        <v>5</v>
      </c>
      <c r="L513" s="47"/>
      <c r="M513" s="209" t="s">
        <v>5</v>
      </c>
      <c r="N513" s="210" t="s">
        <v>48</v>
      </c>
      <c r="O513" s="48"/>
      <c r="P513" s="211">
        <f>O513*H513</f>
        <v>0</v>
      </c>
      <c r="Q513" s="211">
        <v>0</v>
      </c>
      <c r="R513" s="211">
        <f>Q513*H513</f>
        <v>0</v>
      </c>
      <c r="S513" s="211">
        <v>0</v>
      </c>
      <c r="T513" s="212">
        <f>S513*H513</f>
        <v>0</v>
      </c>
      <c r="AR513" s="24" t="s">
        <v>208</v>
      </c>
      <c r="AT513" s="24" t="s">
        <v>203</v>
      </c>
      <c r="AU513" s="24" t="s">
        <v>87</v>
      </c>
      <c r="AY513" s="24" t="s">
        <v>201</v>
      </c>
      <c r="BE513" s="213">
        <f>IF(N513="základní",J513,0)</f>
        <v>0</v>
      </c>
      <c r="BF513" s="213">
        <f>IF(N513="snížená",J513,0)</f>
        <v>0</v>
      </c>
      <c r="BG513" s="213">
        <f>IF(N513="zákl. přenesená",J513,0)</f>
        <v>0</v>
      </c>
      <c r="BH513" s="213">
        <f>IF(N513="sníž. přenesená",J513,0)</f>
        <v>0</v>
      </c>
      <c r="BI513" s="213">
        <f>IF(N513="nulová",J513,0)</f>
        <v>0</v>
      </c>
      <c r="BJ513" s="24" t="s">
        <v>85</v>
      </c>
      <c r="BK513" s="213">
        <f>ROUND(I513*H513,2)</f>
        <v>0</v>
      </c>
      <c r="BL513" s="24" t="s">
        <v>208</v>
      </c>
      <c r="BM513" s="24" t="s">
        <v>1798</v>
      </c>
    </row>
    <row r="514" spans="2:47" s="1" customFormat="1" ht="13.5">
      <c r="B514" s="47"/>
      <c r="D514" s="214" t="s">
        <v>210</v>
      </c>
      <c r="F514" s="215" t="s">
        <v>1458</v>
      </c>
      <c r="I514" s="216"/>
      <c r="L514" s="47"/>
      <c r="M514" s="217"/>
      <c r="N514" s="48"/>
      <c r="O514" s="48"/>
      <c r="P514" s="48"/>
      <c r="Q514" s="48"/>
      <c r="R514" s="48"/>
      <c r="S514" s="48"/>
      <c r="T514" s="86"/>
      <c r="AT514" s="24" t="s">
        <v>210</v>
      </c>
      <c r="AU514" s="24" t="s">
        <v>87</v>
      </c>
    </row>
    <row r="515" spans="2:65" s="1" customFormat="1" ht="16.5" customHeight="1">
      <c r="B515" s="201"/>
      <c r="C515" s="202" t="s">
        <v>1799</v>
      </c>
      <c r="D515" s="202" t="s">
        <v>203</v>
      </c>
      <c r="E515" s="203" t="s">
        <v>1800</v>
      </c>
      <c r="F515" s="204" t="s">
        <v>1461</v>
      </c>
      <c r="G515" s="205" t="s">
        <v>1192</v>
      </c>
      <c r="H515" s="206">
        <v>10</v>
      </c>
      <c r="I515" s="207"/>
      <c r="J515" s="208">
        <f>ROUND(I515*H515,2)</f>
        <v>0</v>
      </c>
      <c r="K515" s="204" t="s">
        <v>5</v>
      </c>
      <c r="L515" s="47"/>
      <c r="M515" s="209" t="s">
        <v>5</v>
      </c>
      <c r="N515" s="210" t="s">
        <v>48</v>
      </c>
      <c r="O515" s="48"/>
      <c r="P515" s="211">
        <f>O515*H515</f>
        <v>0</v>
      </c>
      <c r="Q515" s="211">
        <v>0</v>
      </c>
      <c r="R515" s="211">
        <f>Q515*H515</f>
        <v>0</v>
      </c>
      <c r="S515" s="211">
        <v>0</v>
      </c>
      <c r="T515" s="212">
        <f>S515*H515</f>
        <v>0</v>
      </c>
      <c r="AR515" s="24" t="s">
        <v>208</v>
      </c>
      <c r="AT515" s="24" t="s">
        <v>203</v>
      </c>
      <c r="AU515" s="24" t="s">
        <v>87</v>
      </c>
      <c r="AY515" s="24" t="s">
        <v>201</v>
      </c>
      <c r="BE515" s="213">
        <f>IF(N515="základní",J515,0)</f>
        <v>0</v>
      </c>
      <c r="BF515" s="213">
        <f>IF(N515="snížená",J515,0)</f>
        <v>0</v>
      </c>
      <c r="BG515" s="213">
        <f>IF(N515="zákl. přenesená",J515,0)</f>
        <v>0</v>
      </c>
      <c r="BH515" s="213">
        <f>IF(N515="sníž. přenesená",J515,0)</f>
        <v>0</v>
      </c>
      <c r="BI515" s="213">
        <f>IF(N515="nulová",J515,0)</f>
        <v>0</v>
      </c>
      <c r="BJ515" s="24" t="s">
        <v>85</v>
      </c>
      <c r="BK515" s="213">
        <f>ROUND(I515*H515,2)</f>
        <v>0</v>
      </c>
      <c r="BL515" s="24" t="s">
        <v>208</v>
      </c>
      <c r="BM515" s="24" t="s">
        <v>1801</v>
      </c>
    </row>
    <row r="516" spans="2:47" s="1" customFormat="1" ht="13.5">
      <c r="B516" s="47"/>
      <c r="D516" s="214" t="s">
        <v>210</v>
      </c>
      <c r="F516" s="215" t="s">
        <v>1461</v>
      </c>
      <c r="I516" s="216"/>
      <c r="L516" s="47"/>
      <c r="M516" s="217"/>
      <c r="N516" s="48"/>
      <c r="O516" s="48"/>
      <c r="P516" s="48"/>
      <c r="Q516" s="48"/>
      <c r="R516" s="48"/>
      <c r="S516" s="48"/>
      <c r="T516" s="86"/>
      <c r="AT516" s="24" t="s">
        <v>210</v>
      </c>
      <c r="AU516" s="24" t="s">
        <v>87</v>
      </c>
    </row>
    <row r="517" spans="2:63" s="10" customFormat="1" ht="29.85" customHeight="1">
      <c r="B517" s="188"/>
      <c r="D517" s="189" t="s">
        <v>76</v>
      </c>
      <c r="E517" s="199" t="s">
        <v>1463</v>
      </c>
      <c r="F517" s="199" t="s">
        <v>1464</v>
      </c>
      <c r="I517" s="191"/>
      <c r="J517" s="200">
        <f>BK517</f>
        <v>0</v>
      </c>
      <c r="L517" s="188"/>
      <c r="M517" s="193"/>
      <c r="N517" s="194"/>
      <c r="O517" s="194"/>
      <c r="P517" s="195">
        <f>SUM(P518:P523)</f>
        <v>0</v>
      </c>
      <c r="Q517" s="194"/>
      <c r="R517" s="195">
        <f>SUM(R518:R523)</f>
        <v>0</v>
      </c>
      <c r="S517" s="194"/>
      <c r="T517" s="196">
        <f>SUM(T518:T523)</f>
        <v>0</v>
      </c>
      <c r="AR517" s="189" t="s">
        <v>85</v>
      </c>
      <c r="AT517" s="197" t="s">
        <v>76</v>
      </c>
      <c r="AU517" s="197" t="s">
        <v>85</v>
      </c>
      <c r="AY517" s="189" t="s">
        <v>201</v>
      </c>
      <c r="BK517" s="198">
        <f>SUM(BK518:BK523)</f>
        <v>0</v>
      </c>
    </row>
    <row r="518" spans="2:65" s="1" customFormat="1" ht="16.5" customHeight="1">
      <c r="B518" s="201"/>
      <c r="C518" s="202" t="s">
        <v>1545</v>
      </c>
      <c r="D518" s="202" t="s">
        <v>203</v>
      </c>
      <c r="E518" s="203" t="s">
        <v>1802</v>
      </c>
      <c r="F518" s="204" t="s">
        <v>1466</v>
      </c>
      <c r="G518" s="205" t="s">
        <v>1192</v>
      </c>
      <c r="H518" s="206">
        <v>4</v>
      </c>
      <c r="I518" s="207"/>
      <c r="J518" s="208">
        <f>ROUND(I518*H518,2)</f>
        <v>0</v>
      </c>
      <c r="K518" s="204" t="s">
        <v>5</v>
      </c>
      <c r="L518" s="47"/>
      <c r="M518" s="209" t="s">
        <v>5</v>
      </c>
      <c r="N518" s="210" t="s">
        <v>48</v>
      </c>
      <c r="O518" s="48"/>
      <c r="P518" s="211">
        <f>O518*H518</f>
        <v>0</v>
      </c>
      <c r="Q518" s="211">
        <v>0</v>
      </c>
      <c r="R518" s="211">
        <f>Q518*H518</f>
        <v>0</v>
      </c>
      <c r="S518" s="211">
        <v>0</v>
      </c>
      <c r="T518" s="212">
        <f>S518*H518</f>
        <v>0</v>
      </c>
      <c r="AR518" s="24" t="s">
        <v>208</v>
      </c>
      <c r="AT518" s="24" t="s">
        <v>203</v>
      </c>
      <c r="AU518" s="24" t="s">
        <v>87</v>
      </c>
      <c r="AY518" s="24" t="s">
        <v>201</v>
      </c>
      <c r="BE518" s="213">
        <f>IF(N518="základní",J518,0)</f>
        <v>0</v>
      </c>
      <c r="BF518" s="213">
        <f>IF(N518="snížená",J518,0)</f>
        <v>0</v>
      </c>
      <c r="BG518" s="213">
        <f>IF(N518="zákl. přenesená",J518,0)</f>
        <v>0</v>
      </c>
      <c r="BH518" s="213">
        <f>IF(N518="sníž. přenesená",J518,0)</f>
        <v>0</v>
      </c>
      <c r="BI518" s="213">
        <f>IF(N518="nulová",J518,0)</f>
        <v>0</v>
      </c>
      <c r="BJ518" s="24" t="s">
        <v>85</v>
      </c>
      <c r="BK518" s="213">
        <f>ROUND(I518*H518,2)</f>
        <v>0</v>
      </c>
      <c r="BL518" s="24" t="s">
        <v>208</v>
      </c>
      <c r="BM518" s="24" t="s">
        <v>1803</v>
      </c>
    </row>
    <row r="519" spans="2:47" s="1" customFormat="1" ht="13.5">
      <c r="B519" s="47"/>
      <c r="D519" s="214" t="s">
        <v>210</v>
      </c>
      <c r="F519" s="215" t="s">
        <v>1466</v>
      </c>
      <c r="I519" s="216"/>
      <c r="L519" s="47"/>
      <c r="M519" s="217"/>
      <c r="N519" s="48"/>
      <c r="O519" s="48"/>
      <c r="P519" s="48"/>
      <c r="Q519" s="48"/>
      <c r="R519" s="48"/>
      <c r="S519" s="48"/>
      <c r="T519" s="86"/>
      <c r="AT519" s="24" t="s">
        <v>210</v>
      </c>
      <c r="AU519" s="24" t="s">
        <v>87</v>
      </c>
    </row>
    <row r="520" spans="2:65" s="1" customFormat="1" ht="16.5" customHeight="1">
      <c r="B520" s="201"/>
      <c r="C520" s="202" t="s">
        <v>1804</v>
      </c>
      <c r="D520" s="202" t="s">
        <v>203</v>
      </c>
      <c r="E520" s="203" t="s">
        <v>1805</v>
      </c>
      <c r="F520" s="204" t="s">
        <v>1469</v>
      </c>
      <c r="G520" s="205" t="s">
        <v>1192</v>
      </c>
      <c r="H520" s="206">
        <v>2</v>
      </c>
      <c r="I520" s="207"/>
      <c r="J520" s="208">
        <f>ROUND(I520*H520,2)</f>
        <v>0</v>
      </c>
      <c r="K520" s="204" t="s">
        <v>5</v>
      </c>
      <c r="L520" s="47"/>
      <c r="M520" s="209" t="s">
        <v>5</v>
      </c>
      <c r="N520" s="210" t="s">
        <v>48</v>
      </c>
      <c r="O520" s="48"/>
      <c r="P520" s="211">
        <f>O520*H520</f>
        <v>0</v>
      </c>
      <c r="Q520" s="211">
        <v>0</v>
      </c>
      <c r="R520" s="211">
        <f>Q520*H520</f>
        <v>0</v>
      </c>
      <c r="S520" s="211">
        <v>0</v>
      </c>
      <c r="T520" s="212">
        <f>S520*H520</f>
        <v>0</v>
      </c>
      <c r="AR520" s="24" t="s">
        <v>208</v>
      </c>
      <c r="AT520" s="24" t="s">
        <v>203</v>
      </c>
      <c r="AU520" s="24" t="s">
        <v>87</v>
      </c>
      <c r="AY520" s="24" t="s">
        <v>201</v>
      </c>
      <c r="BE520" s="213">
        <f>IF(N520="základní",J520,0)</f>
        <v>0</v>
      </c>
      <c r="BF520" s="213">
        <f>IF(N520="snížená",J520,0)</f>
        <v>0</v>
      </c>
      <c r="BG520" s="213">
        <f>IF(N520="zákl. přenesená",J520,0)</f>
        <v>0</v>
      </c>
      <c r="BH520" s="213">
        <f>IF(N520="sníž. přenesená",J520,0)</f>
        <v>0</v>
      </c>
      <c r="BI520" s="213">
        <f>IF(N520="nulová",J520,0)</f>
        <v>0</v>
      </c>
      <c r="BJ520" s="24" t="s">
        <v>85</v>
      </c>
      <c r="BK520" s="213">
        <f>ROUND(I520*H520,2)</f>
        <v>0</v>
      </c>
      <c r="BL520" s="24" t="s">
        <v>208</v>
      </c>
      <c r="BM520" s="24" t="s">
        <v>1806</v>
      </c>
    </row>
    <row r="521" spans="2:47" s="1" customFormat="1" ht="13.5">
      <c r="B521" s="47"/>
      <c r="D521" s="214" t="s">
        <v>210</v>
      </c>
      <c r="F521" s="215" t="s">
        <v>1469</v>
      </c>
      <c r="I521" s="216"/>
      <c r="L521" s="47"/>
      <c r="M521" s="217"/>
      <c r="N521" s="48"/>
      <c r="O521" s="48"/>
      <c r="P521" s="48"/>
      <c r="Q521" s="48"/>
      <c r="R521" s="48"/>
      <c r="S521" s="48"/>
      <c r="T521" s="86"/>
      <c r="AT521" s="24" t="s">
        <v>210</v>
      </c>
      <c r="AU521" s="24" t="s">
        <v>87</v>
      </c>
    </row>
    <row r="522" spans="2:65" s="1" customFormat="1" ht="16.5" customHeight="1">
      <c r="B522" s="201"/>
      <c r="C522" s="202" t="s">
        <v>1548</v>
      </c>
      <c r="D522" s="202" t="s">
        <v>203</v>
      </c>
      <c r="E522" s="203" t="s">
        <v>1807</v>
      </c>
      <c r="F522" s="204" t="s">
        <v>1472</v>
      </c>
      <c r="G522" s="205" t="s">
        <v>1192</v>
      </c>
      <c r="H522" s="206">
        <v>6</v>
      </c>
      <c r="I522" s="207"/>
      <c r="J522" s="208">
        <f>ROUND(I522*H522,2)</f>
        <v>0</v>
      </c>
      <c r="K522" s="204" t="s">
        <v>5</v>
      </c>
      <c r="L522" s="47"/>
      <c r="M522" s="209" t="s">
        <v>5</v>
      </c>
      <c r="N522" s="210" t="s">
        <v>48</v>
      </c>
      <c r="O522" s="48"/>
      <c r="P522" s="211">
        <f>O522*H522</f>
        <v>0</v>
      </c>
      <c r="Q522" s="211">
        <v>0</v>
      </c>
      <c r="R522" s="211">
        <f>Q522*H522</f>
        <v>0</v>
      </c>
      <c r="S522" s="211">
        <v>0</v>
      </c>
      <c r="T522" s="212">
        <f>S522*H522</f>
        <v>0</v>
      </c>
      <c r="AR522" s="24" t="s">
        <v>208</v>
      </c>
      <c r="AT522" s="24" t="s">
        <v>203</v>
      </c>
      <c r="AU522" s="24" t="s">
        <v>87</v>
      </c>
      <c r="AY522" s="24" t="s">
        <v>201</v>
      </c>
      <c r="BE522" s="213">
        <f>IF(N522="základní",J522,0)</f>
        <v>0</v>
      </c>
      <c r="BF522" s="213">
        <f>IF(N522="snížená",J522,0)</f>
        <v>0</v>
      </c>
      <c r="BG522" s="213">
        <f>IF(N522="zákl. přenesená",J522,0)</f>
        <v>0</v>
      </c>
      <c r="BH522" s="213">
        <f>IF(N522="sníž. přenesená",J522,0)</f>
        <v>0</v>
      </c>
      <c r="BI522" s="213">
        <f>IF(N522="nulová",J522,0)</f>
        <v>0</v>
      </c>
      <c r="BJ522" s="24" t="s">
        <v>85</v>
      </c>
      <c r="BK522" s="213">
        <f>ROUND(I522*H522,2)</f>
        <v>0</v>
      </c>
      <c r="BL522" s="24" t="s">
        <v>208</v>
      </c>
      <c r="BM522" s="24" t="s">
        <v>1808</v>
      </c>
    </row>
    <row r="523" spans="2:47" s="1" customFormat="1" ht="13.5">
      <c r="B523" s="47"/>
      <c r="D523" s="214" t="s">
        <v>210</v>
      </c>
      <c r="F523" s="215" t="s">
        <v>1472</v>
      </c>
      <c r="I523" s="216"/>
      <c r="L523" s="47"/>
      <c r="M523" s="217"/>
      <c r="N523" s="48"/>
      <c r="O523" s="48"/>
      <c r="P523" s="48"/>
      <c r="Q523" s="48"/>
      <c r="R523" s="48"/>
      <c r="S523" s="48"/>
      <c r="T523" s="86"/>
      <c r="AT523" s="24" t="s">
        <v>210</v>
      </c>
      <c r="AU523" s="24" t="s">
        <v>87</v>
      </c>
    </row>
    <row r="524" spans="2:63" s="10" customFormat="1" ht="29.85" customHeight="1">
      <c r="B524" s="188"/>
      <c r="D524" s="189" t="s">
        <v>76</v>
      </c>
      <c r="E524" s="199" t="s">
        <v>1474</v>
      </c>
      <c r="F524" s="199" t="s">
        <v>1475</v>
      </c>
      <c r="I524" s="191"/>
      <c r="J524" s="200">
        <f>BK524</f>
        <v>0</v>
      </c>
      <c r="L524" s="188"/>
      <c r="M524" s="193"/>
      <c r="N524" s="194"/>
      <c r="O524" s="194"/>
      <c r="P524" s="195">
        <f>SUM(P525:P534)</f>
        <v>0</v>
      </c>
      <c r="Q524" s="194"/>
      <c r="R524" s="195">
        <f>SUM(R525:R534)</f>
        <v>0</v>
      </c>
      <c r="S524" s="194"/>
      <c r="T524" s="196">
        <f>SUM(T525:T534)</f>
        <v>0</v>
      </c>
      <c r="AR524" s="189" t="s">
        <v>85</v>
      </c>
      <c r="AT524" s="197" t="s">
        <v>76</v>
      </c>
      <c r="AU524" s="197" t="s">
        <v>85</v>
      </c>
      <c r="AY524" s="189" t="s">
        <v>201</v>
      </c>
      <c r="BK524" s="198">
        <f>SUM(BK525:BK534)</f>
        <v>0</v>
      </c>
    </row>
    <row r="525" spans="2:65" s="1" customFormat="1" ht="25.5" customHeight="1">
      <c r="B525" s="201"/>
      <c r="C525" s="202" t="s">
        <v>1809</v>
      </c>
      <c r="D525" s="202" t="s">
        <v>203</v>
      </c>
      <c r="E525" s="203" t="s">
        <v>1810</v>
      </c>
      <c r="F525" s="204" t="s">
        <v>1477</v>
      </c>
      <c r="G525" s="205" t="s">
        <v>330</v>
      </c>
      <c r="H525" s="206">
        <v>25</v>
      </c>
      <c r="I525" s="207"/>
      <c r="J525" s="208">
        <f>ROUND(I525*H525,2)</f>
        <v>0</v>
      </c>
      <c r="K525" s="204" t="s">
        <v>5</v>
      </c>
      <c r="L525" s="47"/>
      <c r="M525" s="209" t="s">
        <v>5</v>
      </c>
      <c r="N525" s="210" t="s">
        <v>48</v>
      </c>
      <c r="O525" s="48"/>
      <c r="P525" s="211">
        <f>O525*H525</f>
        <v>0</v>
      </c>
      <c r="Q525" s="211">
        <v>0</v>
      </c>
      <c r="R525" s="211">
        <f>Q525*H525</f>
        <v>0</v>
      </c>
      <c r="S525" s="211">
        <v>0</v>
      </c>
      <c r="T525" s="212">
        <f>S525*H525</f>
        <v>0</v>
      </c>
      <c r="AR525" s="24" t="s">
        <v>208</v>
      </c>
      <c r="AT525" s="24" t="s">
        <v>203</v>
      </c>
      <c r="AU525" s="24" t="s">
        <v>87</v>
      </c>
      <c r="AY525" s="24" t="s">
        <v>201</v>
      </c>
      <c r="BE525" s="213">
        <f>IF(N525="základní",J525,0)</f>
        <v>0</v>
      </c>
      <c r="BF525" s="213">
        <f>IF(N525="snížená",J525,0)</f>
        <v>0</v>
      </c>
      <c r="BG525" s="213">
        <f>IF(N525="zákl. přenesená",J525,0)</f>
        <v>0</v>
      </c>
      <c r="BH525" s="213">
        <f>IF(N525="sníž. přenesená",J525,0)</f>
        <v>0</v>
      </c>
      <c r="BI525" s="213">
        <f>IF(N525="nulová",J525,0)</f>
        <v>0</v>
      </c>
      <c r="BJ525" s="24" t="s">
        <v>85</v>
      </c>
      <c r="BK525" s="213">
        <f>ROUND(I525*H525,2)</f>
        <v>0</v>
      </c>
      <c r="BL525" s="24" t="s">
        <v>208</v>
      </c>
      <c r="BM525" s="24" t="s">
        <v>1811</v>
      </c>
    </row>
    <row r="526" spans="2:47" s="1" customFormat="1" ht="13.5">
      <c r="B526" s="47"/>
      <c r="D526" s="214" t="s">
        <v>210</v>
      </c>
      <c r="F526" s="215" t="s">
        <v>1477</v>
      </c>
      <c r="I526" s="216"/>
      <c r="L526" s="47"/>
      <c r="M526" s="217"/>
      <c r="N526" s="48"/>
      <c r="O526" s="48"/>
      <c r="P526" s="48"/>
      <c r="Q526" s="48"/>
      <c r="R526" s="48"/>
      <c r="S526" s="48"/>
      <c r="T526" s="86"/>
      <c r="AT526" s="24" t="s">
        <v>210</v>
      </c>
      <c r="AU526" s="24" t="s">
        <v>87</v>
      </c>
    </row>
    <row r="527" spans="2:65" s="1" customFormat="1" ht="16.5" customHeight="1">
      <c r="B527" s="201"/>
      <c r="C527" s="202" t="s">
        <v>1551</v>
      </c>
      <c r="D527" s="202" t="s">
        <v>203</v>
      </c>
      <c r="E527" s="203" t="s">
        <v>1812</v>
      </c>
      <c r="F527" s="204" t="s">
        <v>1480</v>
      </c>
      <c r="G527" s="205" t="s">
        <v>330</v>
      </c>
      <c r="H527" s="206">
        <v>25</v>
      </c>
      <c r="I527" s="207"/>
      <c r="J527" s="208">
        <f>ROUND(I527*H527,2)</f>
        <v>0</v>
      </c>
      <c r="K527" s="204" t="s">
        <v>5</v>
      </c>
      <c r="L527" s="47"/>
      <c r="M527" s="209" t="s">
        <v>5</v>
      </c>
      <c r="N527" s="210" t="s">
        <v>48</v>
      </c>
      <c r="O527" s="48"/>
      <c r="P527" s="211">
        <f>O527*H527</f>
        <v>0</v>
      </c>
      <c r="Q527" s="211">
        <v>0</v>
      </c>
      <c r="R527" s="211">
        <f>Q527*H527</f>
        <v>0</v>
      </c>
      <c r="S527" s="211">
        <v>0</v>
      </c>
      <c r="T527" s="212">
        <f>S527*H527</f>
        <v>0</v>
      </c>
      <c r="AR527" s="24" t="s">
        <v>208</v>
      </c>
      <c r="AT527" s="24" t="s">
        <v>203</v>
      </c>
      <c r="AU527" s="24" t="s">
        <v>87</v>
      </c>
      <c r="AY527" s="24" t="s">
        <v>201</v>
      </c>
      <c r="BE527" s="213">
        <f>IF(N527="základní",J527,0)</f>
        <v>0</v>
      </c>
      <c r="BF527" s="213">
        <f>IF(N527="snížená",J527,0)</f>
        <v>0</v>
      </c>
      <c r="BG527" s="213">
        <f>IF(N527="zákl. přenesená",J527,0)</f>
        <v>0</v>
      </c>
      <c r="BH527" s="213">
        <f>IF(N527="sníž. přenesená",J527,0)</f>
        <v>0</v>
      </c>
      <c r="BI527" s="213">
        <f>IF(N527="nulová",J527,0)</f>
        <v>0</v>
      </c>
      <c r="BJ527" s="24" t="s">
        <v>85</v>
      </c>
      <c r="BK527" s="213">
        <f>ROUND(I527*H527,2)</f>
        <v>0</v>
      </c>
      <c r="BL527" s="24" t="s">
        <v>208</v>
      </c>
      <c r="BM527" s="24" t="s">
        <v>1813</v>
      </c>
    </row>
    <row r="528" spans="2:47" s="1" customFormat="1" ht="13.5">
      <c r="B528" s="47"/>
      <c r="D528" s="214" t="s">
        <v>210</v>
      </c>
      <c r="F528" s="215" t="s">
        <v>1480</v>
      </c>
      <c r="I528" s="216"/>
      <c r="L528" s="47"/>
      <c r="M528" s="217"/>
      <c r="N528" s="48"/>
      <c r="O528" s="48"/>
      <c r="P528" s="48"/>
      <c r="Q528" s="48"/>
      <c r="R528" s="48"/>
      <c r="S528" s="48"/>
      <c r="T528" s="86"/>
      <c r="AT528" s="24" t="s">
        <v>210</v>
      </c>
      <c r="AU528" s="24" t="s">
        <v>87</v>
      </c>
    </row>
    <row r="529" spans="2:65" s="1" customFormat="1" ht="16.5" customHeight="1">
      <c r="B529" s="201"/>
      <c r="C529" s="202" t="s">
        <v>1814</v>
      </c>
      <c r="D529" s="202" t="s">
        <v>203</v>
      </c>
      <c r="E529" s="203" t="s">
        <v>1815</v>
      </c>
      <c r="F529" s="204" t="s">
        <v>1483</v>
      </c>
      <c r="G529" s="205" t="s">
        <v>1192</v>
      </c>
      <c r="H529" s="206">
        <v>20</v>
      </c>
      <c r="I529" s="207"/>
      <c r="J529" s="208">
        <f>ROUND(I529*H529,2)</f>
        <v>0</v>
      </c>
      <c r="K529" s="204" t="s">
        <v>5</v>
      </c>
      <c r="L529" s="47"/>
      <c r="M529" s="209" t="s">
        <v>5</v>
      </c>
      <c r="N529" s="210" t="s">
        <v>48</v>
      </c>
      <c r="O529" s="48"/>
      <c r="P529" s="211">
        <f>O529*H529</f>
        <v>0</v>
      </c>
      <c r="Q529" s="211">
        <v>0</v>
      </c>
      <c r="R529" s="211">
        <f>Q529*H529</f>
        <v>0</v>
      </c>
      <c r="S529" s="211">
        <v>0</v>
      </c>
      <c r="T529" s="212">
        <f>S529*H529</f>
        <v>0</v>
      </c>
      <c r="AR529" s="24" t="s">
        <v>208</v>
      </c>
      <c r="AT529" s="24" t="s">
        <v>203</v>
      </c>
      <c r="AU529" s="24" t="s">
        <v>87</v>
      </c>
      <c r="AY529" s="24" t="s">
        <v>201</v>
      </c>
      <c r="BE529" s="213">
        <f>IF(N529="základní",J529,0)</f>
        <v>0</v>
      </c>
      <c r="BF529" s="213">
        <f>IF(N529="snížená",J529,0)</f>
        <v>0</v>
      </c>
      <c r="BG529" s="213">
        <f>IF(N529="zákl. přenesená",J529,0)</f>
        <v>0</v>
      </c>
      <c r="BH529" s="213">
        <f>IF(N529="sníž. přenesená",J529,0)</f>
        <v>0</v>
      </c>
      <c r="BI529" s="213">
        <f>IF(N529="nulová",J529,0)</f>
        <v>0</v>
      </c>
      <c r="BJ529" s="24" t="s">
        <v>85</v>
      </c>
      <c r="BK529" s="213">
        <f>ROUND(I529*H529,2)</f>
        <v>0</v>
      </c>
      <c r="BL529" s="24" t="s">
        <v>208</v>
      </c>
      <c r="BM529" s="24" t="s">
        <v>1816</v>
      </c>
    </row>
    <row r="530" spans="2:47" s="1" customFormat="1" ht="13.5">
      <c r="B530" s="47"/>
      <c r="D530" s="214" t="s">
        <v>210</v>
      </c>
      <c r="F530" s="215" t="s">
        <v>1483</v>
      </c>
      <c r="I530" s="216"/>
      <c r="L530" s="47"/>
      <c r="M530" s="217"/>
      <c r="N530" s="48"/>
      <c r="O530" s="48"/>
      <c r="P530" s="48"/>
      <c r="Q530" s="48"/>
      <c r="R530" s="48"/>
      <c r="S530" s="48"/>
      <c r="T530" s="86"/>
      <c r="AT530" s="24" t="s">
        <v>210</v>
      </c>
      <c r="AU530" s="24" t="s">
        <v>87</v>
      </c>
    </row>
    <row r="531" spans="2:65" s="1" customFormat="1" ht="16.5" customHeight="1">
      <c r="B531" s="201"/>
      <c r="C531" s="202" t="s">
        <v>1554</v>
      </c>
      <c r="D531" s="202" t="s">
        <v>203</v>
      </c>
      <c r="E531" s="203" t="s">
        <v>1817</v>
      </c>
      <c r="F531" s="204" t="s">
        <v>1489</v>
      </c>
      <c r="G531" s="205" t="s">
        <v>1192</v>
      </c>
      <c r="H531" s="206">
        <v>8</v>
      </c>
      <c r="I531" s="207"/>
      <c r="J531" s="208">
        <f>ROUND(I531*H531,2)</f>
        <v>0</v>
      </c>
      <c r="K531" s="204" t="s">
        <v>5</v>
      </c>
      <c r="L531" s="47"/>
      <c r="M531" s="209" t="s">
        <v>5</v>
      </c>
      <c r="N531" s="210" t="s">
        <v>48</v>
      </c>
      <c r="O531" s="48"/>
      <c r="P531" s="211">
        <f>O531*H531</f>
        <v>0</v>
      </c>
      <c r="Q531" s="211">
        <v>0</v>
      </c>
      <c r="R531" s="211">
        <f>Q531*H531</f>
        <v>0</v>
      </c>
      <c r="S531" s="211">
        <v>0</v>
      </c>
      <c r="T531" s="212">
        <f>S531*H531</f>
        <v>0</v>
      </c>
      <c r="AR531" s="24" t="s">
        <v>208</v>
      </c>
      <c r="AT531" s="24" t="s">
        <v>203</v>
      </c>
      <c r="AU531" s="24" t="s">
        <v>87</v>
      </c>
      <c r="AY531" s="24" t="s">
        <v>201</v>
      </c>
      <c r="BE531" s="213">
        <f>IF(N531="základní",J531,0)</f>
        <v>0</v>
      </c>
      <c r="BF531" s="213">
        <f>IF(N531="snížená",J531,0)</f>
        <v>0</v>
      </c>
      <c r="BG531" s="213">
        <f>IF(N531="zákl. přenesená",J531,0)</f>
        <v>0</v>
      </c>
      <c r="BH531" s="213">
        <f>IF(N531="sníž. přenesená",J531,0)</f>
        <v>0</v>
      </c>
      <c r="BI531" s="213">
        <f>IF(N531="nulová",J531,0)</f>
        <v>0</v>
      </c>
      <c r="BJ531" s="24" t="s">
        <v>85</v>
      </c>
      <c r="BK531" s="213">
        <f>ROUND(I531*H531,2)</f>
        <v>0</v>
      </c>
      <c r="BL531" s="24" t="s">
        <v>208</v>
      </c>
      <c r="BM531" s="24" t="s">
        <v>1818</v>
      </c>
    </row>
    <row r="532" spans="2:47" s="1" customFormat="1" ht="13.5">
      <c r="B532" s="47"/>
      <c r="D532" s="214" t="s">
        <v>210</v>
      </c>
      <c r="F532" s="215" t="s">
        <v>1489</v>
      </c>
      <c r="I532" s="216"/>
      <c r="L532" s="47"/>
      <c r="M532" s="217"/>
      <c r="N532" s="48"/>
      <c r="O532" s="48"/>
      <c r="P532" s="48"/>
      <c r="Q532" s="48"/>
      <c r="R532" s="48"/>
      <c r="S532" s="48"/>
      <c r="T532" s="86"/>
      <c r="AT532" s="24" t="s">
        <v>210</v>
      </c>
      <c r="AU532" s="24" t="s">
        <v>87</v>
      </c>
    </row>
    <row r="533" spans="2:65" s="1" customFormat="1" ht="16.5" customHeight="1">
      <c r="B533" s="201"/>
      <c r="C533" s="202" t="s">
        <v>1819</v>
      </c>
      <c r="D533" s="202" t="s">
        <v>203</v>
      </c>
      <c r="E533" s="203" t="s">
        <v>1820</v>
      </c>
      <c r="F533" s="204" t="s">
        <v>1493</v>
      </c>
      <c r="G533" s="205" t="s">
        <v>1192</v>
      </c>
      <c r="H533" s="206">
        <v>28</v>
      </c>
      <c r="I533" s="207"/>
      <c r="J533" s="208">
        <f>ROUND(I533*H533,2)</f>
        <v>0</v>
      </c>
      <c r="K533" s="204" t="s">
        <v>5</v>
      </c>
      <c r="L533" s="47"/>
      <c r="M533" s="209" t="s">
        <v>5</v>
      </c>
      <c r="N533" s="210" t="s">
        <v>48</v>
      </c>
      <c r="O533" s="48"/>
      <c r="P533" s="211">
        <f>O533*H533</f>
        <v>0</v>
      </c>
      <c r="Q533" s="211">
        <v>0</v>
      </c>
      <c r="R533" s="211">
        <f>Q533*H533</f>
        <v>0</v>
      </c>
      <c r="S533" s="211">
        <v>0</v>
      </c>
      <c r="T533" s="212">
        <f>S533*H533</f>
        <v>0</v>
      </c>
      <c r="AR533" s="24" t="s">
        <v>208</v>
      </c>
      <c r="AT533" s="24" t="s">
        <v>203</v>
      </c>
      <c r="AU533" s="24" t="s">
        <v>87</v>
      </c>
      <c r="AY533" s="24" t="s">
        <v>201</v>
      </c>
      <c r="BE533" s="213">
        <f>IF(N533="základní",J533,0)</f>
        <v>0</v>
      </c>
      <c r="BF533" s="213">
        <f>IF(N533="snížená",J533,0)</f>
        <v>0</v>
      </c>
      <c r="BG533" s="213">
        <f>IF(N533="zákl. přenesená",J533,0)</f>
        <v>0</v>
      </c>
      <c r="BH533" s="213">
        <f>IF(N533="sníž. přenesená",J533,0)</f>
        <v>0</v>
      </c>
      <c r="BI533" s="213">
        <f>IF(N533="nulová",J533,0)</f>
        <v>0</v>
      </c>
      <c r="BJ533" s="24" t="s">
        <v>85</v>
      </c>
      <c r="BK533" s="213">
        <f>ROUND(I533*H533,2)</f>
        <v>0</v>
      </c>
      <c r="BL533" s="24" t="s">
        <v>208</v>
      </c>
      <c r="BM533" s="24" t="s">
        <v>1821</v>
      </c>
    </row>
    <row r="534" spans="2:47" s="1" customFormat="1" ht="13.5">
      <c r="B534" s="47"/>
      <c r="D534" s="214" t="s">
        <v>210</v>
      </c>
      <c r="F534" s="215" t="s">
        <v>1493</v>
      </c>
      <c r="I534" s="216"/>
      <c r="L534" s="47"/>
      <c r="M534" s="217"/>
      <c r="N534" s="48"/>
      <c r="O534" s="48"/>
      <c r="P534" s="48"/>
      <c r="Q534" s="48"/>
      <c r="R534" s="48"/>
      <c r="S534" s="48"/>
      <c r="T534" s="86"/>
      <c r="AT534" s="24" t="s">
        <v>210</v>
      </c>
      <c r="AU534" s="24" t="s">
        <v>87</v>
      </c>
    </row>
    <row r="535" spans="2:63" s="10" customFormat="1" ht="29.85" customHeight="1">
      <c r="B535" s="188"/>
      <c r="D535" s="189" t="s">
        <v>76</v>
      </c>
      <c r="E535" s="199" t="s">
        <v>1495</v>
      </c>
      <c r="F535" s="199" t="s">
        <v>1496</v>
      </c>
      <c r="I535" s="191"/>
      <c r="J535" s="200">
        <f>BK535</f>
        <v>0</v>
      </c>
      <c r="L535" s="188"/>
      <c r="M535" s="193"/>
      <c r="N535" s="194"/>
      <c r="O535" s="194"/>
      <c r="P535" s="195">
        <f>SUM(P536:P537)</f>
        <v>0</v>
      </c>
      <c r="Q535" s="194"/>
      <c r="R535" s="195">
        <f>SUM(R536:R537)</f>
        <v>0</v>
      </c>
      <c r="S535" s="194"/>
      <c r="T535" s="196">
        <f>SUM(T536:T537)</f>
        <v>0</v>
      </c>
      <c r="AR535" s="189" t="s">
        <v>85</v>
      </c>
      <c r="AT535" s="197" t="s">
        <v>76</v>
      </c>
      <c r="AU535" s="197" t="s">
        <v>85</v>
      </c>
      <c r="AY535" s="189" t="s">
        <v>201</v>
      </c>
      <c r="BK535" s="198">
        <f>SUM(BK536:BK537)</f>
        <v>0</v>
      </c>
    </row>
    <row r="536" spans="2:65" s="1" customFormat="1" ht="16.5" customHeight="1">
      <c r="B536" s="201"/>
      <c r="C536" s="202" t="s">
        <v>1557</v>
      </c>
      <c r="D536" s="202" t="s">
        <v>203</v>
      </c>
      <c r="E536" s="203" t="s">
        <v>1822</v>
      </c>
      <c r="F536" s="204" t="s">
        <v>1498</v>
      </c>
      <c r="G536" s="205" t="s">
        <v>330</v>
      </c>
      <c r="H536" s="206">
        <v>70</v>
      </c>
      <c r="I536" s="207"/>
      <c r="J536" s="208">
        <f>ROUND(I536*H536,2)</f>
        <v>0</v>
      </c>
      <c r="K536" s="204" t="s">
        <v>5</v>
      </c>
      <c r="L536" s="47"/>
      <c r="M536" s="209" t="s">
        <v>5</v>
      </c>
      <c r="N536" s="210" t="s">
        <v>48</v>
      </c>
      <c r="O536" s="48"/>
      <c r="P536" s="211">
        <f>O536*H536</f>
        <v>0</v>
      </c>
      <c r="Q536" s="211">
        <v>0</v>
      </c>
      <c r="R536" s="211">
        <f>Q536*H536</f>
        <v>0</v>
      </c>
      <c r="S536" s="211">
        <v>0</v>
      </c>
      <c r="T536" s="212">
        <f>S536*H536</f>
        <v>0</v>
      </c>
      <c r="AR536" s="24" t="s">
        <v>208</v>
      </c>
      <c r="AT536" s="24" t="s">
        <v>203</v>
      </c>
      <c r="AU536" s="24" t="s">
        <v>87</v>
      </c>
      <c r="AY536" s="24" t="s">
        <v>201</v>
      </c>
      <c r="BE536" s="213">
        <f>IF(N536="základní",J536,0)</f>
        <v>0</v>
      </c>
      <c r="BF536" s="213">
        <f>IF(N536="snížená",J536,0)</f>
        <v>0</v>
      </c>
      <c r="BG536" s="213">
        <f>IF(N536="zákl. přenesená",J536,0)</f>
        <v>0</v>
      </c>
      <c r="BH536" s="213">
        <f>IF(N536="sníž. přenesená",J536,0)</f>
        <v>0</v>
      </c>
      <c r="BI536" s="213">
        <f>IF(N536="nulová",J536,0)</f>
        <v>0</v>
      </c>
      <c r="BJ536" s="24" t="s">
        <v>85</v>
      </c>
      <c r="BK536" s="213">
        <f>ROUND(I536*H536,2)</f>
        <v>0</v>
      </c>
      <c r="BL536" s="24" t="s">
        <v>208</v>
      </c>
      <c r="BM536" s="24" t="s">
        <v>1823</v>
      </c>
    </row>
    <row r="537" spans="2:47" s="1" customFormat="1" ht="13.5">
      <c r="B537" s="47"/>
      <c r="D537" s="214" t="s">
        <v>210</v>
      </c>
      <c r="F537" s="215" t="s">
        <v>1498</v>
      </c>
      <c r="I537" s="216"/>
      <c r="L537" s="47"/>
      <c r="M537" s="217"/>
      <c r="N537" s="48"/>
      <c r="O537" s="48"/>
      <c r="P537" s="48"/>
      <c r="Q537" s="48"/>
      <c r="R537" s="48"/>
      <c r="S537" s="48"/>
      <c r="T537" s="86"/>
      <c r="AT537" s="24" t="s">
        <v>210</v>
      </c>
      <c r="AU537" s="24" t="s">
        <v>87</v>
      </c>
    </row>
    <row r="538" spans="2:63" s="10" customFormat="1" ht="29.85" customHeight="1">
      <c r="B538" s="188"/>
      <c r="D538" s="189" t="s">
        <v>76</v>
      </c>
      <c r="E538" s="199" t="s">
        <v>1500</v>
      </c>
      <c r="F538" s="199" t="s">
        <v>1501</v>
      </c>
      <c r="I538" s="191"/>
      <c r="J538" s="200">
        <f>BK538</f>
        <v>0</v>
      </c>
      <c r="L538" s="188"/>
      <c r="M538" s="193"/>
      <c r="N538" s="194"/>
      <c r="O538" s="194"/>
      <c r="P538" s="195">
        <f>SUM(P539:P546)</f>
        <v>0</v>
      </c>
      <c r="Q538" s="194"/>
      <c r="R538" s="195">
        <f>SUM(R539:R546)</f>
        <v>0</v>
      </c>
      <c r="S538" s="194"/>
      <c r="T538" s="196">
        <f>SUM(T539:T546)</f>
        <v>0</v>
      </c>
      <c r="AR538" s="189" t="s">
        <v>85</v>
      </c>
      <c r="AT538" s="197" t="s">
        <v>76</v>
      </c>
      <c r="AU538" s="197" t="s">
        <v>85</v>
      </c>
      <c r="AY538" s="189" t="s">
        <v>201</v>
      </c>
      <c r="BK538" s="198">
        <f>SUM(BK539:BK546)</f>
        <v>0</v>
      </c>
    </row>
    <row r="539" spans="2:65" s="1" customFormat="1" ht="16.5" customHeight="1">
      <c r="B539" s="201"/>
      <c r="C539" s="202" t="s">
        <v>1824</v>
      </c>
      <c r="D539" s="202" t="s">
        <v>203</v>
      </c>
      <c r="E539" s="203" t="s">
        <v>1825</v>
      </c>
      <c r="F539" s="204" t="s">
        <v>1503</v>
      </c>
      <c r="G539" s="205" t="s">
        <v>330</v>
      </c>
      <c r="H539" s="206">
        <v>70</v>
      </c>
      <c r="I539" s="207"/>
      <c r="J539" s="208">
        <f>ROUND(I539*H539,2)</f>
        <v>0</v>
      </c>
      <c r="K539" s="204" t="s">
        <v>5</v>
      </c>
      <c r="L539" s="47"/>
      <c r="M539" s="209" t="s">
        <v>5</v>
      </c>
      <c r="N539" s="210" t="s">
        <v>48</v>
      </c>
      <c r="O539" s="48"/>
      <c r="P539" s="211">
        <f>O539*H539</f>
        <v>0</v>
      </c>
      <c r="Q539" s="211">
        <v>0</v>
      </c>
      <c r="R539" s="211">
        <f>Q539*H539</f>
        <v>0</v>
      </c>
      <c r="S539" s="211">
        <v>0</v>
      </c>
      <c r="T539" s="212">
        <f>S539*H539</f>
        <v>0</v>
      </c>
      <c r="AR539" s="24" t="s">
        <v>208</v>
      </c>
      <c r="AT539" s="24" t="s">
        <v>203</v>
      </c>
      <c r="AU539" s="24" t="s">
        <v>87</v>
      </c>
      <c r="AY539" s="24" t="s">
        <v>201</v>
      </c>
      <c r="BE539" s="213">
        <f>IF(N539="základní",J539,0)</f>
        <v>0</v>
      </c>
      <c r="BF539" s="213">
        <f>IF(N539="snížená",J539,0)</f>
        <v>0</v>
      </c>
      <c r="BG539" s="213">
        <f>IF(N539="zákl. přenesená",J539,0)</f>
        <v>0</v>
      </c>
      <c r="BH539" s="213">
        <f>IF(N539="sníž. přenesená",J539,0)</f>
        <v>0</v>
      </c>
      <c r="BI539" s="213">
        <f>IF(N539="nulová",J539,0)</f>
        <v>0</v>
      </c>
      <c r="BJ539" s="24" t="s">
        <v>85</v>
      </c>
      <c r="BK539" s="213">
        <f>ROUND(I539*H539,2)</f>
        <v>0</v>
      </c>
      <c r="BL539" s="24" t="s">
        <v>208</v>
      </c>
      <c r="BM539" s="24" t="s">
        <v>1826</v>
      </c>
    </row>
    <row r="540" spans="2:47" s="1" customFormat="1" ht="13.5">
      <c r="B540" s="47"/>
      <c r="D540" s="214" t="s">
        <v>210</v>
      </c>
      <c r="F540" s="215" t="s">
        <v>1503</v>
      </c>
      <c r="I540" s="216"/>
      <c r="L540" s="47"/>
      <c r="M540" s="217"/>
      <c r="N540" s="48"/>
      <c r="O540" s="48"/>
      <c r="P540" s="48"/>
      <c r="Q540" s="48"/>
      <c r="R540" s="48"/>
      <c r="S540" s="48"/>
      <c r="T540" s="86"/>
      <c r="AT540" s="24" t="s">
        <v>210</v>
      </c>
      <c r="AU540" s="24" t="s">
        <v>87</v>
      </c>
    </row>
    <row r="541" spans="2:65" s="1" customFormat="1" ht="16.5" customHeight="1">
      <c r="B541" s="201"/>
      <c r="C541" s="202" t="s">
        <v>1560</v>
      </c>
      <c r="D541" s="202" t="s">
        <v>203</v>
      </c>
      <c r="E541" s="203" t="s">
        <v>1827</v>
      </c>
      <c r="F541" s="204" t="s">
        <v>1506</v>
      </c>
      <c r="G541" s="205" t="s">
        <v>1192</v>
      </c>
      <c r="H541" s="206">
        <v>220</v>
      </c>
      <c r="I541" s="207"/>
      <c r="J541" s="208">
        <f>ROUND(I541*H541,2)</f>
        <v>0</v>
      </c>
      <c r="K541" s="204" t="s">
        <v>5</v>
      </c>
      <c r="L541" s="47"/>
      <c r="M541" s="209" t="s">
        <v>5</v>
      </c>
      <c r="N541" s="210" t="s">
        <v>48</v>
      </c>
      <c r="O541" s="48"/>
      <c r="P541" s="211">
        <f>O541*H541</f>
        <v>0</v>
      </c>
      <c r="Q541" s="211">
        <v>0</v>
      </c>
      <c r="R541" s="211">
        <f>Q541*H541</f>
        <v>0</v>
      </c>
      <c r="S541" s="211">
        <v>0</v>
      </c>
      <c r="T541" s="212">
        <f>S541*H541</f>
        <v>0</v>
      </c>
      <c r="AR541" s="24" t="s">
        <v>208</v>
      </c>
      <c r="AT541" s="24" t="s">
        <v>203</v>
      </c>
      <c r="AU541" s="24" t="s">
        <v>87</v>
      </c>
      <c r="AY541" s="24" t="s">
        <v>201</v>
      </c>
      <c r="BE541" s="213">
        <f>IF(N541="základní",J541,0)</f>
        <v>0</v>
      </c>
      <c r="BF541" s="213">
        <f>IF(N541="snížená",J541,0)</f>
        <v>0</v>
      </c>
      <c r="BG541" s="213">
        <f>IF(N541="zákl. přenesená",J541,0)</f>
        <v>0</v>
      </c>
      <c r="BH541" s="213">
        <f>IF(N541="sníž. přenesená",J541,0)</f>
        <v>0</v>
      </c>
      <c r="BI541" s="213">
        <f>IF(N541="nulová",J541,0)</f>
        <v>0</v>
      </c>
      <c r="BJ541" s="24" t="s">
        <v>85</v>
      </c>
      <c r="BK541" s="213">
        <f>ROUND(I541*H541,2)</f>
        <v>0</v>
      </c>
      <c r="BL541" s="24" t="s">
        <v>208</v>
      </c>
      <c r="BM541" s="24" t="s">
        <v>1828</v>
      </c>
    </row>
    <row r="542" spans="2:47" s="1" customFormat="1" ht="13.5">
      <c r="B542" s="47"/>
      <c r="D542" s="214" t="s">
        <v>210</v>
      </c>
      <c r="F542" s="215" t="s">
        <v>1506</v>
      </c>
      <c r="I542" s="216"/>
      <c r="L542" s="47"/>
      <c r="M542" s="217"/>
      <c r="N542" s="48"/>
      <c r="O542" s="48"/>
      <c r="P542" s="48"/>
      <c r="Q542" s="48"/>
      <c r="R542" s="48"/>
      <c r="S542" s="48"/>
      <c r="T542" s="86"/>
      <c r="AT542" s="24" t="s">
        <v>210</v>
      </c>
      <c r="AU542" s="24" t="s">
        <v>87</v>
      </c>
    </row>
    <row r="543" spans="2:65" s="1" customFormat="1" ht="16.5" customHeight="1">
      <c r="B543" s="201"/>
      <c r="C543" s="202" t="s">
        <v>1829</v>
      </c>
      <c r="D543" s="202" t="s">
        <v>203</v>
      </c>
      <c r="E543" s="203" t="s">
        <v>1830</v>
      </c>
      <c r="F543" s="204" t="s">
        <v>1509</v>
      </c>
      <c r="G543" s="205" t="s">
        <v>270</v>
      </c>
      <c r="H543" s="206">
        <v>0.2</v>
      </c>
      <c r="I543" s="207"/>
      <c r="J543" s="208">
        <f>ROUND(I543*H543,2)</f>
        <v>0</v>
      </c>
      <c r="K543" s="204" t="s">
        <v>5</v>
      </c>
      <c r="L543" s="47"/>
      <c r="M543" s="209" t="s">
        <v>5</v>
      </c>
      <c r="N543" s="210" t="s">
        <v>48</v>
      </c>
      <c r="O543" s="48"/>
      <c r="P543" s="211">
        <f>O543*H543</f>
        <v>0</v>
      </c>
      <c r="Q543" s="211">
        <v>0</v>
      </c>
      <c r="R543" s="211">
        <f>Q543*H543</f>
        <v>0</v>
      </c>
      <c r="S543" s="211">
        <v>0</v>
      </c>
      <c r="T543" s="212">
        <f>S543*H543</f>
        <v>0</v>
      </c>
      <c r="AR543" s="24" t="s">
        <v>208</v>
      </c>
      <c r="AT543" s="24" t="s">
        <v>203</v>
      </c>
      <c r="AU543" s="24" t="s">
        <v>87</v>
      </c>
      <c r="AY543" s="24" t="s">
        <v>201</v>
      </c>
      <c r="BE543" s="213">
        <f>IF(N543="základní",J543,0)</f>
        <v>0</v>
      </c>
      <c r="BF543" s="213">
        <f>IF(N543="snížená",J543,0)</f>
        <v>0</v>
      </c>
      <c r="BG543" s="213">
        <f>IF(N543="zákl. přenesená",J543,0)</f>
        <v>0</v>
      </c>
      <c r="BH543" s="213">
        <f>IF(N543="sníž. přenesená",J543,0)</f>
        <v>0</v>
      </c>
      <c r="BI543" s="213">
        <f>IF(N543="nulová",J543,0)</f>
        <v>0</v>
      </c>
      <c r="BJ543" s="24" t="s">
        <v>85</v>
      </c>
      <c r="BK543" s="213">
        <f>ROUND(I543*H543,2)</f>
        <v>0</v>
      </c>
      <c r="BL543" s="24" t="s">
        <v>208</v>
      </c>
      <c r="BM543" s="24" t="s">
        <v>1831</v>
      </c>
    </row>
    <row r="544" spans="2:47" s="1" customFormat="1" ht="13.5">
      <c r="B544" s="47"/>
      <c r="D544" s="214" t="s">
        <v>210</v>
      </c>
      <c r="F544" s="215" t="s">
        <v>1509</v>
      </c>
      <c r="I544" s="216"/>
      <c r="L544" s="47"/>
      <c r="M544" s="217"/>
      <c r="N544" s="48"/>
      <c r="O544" s="48"/>
      <c r="P544" s="48"/>
      <c r="Q544" s="48"/>
      <c r="R544" s="48"/>
      <c r="S544" s="48"/>
      <c r="T544" s="86"/>
      <c r="AT544" s="24" t="s">
        <v>210</v>
      </c>
      <c r="AU544" s="24" t="s">
        <v>87</v>
      </c>
    </row>
    <row r="545" spans="2:65" s="1" customFormat="1" ht="16.5" customHeight="1">
      <c r="B545" s="201"/>
      <c r="C545" s="202" t="s">
        <v>1563</v>
      </c>
      <c r="D545" s="202" t="s">
        <v>203</v>
      </c>
      <c r="E545" s="203" t="s">
        <v>1832</v>
      </c>
      <c r="F545" s="204" t="s">
        <v>1512</v>
      </c>
      <c r="G545" s="205" t="s">
        <v>270</v>
      </c>
      <c r="H545" s="206">
        <v>0.1</v>
      </c>
      <c r="I545" s="207"/>
      <c r="J545" s="208">
        <f>ROUND(I545*H545,2)</f>
        <v>0</v>
      </c>
      <c r="K545" s="204" t="s">
        <v>5</v>
      </c>
      <c r="L545" s="47"/>
      <c r="M545" s="209" t="s">
        <v>5</v>
      </c>
      <c r="N545" s="210" t="s">
        <v>48</v>
      </c>
      <c r="O545" s="48"/>
      <c r="P545" s="211">
        <f>O545*H545</f>
        <v>0</v>
      </c>
      <c r="Q545" s="211">
        <v>0</v>
      </c>
      <c r="R545" s="211">
        <f>Q545*H545</f>
        <v>0</v>
      </c>
      <c r="S545" s="211">
        <v>0</v>
      </c>
      <c r="T545" s="212">
        <f>S545*H545</f>
        <v>0</v>
      </c>
      <c r="AR545" s="24" t="s">
        <v>208</v>
      </c>
      <c r="AT545" s="24" t="s">
        <v>203</v>
      </c>
      <c r="AU545" s="24" t="s">
        <v>87</v>
      </c>
      <c r="AY545" s="24" t="s">
        <v>201</v>
      </c>
      <c r="BE545" s="213">
        <f>IF(N545="základní",J545,0)</f>
        <v>0</v>
      </c>
      <c r="BF545" s="213">
        <f>IF(N545="snížená",J545,0)</f>
        <v>0</v>
      </c>
      <c r="BG545" s="213">
        <f>IF(N545="zákl. přenesená",J545,0)</f>
        <v>0</v>
      </c>
      <c r="BH545" s="213">
        <f>IF(N545="sníž. přenesená",J545,0)</f>
        <v>0</v>
      </c>
      <c r="BI545" s="213">
        <f>IF(N545="nulová",J545,0)</f>
        <v>0</v>
      </c>
      <c r="BJ545" s="24" t="s">
        <v>85</v>
      </c>
      <c r="BK545" s="213">
        <f>ROUND(I545*H545,2)</f>
        <v>0</v>
      </c>
      <c r="BL545" s="24" t="s">
        <v>208</v>
      </c>
      <c r="BM545" s="24" t="s">
        <v>1833</v>
      </c>
    </row>
    <row r="546" spans="2:47" s="1" customFormat="1" ht="13.5">
      <c r="B546" s="47"/>
      <c r="D546" s="214" t="s">
        <v>210</v>
      </c>
      <c r="F546" s="215" t="s">
        <v>1512</v>
      </c>
      <c r="I546" s="216"/>
      <c r="L546" s="47"/>
      <c r="M546" s="217"/>
      <c r="N546" s="48"/>
      <c r="O546" s="48"/>
      <c r="P546" s="48"/>
      <c r="Q546" s="48"/>
      <c r="R546" s="48"/>
      <c r="S546" s="48"/>
      <c r="T546" s="86"/>
      <c r="AT546" s="24" t="s">
        <v>210</v>
      </c>
      <c r="AU546" s="24" t="s">
        <v>87</v>
      </c>
    </row>
    <row r="547" spans="2:63" s="10" customFormat="1" ht="29.85" customHeight="1">
      <c r="B547" s="188"/>
      <c r="D547" s="189" t="s">
        <v>76</v>
      </c>
      <c r="E547" s="199" t="s">
        <v>1514</v>
      </c>
      <c r="F547" s="199" t="s">
        <v>1515</v>
      </c>
      <c r="I547" s="191"/>
      <c r="J547" s="200">
        <f>BK547</f>
        <v>0</v>
      </c>
      <c r="L547" s="188"/>
      <c r="M547" s="193"/>
      <c r="N547" s="194"/>
      <c r="O547" s="194"/>
      <c r="P547" s="195">
        <f>SUM(P548:P557)</f>
        <v>0</v>
      </c>
      <c r="Q547" s="194"/>
      <c r="R547" s="195">
        <f>SUM(R548:R557)</f>
        <v>0</v>
      </c>
      <c r="S547" s="194"/>
      <c r="T547" s="196">
        <f>SUM(T548:T557)</f>
        <v>0</v>
      </c>
      <c r="AR547" s="189" t="s">
        <v>85</v>
      </c>
      <c r="AT547" s="197" t="s">
        <v>76</v>
      </c>
      <c r="AU547" s="197" t="s">
        <v>85</v>
      </c>
      <c r="AY547" s="189" t="s">
        <v>201</v>
      </c>
      <c r="BK547" s="198">
        <f>SUM(BK548:BK557)</f>
        <v>0</v>
      </c>
    </row>
    <row r="548" spans="2:65" s="1" customFormat="1" ht="16.5" customHeight="1">
      <c r="B548" s="201"/>
      <c r="C548" s="202" t="s">
        <v>1834</v>
      </c>
      <c r="D548" s="202" t="s">
        <v>203</v>
      </c>
      <c r="E548" s="203" t="s">
        <v>1835</v>
      </c>
      <c r="F548" s="204" t="s">
        <v>1517</v>
      </c>
      <c r="G548" s="205" t="s">
        <v>1192</v>
      </c>
      <c r="H548" s="206">
        <v>1</v>
      </c>
      <c r="I548" s="207"/>
      <c r="J548" s="208">
        <f>ROUND(I548*H548,2)</f>
        <v>0</v>
      </c>
      <c r="K548" s="204" t="s">
        <v>5</v>
      </c>
      <c r="L548" s="47"/>
      <c r="M548" s="209" t="s">
        <v>5</v>
      </c>
      <c r="N548" s="210" t="s">
        <v>48</v>
      </c>
      <c r="O548" s="48"/>
      <c r="P548" s="211">
        <f>O548*H548</f>
        <v>0</v>
      </c>
      <c r="Q548" s="211">
        <v>0</v>
      </c>
      <c r="R548" s="211">
        <f>Q548*H548</f>
        <v>0</v>
      </c>
      <c r="S548" s="211">
        <v>0</v>
      </c>
      <c r="T548" s="212">
        <f>S548*H548</f>
        <v>0</v>
      </c>
      <c r="AR548" s="24" t="s">
        <v>208</v>
      </c>
      <c r="AT548" s="24" t="s">
        <v>203</v>
      </c>
      <c r="AU548" s="24" t="s">
        <v>87</v>
      </c>
      <c r="AY548" s="24" t="s">
        <v>201</v>
      </c>
      <c r="BE548" s="213">
        <f>IF(N548="základní",J548,0)</f>
        <v>0</v>
      </c>
      <c r="BF548" s="213">
        <f>IF(N548="snížená",J548,0)</f>
        <v>0</v>
      </c>
      <c r="BG548" s="213">
        <f>IF(N548="zákl. přenesená",J548,0)</f>
        <v>0</v>
      </c>
      <c r="BH548" s="213">
        <f>IF(N548="sníž. přenesená",J548,0)</f>
        <v>0</v>
      </c>
      <c r="BI548" s="213">
        <f>IF(N548="nulová",J548,0)</f>
        <v>0</v>
      </c>
      <c r="BJ548" s="24" t="s">
        <v>85</v>
      </c>
      <c r="BK548" s="213">
        <f>ROUND(I548*H548,2)</f>
        <v>0</v>
      </c>
      <c r="BL548" s="24" t="s">
        <v>208</v>
      </c>
      <c r="BM548" s="24" t="s">
        <v>1836</v>
      </c>
    </row>
    <row r="549" spans="2:47" s="1" customFormat="1" ht="13.5">
      <c r="B549" s="47"/>
      <c r="D549" s="214" t="s">
        <v>210</v>
      </c>
      <c r="F549" s="215" t="s">
        <v>1517</v>
      </c>
      <c r="I549" s="216"/>
      <c r="L549" s="47"/>
      <c r="M549" s="217"/>
      <c r="N549" s="48"/>
      <c r="O549" s="48"/>
      <c r="P549" s="48"/>
      <c r="Q549" s="48"/>
      <c r="R549" s="48"/>
      <c r="S549" s="48"/>
      <c r="T549" s="86"/>
      <c r="AT549" s="24" t="s">
        <v>210</v>
      </c>
      <c r="AU549" s="24" t="s">
        <v>87</v>
      </c>
    </row>
    <row r="550" spans="2:65" s="1" customFormat="1" ht="16.5" customHeight="1">
      <c r="B550" s="201"/>
      <c r="C550" s="202" t="s">
        <v>1566</v>
      </c>
      <c r="D550" s="202" t="s">
        <v>203</v>
      </c>
      <c r="E550" s="203" t="s">
        <v>1837</v>
      </c>
      <c r="F550" s="204" t="s">
        <v>1838</v>
      </c>
      <c r="G550" s="205" t="s">
        <v>1192</v>
      </c>
      <c r="H550" s="206">
        <v>4</v>
      </c>
      <c r="I550" s="207"/>
      <c r="J550" s="208">
        <f>ROUND(I550*H550,2)</f>
        <v>0</v>
      </c>
      <c r="K550" s="204" t="s">
        <v>5</v>
      </c>
      <c r="L550" s="47"/>
      <c r="M550" s="209" t="s">
        <v>5</v>
      </c>
      <c r="N550" s="210" t="s">
        <v>48</v>
      </c>
      <c r="O550" s="48"/>
      <c r="P550" s="211">
        <f>O550*H550</f>
        <v>0</v>
      </c>
      <c r="Q550" s="211">
        <v>0</v>
      </c>
      <c r="R550" s="211">
        <f>Q550*H550</f>
        <v>0</v>
      </c>
      <c r="S550" s="211">
        <v>0</v>
      </c>
      <c r="T550" s="212">
        <f>S550*H550</f>
        <v>0</v>
      </c>
      <c r="AR550" s="24" t="s">
        <v>208</v>
      </c>
      <c r="AT550" s="24" t="s">
        <v>203</v>
      </c>
      <c r="AU550" s="24" t="s">
        <v>87</v>
      </c>
      <c r="AY550" s="24" t="s">
        <v>201</v>
      </c>
      <c r="BE550" s="213">
        <f>IF(N550="základní",J550,0)</f>
        <v>0</v>
      </c>
      <c r="BF550" s="213">
        <f>IF(N550="snížená",J550,0)</f>
        <v>0</v>
      </c>
      <c r="BG550" s="213">
        <f>IF(N550="zákl. přenesená",J550,0)</f>
        <v>0</v>
      </c>
      <c r="BH550" s="213">
        <f>IF(N550="sníž. přenesená",J550,0)</f>
        <v>0</v>
      </c>
      <c r="BI550" s="213">
        <f>IF(N550="nulová",J550,0)</f>
        <v>0</v>
      </c>
      <c r="BJ550" s="24" t="s">
        <v>85</v>
      </c>
      <c r="BK550" s="213">
        <f>ROUND(I550*H550,2)</f>
        <v>0</v>
      </c>
      <c r="BL550" s="24" t="s">
        <v>208</v>
      </c>
      <c r="BM550" s="24" t="s">
        <v>1839</v>
      </c>
    </row>
    <row r="551" spans="2:47" s="1" customFormat="1" ht="13.5">
      <c r="B551" s="47"/>
      <c r="D551" s="214" t="s">
        <v>210</v>
      </c>
      <c r="F551" s="215" t="s">
        <v>1838</v>
      </c>
      <c r="I551" s="216"/>
      <c r="L551" s="47"/>
      <c r="M551" s="217"/>
      <c r="N551" s="48"/>
      <c r="O551" s="48"/>
      <c r="P551" s="48"/>
      <c r="Q551" s="48"/>
      <c r="R551" s="48"/>
      <c r="S551" s="48"/>
      <c r="T551" s="86"/>
      <c r="AT551" s="24" t="s">
        <v>210</v>
      </c>
      <c r="AU551" s="24" t="s">
        <v>87</v>
      </c>
    </row>
    <row r="552" spans="2:65" s="1" customFormat="1" ht="16.5" customHeight="1">
      <c r="B552" s="201"/>
      <c r="C552" s="202" t="s">
        <v>1840</v>
      </c>
      <c r="D552" s="202" t="s">
        <v>203</v>
      </c>
      <c r="E552" s="203" t="s">
        <v>1841</v>
      </c>
      <c r="F552" s="204" t="s">
        <v>1842</v>
      </c>
      <c r="G552" s="205" t="s">
        <v>1192</v>
      </c>
      <c r="H552" s="206">
        <v>4</v>
      </c>
      <c r="I552" s="207"/>
      <c r="J552" s="208">
        <f>ROUND(I552*H552,2)</f>
        <v>0</v>
      </c>
      <c r="K552" s="204" t="s">
        <v>5</v>
      </c>
      <c r="L552" s="47"/>
      <c r="M552" s="209" t="s">
        <v>5</v>
      </c>
      <c r="N552" s="210" t="s">
        <v>48</v>
      </c>
      <c r="O552" s="48"/>
      <c r="P552" s="211">
        <f>O552*H552</f>
        <v>0</v>
      </c>
      <c r="Q552" s="211">
        <v>0</v>
      </c>
      <c r="R552" s="211">
        <f>Q552*H552</f>
        <v>0</v>
      </c>
      <c r="S552" s="211">
        <v>0</v>
      </c>
      <c r="T552" s="212">
        <f>S552*H552</f>
        <v>0</v>
      </c>
      <c r="AR552" s="24" t="s">
        <v>208</v>
      </c>
      <c r="AT552" s="24" t="s">
        <v>203</v>
      </c>
      <c r="AU552" s="24" t="s">
        <v>87</v>
      </c>
      <c r="AY552" s="24" t="s">
        <v>201</v>
      </c>
      <c r="BE552" s="213">
        <f>IF(N552="základní",J552,0)</f>
        <v>0</v>
      </c>
      <c r="BF552" s="213">
        <f>IF(N552="snížená",J552,0)</f>
        <v>0</v>
      </c>
      <c r="BG552" s="213">
        <f>IF(N552="zákl. přenesená",J552,0)</f>
        <v>0</v>
      </c>
      <c r="BH552" s="213">
        <f>IF(N552="sníž. přenesená",J552,0)</f>
        <v>0</v>
      </c>
      <c r="BI552" s="213">
        <f>IF(N552="nulová",J552,0)</f>
        <v>0</v>
      </c>
      <c r="BJ552" s="24" t="s">
        <v>85</v>
      </c>
      <c r="BK552" s="213">
        <f>ROUND(I552*H552,2)</f>
        <v>0</v>
      </c>
      <c r="BL552" s="24" t="s">
        <v>208</v>
      </c>
      <c r="BM552" s="24" t="s">
        <v>1843</v>
      </c>
    </row>
    <row r="553" spans="2:47" s="1" customFormat="1" ht="13.5">
      <c r="B553" s="47"/>
      <c r="D553" s="214" t="s">
        <v>210</v>
      </c>
      <c r="F553" s="215" t="s">
        <v>1842</v>
      </c>
      <c r="I553" s="216"/>
      <c r="L553" s="47"/>
      <c r="M553" s="217"/>
      <c r="N553" s="48"/>
      <c r="O553" s="48"/>
      <c r="P553" s="48"/>
      <c r="Q553" s="48"/>
      <c r="R553" s="48"/>
      <c r="S553" s="48"/>
      <c r="T553" s="86"/>
      <c r="AT553" s="24" t="s">
        <v>210</v>
      </c>
      <c r="AU553" s="24" t="s">
        <v>87</v>
      </c>
    </row>
    <row r="554" spans="2:65" s="1" customFormat="1" ht="16.5" customHeight="1">
      <c r="B554" s="201"/>
      <c r="C554" s="202" t="s">
        <v>1569</v>
      </c>
      <c r="D554" s="202" t="s">
        <v>203</v>
      </c>
      <c r="E554" s="203" t="s">
        <v>1844</v>
      </c>
      <c r="F554" s="204" t="s">
        <v>1845</v>
      </c>
      <c r="G554" s="205" t="s">
        <v>1192</v>
      </c>
      <c r="H554" s="206">
        <v>4</v>
      </c>
      <c r="I554" s="207"/>
      <c r="J554" s="208">
        <f>ROUND(I554*H554,2)</f>
        <v>0</v>
      </c>
      <c r="K554" s="204" t="s">
        <v>5</v>
      </c>
      <c r="L554" s="47"/>
      <c r="M554" s="209" t="s">
        <v>5</v>
      </c>
      <c r="N554" s="210" t="s">
        <v>48</v>
      </c>
      <c r="O554" s="48"/>
      <c r="P554" s="211">
        <f>O554*H554</f>
        <v>0</v>
      </c>
      <c r="Q554" s="211">
        <v>0</v>
      </c>
      <c r="R554" s="211">
        <f>Q554*H554</f>
        <v>0</v>
      </c>
      <c r="S554" s="211">
        <v>0</v>
      </c>
      <c r="T554" s="212">
        <f>S554*H554</f>
        <v>0</v>
      </c>
      <c r="AR554" s="24" t="s">
        <v>208</v>
      </c>
      <c r="AT554" s="24" t="s">
        <v>203</v>
      </c>
      <c r="AU554" s="24" t="s">
        <v>87</v>
      </c>
      <c r="AY554" s="24" t="s">
        <v>201</v>
      </c>
      <c r="BE554" s="213">
        <f>IF(N554="základní",J554,0)</f>
        <v>0</v>
      </c>
      <c r="BF554" s="213">
        <f>IF(N554="snížená",J554,0)</f>
        <v>0</v>
      </c>
      <c r="BG554" s="213">
        <f>IF(N554="zákl. přenesená",J554,0)</f>
        <v>0</v>
      </c>
      <c r="BH554" s="213">
        <f>IF(N554="sníž. přenesená",J554,0)</f>
        <v>0</v>
      </c>
      <c r="BI554" s="213">
        <f>IF(N554="nulová",J554,0)</f>
        <v>0</v>
      </c>
      <c r="BJ554" s="24" t="s">
        <v>85</v>
      </c>
      <c r="BK554" s="213">
        <f>ROUND(I554*H554,2)</f>
        <v>0</v>
      </c>
      <c r="BL554" s="24" t="s">
        <v>208</v>
      </c>
      <c r="BM554" s="24" t="s">
        <v>1846</v>
      </c>
    </row>
    <row r="555" spans="2:47" s="1" customFormat="1" ht="13.5">
      <c r="B555" s="47"/>
      <c r="D555" s="214" t="s">
        <v>210</v>
      </c>
      <c r="F555" s="215" t="s">
        <v>1845</v>
      </c>
      <c r="I555" s="216"/>
      <c r="L555" s="47"/>
      <c r="M555" s="217"/>
      <c r="N555" s="48"/>
      <c r="O555" s="48"/>
      <c r="P555" s="48"/>
      <c r="Q555" s="48"/>
      <c r="R555" s="48"/>
      <c r="S555" s="48"/>
      <c r="T555" s="86"/>
      <c r="AT555" s="24" t="s">
        <v>210</v>
      </c>
      <c r="AU555" s="24" t="s">
        <v>87</v>
      </c>
    </row>
    <row r="556" spans="2:65" s="1" customFormat="1" ht="25.5" customHeight="1">
      <c r="B556" s="201"/>
      <c r="C556" s="202" t="s">
        <v>1847</v>
      </c>
      <c r="D556" s="202" t="s">
        <v>203</v>
      </c>
      <c r="E556" s="203" t="s">
        <v>1848</v>
      </c>
      <c r="F556" s="204" t="s">
        <v>1533</v>
      </c>
      <c r="G556" s="205" t="s">
        <v>1192</v>
      </c>
      <c r="H556" s="206">
        <v>24</v>
      </c>
      <c r="I556" s="207"/>
      <c r="J556" s="208">
        <f>ROUND(I556*H556,2)</f>
        <v>0</v>
      </c>
      <c r="K556" s="204" t="s">
        <v>5</v>
      </c>
      <c r="L556" s="47"/>
      <c r="M556" s="209" t="s">
        <v>5</v>
      </c>
      <c r="N556" s="210" t="s">
        <v>48</v>
      </c>
      <c r="O556" s="48"/>
      <c r="P556" s="211">
        <f>O556*H556</f>
        <v>0</v>
      </c>
      <c r="Q556" s="211">
        <v>0</v>
      </c>
      <c r="R556" s="211">
        <f>Q556*H556</f>
        <v>0</v>
      </c>
      <c r="S556" s="211">
        <v>0</v>
      </c>
      <c r="T556" s="212">
        <f>S556*H556</f>
        <v>0</v>
      </c>
      <c r="AR556" s="24" t="s">
        <v>208</v>
      </c>
      <c r="AT556" s="24" t="s">
        <v>203</v>
      </c>
      <c r="AU556" s="24" t="s">
        <v>87</v>
      </c>
      <c r="AY556" s="24" t="s">
        <v>201</v>
      </c>
      <c r="BE556" s="213">
        <f>IF(N556="základní",J556,0)</f>
        <v>0</v>
      </c>
      <c r="BF556" s="213">
        <f>IF(N556="snížená",J556,0)</f>
        <v>0</v>
      </c>
      <c r="BG556" s="213">
        <f>IF(N556="zákl. přenesená",J556,0)</f>
        <v>0</v>
      </c>
      <c r="BH556" s="213">
        <f>IF(N556="sníž. přenesená",J556,0)</f>
        <v>0</v>
      </c>
      <c r="BI556" s="213">
        <f>IF(N556="nulová",J556,0)</f>
        <v>0</v>
      </c>
      <c r="BJ556" s="24" t="s">
        <v>85</v>
      </c>
      <c r="BK556" s="213">
        <f>ROUND(I556*H556,2)</f>
        <v>0</v>
      </c>
      <c r="BL556" s="24" t="s">
        <v>208</v>
      </c>
      <c r="BM556" s="24" t="s">
        <v>1849</v>
      </c>
    </row>
    <row r="557" spans="2:47" s="1" customFormat="1" ht="13.5">
      <c r="B557" s="47"/>
      <c r="D557" s="214" t="s">
        <v>210</v>
      </c>
      <c r="F557" s="215" t="s">
        <v>1533</v>
      </c>
      <c r="I557" s="216"/>
      <c r="L557" s="47"/>
      <c r="M557" s="217"/>
      <c r="N557" s="48"/>
      <c r="O557" s="48"/>
      <c r="P557" s="48"/>
      <c r="Q557" s="48"/>
      <c r="R557" s="48"/>
      <c r="S557" s="48"/>
      <c r="T557" s="86"/>
      <c r="AT557" s="24" t="s">
        <v>210</v>
      </c>
      <c r="AU557" s="24" t="s">
        <v>87</v>
      </c>
    </row>
    <row r="558" spans="2:63" s="10" customFormat="1" ht="29.85" customHeight="1">
      <c r="B558" s="188"/>
      <c r="D558" s="189" t="s">
        <v>76</v>
      </c>
      <c r="E558" s="199" t="s">
        <v>1535</v>
      </c>
      <c r="F558" s="199" t="s">
        <v>1536</v>
      </c>
      <c r="I558" s="191"/>
      <c r="J558" s="200">
        <f>BK558</f>
        <v>0</v>
      </c>
      <c r="L558" s="188"/>
      <c r="M558" s="193"/>
      <c r="N558" s="194"/>
      <c r="O558" s="194"/>
      <c r="P558" s="195">
        <f>SUM(P559:P598)</f>
        <v>0</v>
      </c>
      <c r="Q558" s="194"/>
      <c r="R558" s="195">
        <f>SUM(R559:R598)</f>
        <v>0</v>
      </c>
      <c r="S558" s="194"/>
      <c r="T558" s="196">
        <f>SUM(T559:T598)</f>
        <v>0</v>
      </c>
      <c r="AR558" s="189" t="s">
        <v>85</v>
      </c>
      <c r="AT558" s="197" t="s">
        <v>76</v>
      </c>
      <c r="AU558" s="197" t="s">
        <v>85</v>
      </c>
      <c r="AY558" s="189" t="s">
        <v>201</v>
      </c>
      <c r="BK558" s="198">
        <f>SUM(BK559:BK598)</f>
        <v>0</v>
      </c>
    </row>
    <row r="559" spans="2:65" s="1" customFormat="1" ht="16.5" customHeight="1">
      <c r="B559" s="201"/>
      <c r="C559" s="202" t="s">
        <v>1572</v>
      </c>
      <c r="D559" s="202" t="s">
        <v>203</v>
      </c>
      <c r="E559" s="203" t="s">
        <v>1850</v>
      </c>
      <c r="F559" s="204" t="s">
        <v>1538</v>
      </c>
      <c r="G559" s="205" t="s">
        <v>330</v>
      </c>
      <c r="H559" s="206">
        <v>300</v>
      </c>
      <c r="I559" s="207"/>
      <c r="J559" s="208">
        <f>ROUND(I559*H559,2)</f>
        <v>0</v>
      </c>
      <c r="K559" s="204" t="s">
        <v>5</v>
      </c>
      <c r="L559" s="47"/>
      <c r="M559" s="209" t="s">
        <v>5</v>
      </c>
      <c r="N559" s="210" t="s">
        <v>48</v>
      </c>
      <c r="O559" s="48"/>
      <c r="P559" s="211">
        <f>O559*H559</f>
        <v>0</v>
      </c>
      <c r="Q559" s="211">
        <v>0</v>
      </c>
      <c r="R559" s="211">
        <f>Q559*H559</f>
        <v>0</v>
      </c>
      <c r="S559" s="211">
        <v>0</v>
      </c>
      <c r="T559" s="212">
        <f>S559*H559</f>
        <v>0</v>
      </c>
      <c r="AR559" s="24" t="s">
        <v>208</v>
      </c>
      <c r="AT559" s="24" t="s">
        <v>203</v>
      </c>
      <c r="AU559" s="24" t="s">
        <v>87</v>
      </c>
      <c r="AY559" s="24" t="s">
        <v>201</v>
      </c>
      <c r="BE559" s="213">
        <f>IF(N559="základní",J559,0)</f>
        <v>0</v>
      </c>
      <c r="BF559" s="213">
        <f>IF(N559="snížená",J559,0)</f>
        <v>0</v>
      </c>
      <c r="BG559" s="213">
        <f>IF(N559="zákl. přenesená",J559,0)</f>
        <v>0</v>
      </c>
      <c r="BH559" s="213">
        <f>IF(N559="sníž. přenesená",J559,0)</f>
        <v>0</v>
      </c>
      <c r="BI559" s="213">
        <f>IF(N559="nulová",J559,0)</f>
        <v>0</v>
      </c>
      <c r="BJ559" s="24" t="s">
        <v>85</v>
      </c>
      <c r="BK559" s="213">
        <f>ROUND(I559*H559,2)</f>
        <v>0</v>
      </c>
      <c r="BL559" s="24" t="s">
        <v>208</v>
      </c>
      <c r="BM559" s="24" t="s">
        <v>1851</v>
      </c>
    </row>
    <row r="560" spans="2:47" s="1" customFormat="1" ht="13.5">
      <c r="B560" s="47"/>
      <c r="D560" s="214" t="s">
        <v>210</v>
      </c>
      <c r="F560" s="215" t="s">
        <v>1538</v>
      </c>
      <c r="I560" s="216"/>
      <c r="L560" s="47"/>
      <c r="M560" s="217"/>
      <c r="N560" s="48"/>
      <c r="O560" s="48"/>
      <c r="P560" s="48"/>
      <c r="Q560" s="48"/>
      <c r="R560" s="48"/>
      <c r="S560" s="48"/>
      <c r="T560" s="86"/>
      <c r="AT560" s="24" t="s">
        <v>210</v>
      </c>
      <c r="AU560" s="24" t="s">
        <v>87</v>
      </c>
    </row>
    <row r="561" spans="2:65" s="1" customFormat="1" ht="16.5" customHeight="1">
      <c r="B561" s="201"/>
      <c r="C561" s="202" t="s">
        <v>1852</v>
      </c>
      <c r="D561" s="202" t="s">
        <v>203</v>
      </c>
      <c r="E561" s="203" t="s">
        <v>1853</v>
      </c>
      <c r="F561" s="204" t="s">
        <v>1541</v>
      </c>
      <c r="G561" s="205" t="s">
        <v>330</v>
      </c>
      <c r="H561" s="206">
        <v>45</v>
      </c>
      <c r="I561" s="207"/>
      <c r="J561" s="208">
        <f>ROUND(I561*H561,2)</f>
        <v>0</v>
      </c>
      <c r="K561" s="204" t="s">
        <v>5</v>
      </c>
      <c r="L561" s="47"/>
      <c r="M561" s="209" t="s">
        <v>5</v>
      </c>
      <c r="N561" s="210" t="s">
        <v>48</v>
      </c>
      <c r="O561" s="48"/>
      <c r="P561" s="211">
        <f>O561*H561</f>
        <v>0</v>
      </c>
      <c r="Q561" s="211">
        <v>0</v>
      </c>
      <c r="R561" s="211">
        <f>Q561*H561</f>
        <v>0</v>
      </c>
      <c r="S561" s="211">
        <v>0</v>
      </c>
      <c r="T561" s="212">
        <f>S561*H561</f>
        <v>0</v>
      </c>
      <c r="AR561" s="24" t="s">
        <v>208</v>
      </c>
      <c r="AT561" s="24" t="s">
        <v>203</v>
      </c>
      <c r="AU561" s="24" t="s">
        <v>87</v>
      </c>
      <c r="AY561" s="24" t="s">
        <v>201</v>
      </c>
      <c r="BE561" s="213">
        <f>IF(N561="základní",J561,0)</f>
        <v>0</v>
      </c>
      <c r="BF561" s="213">
        <f>IF(N561="snížená",J561,0)</f>
        <v>0</v>
      </c>
      <c r="BG561" s="213">
        <f>IF(N561="zákl. přenesená",J561,0)</f>
        <v>0</v>
      </c>
      <c r="BH561" s="213">
        <f>IF(N561="sníž. přenesená",J561,0)</f>
        <v>0</v>
      </c>
      <c r="BI561" s="213">
        <f>IF(N561="nulová",J561,0)</f>
        <v>0</v>
      </c>
      <c r="BJ561" s="24" t="s">
        <v>85</v>
      </c>
      <c r="BK561" s="213">
        <f>ROUND(I561*H561,2)</f>
        <v>0</v>
      </c>
      <c r="BL561" s="24" t="s">
        <v>208</v>
      </c>
      <c r="BM561" s="24" t="s">
        <v>1854</v>
      </c>
    </row>
    <row r="562" spans="2:47" s="1" customFormat="1" ht="13.5">
      <c r="B562" s="47"/>
      <c r="D562" s="214" t="s">
        <v>210</v>
      </c>
      <c r="F562" s="215" t="s">
        <v>1541</v>
      </c>
      <c r="I562" s="216"/>
      <c r="L562" s="47"/>
      <c r="M562" s="217"/>
      <c r="N562" s="48"/>
      <c r="O562" s="48"/>
      <c r="P562" s="48"/>
      <c r="Q562" s="48"/>
      <c r="R562" s="48"/>
      <c r="S562" s="48"/>
      <c r="T562" s="86"/>
      <c r="AT562" s="24" t="s">
        <v>210</v>
      </c>
      <c r="AU562" s="24" t="s">
        <v>87</v>
      </c>
    </row>
    <row r="563" spans="2:65" s="1" customFormat="1" ht="16.5" customHeight="1">
      <c r="B563" s="201"/>
      <c r="C563" s="202" t="s">
        <v>1575</v>
      </c>
      <c r="D563" s="202" t="s">
        <v>203</v>
      </c>
      <c r="E563" s="203" t="s">
        <v>1855</v>
      </c>
      <c r="F563" s="204" t="s">
        <v>1544</v>
      </c>
      <c r="G563" s="205" t="s">
        <v>330</v>
      </c>
      <c r="H563" s="206">
        <v>320</v>
      </c>
      <c r="I563" s="207"/>
      <c r="J563" s="208">
        <f>ROUND(I563*H563,2)</f>
        <v>0</v>
      </c>
      <c r="K563" s="204" t="s">
        <v>5</v>
      </c>
      <c r="L563" s="47"/>
      <c r="M563" s="209" t="s">
        <v>5</v>
      </c>
      <c r="N563" s="210" t="s">
        <v>48</v>
      </c>
      <c r="O563" s="48"/>
      <c r="P563" s="211">
        <f>O563*H563</f>
        <v>0</v>
      </c>
      <c r="Q563" s="211">
        <v>0</v>
      </c>
      <c r="R563" s="211">
        <f>Q563*H563</f>
        <v>0</v>
      </c>
      <c r="S563" s="211">
        <v>0</v>
      </c>
      <c r="T563" s="212">
        <f>S563*H563</f>
        <v>0</v>
      </c>
      <c r="AR563" s="24" t="s">
        <v>208</v>
      </c>
      <c r="AT563" s="24" t="s">
        <v>203</v>
      </c>
      <c r="AU563" s="24" t="s">
        <v>87</v>
      </c>
      <c r="AY563" s="24" t="s">
        <v>201</v>
      </c>
      <c r="BE563" s="213">
        <f>IF(N563="základní",J563,0)</f>
        <v>0</v>
      </c>
      <c r="BF563" s="213">
        <f>IF(N563="snížená",J563,0)</f>
        <v>0</v>
      </c>
      <c r="BG563" s="213">
        <f>IF(N563="zákl. přenesená",J563,0)</f>
        <v>0</v>
      </c>
      <c r="BH563" s="213">
        <f>IF(N563="sníž. přenesená",J563,0)</f>
        <v>0</v>
      </c>
      <c r="BI563" s="213">
        <f>IF(N563="nulová",J563,0)</f>
        <v>0</v>
      </c>
      <c r="BJ563" s="24" t="s">
        <v>85</v>
      </c>
      <c r="BK563" s="213">
        <f>ROUND(I563*H563,2)</f>
        <v>0</v>
      </c>
      <c r="BL563" s="24" t="s">
        <v>208</v>
      </c>
      <c r="BM563" s="24" t="s">
        <v>1856</v>
      </c>
    </row>
    <row r="564" spans="2:47" s="1" customFormat="1" ht="13.5">
      <c r="B564" s="47"/>
      <c r="D564" s="214" t="s">
        <v>210</v>
      </c>
      <c r="F564" s="215" t="s">
        <v>1544</v>
      </c>
      <c r="I564" s="216"/>
      <c r="L564" s="47"/>
      <c r="M564" s="217"/>
      <c r="N564" s="48"/>
      <c r="O564" s="48"/>
      <c r="P564" s="48"/>
      <c r="Q564" s="48"/>
      <c r="R564" s="48"/>
      <c r="S564" s="48"/>
      <c r="T564" s="86"/>
      <c r="AT564" s="24" t="s">
        <v>210</v>
      </c>
      <c r="AU564" s="24" t="s">
        <v>87</v>
      </c>
    </row>
    <row r="565" spans="2:65" s="1" customFormat="1" ht="16.5" customHeight="1">
      <c r="B565" s="201"/>
      <c r="C565" s="202" t="s">
        <v>1857</v>
      </c>
      <c r="D565" s="202" t="s">
        <v>203</v>
      </c>
      <c r="E565" s="203" t="s">
        <v>1858</v>
      </c>
      <c r="F565" s="204" t="s">
        <v>1547</v>
      </c>
      <c r="G565" s="205" t="s">
        <v>1192</v>
      </c>
      <c r="H565" s="206">
        <v>17</v>
      </c>
      <c r="I565" s="207"/>
      <c r="J565" s="208">
        <f>ROUND(I565*H565,2)</f>
        <v>0</v>
      </c>
      <c r="K565" s="204" t="s">
        <v>5</v>
      </c>
      <c r="L565" s="47"/>
      <c r="M565" s="209" t="s">
        <v>5</v>
      </c>
      <c r="N565" s="210" t="s">
        <v>48</v>
      </c>
      <c r="O565" s="48"/>
      <c r="P565" s="211">
        <f>O565*H565</f>
        <v>0</v>
      </c>
      <c r="Q565" s="211">
        <v>0</v>
      </c>
      <c r="R565" s="211">
        <f>Q565*H565</f>
        <v>0</v>
      </c>
      <c r="S565" s="211">
        <v>0</v>
      </c>
      <c r="T565" s="212">
        <f>S565*H565</f>
        <v>0</v>
      </c>
      <c r="AR565" s="24" t="s">
        <v>208</v>
      </c>
      <c r="AT565" s="24" t="s">
        <v>203</v>
      </c>
      <c r="AU565" s="24" t="s">
        <v>87</v>
      </c>
      <c r="AY565" s="24" t="s">
        <v>201</v>
      </c>
      <c r="BE565" s="213">
        <f>IF(N565="základní",J565,0)</f>
        <v>0</v>
      </c>
      <c r="BF565" s="213">
        <f>IF(N565="snížená",J565,0)</f>
        <v>0</v>
      </c>
      <c r="BG565" s="213">
        <f>IF(N565="zákl. přenesená",J565,0)</f>
        <v>0</v>
      </c>
      <c r="BH565" s="213">
        <f>IF(N565="sníž. přenesená",J565,0)</f>
        <v>0</v>
      </c>
      <c r="BI565" s="213">
        <f>IF(N565="nulová",J565,0)</f>
        <v>0</v>
      </c>
      <c r="BJ565" s="24" t="s">
        <v>85</v>
      </c>
      <c r="BK565" s="213">
        <f>ROUND(I565*H565,2)</f>
        <v>0</v>
      </c>
      <c r="BL565" s="24" t="s">
        <v>208</v>
      </c>
      <c r="BM565" s="24" t="s">
        <v>1859</v>
      </c>
    </row>
    <row r="566" spans="2:47" s="1" customFormat="1" ht="13.5">
      <c r="B566" s="47"/>
      <c r="D566" s="214" t="s">
        <v>210</v>
      </c>
      <c r="F566" s="215" t="s">
        <v>1547</v>
      </c>
      <c r="I566" s="216"/>
      <c r="L566" s="47"/>
      <c r="M566" s="217"/>
      <c r="N566" s="48"/>
      <c r="O566" s="48"/>
      <c r="P566" s="48"/>
      <c r="Q566" s="48"/>
      <c r="R566" s="48"/>
      <c r="S566" s="48"/>
      <c r="T566" s="86"/>
      <c r="AT566" s="24" t="s">
        <v>210</v>
      </c>
      <c r="AU566" s="24" t="s">
        <v>87</v>
      </c>
    </row>
    <row r="567" spans="2:65" s="1" customFormat="1" ht="16.5" customHeight="1">
      <c r="B567" s="201"/>
      <c r="C567" s="202" t="s">
        <v>1578</v>
      </c>
      <c r="D567" s="202" t="s">
        <v>203</v>
      </c>
      <c r="E567" s="203" t="s">
        <v>1860</v>
      </c>
      <c r="F567" s="204" t="s">
        <v>1550</v>
      </c>
      <c r="G567" s="205" t="s">
        <v>1192</v>
      </c>
      <c r="H567" s="206">
        <v>60</v>
      </c>
      <c r="I567" s="207"/>
      <c r="J567" s="208">
        <f>ROUND(I567*H567,2)</f>
        <v>0</v>
      </c>
      <c r="K567" s="204" t="s">
        <v>5</v>
      </c>
      <c r="L567" s="47"/>
      <c r="M567" s="209" t="s">
        <v>5</v>
      </c>
      <c r="N567" s="210" t="s">
        <v>48</v>
      </c>
      <c r="O567" s="48"/>
      <c r="P567" s="211">
        <f>O567*H567</f>
        <v>0</v>
      </c>
      <c r="Q567" s="211">
        <v>0</v>
      </c>
      <c r="R567" s="211">
        <f>Q567*H567</f>
        <v>0</v>
      </c>
      <c r="S567" s="211">
        <v>0</v>
      </c>
      <c r="T567" s="212">
        <f>S567*H567</f>
        <v>0</v>
      </c>
      <c r="AR567" s="24" t="s">
        <v>208</v>
      </c>
      <c r="AT567" s="24" t="s">
        <v>203</v>
      </c>
      <c r="AU567" s="24" t="s">
        <v>87</v>
      </c>
      <c r="AY567" s="24" t="s">
        <v>201</v>
      </c>
      <c r="BE567" s="213">
        <f>IF(N567="základní",J567,0)</f>
        <v>0</v>
      </c>
      <c r="BF567" s="213">
        <f>IF(N567="snížená",J567,0)</f>
        <v>0</v>
      </c>
      <c r="BG567" s="213">
        <f>IF(N567="zákl. přenesená",J567,0)</f>
        <v>0</v>
      </c>
      <c r="BH567" s="213">
        <f>IF(N567="sníž. přenesená",J567,0)</f>
        <v>0</v>
      </c>
      <c r="BI567" s="213">
        <f>IF(N567="nulová",J567,0)</f>
        <v>0</v>
      </c>
      <c r="BJ567" s="24" t="s">
        <v>85</v>
      </c>
      <c r="BK567" s="213">
        <f>ROUND(I567*H567,2)</f>
        <v>0</v>
      </c>
      <c r="BL567" s="24" t="s">
        <v>208</v>
      </c>
      <c r="BM567" s="24" t="s">
        <v>1861</v>
      </c>
    </row>
    <row r="568" spans="2:47" s="1" customFormat="1" ht="13.5">
      <c r="B568" s="47"/>
      <c r="D568" s="214" t="s">
        <v>210</v>
      </c>
      <c r="F568" s="215" t="s">
        <v>1550</v>
      </c>
      <c r="I568" s="216"/>
      <c r="L568" s="47"/>
      <c r="M568" s="217"/>
      <c r="N568" s="48"/>
      <c r="O568" s="48"/>
      <c r="P568" s="48"/>
      <c r="Q568" s="48"/>
      <c r="R568" s="48"/>
      <c r="S568" s="48"/>
      <c r="T568" s="86"/>
      <c r="AT568" s="24" t="s">
        <v>210</v>
      </c>
      <c r="AU568" s="24" t="s">
        <v>87</v>
      </c>
    </row>
    <row r="569" spans="2:65" s="1" customFormat="1" ht="16.5" customHeight="1">
      <c r="B569" s="201"/>
      <c r="C569" s="202" t="s">
        <v>1862</v>
      </c>
      <c r="D569" s="202" t="s">
        <v>203</v>
      </c>
      <c r="E569" s="203" t="s">
        <v>1863</v>
      </c>
      <c r="F569" s="204" t="s">
        <v>1553</v>
      </c>
      <c r="G569" s="205" t="s">
        <v>1192</v>
      </c>
      <c r="H569" s="206">
        <v>7</v>
      </c>
      <c r="I569" s="207"/>
      <c r="J569" s="208">
        <f>ROUND(I569*H569,2)</f>
        <v>0</v>
      </c>
      <c r="K569" s="204" t="s">
        <v>5</v>
      </c>
      <c r="L569" s="47"/>
      <c r="M569" s="209" t="s">
        <v>5</v>
      </c>
      <c r="N569" s="210" t="s">
        <v>48</v>
      </c>
      <c r="O569" s="48"/>
      <c r="P569" s="211">
        <f>O569*H569</f>
        <v>0</v>
      </c>
      <c r="Q569" s="211">
        <v>0</v>
      </c>
      <c r="R569" s="211">
        <f>Q569*H569</f>
        <v>0</v>
      </c>
      <c r="S569" s="211">
        <v>0</v>
      </c>
      <c r="T569" s="212">
        <f>S569*H569</f>
        <v>0</v>
      </c>
      <c r="AR569" s="24" t="s">
        <v>208</v>
      </c>
      <c r="AT569" s="24" t="s">
        <v>203</v>
      </c>
      <c r="AU569" s="24" t="s">
        <v>87</v>
      </c>
      <c r="AY569" s="24" t="s">
        <v>201</v>
      </c>
      <c r="BE569" s="213">
        <f>IF(N569="základní",J569,0)</f>
        <v>0</v>
      </c>
      <c r="BF569" s="213">
        <f>IF(N569="snížená",J569,0)</f>
        <v>0</v>
      </c>
      <c r="BG569" s="213">
        <f>IF(N569="zákl. přenesená",J569,0)</f>
        <v>0</v>
      </c>
      <c r="BH569" s="213">
        <f>IF(N569="sníž. přenesená",J569,0)</f>
        <v>0</v>
      </c>
      <c r="BI569" s="213">
        <f>IF(N569="nulová",J569,0)</f>
        <v>0</v>
      </c>
      <c r="BJ569" s="24" t="s">
        <v>85</v>
      </c>
      <c r="BK569" s="213">
        <f>ROUND(I569*H569,2)</f>
        <v>0</v>
      </c>
      <c r="BL569" s="24" t="s">
        <v>208</v>
      </c>
      <c r="BM569" s="24" t="s">
        <v>1864</v>
      </c>
    </row>
    <row r="570" spans="2:47" s="1" customFormat="1" ht="13.5">
      <c r="B570" s="47"/>
      <c r="D570" s="214" t="s">
        <v>210</v>
      </c>
      <c r="F570" s="215" t="s">
        <v>1553</v>
      </c>
      <c r="I570" s="216"/>
      <c r="L570" s="47"/>
      <c r="M570" s="217"/>
      <c r="N570" s="48"/>
      <c r="O570" s="48"/>
      <c r="P570" s="48"/>
      <c r="Q570" s="48"/>
      <c r="R570" s="48"/>
      <c r="S570" s="48"/>
      <c r="T570" s="86"/>
      <c r="AT570" s="24" t="s">
        <v>210</v>
      </c>
      <c r="AU570" s="24" t="s">
        <v>87</v>
      </c>
    </row>
    <row r="571" spans="2:65" s="1" customFormat="1" ht="16.5" customHeight="1">
      <c r="B571" s="201"/>
      <c r="C571" s="202" t="s">
        <v>1581</v>
      </c>
      <c r="D571" s="202" t="s">
        <v>203</v>
      </c>
      <c r="E571" s="203" t="s">
        <v>1865</v>
      </c>
      <c r="F571" s="204" t="s">
        <v>1556</v>
      </c>
      <c r="G571" s="205" t="s">
        <v>1192</v>
      </c>
      <c r="H571" s="206">
        <v>100</v>
      </c>
      <c r="I571" s="207"/>
      <c r="J571" s="208">
        <f>ROUND(I571*H571,2)</f>
        <v>0</v>
      </c>
      <c r="K571" s="204" t="s">
        <v>5</v>
      </c>
      <c r="L571" s="47"/>
      <c r="M571" s="209" t="s">
        <v>5</v>
      </c>
      <c r="N571" s="210" t="s">
        <v>48</v>
      </c>
      <c r="O571" s="48"/>
      <c r="P571" s="211">
        <f>O571*H571</f>
        <v>0</v>
      </c>
      <c r="Q571" s="211">
        <v>0</v>
      </c>
      <c r="R571" s="211">
        <f>Q571*H571</f>
        <v>0</v>
      </c>
      <c r="S571" s="211">
        <v>0</v>
      </c>
      <c r="T571" s="212">
        <f>S571*H571</f>
        <v>0</v>
      </c>
      <c r="AR571" s="24" t="s">
        <v>208</v>
      </c>
      <c r="AT571" s="24" t="s">
        <v>203</v>
      </c>
      <c r="AU571" s="24" t="s">
        <v>87</v>
      </c>
      <c r="AY571" s="24" t="s">
        <v>201</v>
      </c>
      <c r="BE571" s="213">
        <f>IF(N571="základní",J571,0)</f>
        <v>0</v>
      </c>
      <c r="BF571" s="213">
        <f>IF(N571="snížená",J571,0)</f>
        <v>0</v>
      </c>
      <c r="BG571" s="213">
        <f>IF(N571="zákl. přenesená",J571,0)</f>
        <v>0</v>
      </c>
      <c r="BH571" s="213">
        <f>IF(N571="sníž. přenesená",J571,0)</f>
        <v>0</v>
      </c>
      <c r="BI571" s="213">
        <f>IF(N571="nulová",J571,0)</f>
        <v>0</v>
      </c>
      <c r="BJ571" s="24" t="s">
        <v>85</v>
      </c>
      <c r="BK571" s="213">
        <f>ROUND(I571*H571,2)</f>
        <v>0</v>
      </c>
      <c r="BL571" s="24" t="s">
        <v>208</v>
      </c>
      <c r="BM571" s="24" t="s">
        <v>1866</v>
      </c>
    </row>
    <row r="572" spans="2:47" s="1" customFormat="1" ht="13.5">
      <c r="B572" s="47"/>
      <c r="D572" s="214" t="s">
        <v>210</v>
      </c>
      <c r="F572" s="215" t="s">
        <v>1556</v>
      </c>
      <c r="I572" s="216"/>
      <c r="L572" s="47"/>
      <c r="M572" s="217"/>
      <c r="N572" s="48"/>
      <c r="O572" s="48"/>
      <c r="P572" s="48"/>
      <c r="Q572" s="48"/>
      <c r="R572" s="48"/>
      <c r="S572" s="48"/>
      <c r="T572" s="86"/>
      <c r="AT572" s="24" t="s">
        <v>210</v>
      </c>
      <c r="AU572" s="24" t="s">
        <v>87</v>
      </c>
    </row>
    <row r="573" spans="2:65" s="1" customFormat="1" ht="16.5" customHeight="1">
      <c r="B573" s="201"/>
      <c r="C573" s="202" t="s">
        <v>1867</v>
      </c>
      <c r="D573" s="202" t="s">
        <v>203</v>
      </c>
      <c r="E573" s="203" t="s">
        <v>1868</v>
      </c>
      <c r="F573" s="204" t="s">
        <v>1559</v>
      </c>
      <c r="G573" s="205" t="s">
        <v>1192</v>
      </c>
      <c r="H573" s="206">
        <v>52</v>
      </c>
      <c r="I573" s="207"/>
      <c r="J573" s="208">
        <f>ROUND(I573*H573,2)</f>
        <v>0</v>
      </c>
      <c r="K573" s="204" t="s">
        <v>5</v>
      </c>
      <c r="L573" s="47"/>
      <c r="M573" s="209" t="s">
        <v>5</v>
      </c>
      <c r="N573" s="210" t="s">
        <v>48</v>
      </c>
      <c r="O573" s="48"/>
      <c r="P573" s="211">
        <f>O573*H573</f>
        <v>0</v>
      </c>
      <c r="Q573" s="211">
        <v>0</v>
      </c>
      <c r="R573" s="211">
        <f>Q573*H573</f>
        <v>0</v>
      </c>
      <c r="S573" s="211">
        <v>0</v>
      </c>
      <c r="T573" s="212">
        <f>S573*H573</f>
        <v>0</v>
      </c>
      <c r="AR573" s="24" t="s">
        <v>208</v>
      </c>
      <c r="AT573" s="24" t="s">
        <v>203</v>
      </c>
      <c r="AU573" s="24" t="s">
        <v>87</v>
      </c>
      <c r="AY573" s="24" t="s">
        <v>201</v>
      </c>
      <c r="BE573" s="213">
        <f>IF(N573="základní",J573,0)</f>
        <v>0</v>
      </c>
      <c r="BF573" s="213">
        <f>IF(N573="snížená",J573,0)</f>
        <v>0</v>
      </c>
      <c r="BG573" s="213">
        <f>IF(N573="zákl. přenesená",J573,0)</f>
        <v>0</v>
      </c>
      <c r="BH573" s="213">
        <f>IF(N573="sníž. přenesená",J573,0)</f>
        <v>0</v>
      </c>
      <c r="BI573" s="213">
        <f>IF(N573="nulová",J573,0)</f>
        <v>0</v>
      </c>
      <c r="BJ573" s="24" t="s">
        <v>85</v>
      </c>
      <c r="BK573" s="213">
        <f>ROUND(I573*H573,2)</f>
        <v>0</v>
      </c>
      <c r="BL573" s="24" t="s">
        <v>208</v>
      </c>
      <c r="BM573" s="24" t="s">
        <v>1869</v>
      </c>
    </row>
    <row r="574" spans="2:47" s="1" customFormat="1" ht="13.5">
      <c r="B574" s="47"/>
      <c r="D574" s="214" t="s">
        <v>210</v>
      </c>
      <c r="F574" s="215" t="s">
        <v>1559</v>
      </c>
      <c r="I574" s="216"/>
      <c r="L574" s="47"/>
      <c r="M574" s="217"/>
      <c r="N574" s="48"/>
      <c r="O574" s="48"/>
      <c r="P574" s="48"/>
      <c r="Q574" s="48"/>
      <c r="R574" s="48"/>
      <c r="S574" s="48"/>
      <c r="T574" s="86"/>
      <c r="AT574" s="24" t="s">
        <v>210</v>
      </c>
      <c r="AU574" s="24" t="s">
        <v>87</v>
      </c>
    </row>
    <row r="575" spans="2:65" s="1" customFormat="1" ht="16.5" customHeight="1">
      <c r="B575" s="201"/>
      <c r="C575" s="202" t="s">
        <v>1584</v>
      </c>
      <c r="D575" s="202" t="s">
        <v>203</v>
      </c>
      <c r="E575" s="203" t="s">
        <v>1870</v>
      </c>
      <c r="F575" s="204" t="s">
        <v>1562</v>
      </c>
      <c r="G575" s="205" t="s">
        <v>1192</v>
      </c>
      <c r="H575" s="206">
        <v>15</v>
      </c>
      <c r="I575" s="207"/>
      <c r="J575" s="208">
        <f>ROUND(I575*H575,2)</f>
        <v>0</v>
      </c>
      <c r="K575" s="204" t="s">
        <v>5</v>
      </c>
      <c r="L575" s="47"/>
      <c r="M575" s="209" t="s">
        <v>5</v>
      </c>
      <c r="N575" s="210" t="s">
        <v>48</v>
      </c>
      <c r="O575" s="48"/>
      <c r="P575" s="211">
        <f>O575*H575</f>
        <v>0</v>
      </c>
      <c r="Q575" s="211">
        <v>0</v>
      </c>
      <c r="R575" s="211">
        <f>Q575*H575</f>
        <v>0</v>
      </c>
      <c r="S575" s="211">
        <v>0</v>
      </c>
      <c r="T575" s="212">
        <f>S575*H575</f>
        <v>0</v>
      </c>
      <c r="AR575" s="24" t="s">
        <v>208</v>
      </c>
      <c r="AT575" s="24" t="s">
        <v>203</v>
      </c>
      <c r="AU575" s="24" t="s">
        <v>87</v>
      </c>
      <c r="AY575" s="24" t="s">
        <v>201</v>
      </c>
      <c r="BE575" s="213">
        <f>IF(N575="základní",J575,0)</f>
        <v>0</v>
      </c>
      <c r="BF575" s="213">
        <f>IF(N575="snížená",J575,0)</f>
        <v>0</v>
      </c>
      <c r="BG575" s="213">
        <f>IF(N575="zákl. přenesená",J575,0)</f>
        <v>0</v>
      </c>
      <c r="BH575" s="213">
        <f>IF(N575="sníž. přenesená",J575,0)</f>
        <v>0</v>
      </c>
      <c r="BI575" s="213">
        <f>IF(N575="nulová",J575,0)</f>
        <v>0</v>
      </c>
      <c r="BJ575" s="24" t="s">
        <v>85</v>
      </c>
      <c r="BK575" s="213">
        <f>ROUND(I575*H575,2)</f>
        <v>0</v>
      </c>
      <c r="BL575" s="24" t="s">
        <v>208</v>
      </c>
      <c r="BM575" s="24" t="s">
        <v>1871</v>
      </c>
    </row>
    <row r="576" spans="2:47" s="1" customFormat="1" ht="13.5">
      <c r="B576" s="47"/>
      <c r="D576" s="214" t="s">
        <v>210</v>
      </c>
      <c r="F576" s="215" t="s">
        <v>1562</v>
      </c>
      <c r="I576" s="216"/>
      <c r="L576" s="47"/>
      <c r="M576" s="217"/>
      <c r="N576" s="48"/>
      <c r="O576" s="48"/>
      <c r="P576" s="48"/>
      <c r="Q576" s="48"/>
      <c r="R576" s="48"/>
      <c r="S576" s="48"/>
      <c r="T576" s="86"/>
      <c r="AT576" s="24" t="s">
        <v>210</v>
      </c>
      <c r="AU576" s="24" t="s">
        <v>87</v>
      </c>
    </row>
    <row r="577" spans="2:65" s="1" customFormat="1" ht="16.5" customHeight="1">
      <c r="B577" s="201"/>
      <c r="C577" s="202" t="s">
        <v>1872</v>
      </c>
      <c r="D577" s="202" t="s">
        <v>203</v>
      </c>
      <c r="E577" s="203" t="s">
        <v>1873</v>
      </c>
      <c r="F577" s="204" t="s">
        <v>1565</v>
      </c>
      <c r="G577" s="205" t="s">
        <v>1192</v>
      </c>
      <c r="H577" s="206">
        <v>10</v>
      </c>
      <c r="I577" s="207"/>
      <c r="J577" s="208">
        <f>ROUND(I577*H577,2)</f>
        <v>0</v>
      </c>
      <c r="K577" s="204" t="s">
        <v>5</v>
      </c>
      <c r="L577" s="47"/>
      <c r="M577" s="209" t="s">
        <v>5</v>
      </c>
      <c r="N577" s="210" t="s">
        <v>48</v>
      </c>
      <c r="O577" s="48"/>
      <c r="P577" s="211">
        <f>O577*H577</f>
        <v>0</v>
      </c>
      <c r="Q577" s="211">
        <v>0</v>
      </c>
      <c r="R577" s="211">
        <f>Q577*H577</f>
        <v>0</v>
      </c>
      <c r="S577" s="211">
        <v>0</v>
      </c>
      <c r="T577" s="212">
        <f>S577*H577</f>
        <v>0</v>
      </c>
      <c r="AR577" s="24" t="s">
        <v>208</v>
      </c>
      <c r="AT577" s="24" t="s">
        <v>203</v>
      </c>
      <c r="AU577" s="24" t="s">
        <v>87</v>
      </c>
      <c r="AY577" s="24" t="s">
        <v>201</v>
      </c>
      <c r="BE577" s="213">
        <f>IF(N577="základní",J577,0)</f>
        <v>0</v>
      </c>
      <c r="BF577" s="213">
        <f>IF(N577="snížená",J577,0)</f>
        <v>0</v>
      </c>
      <c r="BG577" s="213">
        <f>IF(N577="zákl. přenesená",J577,0)</f>
        <v>0</v>
      </c>
      <c r="BH577" s="213">
        <f>IF(N577="sníž. přenesená",J577,0)</f>
        <v>0</v>
      </c>
      <c r="BI577" s="213">
        <f>IF(N577="nulová",J577,0)</f>
        <v>0</v>
      </c>
      <c r="BJ577" s="24" t="s">
        <v>85</v>
      </c>
      <c r="BK577" s="213">
        <f>ROUND(I577*H577,2)</f>
        <v>0</v>
      </c>
      <c r="BL577" s="24" t="s">
        <v>208</v>
      </c>
      <c r="BM577" s="24" t="s">
        <v>1874</v>
      </c>
    </row>
    <row r="578" spans="2:47" s="1" customFormat="1" ht="13.5">
      <c r="B578" s="47"/>
      <c r="D578" s="214" t="s">
        <v>210</v>
      </c>
      <c r="F578" s="215" t="s">
        <v>1565</v>
      </c>
      <c r="I578" s="216"/>
      <c r="L578" s="47"/>
      <c r="M578" s="217"/>
      <c r="N578" s="48"/>
      <c r="O578" s="48"/>
      <c r="P578" s="48"/>
      <c r="Q578" s="48"/>
      <c r="R578" s="48"/>
      <c r="S578" s="48"/>
      <c r="T578" s="86"/>
      <c r="AT578" s="24" t="s">
        <v>210</v>
      </c>
      <c r="AU578" s="24" t="s">
        <v>87</v>
      </c>
    </row>
    <row r="579" spans="2:65" s="1" customFormat="1" ht="16.5" customHeight="1">
      <c r="B579" s="201"/>
      <c r="C579" s="202" t="s">
        <v>1587</v>
      </c>
      <c r="D579" s="202" t="s">
        <v>203</v>
      </c>
      <c r="E579" s="203" t="s">
        <v>1875</v>
      </c>
      <c r="F579" s="204" t="s">
        <v>1568</v>
      </c>
      <c r="G579" s="205" t="s">
        <v>1192</v>
      </c>
      <c r="H579" s="206">
        <v>10</v>
      </c>
      <c r="I579" s="207"/>
      <c r="J579" s="208">
        <f>ROUND(I579*H579,2)</f>
        <v>0</v>
      </c>
      <c r="K579" s="204" t="s">
        <v>5</v>
      </c>
      <c r="L579" s="47"/>
      <c r="M579" s="209" t="s">
        <v>5</v>
      </c>
      <c r="N579" s="210" t="s">
        <v>48</v>
      </c>
      <c r="O579" s="48"/>
      <c r="P579" s="211">
        <f>O579*H579</f>
        <v>0</v>
      </c>
      <c r="Q579" s="211">
        <v>0</v>
      </c>
      <c r="R579" s="211">
        <f>Q579*H579</f>
        <v>0</v>
      </c>
      <c r="S579" s="211">
        <v>0</v>
      </c>
      <c r="T579" s="212">
        <f>S579*H579</f>
        <v>0</v>
      </c>
      <c r="AR579" s="24" t="s">
        <v>208</v>
      </c>
      <c r="AT579" s="24" t="s">
        <v>203</v>
      </c>
      <c r="AU579" s="24" t="s">
        <v>87</v>
      </c>
      <c r="AY579" s="24" t="s">
        <v>201</v>
      </c>
      <c r="BE579" s="213">
        <f>IF(N579="základní",J579,0)</f>
        <v>0</v>
      </c>
      <c r="BF579" s="213">
        <f>IF(N579="snížená",J579,0)</f>
        <v>0</v>
      </c>
      <c r="BG579" s="213">
        <f>IF(N579="zákl. přenesená",J579,0)</f>
        <v>0</v>
      </c>
      <c r="BH579" s="213">
        <f>IF(N579="sníž. přenesená",J579,0)</f>
        <v>0</v>
      </c>
      <c r="BI579" s="213">
        <f>IF(N579="nulová",J579,0)</f>
        <v>0</v>
      </c>
      <c r="BJ579" s="24" t="s">
        <v>85</v>
      </c>
      <c r="BK579" s="213">
        <f>ROUND(I579*H579,2)</f>
        <v>0</v>
      </c>
      <c r="BL579" s="24" t="s">
        <v>208</v>
      </c>
      <c r="BM579" s="24" t="s">
        <v>1876</v>
      </c>
    </row>
    <row r="580" spans="2:47" s="1" customFormat="1" ht="13.5">
      <c r="B580" s="47"/>
      <c r="D580" s="214" t="s">
        <v>210</v>
      </c>
      <c r="F580" s="215" t="s">
        <v>1568</v>
      </c>
      <c r="I580" s="216"/>
      <c r="L580" s="47"/>
      <c r="M580" s="217"/>
      <c r="N580" s="48"/>
      <c r="O580" s="48"/>
      <c r="P580" s="48"/>
      <c r="Q580" s="48"/>
      <c r="R580" s="48"/>
      <c r="S580" s="48"/>
      <c r="T580" s="86"/>
      <c r="AT580" s="24" t="s">
        <v>210</v>
      </c>
      <c r="AU580" s="24" t="s">
        <v>87</v>
      </c>
    </row>
    <row r="581" spans="2:65" s="1" customFormat="1" ht="16.5" customHeight="1">
      <c r="B581" s="201"/>
      <c r="C581" s="202" t="s">
        <v>1877</v>
      </c>
      <c r="D581" s="202" t="s">
        <v>203</v>
      </c>
      <c r="E581" s="203" t="s">
        <v>1878</v>
      </c>
      <c r="F581" s="204" t="s">
        <v>1571</v>
      </c>
      <c r="G581" s="205" t="s">
        <v>1192</v>
      </c>
      <c r="H581" s="206">
        <v>10</v>
      </c>
      <c r="I581" s="207"/>
      <c r="J581" s="208">
        <f>ROUND(I581*H581,2)</f>
        <v>0</v>
      </c>
      <c r="K581" s="204" t="s">
        <v>5</v>
      </c>
      <c r="L581" s="47"/>
      <c r="M581" s="209" t="s">
        <v>5</v>
      </c>
      <c r="N581" s="210" t="s">
        <v>48</v>
      </c>
      <c r="O581" s="48"/>
      <c r="P581" s="211">
        <f>O581*H581</f>
        <v>0</v>
      </c>
      <c r="Q581" s="211">
        <v>0</v>
      </c>
      <c r="R581" s="211">
        <f>Q581*H581</f>
        <v>0</v>
      </c>
      <c r="S581" s="211">
        <v>0</v>
      </c>
      <c r="T581" s="212">
        <f>S581*H581</f>
        <v>0</v>
      </c>
      <c r="AR581" s="24" t="s">
        <v>208</v>
      </c>
      <c r="AT581" s="24" t="s">
        <v>203</v>
      </c>
      <c r="AU581" s="24" t="s">
        <v>87</v>
      </c>
      <c r="AY581" s="24" t="s">
        <v>201</v>
      </c>
      <c r="BE581" s="213">
        <f>IF(N581="základní",J581,0)</f>
        <v>0</v>
      </c>
      <c r="BF581" s="213">
        <f>IF(N581="snížená",J581,0)</f>
        <v>0</v>
      </c>
      <c r="BG581" s="213">
        <f>IF(N581="zákl. přenesená",J581,0)</f>
        <v>0</v>
      </c>
      <c r="BH581" s="213">
        <f>IF(N581="sníž. přenesená",J581,0)</f>
        <v>0</v>
      </c>
      <c r="BI581" s="213">
        <f>IF(N581="nulová",J581,0)</f>
        <v>0</v>
      </c>
      <c r="BJ581" s="24" t="s">
        <v>85</v>
      </c>
      <c r="BK581" s="213">
        <f>ROUND(I581*H581,2)</f>
        <v>0</v>
      </c>
      <c r="BL581" s="24" t="s">
        <v>208</v>
      </c>
      <c r="BM581" s="24" t="s">
        <v>1879</v>
      </c>
    </row>
    <row r="582" spans="2:47" s="1" customFormat="1" ht="13.5">
      <c r="B582" s="47"/>
      <c r="D582" s="214" t="s">
        <v>210</v>
      </c>
      <c r="F582" s="215" t="s">
        <v>1571</v>
      </c>
      <c r="I582" s="216"/>
      <c r="L582" s="47"/>
      <c r="M582" s="217"/>
      <c r="N582" s="48"/>
      <c r="O582" s="48"/>
      <c r="P582" s="48"/>
      <c r="Q582" s="48"/>
      <c r="R582" s="48"/>
      <c r="S582" s="48"/>
      <c r="T582" s="86"/>
      <c r="AT582" s="24" t="s">
        <v>210</v>
      </c>
      <c r="AU582" s="24" t="s">
        <v>87</v>
      </c>
    </row>
    <row r="583" spans="2:65" s="1" customFormat="1" ht="16.5" customHeight="1">
      <c r="B583" s="201"/>
      <c r="C583" s="202" t="s">
        <v>1590</v>
      </c>
      <c r="D583" s="202" t="s">
        <v>203</v>
      </c>
      <c r="E583" s="203" t="s">
        <v>1880</v>
      </c>
      <c r="F583" s="204" t="s">
        <v>1577</v>
      </c>
      <c r="G583" s="205" t="s">
        <v>1192</v>
      </c>
      <c r="H583" s="206">
        <v>13</v>
      </c>
      <c r="I583" s="207"/>
      <c r="J583" s="208">
        <f>ROUND(I583*H583,2)</f>
        <v>0</v>
      </c>
      <c r="K583" s="204" t="s">
        <v>5</v>
      </c>
      <c r="L583" s="47"/>
      <c r="M583" s="209" t="s">
        <v>5</v>
      </c>
      <c r="N583" s="210" t="s">
        <v>48</v>
      </c>
      <c r="O583" s="48"/>
      <c r="P583" s="211">
        <f>O583*H583</f>
        <v>0</v>
      </c>
      <c r="Q583" s="211">
        <v>0</v>
      </c>
      <c r="R583" s="211">
        <f>Q583*H583</f>
        <v>0</v>
      </c>
      <c r="S583" s="211">
        <v>0</v>
      </c>
      <c r="T583" s="212">
        <f>S583*H583</f>
        <v>0</v>
      </c>
      <c r="AR583" s="24" t="s">
        <v>208</v>
      </c>
      <c r="AT583" s="24" t="s">
        <v>203</v>
      </c>
      <c r="AU583" s="24" t="s">
        <v>87</v>
      </c>
      <c r="AY583" s="24" t="s">
        <v>201</v>
      </c>
      <c r="BE583" s="213">
        <f>IF(N583="základní",J583,0)</f>
        <v>0</v>
      </c>
      <c r="BF583" s="213">
        <f>IF(N583="snížená",J583,0)</f>
        <v>0</v>
      </c>
      <c r="BG583" s="213">
        <f>IF(N583="zákl. přenesená",J583,0)</f>
        <v>0</v>
      </c>
      <c r="BH583" s="213">
        <f>IF(N583="sníž. přenesená",J583,0)</f>
        <v>0</v>
      </c>
      <c r="BI583" s="213">
        <f>IF(N583="nulová",J583,0)</f>
        <v>0</v>
      </c>
      <c r="BJ583" s="24" t="s">
        <v>85</v>
      </c>
      <c r="BK583" s="213">
        <f>ROUND(I583*H583,2)</f>
        <v>0</v>
      </c>
      <c r="BL583" s="24" t="s">
        <v>208</v>
      </c>
      <c r="BM583" s="24" t="s">
        <v>1881</v>
      </c>
    </row>
    <row r="584" spans="2:47" s="1" customFormat="1" ht="13.5">
      <c r="B584" s="47"/>
      <c r="D584" s="214" t="s">
        <v>210</v>
      </c>
      <c r="F584" s="215" t="s">
        <v>1577</v>
      </c>
      <c r="I584" s="216"/>
      <c r="L584" s="47"/>
      <c r="M584" s="217"/>
      <c r="N584" s="48"/>
      <c r="O584" s="48"/>
      <c r="P584" s="48"/>
      <c r="Q584" s="48"/>
      <c r="R584" s="48"/>
      <c r="S584" s="48"/>
      <c r="T584" s="86"/>
      <c r="AT584" s="24" t="s">
        <v>210</v>
      </c>
      <c r="AU584" s="24" t="s">
        <v>87</v>
      </c>
    </row>
    <row r="585" spans="2:65" s="1" customFormat="1" ht="16.5" customHeight="1">
      <c r="B585" s="201"/>
      <c r="C585" s="202" t="s">
        <v>1882</v>
      </c>
      <c r="D585" s="202" t="s">
        <v>203</v>
      </c>
      <c r="E585" s="203" t="s">
        <v>1883</v>
      </c>
      <c r="F585" s="204" t="s">
        <v>1580</v>
      </c>
      <c r="G585" s="205" t="s">
        <v>1192</v>
      </c>
      <c r="H585" s="206">
        <v>53</v>
      </c>
      <c r="I585" s="207"/>
      <c r="J585" s="208">
        <f>ROUND(I585*H585,2)</f>
        <v>0</v>
      </c>
      <c r="K585" s="204" t="s">
        <v>5</v>
      </c>
      <c r="L585" s="47"/>
      <c r="M585" s="209" t="s">
        <v>5</v>
      </c>
      <c r="N585" s="210" t="s">
        <v>48</v>
      </c>
      <c r="O585" s="48"/>
      <c r="P585" s="211">
        <f>O585*H585</f>
        <v>0</v>
      </c>
      <c r="Q585" s="211">
        <v>0</v>
      </c>
      <c r="R585" s="211">
        <f>Q585*H585</f>
        <v>0</v>
      </c>
      <c r="S585" s="211">
        <v>0</v>
      </c>
      <c r="T585" s="212">
        <f>S585*H585</f>
        <v>0</v>
      </c>
      <c r="AR585" s="24" t="s">
        <v>208</v>
      </c>
      <c r="AT585" s="24" t="s">
        <v>203</v>
      </c>
      <c r="AU585" s="24" t="s">
        <v>87</v>
      </c>
      <c r="AY585" s="24" t="s">
        <v>201</v>
      </c>
      <c r="BE585" s="213">
        <f>IF(N585="základní",J585,0)</f>
        <v>0</v>
      </c>
      <c r="BF585" s="213">
        <f>IF(N585="snížená",J585,0)</f>
        <v>0</v>
      </c>
      <c r="BG585" s="213">
        <f>IF(N585="zákl. přenesená",J585,0)</f>
        <v>0</v>
      </c>
      <c r="BH585" s="213">
        <f>IF(N585="sníž. přenesená",J585,0)</f>
        <v>0</v>
      </c>
      <c r="BI585" s="213">
        <f>IF(N585="nulová",J585,0)</f>
        <v>0</v>
      </c>
      <c r="BJ585" s="24" t="s">
        <v>85</v>
      </c>
      <c r="BK585" s="213">
        <f>ROUND(I585*H585,2)</f>
        <v>0</v>
      </c>
      <c r="BL585" s="24" t="s">
        <v>208</v>
      </c>
      <c r="BM585" s="24" t="s">
        <v>1884</v>
      </c>
    </row>
    <row r="586" spans="2:47" s="1" customFormat="1" ht="13.5">
      <c r="B586" s="47"/>
      <c r="D586" s="214" t="s">
        <v>210</v>
      </c>
      <c r="F586" s="215" t="s">
        <v>1580</v>
      </c>
      <c r="I586" s="216"/>
      <c r="L586" s="47"/>
      <c r="M586" s="217"/>
      <c r="N586" s="48"/>
      <c r="O586" s="48"/>
      <c r="P586" s="48"/>
      <c r="Q586" s="48"/>
      <c r="R586" s="48"/>
      <c r="S586" s="48"/>
      <c r="T586" s="86"/>
      <c r="AT586" s="24" t="s">
        <v>210</v>
      </c>
      <c r="AU586" s="24" t="s">
        <v>87</v>
      </c>
    </row>
    <row r="587" spans="2:65" s="1" customFormat="1" ht="16.5" customHeight="1">
      <c r="B587" s="201"/>
      <c r="C587" s="202" t="s">
        <v>1593</v>
      </c>
      <c r="D587" s="202" t="s">
        <v>203</v>
      </c>
      <c r="E587" s="203" t="s">
        <v>1885</v>
      </c>
      <c r="F587" s="204" t="s">
        <v>1583</v>
      </c>
      <c r="G587" s="205" t="s">
        <v>1192</v>
      </c>
      <c r="H587" s="206">
        <v>17</v>
      </c>
      <c r="I587" s="207"/>
      <c r="J587" s="208">
        <f>ROUND(I587*H587,2)</f>
        <v>0</v>
      </c>
      <c r="K587" s="204" t="s">
        <v>5</v>
      </c>
      <c r="L587" s="47"/>
      <c r="M587" s="209" t="s">
        <v>5</v>
      </c>
      <c r="N587" s="210" t="s">
        <v>48</v>
      </c>
      <c r="O587" s="48"/>
      <c r="P587" s="211">
        <f>O587*H587</f>
        <v>0</v>
      </c>
      <c r="Q587" s="211">
        <v>0</v>
      </c>
      <c r="R587" s="211">
        <f>Q587*H587</f>
        <v>0</v>
      </c>
      <c r="S587" s="211">
        <v>0</v>
      </c>
      <c r="T587" s="212">
        <f>S587*H587</f>
        <v>0</v>
      </c>
      <c r="AR587" s="24" t="s">
        <v>208</v>
      </c>
      <c r="AT587" s="24" t="s">
        <v>203</v>
      </c>
      <c r="AU587" s="24" t="s">
        <v>87</v>
      </c>
      <c r="AY587" s="24" t="s">
        <v>201</v>
      </c>
      <c r="BE587" s="213">
        <f>IF(N587="základní",J587,0)</f>
        <v>0</v>
      </c>
      <c r="BF587" s="213">
        <f>IF(N587="snížená",J587,0)</f>
        <v>0</v>
      </c>
      <c r="BG587" s="213">
        <f>IF(N587="zákl. přenesená",J587,0)</f>
        <v>0</v>
      </c>
      <c r="BH587" s="213">
        <f>IF(N587="sníž. přenesená",J587,0)</f>
        <v>0</v>
      </c>
      <c r="BI587" s="213">
        <f>IF(N587="nulová",J587,0)</f>
        <v>0</v>
      </c>
      <c r="BJ587" s="24" t="s">
        <v>85</v>
      </c>
      <c r="BK587" s="213">
        <f>ROUND(I587*H587,2)</f>
        <v>0</v>
      </c>
      <c r="BL587" s="24" t="s">
        <v>208</v>
      </c>
      <c r="BM587" s="24" t="s">
        <v>1886</v>
      </c>
    </row>
    <row r="588" spans="2:47" s="1" customFormat="1" ht="13.5">
      <c r="B588" s="47"/>
      <c r="D588" s="214" t="s">
        <v>210</v>
      </c>
      <c r="F588" s="215" t="s">
        <v>1583</v>
      </c>
      <c r="I588" s="216"/>
      <c r="L588" s="47"/>
      <c r="M588" s="217"/>
      <c r="N588" s="48"/>
      <c r="O588" s="48"/>
      <c r="P588" s="48"/>
      <c r="Q588" s="48"/>
      <c r="R588" s="48"/>
      <c r="S588" s="48"/>
      <c r="T588" s="86"/>
      <c r="AT588" s="24" t="s">
        <v>210</v>
      </c>
      <c r="AU588" s="24" t="s">
        <v>87</v>
      </c>
    </row>
    <row r="589" spans="2:65" s="1" customFormat="1" ht="16.5" customHeight="1">
      <c r="B589" s="201"/>
      <c r="C589" s="202" t="s">
        <v>1887</v>
      </c>
      <c r="D589" s="202" t="s">
        <v>203</v>
      </c>
      <c r="E589" s="203" t="s">
        <v>1888</v>
      </c>
      <c r="F589" s="204" t="s">
        <v>1586</v>
      </c>
      <c r="G589" s="205" t="s">
        <v>1192</v>
      </c>
      <c r="H589" s="206">
        <v>200</v>
      </c>
      <c r="I589" s="207"/>
      <c r="J589" s="208">
        <f>ROUND(I589*H589,2)</f>
        <v>0</v>
      </c>
      <c r="K589" s="204" t="s">
        <v>5</v>
      </c>
      <c r="L589" s="47"/>
      <c r="M589" s="209" t="s">
        <v>5</v>
      </c>
      <c r="N589" s="210" t="s">
        <v>48</v>
      </c>
      <c r="O589" s="48"/>
      <c r="P589" s="211">
        <f>O589*H589</f>
        <v>0</v>
      </c>
      <c r="Q589" s="211">
        <v>0</v>
      </c>
      <c r="R589" s="211">
        <f>Q589*H589</f>
        <v>0</v>
      </c>
      <c r="S589" s="211">
        <v>0</v>
      </c>
      <c r="T589" s="212">
        <f>S589*H589</f>
        <v>0</v>
      </c>
      <c r="AR589" s="24" t="s">
        <v>208</v>
      </c>
      <c r="AT589" s="24" t="s">
        <v>203</v>
      </c>
      <c r="AU589" s="24" t="s">
        <v>87</v>
      </c>
      <c r="AY589" s="24" t="s">
        <v>201</v>
      </c>
      <c r="BE589" s="213">
        <f>IF(N589="základní",J589,0)</f>
        <v>0</v>
      </c>
      <c r="BF589" s="213">
        <f>IF(N589="snížená",J589,0)</f>
        <v>0</v>
      </c>
      <c r="BG589" s="213">
        <f>IF(N589="zákl. přenesená",J589,0)</f>
        <v>0</v>
      </c>
      <c r="BH589" s="213">
        <f>IF(N589="sníž. přenesená",J589,0)</f>
        <v>0</v>
      </c>
      <c r="BI589" s="213">
        <f>IF(N589="nulová",J589,0)</f>
        <v>0</v>
      </c>
      <c r="BJ589" s="24" t="s">
        <v>85</v>
      </c>
      <c r="BK589" s="213">
        <f>ROUND(I589*H589,2)</f>
        <v>0</v>
      </c>
      <c r="BL589" s="24" t="s">
        <v>208</v>
      </c>
      <c r="BM589" s="24" t="s">
        <v>1889</v>
      </c>
    </row>
    <row r="590" spans="2:47" s="1" customFormat="1" ht="13.5">
      <c r="B590" s="47"/>
      <c r="D590" s="214" t="s">
        <v>210</v>
      </c>
      <c r="F590" s="215" t="s">
        <v>1586</v>
      </c>
      <c r="I590" s="216"/>
      <c r="L590" s="47"/>
      <c r="M590" s="217"/>
      <c r="N590" s="48"/>
      <c r="O590" s="48"/>
      <c r="P590" s="48"/>
      <c r="Q590" s="48"/>
      <c r="R590" s="48"/>
      <c r="S590" s="48"/>
      <c r="T590" s="86"/>
      <c r="AT590" s="24" t="s">
        <v>210</v>
      </c>
      <c r="AU590" s="24" t="s">
        <v>87</v>
      </c>
    </row>
    <row r="591" spans="2:65" s="1" customFormat="1" ht="16.5" customHeight="1">
      <c r="B591" s="201"/>
      <c r="C591" s="202" t="s">
        <v>1596</v>
      </c>
      <c r="D591" s="202" t="s">
        <v>203</v>
      </c>
      <c r="E591" s="203" t="s">
        <v>1890</v>
      </c>
      <c r="F591" s="204" t="s">
        <v>1592</v>
      </c>
      <c r="G591" s="205" t="s">
        <v>922</v>
      </c>
      <c r="H591" s="206">
        <v>8</v>
      </c>
      <c r="I591" s="207"/>
      <c r="J591" s="208">
        <f>ROUND(I591*H591,2)</f>
        <v>0</v>
      </c>
      <c r="K591" s="204" t="s">
        <v>5</v>
      </c>
      <c r="L591" s="47"/>
      <c r="M591" s="209" t="s">
        <v>5</v>
      </c>
      <c r="N591" s="210" t="s">
        <v>48</v>
      </c>
      <c r="O591" s="48"/>
      <c r="P591" s="211">
        <f>O591*H591</f>
        <v>0</v>
      </c>
      <c r="Q591" s="211">
        <v>0</v>
      </c>
      <c r="R591" s="211">
        <f>Q591*H591</f>
        <v>0</v>
      </c>
      <c r="S591" s="211">
        <v>0</v>
      </c>
      <c r="T591" s="212">
        <f>S591*H591</f>
        <v>0</v>
      </c>
      <c r="AR591" s="24" t="s">
        <v>208</v>
      </c>
      <c r="AT591" s="24" t="s">
        <v>203</v>
      </c>
      <c r="AU591" s="24" t="s">
        <v>87</v>
      </c>
      <c r="AY591" s="24" t="s">
        <v>201</v>
      </c>
      <c r="BE591" s="213">
        <f>IF(N591="základní",J591,0)</f>
        <v>0</v>
      </c>
      <c r="BF591" s="213">
        <f>IF(N591="snížená",J591,0)</f>
        <v>0</v>
      </c>
      <c r="BG591" s="213">
        <f>IF(N591="zákl. přenesená",J591,0)</f>
        <v>0</v>
      </c>
      <c r="BH591" s="213">
        <f>IF(N591="sníž. přenesená",J591,0)</f>
        <v>0</v>
      </c>
      <c r="BI591" s="213">
        <f>IF(N591="nulová",J591,0)</f>
        <v>0</v>
      </c>
      <c r="BJ591" s="24" t="s">
        <v>85</v>
      </c>
      <c r="BK591" s="213">
        <f>ROUND(I591*H591,2)</f>
        <v>0</v>
      </c>
      <c r="BL591" s="24" t="s">
        <v>208</v>
      </c>
      <c r="BM591" s="24" t="s">
        <v>1891</v>
      </c>
    </row>
    <row r="592" spans="2:47" s="1" customFormat="1" ht="13.5">
      <c r="B592" s="47"/>
      <c r="D592" s="214" t="s">
        <v>210</v>
      </c>
      <c r="F592" s="215" t="s">
        <v>1592</v>
      </c>
      <c r="I592" s="216"/>
      <c r="L592" s="47"/>
      <c r="M592" s="217"/>
      <c r="N592" s="48"/>
      <c r="O592" s="48"/>
      <c r="P592" s="48"/>
      <c r="Q592" s="48"/>
      <c r="R592" s="48"/>
      <c r="S592" s="48"/>
      <c r="T592" s="86"/>
      <c r="AT592" s="24" t="s">
        <v>210</v>
      </c>
      <c r="AU592" s="24" t="s">
        <v>87</v>
      </c>
    </row>
    <row r="593" spans="2:65" s="1" customFormat="1" ht="16.5" customHeight="1">
      <c r="B593" s="201"/>
      <c r="C593" s="202" t="s">
        <v>1892</v>
      </c>
      <c r="D593" s="202" t="s">
        <v>203</v>
      </c>
      <c r="E593" s="203" t="s">
        <v>1893</v>
      </c>
      <c r="F593" s="204" t="s">
        <v>1894</v>
      </c>
      <c r="G593" s="205" t="s">
        <v>1192</v>
      </c>
      <c r="H593" s="206">
        <v>16</v>
      </c>
      <c r="I593" s="207"/>
      <c r="J593" s="208">
        <f>ROUND(I593*H593,2)</f>
        <v>0</v>
      </c>
      <c r="K593" s="204" t="s">
        <v>5</v>
      </c>
      <c r="L593" s="47"/>
      <c r="M593" s="209" t="s">
        <v>5</v>
      </c>
      <c r="N593" s="210" t="s">
        <v>48</v>
      </c>
      <c r="O593" s="48"/>
      <c r="P593" s="211">
        <f>O593*H593</f>
        <v>0</v>
      </c>
      <c r="Q593" s="211">
        <v>0</v>
      </c>
      <c r="R593" s="211">
        <f>Q593*H593</f>
        <v>0</v>
      </c>
      <c r="S593" s="211">
        <v>0</v>
      </c>
      <c r="T593" s="212">
        <f>S593*H593</f>
        <v>0</v>
      </c>
      <c r="AR593" s="24" t="s">
        <v>208</v>
      </c>
      <c r="AT593" s="24" t="s">
        <v>203</v>
      </c>
      <c r="AU593" s="24" t="s">
        <v>87</v>
      </c>
      <c r="AY593" s="24" t="s">
        <v>201</v>
      </c>
      <c r="BE593" s="213">
        <f>IF(N593="základní",J593,0)</f>
        <v>0</v>
      </c>
      <c r="BF593" s="213">
        <f>IF(N593="snížená",J593,0)</f>
        <v>0</v>
      </c>
      <c r="BG593" s="213">
        <f>IF(N593="zákl. přenesená",J593,0)</f>
        <v>0</v>
      </c>
      <c r="BH593" s="213">
        <f>IF(N593="sníž. přenesená",J593,0)</f>
        <v>0</v>
      </c>
      <c r="BI593" s="213">
        <f>IF(N593="nulová",J593,0)</f>
        <v>0</v>
      </c>
      <c r="BJ593" s="24" t="s">
        <v>85</v>
      </c>
      <c r="BK593" s="213">
        <f>ROUND(I593*H593,2)</f>
        <v>0</v>
      </c>
      <c r="BL593" s="24" t="s">
        <v>208</v>
      </c>
      <c r="BM593" s="24" t="s">
        <v>1895</v>
      </c>
    </row>
    <row r="594" spans="2:47" s="1" customFormat="1" ht="13.5">
      <c r="B594" s="47"/>
      <c r="D594" s="214" t="s">
        <v>210</v>
      </c>
      <c r="F594" s="215" t="s">
        <v>1894</v>
      </c>
      <c r="I594" s="216"/>
      <c r="L594" s="47"/>
      <c r="M594" s="217"/>
      <c r="N594" s="48"/>
      <c r="O594" s="48"/>
      <c r="P594" s="48"/>
      <c r="Q594" s="48"/>
      <c r="R594" s="48"/>
      <c r="S594" s="48"/>
      <c r="T594" s="86"/>
      <c r="AT594" s="24" t="s">
        <v>210</v>
      </c>
      <c r="AU594" s="24" t="s">
        <v>87</v>
      </c>
    </row>
    <row r="595" spans="2:65" s="1" customFormat="1" ht="16.5" customHeight="1">
      <c r="B595" s="201"/>
      <c r="C595" s="202" t="s">
        <v>1599</v>
      </c>
      <c r="D595" s="202" t="s">
        <v>203</v>
      </c>
      <c r="E595" s="203" t="s">
        <v>1896</v>
      </c>
      <c r="F595" s="204" t="s">
        <v>1897</v>
      </c>
      <c r="G595" s="205" t="s">
        <v>922</v>
      </c>
      <c r="H595" s="206">
        <v>3</v>
      </c>
      <c r="I595" s="207"/>
      <c r="J595" s="208">
        <f>ROUND(I595*H595,2)</f>
        <v>0</v>
      </c>
      <c r="K595" s="204" t="s">
        <v>5</v>
      </c>
      <c r="L595" s="47"/>
      <c r="M595" s="209" t="s">
        <v>5</v>
      </c>
      <c r="N595" s="210" t="s">
        <v>48</v>
      </c>
      <c r="O595" s="48"/>
      <c r="P595" s="211">
        <f>O595*H595</f>
        <v>0</v>
      </c>
      <c r="Q595" s="211">
        <v>0</v>
      </c>
      <c r="R595" s="211">
        <f>Q595*H595</f>
        <v>0</v>
      </c>
      <c r="S595" s="211">
        <v>0</v>
      </c>
      <c r="T595" s="212">
        <f>S595*H595</f>
        <v>0</v>
      </c>
      <c r="AR595" s="24" t="s">
        <v>208</v>
      </c>
      <c r="AT595" s="24" t="s">
        <v>203</v>
      </c>
      <c r="AU595" s="24" t="s">
        <v>87</v>
      </c>
      <c r="AY595" s="24" t="s">
        <v>201</v>
      </c>
      <c r="BE595" s="213">
        <f>IF(N595="základní",J595,0)</f>
        <v>0</v>
      </c>
      <c r="BF595" s="213">
        <f>IF(N595="snížená",J595,0)</f>
        <v>0</v>
      </c>
      <c r="BG595" s="213">
        <f>IF(N595="zákl. přenesená",J595,0)</f>
        <v>0</v>
      </c>
      <c r="BH595" s="213">
        <f>IF(N595="sníž. přenesená",J595,0)</f>
        <v>0</v>
      </c>
      <c r="BI595" s="213">
        <f>IF(N595="nulová",J595,0)</f>
        <v>0</v>
      </c>
      <c r="BJ595" s="24" t="s">
        <v>85</v>
      </c>
      <c r="BK595" s="213">
        <f>ROUND(I595*H595,2)</f>
        <v>0</v>
      </c>
      <c r="BL595" s="24" t="s">
        <v>208</v>
      </c>
      <c r="BM595" s="24" t="s">
        <v>1898</v>
      </c>
    </row>
    <row r="596" spans="2:47" s="1" customFormat="1" ht="13.5">
      <c r="B596" s="47"/>
      <c r="D596" s="214" t="s">
        <v>210</v>
      </c>
      <c r="F596" s="215" t="s">
        <v>1897</v>
      </c>
      <c r="I596" s="216"/>
      <c r="L596" s="47"/>
      <c r="M596" s="217"/>
      <c r="N596" s="48"/>
      <c r="O596" s="48"/>
      <c r="P596" s="48"/>
      <c r="Q596" s="48"/>
      <c r="R596" s="48"/>
      <c r="S596" s="48"/>
      <c r="T596" s="86"/>
      <c r="AT596" s="24" t="s">
        <v>210</v>
      </c>
      <c r="AU596" s="24" t="s">
        <v>87</v>
      </c>
    </row>
    <row r="597" spans="2:65" s="1" customFormat="1" ht="16.5" customHeight="1">
      <c r="B597" s="201"/>
      <c r="C597" s="202" t="s">
        <v>1899</v>
      </c>
      <c r="D597" s="202" t="s">
        <v>203</v>
      </c>
      <c r="E597" s="203" t="s">
        <v>1747</v>
      </c>
      <c r="F597" s="204" t="s">
        <v>1406</v>
      </c>
      <c r="G597" s="205" t="s">
        <v>1022</v>
      </c>
      <c r="H597" s="206">
        <v>20</v>
      </c>
      <c r="I597" s="207"/>
      <c r="J597" s="208">
        <f>ROUND(I597*H597,2)</f>
        <v>0</v>
      </c>
      <c r="K597" s="204" t="s">
        <v>5</v>
      </c>
      <c r="L597" s="47"/>
      <c r="M597" s="209" t="s">
        <v>5</v>
      </c>
      <c r="N597" s="210" t="s">
        <v>48</v>
      </c>
      <c r="O597" s="48"/>
      <c r="P597" s="211">
        <f>O597*H597</f>
        <v>0</v>
      </c>
      <c r="Q597" s="211">
        <v>0</v>
      </c>
      <c r="R597" s="211">
        <f>Q597*H597</f>
        <v>0</v>
      </c>
      <c r="S597" s="211">
        <v>0</v>
      </c>
      <c r="T597" s="212">
        <f>S597*H597</f>
        <v>0</v>
      </c>
      <c r="AR597" s="24" t="s">
        <v>208</v>
      </c>
      <c r="AT597" s="24" t="s">
        <v>203</v>
      </c>
      <c r="AU597" s="24" t="s">
        <v>87</v>
      </c>
      <c r="AY597" s="24" t="s">
        <v>201</v>
      </c>
      <c r="BE597" s="213">
        <f>IF(N597="základní",J597,0)</f>
        <v>0</v>
      </c>
      <c r="BF597" s="213">
        <f>IF(N597="snížená",J597,0)</f>
        <v>0</v>
      </c>
      <c r="BG597" s="213">
        <f>IF(N597="zákl. přenesená",J597,0)</f>
        <v>0</v>
      </c>
      <c r="BH597" s="213">
        <f>IF(N597="sníž. přenesená",J597,0)</f>
        <v>0</v>
      </c>
      <c r="BI597" s="213">
        <f>IF(N597="nulová",J597,0)</f>
        <v>0</v>
      </c>
      <c r="BJ597" s="24" t="s">
        <v>85</v>
      </c>
      <c r="BK597" s="213">
        <f>ROUND(I597*H597,2)</f>
        <v>0</v>
      </c>
      <c r="BL597" s="24" t="s">
        <v>208</v>
      </c>
      <c r="BM597" s="24" t="s">
        <v>1900</v>
      </c>
    </row>
    <row r="598" spans="2:47" s="1" customFormat="1" ht="13.5">
      <c r="B598" s="47"/>
      <c r="D598" s="214" t="s">
        <v>210</v>
      </c>
      <c r="F598" s="215" t="s">
        <v>1406</v>
      </c>
      <c r="I598" s="216"/>
      <c r="L598" s="47"/>
      <c r="M598" s="217"/>
      <c r="N598" s="48"/>
      <c r="O598" s="48"/>
      <c r="P598" s="48"/>
      <c r="Q598" s="48"/>
      <c r="R598" s="48"/>
      <c r="S598" s="48"/>
      <c r="T598" s="86"/>
      <c r="AT598" s="24" t="s">
        <v>210</v>
      </c>
      <c r="AU598" s="24" t="s">
        <v>87</v>
      </c>
    </row>
    <row r="599" spans="2:63" s="10" customFormat="1" ht="29.85" customHeight="1">
      <c r="B599" s="188"/>
      <c r="D599" s="189" t="s">
        <v>76</v>
      </c>
      <c r="E599" s="199" t="s">
        <v>1603</v>
      </c>
      <c r="F599" s="199" t="s">
        <v>1604</v>
      </c>
      <c r="I599" s="191"/>
      <c r="J599" s="200">
        <f>BK599</f>
        <v>0</v>
      </c>
      <c r="L599" s="188"/>
      <c r="M599" s="193"/>
      <c r="N599" s="194"/>
      <c r="O599" s="194"/>
      <c r="P599" s="195">
        <f>SUM(P600:P627)</f>
        <v>0</v>
      </c>
      <c r="Q599" s="194"/>
      <c r="R599" s="195">
        <f>SUM(R600:R627)</f>
        <v>0</v>
      </c>
      <c r="S599" s="194"/>
      <c r="T599" s="196">
        <f>SUM(T600:T627)</f>
        <v>0</v>
      </c>
      <c r="AR599" s="189" t="s">
        <v>85</v>
      </c>
      <c r="AT599" s="197" t="s">
        <v>76</v>
      </c>
      <c r="AU599" s="197" t="s">
        <v>85</v>
      </c>
      <c r="AY599" s="189" t="s">
        <v>201</v>
      </c>
      <c r="BK599" s="198">
        <f>SUM(BK600:BK627)</f>
        <v>0</v>
      </c>
    </row>
    <row r="600" spans="2:65" s="1" customFormat="1" ht="16.5" customHeight="1">
      <c r="B600" s="201"/>
      <c r="C600" s="202" t="s">
        <v>1602</v>
      </c>
      <c r="D600" s="202" t="s">
        <v>203</v>
      </c>
      <c r="E600" s="203" t="s">
        <v>1901</v>
      </c>
      <c r="F600" s="204" t="s">
        <v>1902</v>
      </c>
      <c r="G600" s="205" t="s">
        <v>1192</v>
      </c>
      <c r="H600" s="206">
        <v>18</v>
      </c>
      <c r="I600" s="207"/>
      <c r="J600" s="208">
        <f>ROUND(I600*H600,2)</f>
        <v>0</v>
      </c>
      <c r="K600" s="204" t="s">
        <v>5</v>
      </c>
      <c r="L600" s="47"/>
      <c r="M600" s="209" t="s">
        <v>5</v>
      </c>
      <c r="N600" s="210" t="s">
        <v>48</v>
      </c>
      <c r="O600" s="48"/>
      <c r="P600" s="211">
        <f>O600*H600</f>
        <v>0</v>
      </c>
      <c r="Q600" s="211">
        <v>0</v>
      </c>
      <c r="R600" s="211">
        <f>Q600*H600</f>
        <v>0</v>
      </c>
      <c r="S600" s="211">
        <v>0</v>
      </c>
      <c r="T600" s="212">
        <f>S600*H600</f>
        <v>0</v>
      </c>
      <c r="AR600" s="24" t="s">
        <v>208</v>
      </c>
      <c r="AT600" s="24" t="s">
        <v>203</v>
      </c>
      <c r="AU600" s="24" t="s">
        <v>87</v>
      </c>
      <c r="AY600" s="24" t="s">
        <v>201</v>
      </c>
      <c r="BE600" s="213">
        <f>IF(N600="základní",J600,0)</f>
        <v>0</v>
      </c>
      <c r="BF600" s="213">
        <f>IF(N600="snížená",J600,0)</f>
        <v>0</v>
      </c>
      <c r="BG600" s="213">
        <f>IF(N600="zákl. přenesená",J600,0)</f>
        <v>0</v>
      </c>
      <c r="BH600" s="213">
        <f>IF(N600="sníž. přenesená",J600,0)</f>
        <v>0</v>
      </c>
      <c r="BI600" s="213">
        <f>IF(N600="nulová",J600,0)</f>
        <v>0</v>
      </c>
      <c r="BJ600" s="24" t="s">
        <v>85</v>
      </c>
      <c r="BK600" s="213">
        <f>ROUND(I600*H600,2)</f>
        <v>0</v>
      </c>
      <c r="BL600" s="24" t="s">
        <v>208</v>
      </c>
      <c r="BM600" s="24" t="s">
        <v>1903</v>
      </c>
    </row>
    <row r="601" spans="2:47" s="1" customFormat="1" ht="13.5">
      <c r="B601" s="47"/>
      <c r="D601" s="214" t="s">
        <v>210</v>
      </c>
      <c r="F601" s="215" t="s">
        <v>1902</v>
      </c>
      <c r="I601" s="216"/>
      <c r="L601" s="47"/>
      <c r="M601" s="217"/>
      <c r="N601" s="48"/>
      <c r="O601" s="48"/>
      <c r="P601" s="48"/>
      <c r="Q601" s="48"/>
      <c r="R601" s="48"/>
      <c r="S601" s="48"/>
      <c r="T601" s="86"/>
      <c r="AT601" s="24" t="s">
        <v>210</v>
      </c>
      <c r="AU601" s="24" t="s">
        <v>87</v>
      </c>
    </row>
    <row r="602" spans="2:65" s="1" customFormat="1" ht="16.5" customHeight="1">
      <c r="B602" s="201"/>
      <c r="C602" s="202" t="s">
        <v>1904</v>
      </c>
      <c r="D602" s="202" t="s">
        <v>203</v>
      </c>
      <c r="E602" s="203" t="s">
        <v>1905</v>
      </c>
      <c r="F602" s="204" t="s">
        <v>1906</v>
      </c>
      <c r="G602" s="205" t="s">
        <v>1192</v>
      </c>
      <c r="H602" s="206">
        <v>10</v>
      </c>
      <c r="I602" s="207"/>
      <c r="J602" s="208">
        <f>ROUND(I602*H602,2)</f>
        <v>0</v>
      </c>
      <c r="K602" s="204" t="s">
        <v>5</v>
      </c>
      <c r="L602" s="47"/>
      <c r="M602" s="209" t="s">
        <v>5</v>
      </c>
      <c r="N602" s="210" t="s">
        <v>48</v>
      </c>
      <c r="O602" s="48"/>
      <c r="P602" s="211">
        <f>O602*H602</f>
        <v>0</v>
      </c>
      <c r="Q602" s="211">
        <v>0</v>
      </c>
      <c r="R602" s="211">
        <f>Q602*H602</f>
        <v>0</v>
      </c>
      <c r="S602" s="211">
        <v>0</v>
      </c>
      <c r="T602" s="212">
        <f>S602*H602</f>
        <v>0</v>
      </c>
      <c r="AR602" s="24" t="s">
        <v>208</v>
      </c>
      <c r="AT602" s="24" t="s">
        <v>203</v>
      </c>
      <c r="AU602" s="24" t="s">
        <v>87</v>
      </c>
      <c r="AY602" s="24" t="s">
        <v>201</v>
      </c>
      <c r="BE602" s="213">
        <f>IF(N602="základní",J602,0)</f>
        <v>0</v>
      </c>
      <c r="BF602" s="213">
        <f>IF(N602="snížená",J602,0)</f>
        <v>0</v>
      </c>
      <c r="BG602" s="213">
        <f>IF(N602="zákl. přenesená",J602,0)</f>
        <v>0</v>
      </c>
      <c r="BH602" s="213">
        <f>IF(N602="sníž. přenesená",J602,0)</f>
        <v>0</v>
      </c>
      <c r="BI602" s="213">
        <f>IF(N602="nulová",J602,0)</f>
        <v>0</v>
      </c>
      <c r="BJ602" s="24" t="s">
        <v>85</v>
      </c>
      <c r="BK602" s="213">
        <f>ROUND(I602*H602,2)</f>
        <v>0</v>
      </c>
      <c r="BL602" s="24" t="s">
        <v>208</v>
      </c>
      <c r="BM602" s="24" t="s">
        <v>1907</v>
      </c>
    </row>
    <row r="603" spans="2:47" s="1" customFormat="1" ht="13.5">
      <c r="B603" s="47"/>
      <c r="D603" s="214" t="s">
        <v>210</v>
      </c>
      <c r="F603" s="215" t="s">
        <v>1906</v>
      </c>
      <c r="I603" s="216"/>
      <c r="L603" s="47"/>
      <c r="M603" s="217"/>
      <c r="N603" s="48"/>
      <c r="O603" s="48"/>
      <c r="P603" s="48"/>
      <c r="Q603" s="48"/>
      <c r="R603" s="48"/>
      <c r="S603" s="48"/>
      <c r="T603" s="86"/>
      <c r="AT603" s="24" t="s">
        <v>210</v>
      </c>
      <c r="AU603" s="24" t="s">
        <v>87</v>
      </c>
    </row>
    <row r="604" spans="2:65" s="1" customFormat="1" ht="16.5" customHeight="1">
      <c r="B604" s="201"/>
      <c r="C604" s="202" t="s">
        <v>1607</v>
      </c>
      <c r="D604" s="202" t="s">
        <v>203</v>
      </c>
      <c r="E604" s="203" t="s">
        <v>1908</v>
      </c>
      <c r="F604" s="204" t="s">
        <v>1909</v>
      </c>
      <c r="G604" s="205" t="s">
        <v>1192</v>
      </c>
      <c r="H604" s="206">
        <v>12</v>
      </c>
      <c r="I604" s="207"/>
      <c r="J604" s="208">
        <f>ROUND(I604*H604,2)</f>
        <v>0</v>
      </c>
      <c r="K604" s="204" t="s">
        <v>5</v>
      </c>
      <c r="L604" s="47"/>
      <c r="M604" s="209" t="s">
        <v>5</v>
      </c>
      <c r="N604" s="210" t="s">
        <v>48</v>
      </c>
      <c r="O604" s="48"/>
      <c r="P604" s="211">
        <f>O604*H604</f>
        <v>0</v>
      </c>
      <c r="Q604" s="211">
        <v>0</v>
      </c>
      <c r="R604" s="211">
        <f>Q604*H604</f>
        <v>0</v>
      </c>
      <c r="S604" s="211">
        <v>0</v>
      </c>
      <c r="T604" s="212">
        <f>S604*H604</f>
        <v>0</v>
      </c>
      <c r="AR604" s="24" t="s">
        <v>208</v>
      </c>
      <c r="AT604" s="24" t="s">
        <v>203</v>
      </c>
      <c r="AU604" s="24" t="s">
        <v>87</v>
      </c>
      <c r="AY604" s="24" t="s">
        <v>201</v>
      </c>
      <c r="BE604" s="213">
        <f>IF(N604="základní",J604,0)</f>
        <v>0</v>
      </c>
      <c r="BF604" s="213">
        <f>IF(N604="snížená",J604,0)</f>
        <v>0</v>
      </c>
      <c r="BG604" s="213">
        <f>IF(N604="zákl. přenesená",J604,0)</f>
        <v>0</v>
      </c>
      <c r="BH604" s="213">
        <f>IF(N604="sníž. přenesená",J604,0)</f>
        <v>0</v>
      </c>
      <c r="BI604" s="213">
        <f>IF(N604="nulová",J604,0)</f>
        <v>0</v>
      </c>
      <c r="BJ604" s="24" t="s">
        <v>85</v>
      </c>
      <c r="BK604" s="213">
        <f>ROUND(I604*H604,2)</f>
        <v>0</v>
      </c>
      <c r="BL604" s="24" t="s">
        <v>208</v>
      </c>
      <c r="BM604" s="24" t="s">
        <v>1910</v>
      </c>
    </row>
    <row r="605" spans="2:47" s="1" customFormat="1" ht="13.5">
      <c r="B605" s="47"/>
      <c r="D605" s="214" t="s">
        <v>210</v>
      </c>
      <c r="F605" s="215" t="s">
        <v>1909</v>
      </c>
      <c r="I605" s="216"/>
      <c r="L605" s="47"/>
      <c r="M605" s="217"/>
      <c r="N605" s="48"/>
      <c r="O605" s="48"/>
      <c r="P605" s="48"/>
      <c r="Q605" s="48"/>
      <c r="R605" s="48"/>
      <c r="S605" s="48"/>
      <c r="T605" s="86"/>
      <c r="AT605" s="24" t="s">
        <v>210</v>
      </c>
      <c r="AU605" s="24" t="s">
        <v>87</v>
      </c>
    </row>
    <row r="606" spans="2:65" s="1" customFormat="1" ht="16.5" customHeight="1">
      <c r="B606" s="201"/>
      <c r="C606" s="202" t="s">
        <v>1911</v>
      </c>
      <c r="D606" s="202" t="s">
        <v>203</v>
      </c>
      <c r="E606" s="203" t="s">
        <v>1912</v>
      </c>
      <c r="F606" s="204" t="s">
        <v>1913</v>
      </c>
      <c r="G606" s="205" t="s">
        <v>1192</v>
      </c>
      <c r="H606" s="206">
        <v>9</v>
      </c>
      <c r="I606" s="207"/>
      <c r="J606" s="208">
        <f>ROUND(I606*H606,2)</f>
        <v>0</v>
      </c>
      <c r="K606" s="204" t="s">
        <v>5</v>
      </c>
      <c r="L606" s="47"/>
      <c r="M606" s="209" t="s">
        <v>5</v>
      </c>
      <c r="N606" s="210" t="s">
        <v>48</v>
      </c>
      <c r="O606" s="48"/>
      <c r="P606" s="211">
        <f>O606*H606</f>
        <v>0</v>
      </c>
      <c r="Q606" s="211">
        <v>0</v>
      </c>
      <c r="R606" s="211">
        <f>Q606*H606</f>
        <v>0</v>
      </c>
      <c r="S606" s="211">
        <v>0</v>
      </c>
      <c r="T606" s="212">
        <f>S606*H606</f>
        <v>0</v>
      </c>
      <c r="AR606" s="24" t="s">
        <v>208</v>
      </c>
      <c r="AT606" s="24" t="s">
        <v>203</v>
      </c>
      <c r="AU606" s="24" t="s">
        <v>87</v>
      </c>
      <c r="AY606" s="24" t="s">
        <v>201</v>
      </c>
      <c r="BE606" s="213">
        <f>IF(N606="základní",J606,0)</f>
        <v>0</v>
      </c>
      <c r="BF606" s="213">
        <f>IF(N606="snížená",J606,0)</f>
        <v>0</v>
      </c>
      <c r="BG606" s="213">
        <f>IF(N606="zákl. přenesená",J606,0)</f>
        <v>0</v>
      </c>
      <c r="BH606" s="213">
        <f>IF(N606="sníž. přenesená",J606,0)</f>
        <v>0</v>
      </c>
      <c r="BI606" s="213">
        <f>IF(N606="nulová",J606,0)</f>
        <v>0</v>
      </c>
      <c r="BJ606" s="24" t="s">
        <v>85</v>
      </c>
      <c r="BK606" s="213">
        <f>ROUND(I606*H606,2)</f>
        <v>0</v>
      </c>
      <c r="BL606" s="24" t="s">
        <v>208</v>
      </c>
      <c r="BM606" s="24" t="s">
        <v>1914</v>
      </c>
    </row>
    <row r="607" spans="2:47" s="1" customFormat="1" ht="13.5">
      <c r="B607" s="47"/>
      <c r="D607" s="214" t="s">
        <v>210</v>
      </c>
      <c r="F607" s="215" t="s">
        <v>1913</v>
      </c>
      <c r="I607" s="216"/>
      <c r="L607" s="47"/>
      <c r="M607" s="217"/>
      <c r="N607" s="48"/>
      <c r="O607" s="48"/>
      <c r="P607" s="48"/>
      <c r="Q607" s="48"/>
      <c r="R607" s="48"/>
      <c r="S607" s="48"/>
      <c r="T607" s="86"/>
      <c r="AT607" s="24" t="s">
        <v>210</v>
      </c>
      <c r="AU607" s="24" t="s">
        <v>87</v>
      </c>
    </row>
    <row r="608" spans="2:65" s="1" customFormat="1" ht="16.5" customHeight="1">
      <c r="B608" s="201"/>
      <c r="C608" s="202" t="s">
        <v>1611</v>
      </c>
      <c r="D608" s="202" t="s">
        <v>203</v>
      </c>
      <c r="E608" s="203" t="s">
        <v>1915</v>
      </c>
      <c r="F608" s="204" t="s">
        <v>1916</v>
      </c>
      <c r="G608" s="205" t="s">
        <v>1192</v>
      </c>
      <c r="H608" s="206">
        <v>199</v>
      </c>
      <c r="I608" s="207"/>
      <c r="J608" s="208">
        <f>ROUND(I608*H608,2)</f>
        <v>0</v>
      </c>
      <c r="K608" s="204" t="s">
        <v>5</v>
      </c>
      <c r="L608" s="47"/>
      <c r="M608" s="209" t="s">
        <v>5</v>
      </c>
      <c r="N608" s="210" t="s">
        <v>48</v>
      </c>
      <c r="O608" s="48"/>
      <c r="P608" s="211">
        <f>O608*H608</f>
        <v>0</v>
      </c>
      <c r="Q608" s="211">
        <v>0</v>
      </c>
      <c r="R608" s="211">
        <f>Q608*H608</f>
        <v>0</v>
      </c>
      <c r="S608" s="211">
        <v>0</v>
      </c>
      <c r="T608" s="212">
        <f>S608*H608</f>
        <v>0</v>
      </c>
      <c r="AR608" s="24" t="s">
        <v>208</v>
      </c>
      <c r="AT608" s="24" t="s">
        <v>203</v>
      </c>
      <c r="AU608" s="24" t="s">
        <v>87</v>
      </c>
      <c r="AY608" s="24" t="s">
        <v>201</v>
      </c>
      <c r="BE608" s="213">
        <f>IF(N608="základní",J608,0)</f>
        <v>0</v>
      </c>
      <c r="BF608" s="213">
        <f>IF(N608="snížená",J608,0)</f>
        <v>0</v>
      </c>
      <c r="BG608" s="213">
        <f>IF(N608="zákl. přenesená",J608,0)</f>
        <v>0</v>
      </c>
      <c r="BH608" s="213">
        <f>IF(N608="sníž. přenesená",J608,0)</f>
        <v>0</v>
      </c>
      <c r="BI608" s="213">
        <f>IF(N608="nulová",J608,0)</f>
        <v>0</v>
      </c>
      <c r="BJ608" s="24" t="s">
        <v>85</v>
      </c>
      <c r="BK608" s="213">
        <f>ROUND(I608*H608,2)</f>
        <v>0</v>
      </c>
      <c r="BL608" s="24" t="s">
        <v>208</v>
      </c>
      <c r="BM608" s="24" t="s">
        <v>1917</v>
      </c>
    </row>
    <row r="609" spans="2:47" s="1" customFormat="1" ht="13.5">
      <c r="B609" s="47"/>
      <c r="D609" s="214" t="s">
        <v>210</v>
      </c>
      <c r="F609" s="215" t="s">
        <v>1916</v>
      </c>
      <c r="I609" s="216"/>
      <c r="L609" s="47"/>
      <c r="M609" s="217"/>
      <c r="N609" s="48"/>
      <c r="O609" s="48"/>
      <c r="P609" s="48"/>
      <c r="Q609" s="48"/>
      <c r="R609" s="48"/>
      <c r="S609" s="48"/>
      <c r="T609" s="86"/>
      <c r="AT609" s="24" t="s">
        <v>210</v>
      </c>
      <c r="AU609" s="24" t="s">
        <v>87</v>
      </c>
    </row>
    <row r="610" spans="2:65" s="1" customFormat="1" ht="16.5" customHeight="1">
      <c r="B610" s="201"/>
      <c r="C610" s="202" t="s">
        <v>1918</v>
      </c>
      <c r="D610" s="202" t="s">
        <v>203</v>
      </c>
      <c r="E610" s="203" t="s">
        <v>1919</v>
      </c>
      <c r="F610" s="204" t="s">
        <v>1920</v>
      </c>
      <c r="G610" s="205" t="s">
        <v>1192</v>
      </c>
      <c r="H610" s="206">
        <v>9</v>
      </c>
      <c r="I610" s="207"/>
      <c r="J610" s="208">
        <f>ROUND(I610*H610,2)</f>
        <v>0</v>
      </c>
      <c r="K610" s="204" t="s">
        <v>5</v>
      </c>
      <c r="L610" s="47"/>
      <c r="M610" s="209" t="s">
        <v>5</v>
      </c>
      <c r="N610" s="210" t="s">
        <v>48</v>
      </c>
      <c r="O610" s="48"/>
      <c r="P610" s="211">
        <f>O610*H610</f>
        <v>0</v>
      </c>
      <c r="Q610" s="211">
        <v>0</v>
      </c>
      <c r="R610" s="211">
        <f>Q610*H610</f>
        <v>0</v>
      </c>
      <c r="S610" s="211">
        <v>0</v>
      </c>
      <c r="T610" s="212">
        <f>S610*H610</f>
        <v>0</v>
      </c>
      <c r="AR610" s="24" t="s">
        <v>208</v>
      </c>
      <c r="AT610" s="24" t="s">
        <v>203</v>
      </c>
      <c r="AU610" s="24" t="s">
        <v>87</v>
      </c>
      <c r="AY610" s="24" t="s">
        <v>201</v>
      </c>
      <c r="BE610" s="213">
        <f>IF(N610="základní",J610,0)</f>
        <v>0</v>
      </c>
      <c r="BF610" s="213">
        <f>IF(N610="snížená",J610,0)</f>
        <v>0</v>
      </c>
      <c r="BG610" s="213">
        <f>IF(N610="zákl. přenesená",J610,0)</f>
        <v>0</v>
      </c>
      <c r="BH610" s="213">
        <f>IF(N610="sníž. přenesená",J610,0)</f>
        <v>0</v>
      </c>
      <c r="BI610" s="213">
        <f>IF(N610="nulová",J610,0)</f>
        <v>0</v>
      </c>
      <c r="BJ610" s="24" t="s">
        <v>85</v>
      </c>
      <c r="BK610" s="213">
        <f>ROUND(I610*H610,2)</f>
        <v>0</v>
      </c>
      <c r="BL610" s="24" t="s">
        <v>208</v>
      </c>
      <c r="BM610" s="24" t="s">
        <v>1921</v>
      </c>
    </row>
    <row r="611" spans="2:47" s="1" customFormat="1" ht="13.5">
      <c r="B611" s="47"/>
      <c r="D611" s="214" t="s">
        <v>210</v>
      </c>
      <c r="F611" s="215" t="s">
        <v>1920</v>
      </c>
      <c r="I611" s="216"/>
      <c r="L611" s="47"/>
      <c r="M611" s="217"/>
      <c r="N611" s="48"/>
      <c r="O611" s="48"/>
      <c r="P611" s="48"/>
      <c r="Q611" s="48"/>
      <c r="R611" s="48"/>
      <c r="S611" s="48"/>
      <c r="T611" s="86"/>
      <c r="AT611" s="24" t="s">
        <v>210</v>
      </c>
      <c r="AU611" s="24" t="s">
        <v>87</v>
      </c>
    </row>
    <row r="612" spans="2:65" s="1" customFormat="1" ht="16.5" customHeight="1">
      <c r="B612" s="201"/>
      <c r="C612" s="202" t="s">
        <v>1614</v>
      </c>
      <c r="D612" s="202" t="s">
        <v>203</v>
      </c>
      <c r="E612" s="203" t="s">
        <v>1922</v>
      </c>
      <c r="F612" s="204" t="s">
        <v>1923</v>
      </c>
      <c r="G612" s="205" t="s">
        <v>1192</v>
      </c>
      <c r="H612" s="206">
        <v>10</v>
      </c>
      <c r="I612" s="207"/>
      <c r="J612" s="208">
        <f>ROUND(I612*H612,2)</f>
        <v>0</v>
      </c>
      <c r="K612" s="204" t="s">
        <v>5</v>
      </c>
      <c r="L612" s="47"/>
      <c r="M612" s="209" t="s">
        <v>5</v>
      </c>
      <c r="N612" s="210" t="s">
        <v>48</v>
      </c>
      <c r="O612" s="48"/>
      <c r="P612" s="211">
        <f>O612*H612</f>
        <v>0</v>
      </c>
      <c r="Q612" s="211">
        <v>0</v>
      </c>
      <c r="R612" s="211">
        <f>Q612*H612</f>
        <v>0</v>
      </c>
      <c r="S612" s="211">
        <v>0</v>
      </c>
      <c r="T612" s="212">
        <f>S612*H612</f>
        <v>0</v>
      </c>
      <c r="AR612" s="24" t="s">
        <v>208</v>
      </c>
      <c r="AT612" s="24" t="s">
        <v>203</v>
      </c>
      <c r="AU612" s="24" t="s">
        <v>87</v>
      </c>
      <c r="AY612" s="24" t="s">
        <v>201</v>
      </c>
      <c r="BE612" s="213">
        <f>IF(N612="základní",J612,0)</f>
        <v>0</v>
      </c>
      <c r="BF612" s="213">
        <f>IF(N612="snížená",J612,0)</f>
        <v>0</v>
      </c>
      <c r="BG612" s="213">
        <f>IF(N612="zákl. přenesená",J612,0)</f>
        <v>0</v>
      </c>
      <c r="BH612" s="213">
        <f>IF(N612="sníž. přenesená",J612,0)</f>
        <v>0</v>
      </c>
      <c r="BI612" s="213">
        <f>IF(N612="nulová",J612,0)</f>
        <v>0</v>
      </c>
      <c r="BJ612" s="24" t="s">
        <v>85</v>
      </c>
      <c r="BK612" s="213">
        <f>ROUND(I612*H612,2)</f>
        <v>0</v>
      </c>
      <c r="BL612" s="24" t="s">
        <v>208</v>
      </c>
      <c r="BM612" s="24" t="s">
        <v>1924</v>
      </c>
    </row>
    <row r="613" spans="2:47" s="1" customFormat="1" ht="13.5">
      <c r="B613" s="47"/>
      <c r="D613" s="214" t="s">
        <v>210</v>
      </c>
      <c r="F613" s="215" t="s">
        <v>1923</v>
      </c>
      <c r="I613" s="216"/>
      <c r="L613" s="47"/>
      <c r="M613" s="217"/>
      <c r="N613" s="48"/>
      <c r="O613" s="48"/>
      <c r="P613" s="48"/>
      <c r="Q613" s="48"/>
      <c r="R613" s="48"/>
      <c r="S613" s="48"/>
      <c r="T613" s="86"/>
      <c r="AT613" s="24" t="s">
        <v>210</v>
      </c>
      <c r="AU613" s="24" t="s">
        <v>87</v>
      </c>
    </row>
    <row r="614" spans="2:65" s="1" customFormat="1" ht="16.5" customHeight="1">
      <c r="B614" s="201"/>
      <c r="C614" s="202" t="s">
        <v>1925</v>
      </c>
      <c r="D614" s="202" t="s">
        <v>203</v>
      </c>
      <c r="E614" s="203" t="s">
        <v>1926</v>
      </c>
      <c r="F614" s="204" t="s">
        <v>1927</v>
      </c>
      <c r="G614" s="205" t="s">
        <v>1192</v>
      </c>
      <c r="H614" s="206">
        <v>18</v>
      </c>
      <c r="I614" s="207"/>
      <c r="J614" s="208">
        <f>ROUND(I614*H614,2)</f>
        <v>0</v>
      </c>
      <c r="K614" s="204" t="s">
        <v>5</v>
      </c>
      <c r="L614" s="47"/>
      <c r="M614" s="209" t="s">
        <v>5</v>
      </c>
      <c r="N614" s="210" t="s">
        <v>48</v>
      </c>
      <c r="O614" s="48"/>
      <c r="P614" s="211">
        <f>O614*H614</f>
        <v>0</v>
      </c>
      <c r="Q614" s="211">
        <v>0</v>
      </c>
      <c r="R614" s="211">
        <f>Q614*H614</f>
        <v>0</v>
      </c>
      <c r="S614" s="211">
        <v>0</v>
      </c>
      <c r="T614" s="212">
        <f>S614*H614</f>
        <v>0</v>
      </c>
      <c r="AR614" s="24" t="s">
        <v>208</v>
      </c>
      <c r="AT614" s="24" t="s">
        <v>203</v>
      </c>
      <c r="AU614" s="24" t="s">
        <v>87</v>
      </c>
      <c r="AY614" s="24" t="s">
        <v>201</v>
      </c>
      <c r="BE614" s="213">
        <f>IF(N614="základní",J614,0)</f>
        <v>0</v>
      </c>
      <c r="BF614" s="213">
        <f>IF(N614="snížená",J614,0)</f>
        <v>0</v>
      </c>
      <c r="BG614" s="213">
        <f>IF(N614="zákl. přenesená",J614,0)</f>
        <v>0</v>
      </c>
      <c r="BH614" s="213">
        <f>IF(N614="sníž. přenesená",J614,0)</f>
        <v>0</v>
      </c>
      <c r="BI614" s="213">
        <f>IF(N614="nulová",J614,0)</f>
        <v>0</v>
      </c>
      <c r="BJ614" s="24" t="s">
        <v>85</v>
      </c>
      <c r="BK614" s="213">
        <f>ROUND(I614*H614,2)</f>
        <v>0</v>
      </c>
      <c r="BL614" s="24" t="s">
        <v>208</v>
      </c>
      <c r="BM614" s="24" t="s">
        <v>1928</v>
      </c>
    </row>
    <row r="615" spans="2:47" s="1" customFormat="1" ht="13.5">
      <c r="B615" s="47"/>
      <c r="D615" s="214" t="s">
        <v>210</v>
      </c>
      <c r="F615" s="215" t="s">
        <v>1927</v>
      </c>
      <c r="I615" s="216"/>
      <c r="L615" s="47"/>
      <c r="M615" s="217"/>
      <c r="N615" s="48"/>
      <c r="O615" s="48"/>
      <c r="P615" s="48"/>
      <c r="Q615" s="48"/>
      <c r="R615" s="48"/>
      <c r="S615" s="48"/>
      <c r="T615" s="86"/>
      <c r="AT615" s="24" t="s">
        <v>210</v>
      </c>
      <c r="AU615" s="24" t="s">
        <v>87</v>
      </c>
    </row>
    <row r="616" spans="2:65" s="1" customFormat="1" ht="16.5" customHeight="1">
      <c r="B616" s="201"/>
      <c r="C616" s="202" t="s">
        <v>1617</v>
      </c>
      <c r="D616" s="202" t="s">
        <v>203</v>
      </c>
      <c r="E616" s="203" t="s">
        <v>1929</v>
      </c>
      <c r="F616" s="204" t="s">
        <v>1930</v>
      </c>
      <c r="G616" s="205" t="s">
        <v>1192</v>
      </c>
      <c r="H616" s="206">
        <v>10</v>
      </c>
      <c r="I616" s="207"/>
      <c r="J616" s="208">
        <f>ROUND(I616*H616,2)</f>
        <v>0</v>
      </c>
      <c r="K616" s="204" t="s">
        <v>5</v>
      </c>
      <c r="L616" s="47"/>
      <c r="M616" s="209" t="s">
        <v>5</v>
      </c>
      <c r="N616" s="210" t="s">
        <v>48</v>
      </c>
      <c r="O616" s="48"/>
      <c r="P616" s="211">
        <f>O616*H616</f>
        <v>0</v>
      </c>
      <c r="Q616" s="211">
        <v>0</v>
      </c>
      <c r="R616" s="211">
        <f>Q616*H616</f>
        <v>0</v>
      </c>
      <c r="S616" s="211">
        <v>0</v>
      </c>
      <c r="T616" s="212">
        <f>S616*H616</f>
        <v>0</v>
      </c>
      <c r="AR616" s="24" t="s">
        <v>208</v>
      </c>
      <c r="AT616" s="24" t="s">
        <v>203</v>
      </c>
      <c r="AU616" s="24" t="s">
        <v>87</v>
      </c>
      <c r="AY616" s="24" t="s">
        <v>201</v>
      </c>
      <c r="BE616" s="213">
        <f>IF(N616="základní",J616,0)</f>
        <v>0</v>
      </c>
      <c r="BF616" s="213">
        <f>IF(N616="snížená",J616,0)</f>
        <v>0</v>
      </c>
      <c r="BG616" s="213">
        <f>IF(N616="zákl. přenesená",J616,0)</f>
        <v>0</v>
      </c>
      <c r="BH616" s="213">
        <f>IF(N616="sníž. přenesená",J616,0)</f>
        <v>0</v>
      </c>
      <c r="BI616" s="213">
        <f>IF(N616="nulová",J616,0)</f>
        <v>0</v>
      </c>
      <c r="BJ616" s="24" t="s">
        <v>85</v>
      </c>
      <c r="BK616" s="213">
        <f>ROUND(I616*H616,2)</f>
        <v>0</v>
      </c>
      <c r="BL616" s="24" t="s">
        <v>208</v>
      </c>
      <c r="BM616" s="24" t="s">
        <v>1931</v>
      </c>
    </row>
    <row r="617" spans="2:47" s="1" customFormat="1" ht="13.5">
      <c r="B617" s="47"/>
      <c r="D617" s="214" t="s">
        <v>210</v>
      </c>
      <c r="F617" s="215" t="s">
        <v>1930</v>
      </c>
      <c r="I617" s="216"/>
      <c r="L617" s="47"/>
      <c r="M617" s="217"/>
      <c r="N617" s="48"/>
      <c r="O617" s="48"/>
      <c r="P617" s="48"/>
      <c r="Q617" s="48"/>
      <c r="R617" s="48"/>
      <c r="S617" s="48"/>
      <c r="T617" s="86"/>
      <c r="AT617" s="24" t="s">
        <v>210</v>
      </c>
      <c r="AU617" s="24" t="s">
        <v>87</v>
      </c>
    </row>
    <row r="618" spans="2:65" s="1" customFormat="1" ht="16.5" customHeight="1">
      <c r="B618" s="201"/>
      <c r="C618" s="202" t="s">
        <v>1932</v>
      </c>
      <c r="D618" s="202" t="s">
        <v>203</v>
      </c>
      <c r="E618" s="203" t="s">
        <v>1933</v>
      </c>
      <c r="F618" s="204" t="s">
        <v>1934</v>
      </c>
      <c r="G618" s="205" t="s">
        <v>1192</v>
      </c>
      <c r="H618" s="206">
        <v>12</v>
      </c>
      <c r="I618" s="207"/>
      <c r="J618" s="208">
        <f>ROUND(I618*H618,2)</f>
        <v>0</v>
      </c>
      <c r="K618" s="204" t="s">
        <v>5</v>
      </c>
      <c r="L618" s="47"/>
      <c r="M618" s="209" t="s">
        <v>5</v>
      </c>
      <c r="N618" s="210" t="s">
        <v>48</v>
      </c>
      <c r="O618" s="48"/>
      <c r="P618" s="211">
        <f>O618*H618</f>
        <v>0</v>
      </c>
      <c r="Q618" s="211">
        <v>0</v>
      </c>
      <c r="R618" s="211">
        <f>Q618*H618</f>
        <v>0</v>
      </c>
      <c r="S618" s="211">
        <v>0</v>
      </c>
      <c r="T618" s="212">
        <f>S618*H618</f>
        <v>0</v>
      </c>
      <c r="AR618" s="24" t="s">
        <v>208</v>
      </c>
      <c r="AT618" s="24" t="s">
        <v>203</v>
      </c>
      <c r="AU618" s="24" t="s">
        <v>87</v>
      </c>
      <c r="AY618" s="24" t="s">
        <v>201</v>
      </c>
      <c r="BE618" s="213">
        <f>IF(N618="základní",J618,0)</f>
        <v>0</v>
      </c>
      <c r="BF618" s="213">
        <f>IF(N618="snížená",J618,0)</f>
        <v>0</v>
      </c>
      <c r="BG618" s="213">
        <f>IF(N618="zákl. přenesená",J618,0)</f>
        <v>0</v>
      </c>
      <c r="BH618" s="213">
        <f>IF(N618="sníž. přenesená",J618,0)</f>
        <v>0</v>
      </c>
      <c r="BI618" s="213">
        <f>IF(N618="nulová",J618,0)</f>
        <v>0</v>
      </c>
      <c r="BJ618" s="24" t="s">
        <v>85</v>
      </c>
      <c r="BK618" s="213">
        <f>ROUND(I618*H618,2)</f>
        <v>0</v>
      </c>
      <c r="BL618" s="24" t="s">
        <v>208</v>
      </c>
      <c r="BM618" s="24" t="s">
        <v>1935</v>
      </c>
    </row>
    <row r="619" spans="2:47" s="1" customFormat="1" ht="13.5">
      <c r="B619" s="47"/>
      <c r="D619" s="214" t="s">
        <v>210</v>
      </c>
      <c r="F619" s="215" t="s">
        <v>1934</v>
      </c>
      <c r="I619" s="216"/>
      <c r="L619" s="47"/>
      <c r="M619" s="217"/>
      <c r="N619" s="48"/>
      <c r="O619" s="48"/>
      <c r="P619" s="48"/>
      <c r="Q619" s="48"/>
      <c r="R619" s="48"/>
      <c r="S619" s="48"/>
      <c r="T619" s="86"/>
      <c r="AT619" s="24" t="s">
        <v>210</v>
      </c>
      <c r="AU619" s="24" t="s">
        <v>87</v>
      </c>
    </row>
    <row r="620" spans="2:65" s="1" customFormat="1" ht="16.5" customHeight="1">
      <c r="B620" s="201"/>
      <c r="C620" s="202" t="s">
        <v>1621</v>
      </c>
      <c r="D620" s="202" t="s">
        <v>203</v>
      </c>
      <c r="E620" s="203" t="s">
        <v>1936</v>
      </c>
      <c r="F620" s="204" t="s">
        <v>1937</v>
      </c>
      <c r="G620" s="205" t="s">
        <v>1192</v>
      </c>
      <c r="H620" s="206">
        <v>9</v>
      </c>
      <c r="I620" s="207"/>
      <c r="J620" s="208">
        <f>ROUND(I620*H620,2)</f>
        <v>0</v>
      </c>
      <c r="K620" s="204" t="s">
        <v>5</v>
      </c>
      <c r="L620" s="47"/>
      <c r="M620" s="209" t="s">
        <v>5</v>
      </c>
      <c r="N620" s="210" t="s">
        <v>48</v>
      </c>
      <c r="O620" s="48"/>
      <c r="P620" s="211">
        <f>O620*H620</f>
        <v>0</v>
      </c>
      <c r="Q620" s="211">
        <v>0</v>
      </c>
      <c r="R620" s="211">
        <f>Q620*H620</f>
        <v>0</v>
      </c>
      <c r="S620" s="211">
        <v>0</v>
      </c>
      <c r="T620" s="212">
        <f>S620*H620</f>
        <v>0</v>
      </c>
      <c r="AR620" s="24" t="s">
        <v>208</v>
      </c>
      <c r="AT620" s="24" t="s">
        <v>203</v>
      </c>
      <c r="AU620" s="24" t="s">
        <v>87</v>
      </c>
      <c r="AY620" s="24" t="s">
        <v>201</v>
      </c>
      <c r="BE620" s="213">
        <f>IF(N620="základní",J620,0)</f>
        <v>0</v>
      </c>
      <c r="BF620" s="213">
        <f>IF(N620="snížená",J620,0)</f>
        <v>0</v>
      </c>
      <c r="BG620" s="213">
        <f>IF(N620="zákl. přenesená",J620,0)</f>
        <v>0</v>
      </c>
      <c r="BH620" s="213">
        <f>IF(N620="sníž. přenesená",J620,0)</f>
        <v>0</v>
      </c>
      <c r="BI620" s="213">
        <f>IF(N620="nulová",J620,0)</f>
        <v>0</v>
      </c>
      <c r="BJ620" s="24" t="s">
        <v>85</v>
      </c>
      <c r="BK620" s="213">
        <f>ROUND(I620*H620,2)</f>
        <v>0</v>
      </c>
      <c r="BL620" s="24" t="s">
        <v>208</v>
      </c>
      <c r="BM620" s="24" t="s">
        <v>1938</v>
      </c>
    </row>
    <row r="621" spans="2:47" s="1" customFormat="1" ht="13.5">
      <c r="B621" s="47"/>
      <c r="D621" s="214" t="s">
        <v>210</v>
      </c>
      <c r="F621" s="215" t="s">
        <v>1937</v>
      </c>
      <c r="I621" s="216"/>
      <c r="L621" s="47"/>
      <c r="M621" s="217"/>
      <c r="N621" s="48"/>
      <c r="O621" s="48"/>
      <c r="P621" s="48"/>
      <c r="Q621" s="48"/>
      <c r="R621" s="48"/>
      <c r="S621" s="48"/>
      <c r="T621" s="86"/>
      <c r="AT621" s="24" t="s">
        <v>210</v>
      </c>
      <c r="AU621" s="24" t="s">
        <v>87</v>
      </c>
    </row>
    <row r="622" spans="2:65" s="1" customFormat="1" ht="16.5" customHeight="1">
      <c r="B622" s="201"/>
      <c r="C622" s="202" t="s">
        <v>1939</v>
      </c>
      <c r="D622" s="202" t="s">
        <v>203</v>
      </c>
      <c r="E622" s="203" t="s">
        <v>1940</v>
      </c>
      <c r="F622" s="204" t="s">
        <v>1941</v>
      </c>
      <c r="G622" s="205" t="s">
        <v>1192</v>
      </c>
      <c r="H622" s="206">
        <v>199</v>
      </c>
      <c r="I622" s="207"/>
      <c r="J622" s="208">
        <f>ROUND(I622*H622,2)</f>
        <v>0</v>
      </c>
      <c r="K622" s="204" t="s">
        <v>5</v>
      </c>
      <c r="L622" s="47"/>
      <c r="M622" s="209" t="s">
        <v>5</v>
      </c>
      <c r="N622" s="210" t="s">
        <v>48</v>
      </c>
      <c r="O622" s="48"/>
      <c r="P622" s="211">
        <f>O622*H622</f>
        <v>0</v>
      </c>
      <c r="Q622" s="211">
        <v>0</v>
      </c>
      <c r="R622" s="211">
        <f>Q622*H622</f>
        <v>0</v>
      </c>
      <c r="S622" s="211">
        <v>0</v>
      </c>
      <c r="T622" s="212">
        <f>S622*H622</f>
        <v>0</v>
      </c>
      <c r="AR622" s="24" t="s">
        <v>208</v>
      </c>
      <c r="AT622" s="24" t="s">
        <v>203</v>
      </c>
      <c r="AU622" s="24" t="s">
        <v>87</v>
      </c>
      <c r="AY622" s="24" t="s">
        <v>201</v>
      </c>
      <c r="BE622" s="213">
        <f>IF(N622="základní",J622,0)</f>
        <v>0</v>
      </c>
      <c r="BF622" s="213">
        <f>IF(N622="snížená",J622,0)</f>
        <v>0</v>
      </c>
      <c r="BG622" s="213">
        <f>IF(N622="zákl. přenesená",J622,0)</f>
        <v>0</v>
      </c>
      <c r="BH622" s="213">
        <f>IF(N622="sníž. přenesená",J622,0)</f>
        <v>0</v>
      </c>
      <c r="BI622" s="213">
        <f>IF(N622="nulová",J622,0)</f>
        <v>0</v>
      </c>
      <c r="BJ622" s="24" t="s">
        <v>85</v>
      </c>
      <c r="BK622" s="213">
        <f>ROUND(I622*H622,2)</f>
        <v>0</v>
      </c>
      <c r="BL622" s="24" t="s">
        <v>208</v>
      </c>
      <c r="BM622" s="24" t="s">
        <v>1942</v>
      </c>
    </row>
    <row r="623" spans="2:47" s="1" customFormat="1" ht="13.5">
      <c r="B623" s="47"/>
      <c r="D623" s="214" t="s">
        <v>210</v>
      </c>
      <c r="F623" s="215" t="s">
        <v>1941</v>
      </c>
      <c r="I623" s="216"/>
      <c r="L623" s="47"/>
      <c r="M623" s="217"/>
      <c r="N623" s="48"/>
      <c r="O623" s="48"/>
      <c r="P623" s="48"/>
      <c r="Q623" s="48"/>
      <c r="R623" s="48"/>
      <c r="S623" s="48"/>
      <c r="T623" s="86"/>
      <c r="AT623" s="24" t="s">
        <v>210</v>
      </c>
      <c r="AU623" s="24" t="s">
        <v>87</v>
      </c>
    </row>
    <row r="624" spans="2:65" s="1" customFormat="1" ht="16.5" customHeight="1">
      <c r="B624" s="201"/>
      <c r="C624" s="202" t="s">
        <v>1625</v>
      </c>
      <c r="D624" s="202" t="s">
        <v>203</v>
      </c>
      <c r="E624" s="203" t="s">
        <v>1943</v>
      </c>
      <c r="F624" s="204" t="s">
        <v>1944</v>
      </c>
      <c r="G624" s="205" t="s">
        <v>1192</v>
      </c>
      <c r="H624" s="206">
        <v>9</v>
      </c>
      <c r="I624" s="207"/>
      <c r="J624" s="208">
        <f>ROUND(I624*H624,2)</f>
        <v>0</v>
      </c>
      <c r="K624" s="204" t="s">
        <v>5</v>
      </c>
      <c r="L624" s="47"/>
      <c r="M624" s="209" t="s">
        <v>5</v>
      </c>
      <c r="N624" s="210" t="s">
        <v>48</v>
      </c>
      <c r="O624" s="48"/>
      <c r="P624" s="211">
        <f>O624*H624</f>
        <v>0</v>
      </c>
      <c r="Q624" s="211">
        <v>0</v>
      </c>
      <c r="R624" s="211">
        <f>Q624*H624</f>
        <v>0</v>
      </c>
      <c r="S624" s="211">
        <v>0</v>
      </c>
      <c r="T624" s="212">
        <f>S624*H624</f>
        <v>0</v>
      </c>
      <c r="AR624" s="24" t="s">
        <v>208</v>
      </c>
      <c r="AT624" s="24" t="s">
        <v>203</v>
      </c>
      <c r="AU624" s="24" t="s">
        <v>87</v>
      </c>
      <c r="AY624" s="24" t="s">
        <v>201</v>
      </c>
      <c r="BE624" s="213">
        <f>IF(N624="základní",J624,0)</f>
        <v>0</v>
      </c>
      <c r="BF624" s="213">
        <f>IF(N624="snížená",J624,0)</f>
        <v>0</v>
      </c>
      <c r="BG624" s="213">
        <f>IF(N624="zákl. přenesená",J624,0)</f>
        <v>0</v>
      </c>
      <c r="BH624" s="213">
        <f>IF(N624="sníž. přenesená",J624,0)</f>
        <v>0</v>
      </c>
      <c r="BI624" s="213">
        <f>IF(N624="nulová",J624,0)</f>
        <v>0</v>
      </c>
      <c r="BJ624" s="24" t="s">
        <v>85</v>
      </c>
      <c r="BK624" s="213">
        <f>ROUND(I624*H624,2)</f>
        <v>0</v>
      </c>
      <c r="BL624" s="24" t="s">
        <v>208</v>
      </c>
      <c r="BM624" s="24" t="s">
        <v>1945</v>
      </c>
    </row>
    <row r="625" spans="2:47" s="1" customFormat="1" ht="13.5">
      <c r="B625" s="47"/>
      <c r="D625" s="214" t="s">
        <v>210</v>
      </c>
      <c r="F625" s="215" t="s">
        <v>1944</v>
      </c>
      <c r="I625" s="216"/>
      <c r="L625" s="47"/>
      <c r="M625" s="217"/>
      <c r="N625" s="48"/>
      <c r="O625" s="48"/>
      <c r="P625" s="48"/>
      <c r="Q625" s="48"/>
      <c r="R625" s="48"/>
      <c r="S625" s="48"/>
      <c r="T625" s="86"/>
      <c r="AT625" s="24" t="s">
        <v>210</v>
      </c>
      <c r="AU625" s="24" t="s">
        <v>87</v>
      </c>
    </row>
    <row r="626" spans="2:65" s="1" customFormat="1" ht="16.5" customHeight="1">
      <c r="B626" s="201"/>
      <c r="C626" s="202" t="s">
        <v>1946</v>
      </c>
      <c r="D626" s="202" t="s">
        <v>203</v>
      </c>
      <c r="E626" s="203" t="s">
        <v>1947</v>
      </c>
      <c r="F626" s="204" t="s">
        <v>1948</v>
      </c>
      <c r="G626" s="205" t="s">
        <v>1192</v>
      </c>
      <c r="H626" s="206">
        <v>10</v>
      </c>
      <c r="I626" s="207"/>
      <c r="J626" s="208">
        <f>ROUND(I626*H626,2)</f>
        <v>0</v>
      </c>
      <c r="K626" s="204" t="s">
        <v>5</v>
      </c>
      <c r="L626" s="47"/>
      <c r="M626" s="209" t="s">
        <v>5</v>
      </c>
      <c r="N626" s="210" t="s">
        <v>48</v>
      </c>
      <c r="O626" s="48"/>
      <c r="P626" s="211">
        <f>O626*H626</f>
        <v>0</v>
      </c>
      <c r="Q626" s="211">
        <v>0</v>
      </c>
      <c r="R626" s="211">
        <f>Q626*H626</f>
        <v>0</v>
      </c>
      <c r="S626" s="211">
        <v>0</v>
      </c>
      <c r="T626" s="212">
        <f>S626*H626</f>
        <v>0</v>
      </c>
      <c r="AR626" s="24" t="s">
        <v>208</v>
      </c>
      <c r="AT626" s="24" t="s">
        <v>203</v>
      </c>
      <c r="AU626" s="24" t="s">
        <v>87</v>
      </c>
      <c r="AY626" s="24" t="s">
        <v>201</v>
      </c>
      <c r="BE626" s="213">
        <f>IF(N626="základní",J626,0)</f>
        <v>0</v>
      </c>
      <c r="BF626" s="213">
        <f>IF(N626="snížená",J626,0)</f>
        <v>0</v>
      </c>
      <c r="BG626" s="213">
        <f>IF(N626="zákl. přenesená",J626,0)</f>
        <v>0</v>
      </c>
      <c r="BH626" s="213">
        <f>IF(N626="sníž. přenesená",J626,0)</f>
        <v>0</v>
      </c>
      <c r="BI626" s="213">
        <f>IF(N626="nulová",J626,0)</f>
        <v>0</v>
      </c>
      <c r="BJ626" s="24" t="s">
        <v>85</v>
      </c>
      <c r="BK626" s="213">
        <f>ROUND(I626*H626,2)</f>
        <v>0</v>
      </c>
      <c r="BL626" s="24" t="s">
        <v>208</v>
      </c>
      <c r="BM626" s="24" t="s">
        <v>1949</v>
      </c>
    </row>
    <row r="627" spans="2:47" s="1" customFormat="1" ht="13.5">
      <c r="B627" s="47"/>
      <c r="D627" s="214" t="s">
        <v>210</v>
      </c>
      <c r="F627" s="215" t="s">
        <v>1948</v>
      </c>
      <c r="I627" s="216"/>
      <c r="L627" s="47"/>
      <c r="M627" s="217"/>
      <c r="N627" s="48"/>
      <c r="O627" s="48"/>
      <c r="P627" s="48"/>
      <c r="Q627" s="48"/>
      <c r="R627" s="48"/>
      <c r="S627" s="48"/>
      <c r="T627" s="86"/>
      <c r="AT627" s="24" t="s">
        <v>210</v>
      </c>
      <c r="AU627" s="24" t="s">
        <v>87</v>
      </c>
    </row>
    <row r="628" spans="2:63" s="10" customFormat="1" ht="29.85" customHeight="1">
      <c r="B628" s="188"/>
      <c r="D628" s="189" t="s">
        <v>76</v>
      </c>
      <c r="E628" s="199" t="s">
        <v>1634</v>
      </c>
      <c r="F628" s="199" t="s">
        <v>1635</v>
      </c>
      <c r="I628" s="191"/>
      <c r="J628" s="200">
        <f>BK628</f>
        <v>0</v>
      </c>
      <c r="L628" s="188"/>
      <c r="M628" s="193"/>
      <c r="N628" s="194"/>
      <c r="O628" s="194"/>
      <c r="P628" s="195">
        <f>SUM(P629:P652)</f>
        <v>0</v>
      </c>
      <c r="Q628" s="194"/>
      <c r="R628" s="195">
        <f>SUM(R629:R652)</f>
        <v>0</v>
      </c>
      <c r="S628" s="194"/>
      <c r="T628" s="196">
        <f>SUM(T629:T652)</f>
        <v>0</v>
      </c>
      <c r="AR628" s="189" t="s">
        <v>85</v>
      </c>
      <c r="AT628" s="197" t="s">
        <v>76</v>
      </c>
      <c r="AU628" s="197" t="s">
        <v>85</v>
      </c>
      <c r="AY628" s="189" t="s">
        <v>201</v>
      </c>
      <c r="BK628" s="198">
        <f>SUM(BK629:BK652)</f>
        <v>0</v>
      </c>
    </row>
    <row r="629" spans="2:65" s="1" customFormat="1" ht="16.5" customHeight="1">
      <c r="B629" s="201"/>
      <c r="C629" s="202" t="s">
        <v>1629</v>
      </c>
      <c r="D629" s="202" t="s">
        <v>203</v>
      </c>
      <c r="E629" s="203" t="s">
        <v>1950</v>
      </c>
      <c r="F629" s="204" t="s">
        <v>1643</v>
      </c>
      <c r="G629" s="205" t="s">
        <v>1192</v>
      </c>
      <c r="H629" s="206">
        <v>1300</v>
      </c>
      <c r="I629" s="207"/>
      <c r="J629" s="208">
        <f>ROUND(I629*H629,2)</f>
        <v>0</v>
      </c>
      <c r="K629" s="204" t="s">
        <v>5</v>
      </c>
      <c r="L629" s="47"/>
      <c r="M629" s="209" t="s">
        <v>5</v>
      </c>
      <c r="N629" s="210" t="s">
        <v>48</v>
      </c>
      <c r="O629" s="48"/>
      <c r="P629" s="211">
        <f>O629*H629</f>
        <v>0</v>
      </c>
      <c r="Q629" s="211">
        <v>0</v>
      </c>
      <c r="R629" s="211">
        <f>Q629*H629</f>
        <v>0</v>
      </c>
      <c r="S629" s="211">
        <v>0</v>
      </c>
      <c r="T629" s="212">
        <f>S629*H629</f>
        <v>0</v>
      </c>
      <c r="AR629" s="24" t="s">
        <v>208</v>
      </c>
      <c r="AT629" s="24" t="s">
        <v>203</v>
      </c>
      <c r="AU629" s="24" t="s">
        <v>87</v>
      </c>
      <c r="AY629" s="24" t="s">
        <v>201</v>
      </c>
      <c r="BE629" s="213">
        <f>IF(N629="základní",J629,0)</f>
        <v>0</v>
      </c>
      <c r="BF629" s="213">
        <f>IF(N629="snížená",J629,0)</f>
        <v>0</v>
      </c>
      <c r="BG629" s="213">
        <f>IF(N629="zákl. přenesená",J629,0)</f>
        <v>0</v>
      </c>
      <c r="BH629" s="213">
        <f>IF(N629="sníž. přenesená",J629,0)</f>
        <v>0</v>
      </c>
      <c r="BI629" s="213">
        <f>IF(N629="nulová",J629,0)</f>
        <v>0</v>
      </c>
      <c r="BJ629" s="24" t="s">
        <v>85</v>
      </c>
      <c r="BK629" s="213">
        <f>ROUND(I629*H629,2)</f>
        <v>0</v>
      </c>
      <c r="BL629" s="24" t="s">
        <v>208</v>
      </c>
      <c r="BM629" s="24" t="s">
        <v>1951</v>
      </c>
    </row>
    <row r="630" spans="2:47" s="1" customFormat="1" ht="13.5">
      <c r="B630" s="47"/>
      <c r="D630" s="214" t="s">
        <v>210</v>
      </c>
      <c r="F630" s="215" t="s">
        <v>1643</v>
      </c>
      <c r="I630" s="216"/>
      <c r="L630" s="47"/>
      <c r="M630" s="217"/>
      <c r="N630" s="48"/>
      <c r="O630" s="48"/>
      <c r="P630" s="48"/>
      <c r="Q630" s="48"/>
      <c r="R630" s="48"/>
      <c r="S630" s="48"/>
      <c r="T630" s="86"/>
      <c r="AT630" s="24" t="s">
        <v>210</v>
      </c>
      <c r="AU630" s="24" t="s">
        <v>87</v>
      </c>
    </row>
    <row r="631" spans="2:65" s="1" customFormat="1" ht="16.5" customHeight="1">
      <c r="B631" s="201"/>
      <c r="C631" s="202" t="s">
        <v>1952</v>
      </c>
      <c r="D631" s="202" t="s">
        <v>203</v>
      </c>
      <c r="E631" s="203" t="s">
        <v>1953</v>
      </c>
      <c r="F631" s="204" t="s">
        <v>1647</v>
      </c>
      <c r="G631" s="205" t="s">
        <v>1192</v>
      </c>
      <c r="H631" s="206">
        <v>1000</v>
      </c>
      <c r="I631" s="207"/>
      <c r="J631" s="208">
        <f>ROUND(I631*H631,2)</f>
        <v>0</v>
      </c>
      <c r="K631" s="204" t="s">
        <v>5</v>
      </c>
      <c r="L631" s="47"/>
      <c r="M631" s="209" t="s">
        <v>5</v>
      </c>
      <c r="N631" s="210" t="s">
        <v>48</v>
      </c>
      <c r="O631" s="48"/>
      <c r="P631" s="211">
        <f>O631*H631</f>
        <v>0</v>
      </c>
      <c r="Q631" s="211">
        <v>0</v>
      </c>
      <c r="R631" s="211">
        <f>Q631*H631</f>
        <v>0</v>
      </c>
      <c r="S631" s="211">
        <v>0</v>
      </c>
      <c r="T631" s="212">
        <f>S631*H631</f>
        <v>0</v>
      </c>
      <c r="AR631" s="24" t="s">
        <v>208</v>
      </c>
      <c r="AT631" s="24" t="s">
        <v>203</v>
      </c>
      <c r="AU631" s="24" t="s">
        <v>87</v>
      </c>
      <c r="AY631" s="24" t="s">
        <v>201</v>
      </c>
      <c r="BE631" s="213">
        <f>IF(N631="základní",J631,0)</f>
        <v>0</v>
      </c>
      <c r="BF631" s="213">
        <f>IF(N631="snížená",J631,0)</f>
        <v>0</v>
      </c>
      <c r="BG631" s="213">
        <f>IF(N631="zákl. přenesená",J631,0)</f>
        <v>0</v>
      </c>
      <c r="BH631" s="213">
        <f>IF(N631="sníž. přenesená",J631,0)</f>
        <v>0</v>
      </c>
      <c r="BI631" s="213">
        <f>IF(N631="nulová",J631,0)</f>
        <v>0</v>
      </c>
      <c r="BJ631" s="24" t="s">
        <v>85</v>
      </c>
      <c r="BK631" s="213">
        <f>ROUND(I631*H631,2)</f>
        <v>0</v>
      </c>
      <c r="BL631" s="24" t="s">
        <v>208</v>
      </c>
      <c r="BM631" s="24" t="s">
        <v>1954</v>
      </c>
    </row>
    <row r="632" spans="2:47" s="1" customFormat="1" ht="13.5">
      <c r="B632" s="47"/>
      <c r="D632" s="214" t="s">
        <v>210</v>
      </c>
      <c r="F632" s="215" t="s">
        <v>1647</v>
      </c>
      <c r="I632" s="216"/>
      <c r="L632" s="47"/>
      <c r="M632" s="217"/>
      <c r="N632" s="48"/>
      <c r="O632" s="48"/>
      <c r="P632" s="48"/>
      <c r="Q632" s="48"/>
      <c r="R632" s="48"/>
      <c r="S632" s="48"/>
      <c r="T632" s="86"/>
      <c r="AT632" s="24" t="s">
        <v>210</v>
      </c>
      <c r="AU632" s="24" t="s">
        <v>87</v>
      </c>
    </row>
    <row r="633" spans="2:65" s="1" customFormat="1" ht="16.5" customHeight="1">
      <c r="B633" s="201"/>
      <c r="C633" s="202" t="s">
        <v>1633</v>
      </c>
      <c r="D633" s="202" t="s">
        <v>203</v>
      </c>
      <c r="E633" s="203" t="s">
        <v>1955</v>
      </c>
      <c r="F633" s="204" t="s">
        <v>1956</v>
      </c>
      <c r="G633" s="205" t="s">
        <v>922</v>
      </c>
      <c r="H633" s="206">
        <v>10</v>
      </c>
      <c r="I633" s="207"/>
      <c r="J633" s="208">
        <f>ROUND(I633*H633,2)</f>
        <v>0</v>
      </c>
      <c r="K633" s="204" t="s">
        <v>5</v>
      </c>
      <c r="L633" s="47"/>
      <c r="M633" s="209" t="s">
        <v>5</v>
      </c>
      <c r="N633" s="210" t="s">
        <v>48</v>
      </c>
      <c r="O633" s="48"/>
      <c r="P633" s="211">
        <f>O633*H633</f>
        <v>0</v>
      </c>
      <c r="Q633" s="211">
        <v>0</v>
      </c>
      <c r="R633" s="211">
        <f>Q633*H633</f>
        <v>0</v>
      </c>
      <c r="S633" s="211">
        <v>0</v>
      </c>
      <c r="T633" s="212">
        <f>S633*H633</f>
        <v>0</v>
      </c>
      <c r="AR633" s="24" t="s">
        <v>208</v>
      </c>
      <c r="AT633" s="24" t="s">
        <v>203</v>
      </c>
      <c r="AU633" s="24" t="s">
        <v>87</v>
      </c>
      <c r="AY633" s="24" t="s">
        <v>201</v>
      </c>
      <c r="BE633" s="213">
        <f>IF(N633="základní",J633,0)</f>
        <v>0</v>
      </c>
      <c r="BF633" s="213">
        <f>IF(N633="snížená",J633,0)</f>
        <v>0</v>
      </c>
      <c r="BG633" s="213">
        <f>IF(N633="zákl. přenesená",J633,0)</f>
        <v>0</v>
      </c>
      <c r="BH633" s="213">
        <f>IF(N633="sníž. přenesená",J633,0)</f>
        <v>0</v>
      </c>
      <c r="BI633" s="213">
        <f>IF(N633="nulová",J633,0)</f>
        <v>0</v>
      </c>
      <c r="BJ633" s="24" t="s">
        <v>85</v>
      </c>
      <c r="BK633" s="213">
        <f>ROUND(I633*H633,2)</f>
        <v>0</v>
      </c>
      <c r="BL633" s="24" t="s">
        <v>208</v>
      </c>
      <c r="BM633" s="24" t="s">
        <v>1957</v>
      </c>
    </row>
    <row r="634" spans="2:47" s="1" customFormat="1" ht="13.5">
      <c r="B634" s="47"/>
      <c r="D634" s="214" t="s">
        <v>210</v>
      </c>
      <c r="F634" s="215" t="s">
        <v>1956</v>
      </c>
      <c r="I634" s="216"/>
      <c r="L634" s="47"/>
      <c r="M634" s="217"/>
      <c r="N634" s="48"/>
      <c r="O634" s="48"/>
      <c r="P634" s="48"/>
      <c r="Q634" s="48"/>
      <c r="R634" s="48"/>
      <c r="S634" s="48"/>
      <c r="T634" s="86"/>
      <c r="AT634" s="24" t="s">
        <v>210</v>
      </c>
      <c r="AU634" s="24" t="s">
        <v>87</v>
      </c>
    </row>
    <row r="635" spans="2:65" s="1" customFormat="1" ht="16.5" customHeight="1">
      <c r="B635" s="201"/>
      <c r="C635" s="202" t="s">
        <v>1958</v>
      </c>
      <c r="D635" s="202" t="s">
        <v>203</v>
      </c>
      <c r="E635" s="203" t="s">
        <v>1959</v>
      </c>
      <c r="F635" s="204" t="s">
        <v>1960</v>
      </c>
      <c r="G635" s="205" t="s">
        <v>922</v>
      </c>
      <c r="H635" s="206">
        <v>26</v>
      </c>
      <c r="I635" s="207"/>
      <c r="J635" s="208">
        <f>ROUND(I635*H635,2)</f>
        <v>0</v>
      </c>
      <c r="K635" s="204" t="s">
        <v>5</v>
      </c>
      <c r="L635" s="47"/>
      <c r="M635" s="209" t="s">
        <v>5</v>
      </c>
      <c r="N635" s="210" t="s">
        <v>48</v>
      </c>
      <c r="O635" s="48"/>
      <c r="P635" s="211">
        <f>O635*H635</f>
        <v>0</v>
      </c>
      <c r="Q635" s="211">
        <v>0</v>
      </c>
      <c r="R635" s="211">
        <f>Q635*H635</f>
        <v>0</v>
      </c>
      <c r="S635" s="211">
        <v>0</v>
      </c>
      <c r="T635" s="212">
        <f>S635*H635</f>
        <v>0</v>
      </c>
      <c r="AR635" s="24" t="s">
        <v>208</v>
      </c>
      <c r="AT635" s="24" t="s">
        <v>203</v>
      </c>
      <c r="AU635" s="24" t="s">
        <v>87</v>
      </c>
      <c r="AY635" s="24" t="s">
        <v>201</v>
      </c>
      <c r="BE635" s="213">
        <f>IF(N635="základní",J635,0)</f>
        <v>0</v>
      </c>
      <c r="BF635" s="213">
        <f>IF(N635="snížená",J635,0)</f>
        <v>0</v>
      </c>
      <c r="BG635" s="213">
        <f>IF(N635="zákl. přenesená",J635,0)</f>
        <v>0</v>
      </c>
      <c r="BH635" s="213">
        <f>IF(N635="sníž. přenesená",J635,0)</f>
        <v>0</v>
      </c>
      <c r="BI635" s="213">
        <f>IF(N635="nulová",J635,0)</f>
        <v>0</v>
      </c>
      <c r="BJ635" s="24" t="s">
        <v>85</v>
      </c>
      <c r="BK635" s="213">
        <f>ROUND(I635*H635,2)</f>
        <v>0</v>
      </c>
      <c r="BL635" s="24" t="s">
        <v>208</v>
      </c>
      <c r="BM635" s="24" t="s">
        <v>1961</v>
      </c>
    </row>
    <row r="636" spans="2:47" s="1" customFormat="1" ht="13.5">
      <c r="B636" s="47"/>
      <c r="D636" s="214" t="s">
        <v>210</v>
      </c>
      <c r="F636" s="215" t="s">
        <v>1960</v>
      </c>
      <c r="I636" s="216"/>
      <c r="L636" s="47"/>
      <c r="M636" s="217"/>
      <c r="N636" s="48"/>
      <c r="O636" s="48"/>
      <c r="P636" s="48"/>
      <c r="Q636" s="48"/>
      <c r="R636" s="48"/>
      <c r="S636" s="48"/>
      <c r="T636" s="86"/>
      <c r="AT636" s="24" t="s">
        <v>210</v>
      </c>
      <c r="AU636" s="24" t="s">
        <v>87</v>
      </c>
    </row>
    <row r="637" spans="2:65" s="1" customFormat="1" ht="16.5" customHeight="1">
      <c r="B637" s="201"/>
      <c r="C637" s="202" t="s">
        <v>1638</v>
      </c>
      <c r="D637" s="202" t="s">
        <v>203</v>
      </c>
      <c r="E637" s="203" t="s">
        <v>1962</v>
      </c>
      <c r="F637" s="204" t="s">
        <v>1963</v>
      </c>
      <c r="G637" s="205" t="s">
        <v>922</v>
      </c>
      <c r="H637" s="206">
        <v>64</v>
      </c>
      <c r="I637" s="207"/>
      <c r="J637" s="208">
        <f>ROUND(I637*H637,2)</f>
        <v>0</v>
      </c>
      <c r="K637" s="204" t="s">
        <v>5</v>
      </c>
      <c r="L637" s="47"/>
      <c r="M637" s="209" t="s">
        <v>5</v>
      </c>
      <c r="N637" s="210" t="s">
        <v>48</v>
      </c>
      <c r="O637" s="48"/>
      <c r="P637" s="211">
        <f>O637*H637</f>
        <v>0</v>
      </c>
      <c r="Q637" s="211">
        <v>0</v>
      </c>
      <c r="R637" s="211">
        <f>Q637*H637</f>
        <v>0</v>
      </c>
      <c r="S637" s="211">
        <v>0</v>
      </c>
      <c r="T637" s="212">
        <f>S637*H637</f>
        <v>0</v>
      </c>
      <c r="AR637" s="24" t="s">
        <v>208</v>
      </c>
      <c r="AT637" s="24" t="s">
        <v>203</v>
      </c>
      <c r="AU637" s="24" t="s">
        <v>87</v>
      </c>
      <c r="AY637" s="24" t="s">
        <v>201</v>
      </c>
      <c r="BE637" s="213">
        <f>IF(N637="základní",J637,0)</f>
        <v>0</v>
      </c>
      <c r="BF637" s="213">
        <f>IF(N637="snížená",J637,0)</f>
        <v>0</v>
      </c>
      <c r="BG637" s="213">
        <f>IF(N637="zákl. přenesená",J637,0)</f>
        <v>0</v>
      </c>
      <c r="BH637" s="213">
        <f>IF(N637="sníž. přenesená",J637,0)</f>
        <v>0</v>
      </c>
      <c r="BI637" s="213">
        <f>IF(N637="nulová",J637,0)</f>
        <v>0</v>
      </c>
      <c r="BJ637" s="24" t="s">
        <v>85</v>
      </c>
      <c r="BK637" s="213">
        <f>ROUND(I637*H637,2)</f>
        <v>0</v>
      </c>
      <c r="BL637" s="24" t="s">
        <v>208</v>
      </c>
      <c r="BM637" s="24" t="s">
        <v>1964</v>
      </c>
    </row>
    <row r="638" spans="2:47" s="1" customFormat="1" ht="13.5">
      <c r="B638" s="47"/>
      <c r="D638" s="214" t="s">
        <v>210</v>
      </c>
      <c r="F638" s="215" t="s">
        <v>1963</v>
      </c>
      <c r="I638" s="216"/>
      <c r="L638" s="47"/>
      <c r="M638" s="217"/>
      <c r="N638" s="48"/>
      <c r="O638" s="48"/>
      <c r="P638" s="48"/>
      <c r="Q638" s="48"/>
      <c r="R638" s="48"/>
      <c r="S638" s="48"/>
      <c r="T638" s="86"/>
      <c r="AT638" s="24" t="s">
        <v>210</v>
      </c>
      <c r="AU638" s="24" t="s">
        <v>87</v>
      </c>
    </row>
    <row r="639" spans="2:65" s="1" customFormat="1" ht="16.5" customHeight="1">
      <c r="B639" s="201"/>
      <c r="C639" s="202" t="s">
        <v>1965</v>
      </c>
      <c r="D639" s="202" t="s">
        <v>203</v>
      </c>
      <c r="E639" s="203" t="s">
        <v>1966</v>
      </c>
      <c r="F639" s="204" t="s">
        <v>1967</v>
      </c>
      <c r="G639" s="205" t="s">
        <v>922</v>
      </c>
      <c r="H639" s="206">
        <v>100</v>
      </c>
      <c r="I639" s="207"/>
      <c r="J639" s="208">
        <f>ROUND(I639*H639,2)</f>
        <v>0</v>
      </c>
      <c r="K639" s="204" t="s">
        <v>5</v>
      </c>
      <c r="L639" s="47"/>
      <c r="M639" s="209" t="s">
        <v>5</v>
      </c>
      <c r="N639" s="210" t="s">
        <v>48</v>
      </c>
      <c r="O639" s="48"/>
      <c r="P639" s="211">
        <f>O639*H639</f>
        <v>0</v>
      </c>
      <c r="Q639" s="211">
        <v>0</v>
      </c>
      <c r="R639" s="211">
        <f>Q639*H639</f>
        <v>0</v>
      </c>
      <c r="S639" s="211">
        <v>0</v>
      </c>
      <c r="T639" s="212">
        <f>S639*H639</f>
        <v>0</v>
      </c>
      <c r="AR639" s="24" t="s">
        <v>208</v>
      </c>
      <c r="AT639" s="24" t="s">
        <v>203</v>
      </c>
      <c r="AU639" s="24" t="s">
        <v>87</v>
      </c>
      <c r="AY639" s="24" t="s">
        <v>201</v>
      </c>
      <c r="BE639" s="213">
        <f>IF(N639="základní",J639,0)</f>
        <v>0</v>
      </c>
      <c r="BF639" s="213">
        <f>IF(N639="snížená",J639,0)</f>
        <v>0</v>
      </c>
      <c r="BG639" s="213">
        <f>IF(N639="zákl. přenesená",J639,0)</f>
        <v>0</v>
      </c>
      <c r="BH639" s="213">
        <f>IF(N639="sníž. přenesená",J639,0)</f>
        <v>0</v>
      </c>
      <c r="BI639" s="213">
        <f>IF(N639="nulová",J639,0)</f>
        <v>0</v>
      </c>
      <c r="BJ639" s="24" t="s">
        <v>85</v>
      </c>
      <c r="BK639" s="213">
        <f>ROUND(I639*H639,2)</f>
        <v>0</v>
      </c>
      <c r="BL639" s="24" t="s">
        <v>208</v>
      </c>
      <c r="BM639" s="24" t="s">
        <v>1968</v>
      </c>
    </row>
    <row r="640" spans="2:47" s="1" customFormat="1" ht="13.5">
      <c r="B640" s="47"/>
      <c r="D640" s="214" t="s">
        <v>210</v>
      </c>
      <c r="F640" s="215" t="s">
        <v>1967</v>
      </c>
      <c r="I640" s="216"/>
      <c r="L640" s="47"/>
      <c r="M640" s="217"/>
      <c r="N640" s="48"/>
      <c r="O640" s="48"/>
      <c r="P640" s="48"/>
      <c r="Q640" s="48"/>
      <c r="R640" s="48"/>
      <c r="S640" s="48"/>
      <c r="T640" s="86"/>
      <c r="AT640" s="24" t="s">
        <v>210</v>
      </c>
      <c r="AU640" s="24" t="s">
        <v>87</v>
      </c>
    </row>
    <row r="641" spans="2:65" s="1" customFormat="1" ht="16.5" customHeight="1">
      <c r="B641" s="201"/>
      <c r="C641" s="202" t="s">
        <v>1641</v>
      </c>
      <c r="D641" s="202" t="s">
        <v>203</v>
      </c>
      <c r="E641" s="203" t="s">
        <v>1969</v>
      </c>
      <c r="F641" s="204" t="s">
        <v>1970</v>
      </c>
      <c r="G641" s="205" t="s">
        <v>922</v>
      </c>
      <c r="H641" s="206">
        <v>800</v>
      </c>
      <c r="I641" s="207"/>
      <c r="J641" s="208">
        <f>ROUND(I641*H641,2)</f>
        <v>0</v>
      </c>
      <c r="K641" s="204" t="s">
        <v>5</v>
      </c>
      <c r="L641" s="47"/>
      <c r="M641" s="209" t="s">
        <v>5</v>
      </c>
      <c r="N641" s="210" t="s">
        <v>48</v>
      </c>
      <c r="O641" s="48"/>
      <c r="P641" s="211">
        <f>O641*H641</f>
        <v>0</v>
      </c>
      <c r="Q641" s="211">
        <v>0</v>
      </c>
      <c r="R641" s="211">
        <f>Q641*H641</f>
        <v>0</v>
      </c>
      <c r="S641" s="211">
        <v>0</v>
      </c>
      <c r="T641" s="212">
        <f>S641*H641</f>
        <v>0</v>
      </c>
      <c r="AR641" s="24" t="s">
        <v>208</v>
      </c>
      <c r="AT641" s="24" t="s">
        <v>203</v>
      </c>
      <c r="AU641" s="24" t="s">
        <v>87</v>
      </c>
      <c r="AY641" s="24" t="s">
        <v>201</v>
      </c>
      <c r="BE641" s="213">
        <f>IF(N641="základní",J641,0)</f>
        <v>0</v>
      </c>
      <c r="BF641" s="213">
        <f>IF(N641="snížená",J641,0)</f>
        <v>0</v>
      </c>
      <c r="BG641" s="213">
        <f>IF(N641="zákl. přenesená",J641,0)</f>
        <v>0</v>
      </c>
      <c r="BH641" s="213">
        <f>IF(N641="sníž. přenesená",J641,0)</f>
        <v>0</v>
      </c>
      <c r="BI641" s="213">
        <f>IF(N641="nulová",J641,0)</f>
        <v>0</v>
      </c>
      <c r="BJ641" s="24" t="s">
        <v>85</v>
      </c>
      <c r="BK641" s="213">
        <f>ROUND(I641*H641,2)</f>
        <v>0</v>
      </c>
      <c r="BL641" s="24" t="s">
        <v>208</v>
      </c>
      <c r="BM641" s="24" t="s">
        <v>1971</v>
      </c>
    </row>
    <row r="642" spans="2:47" s="1" customFormat="1" ht="13.5">
      <c r="B642" s="47"/>
      <c r="D642" s="214" t="s">
        <v>210</v>
      </c>
      <c r="F642" s="215" t="s">
        <v>1970</v>
      </c>
      <c r="I642" s="216"/>
      <c r="L642" s="47"/>
      <c r="M642" s="217"/>
      <c r="N642" s="48"/>
      <c r="O642" s="48"/>
      <c r="P642" s="48"/>
      <c r="Q642" s="48"/>
      <c r="R642" s="48"/>
      <c r="S642" s="48"/>
      <c r="T642" s="86"/>
      <c r="AT642" s="24" t="s">
        <v>210</v>
      </c>
      <c r="AU642" s="24" t="s">
        <v>87</v>
      </c>
    </row>
    <row r="643" spans="2:65" s="1" customFormat="1" ht="16.5" customHeight="1">
      <c r="B643" s="201"/>
      <c r="C643" s="202" t="s">
        <v>1972</v>
      </c>
      <c r="D643" s="202" t="s">
        <v>203</v>
      </c>
      <c r="E643" s="203" t="s">
        <v>1973</v>
      </c>
      <c r="F643" s="204" t="s">
        <v>1974</v>
      </c>
      <c r="G643" s="205" t="s">
        <v>1192</v>
      </c>
      <c r="H643" s="206">
        <v>1</v>
      </c>
      <c r="I643" s="207"/>
      <c r="J643" s="208">
        <f>ROUND(I643*H643,2)</f>
        <v>0</v>
      </c>
      <c r="K643" s="204" t="s">
        <v>5</v>
      </c>
      <c r="L643" s="47"/>
      <c r="M643" s="209" t="s">
        <v>5</v>
      </c>
      <c r="N643" s="210" t="s">
        <v>48</v>
      </c>
      <c r="O643" s="48"/>
      <c r="P643" s="211">
        <f>O643*H643</f>
        <v>0</v>
      </c>
      <c r="Q643" s="211">
        <v>0</v>
      </c>
      <c r="R643" s="211">
        <f>Q643*H643</f>
        <v>0</v>
      </c>
      <c r="S643" s="211">
        <v>0</v>
      </c>
      <c r="T643" s="212">
        <f>S643*H643</f>
        <v>0</v>
      </c>
      <c r="AR643" s="24" t="s">
        <v>208</v>
      </c>
      <c r="AT643" s="24" t="s">
        <v>203</v>
      </c>
      <c r="AU643" s="24" t="s">
        <v>87</v>
      </c>
      <c r="AY643" s="24" t="s">
        <v>201</v>
      </c>
      <c r="BE643" s="213">
        <f>IF(N643="základní",J643,0)</f>
        <v>0</v>
      </c>
      <c r="BF643" s="213">
        <f>IF(N643="snížená",J643,0)</f>
        <v>0</v>
      </c>
      <c r="BG643" s="213">
        <f>IF(N643="zákl. přenesená",J643,0)</f>
        <v>0</v>
      </c>
      <c r="BH643" s="213">
        <f>IF(N643="sníž. přenesená",J643,0)</f>
        <v>0</v>
      </c>
      <c r="BI643" s="213">
        <f>IF(N643="nulová",J643,0)</f>
        <v>0</v>
      </c>
      <c r="BJ643" s="24" t="s">
        <v>85</v>
      </c>
      <c r="BK643" s="213">
        <f>ROUND(I643*H643,2)</f>
        <v>0</v>
      </c>
      <c r="BL643" s="24" t="s">
        <v>208</v>
      </c>
      <c r="BM643" s="24" t="s">
        <v>1975</v>
      </c>
    </row>
    <row r="644" spans="2:47" s="1" customFormat="1" ht="13.5">
      <c r="B644" s="47"/>
      <c r="D644" s="214" t="s">
        <v>210</v>
      </c>
      <c r="F644" s="215" t="s">
        <v>1974</v>
      </c>
      <c r="I644" s="216"/>
      <c r="L644" s="47"/>
      <c r="M644" s="217"/>
      <c r="N644" s="48"/>
      <c r="O644" s="48"/>
      <c r="P644" s="48"/>
      <c r="Q644" s="48"/>
      <c r="R644" s="48"/>
      <c r="S644" s="48"/>
      <c r="T644" s="86"/>
      <c r="AT644" s="24" t="s">
        <v>210</v>
      </c>
      <c r="AU644" s="24" t="s">
        <v>87</v>
      </c>
    </row>
    <row r="645" spans="2:65" s="1" customFormat="1" ht="16.5" customHeight="1">
      <c r="B645" s="201"/>
      <c r="C645" s="202" t="s">
        <v>1644</v>
      </c>
      <c r="D645" s="202" t="s">
        <v>203</v>
      </c>
      <c r="E645" s="203" t="s">
        <v>1976</v>
      </c>
      <c r="F645" s="204" t="s">
        <v>1977</v>
      </c>
      <c r="G645" s="205" t="s">
        <v>1192</v>
      </c>
      <c r="H645" s="206">
        <v>1</v>
      </c>
      <c r="I645" s="207"/>
      <c r="J645" s="208">
        <f>ROUND(I645*H645,2)</f>
        <v>0</v>
      </c>
      <c r="K645" s="204" t="s">
        <v>5</v>
      </c>
      <c r="L645" s="47"/>
      <c r="M645" s="209" t="s">
        <v>5</v>
      </c>
      <c r="N645" s="210" t="s">
        <v>48</v>
      </c>
      <c r="O645" s="48"/>
      <c r="P645" s="211">
        <f>O645*H645</f>
        <v>0</v>
      </c>
      <c r="Q645" s="211">
        <v>0</v>
      </c>
      <c r="R645" s="211">
        <f>Q645*H645</f>
        <v>0</v>
      </c>
      <c r="S645" s="211">
        <v>0</v>
      </c>
      <c r="T645" s="212">
        <f>S645*H645</f>
        <v>0</v>
      </c>
      <c r="AR645" s="24" t="s">
        <v>208</v>
      </c>
      <c r="AT645" s="24" t="s">
        <v>203</v>
      </c>
      <c r="AU645" s="24" t="s">
        <v>87</v>
      </c>
      <c r="AY645" s="24" t="s">
        <v>201</v>
      </c>
      <c r="BE645" s="213">
        <f>IF(N645="základní",J645,0)</f>
        <v>0</v>
      </c>
      <c r="BF645" s="213">
        <f>IF(N645="snížená",J645,0)</f>
        <v>0</v>
      </c>
      <c r="BG645" s="213">
        <f>IF(N645="zákl. přenesená",J645,0)</f>
        <v>0</v>
      </c>
      <c r="BH645" s="213">
        <f>IF(N645="sníž. přenesená",J645,0)</f>
        <v>0</v>
      </c>
      <c r="BI645" s="213">
        <f>IF(N645="nulová",J645,0)</f>
        <v>0</v>
      </c>
      <c r="BJ645" s="24" t="s">
        <v>85</v>
      </c>
      <c r="BK645" s="213">
        <f>ROUND(I645*H645,2)</f>
        <v>0</v>
      </c>
      <c r="BL645" s="24" t="s">
        <v>208</v>
      </c>
      <c r="BM645" s="24" t="s">
        <v>1978</v>
      </c>
    </row>
    <row r="646" spans="2:47" s="1" customFormat="1" ht="13.5">
      <c r="B646" s="47"/>
      <c r="D646" s="214" t="s">
        <v>210</v>
      </c>
      <c r="F646" s="215" t="s">
        <v>1977</v>
      </c>
      <c r="I646" s="216"/>
      <c r="L646" s="47"/>
      <c r="M646" s="217"/>
      <c r="N646" s="48"/>
      <c r="O646" s="48"/>
      <c r="P646" s="48"/>
      <c r="Q646" s="48"/>
      <c r="R646" s="48"/>
      <c r="S646" s="48"/>
      <c r="T646" s="86"/>
      <c r="AT646" s="24" t="s">
        <v>210</v>
      </c>
      <c r="AU646" s="24" t="s">
        <v>87</v>
      </c>
    </row>
    <row r="647" spans="2:65" s="1" customFormat="1" ht="16.5" customHeight="1">
      <c r="B647" s="201"/>
      <c r="C647" s="202" t="s">
        <v>1979</v>
      </c>
      <c r="D647" s="202" t="s">
        <v>203</v>
      </c>
      <c r="E647" s="203" t="s">
        <v>1980</v>
      </c>
      <c r="F647" s="204" t="s">
        <v>1981</v>
      </c>
      <c r="G647" s="205" t="s">
        <v>1192</v>
      </c>
      <c r="H647" s="206">
        <v>1</v>
      </c>
      <c r="I647" s="207"/>
      <c r="J647" s="208">
        <f>ROUND(I647*H647,2)</f>
        <v>0</v>
      </c>
      <c r="K647" s="204" t="s">
        <v>5</v>
      </c>
      <c r="L647" s="47"/>
      <c r="M647" s="209" t="s">
        <v>5</v>
      </c>
      <c r="N647" s="210" t="s">
        <v>48</v>
      </c>
      <c r="O647" s="48"/>
      <c r="P647" s="211">
        <f>O647*H647</f>
        <v>0</v>
      </c>
      <c r="Q647" s="211">
        <v>0</v>
      </c>
      <c r="R647" s="211">
        <f>Q647*H647</f>
        <v>0</v>
      </c>
      <c r="S647" s="211">
        <v>0</v>
      </c>
      <c r="T647" s="212">
        <f>S647*H647</f>
        <v>0</v>
      </c>
      <c r="AR647" s="24" t="s">
        <v>208</v>
      </c>
      <c r="AT647" s="24" t="s">
        <v>203</v>
      </c>
      <c r="AU647" s="24" t="s">
        <v>87</v>
      </c>
      <c r="AY647" s="24" t="s">
        <v>201</v>
      </c>
      <c r="BE647" s="213">
        <f>IF(N647="základní",J647,0)</f>
        <v>0</v>
      </c>
      <c r="BF647" s="213">
        <f>IF(N647="snížená",J647,0)</f>
        <v>0</v>
      </c>
      <c r="BG647" s="213">
        <f>IF(N647="zákl. přenesená",J647,0)</f>
        <v>0</v>
      </c>
      <c r="BH647" s="213">
        <f>IF(N647="sníž. přenesená",J647,0)</f>
        <v>0</v>
      </c>
      <c r="BI647" s="213">
        <f>IF(N647="nulová",J647,0)</f>
        <v>0</v>
      </c>
      <c r="BJ647" s="24" t="s">
        <v>85</v>
      </c>
      <c r="BK647" s="213">
        <f>ROUND(I647*H647,2)</f>
        <v>0</v>
      </c>
      <c r="BL647" s="24" t="s">
        <v>208</v>
      </c>
      <c r="BM647" s="24" t="s">
        <v>1982</v>
      </c>
    </row>
    <row r="648" spans="2:47" s="1" customFormat="1" ht="13.5">
      <c r="B648" s="47"/>
      <c r="D648" s="214" t="s">
        <v>210</v>
      </c>
      <c r="F648" s="215" t="s">
        <v>1981</v>
      </c>
      <c r="I648" s="216"/>
      <c r="L648" s="47"/>
      <c r="M648" s="217"/>
      <c r="N648" s="48"/>
      <c r="O648" s="48"/>
      <c r="P648" s="48"/>
      <c r="Q648" s="48"/>
      <c r="R648" s="48"/>
      <c r="S648" s="48"/>
      <c r="T648" s="86"/>
      <c r="AT648" s="24" t="s">
        <v>210</v>
      </c>
      <c r="AU648" s="24" t="s">
        <v>87</v>
      </c>
    </row>
    <row r="649" spans="2:65" s="1" customFormat="1" ht="16.5" customHeight="1">
      <c r="B649" s="201"/>
      <c r="C649" s="202" t="s">
        <v>1648</v>
      </c>
      <c r="D649" s="202" t="s">
        <v>203</v>
      </c>
      <c r="E649" s="203" t="s">
        <v>1983</v>
      </c>
      <c r="F649" s="204" t="s">
        <v>1984</v>
      </c>
      <c r="G649" s="205" t="s">
        <v>1192</v>
      </c>
      <c r="H649" s="206">
        <v>3</v>
      </c>
      <c r="I649" s="207"/>
      <c r="J649" s="208">
        <f>ROUND(I649*H649,2)</f>
        <v>0</v>
      </c>
      <c r="K649" s="204" t="s">
        <v>5</v>
      </c>
      <c r="L649" s="47"/>
      <c r="M649" s="209" t="s">
        <v>5</v>
      </c>
      <c r="N649" s="210" t="s">
        <v>48</v>
      </c>
      <c r="O649" s="48"/>
      <c r="P649" s="211">
        <f>O649*H649</f>
        <v>0</v>
      </c>
      <c r="Q649" s="211">
        <v>0</v>
      </c>
      <c r="R649" s="211">
        <f>Q649*H649</f>
        <v>0</v>
      </c>
      <c r="S649" s="211">
        <v>0</v>
      </c>
      <c r="T649" s="212">
        <f>S649*H649</f>
        <v>0</v>
      </c>
      <c r="AR649" s="24" t="s">
        <v>208</v>
      </c>
      <c r="AT649" s="24" t="s">
        <v>203</v>
      </c>
      <c r="AU649" s="24" t="s">
        <v>87</v>
      </c>
      <c r="AY649" s="24" t="s">
        <v>201</v>
      </c>
      <c r="BE649" s="213">
        <f>IF(N649="základní",J649,0)</f>
        <v>0</v>
      </c>
      <c r="BF649" s="213">
        <f>IF(N649="snížená",J649,0)</f>
        <v>0</v>
      </c>
      <c r="BG649" s="213">
        <f>IF(N649="zákl. přenesená",J649,0)</f>
        <v>0</v>
      </c>
      <c r="BH649" s="213">
        <f>IF(N649="sníž. přenesená",J649,0)</f>
        <v>0</v>
      </c>
      <c r="BI649" s="213">
        <f>IF(N649="nulová",J649,0)</f>
        <v>0</v>
      </c>
      <c r="BJ649" s="24" t="s">
        <v>85</v>
      </c>
      <c r="BK649" s="213">
        <f>ROUND(I649*H649,2)</f>
        <v>0</v>
      </c>
      <c r="BL649" s="24" t="s">
        <v>208</v>
      </c>
      <c r="BM649" s="24" t="s">
        <v>1985</v>
      </c>
    </row>
    <row r="650" spans="2:47" s="1" customFormat="1" ht="13.5">
      <c r="B650" s="47"/>
      <c r="D650" s="214" t="s">
        <v>210</v>
      </c>
      <c r="F650" s="215" t="s">
        <v>1984</v>
      </c>
      <c r="I650" s="216"/>
      <c r="L650" s="47"/>
      <c r="M650" s="217"/>
      <c r="N650" s="48"/>
      <c r="O650" s="48"/>
      <c r="P650" s="48"/>
      <c r="Q650" s="48"/>
      <c r="R650" s="48"/>
      <c r="S650" s="48"/>
      <c r="T650" s="86"/>
      <c r="AT650" s="24" t="s">
        <v>210</v>
      </c>
      <c r="AU650" s="24" t="s">
        <v>87</v>
      </c>
    </row>
    <row r="651" spans="2:65" s="1" customFormat="1" ht="16.5" customHeight="1">
      <c r="B651" s="201"/>
      <c r="C651" s="202" t="s">
        <v>1986</v>
      </c>
      <c r="D651" s="202" t="s">
        <v>203</v>
      </c>
      <c r="E651" s="203" t="s">
        <v>1987</v>
      </c>
      <c r="F651" s="204" t="s">
        <v>1988</v>
      </c>
      <c r="G651" s="205" t="s">
        <v>1192</v>
      </c>
      <c r="H651" s="206">
        <v>5</v>
      </c>
      <c r="I651" s="207"/>
      <c r="J651" s="208">
        <f>ROUND(I651*H651,2)</f>
        <v>0</v>
      </c>
      <c r="K651" s="204" t="s">
        <v>5</v>
      </c>
      <c r="L651" s="47"/>
      <c r="M651" s="209" t="s">
        <v>5</v>
      </c>
      <c r="N651" s="210" t="s">
        <v>48</v>
      </c>
      <c r="O651" s="48"/>
      <c r="P651" s="211">
        <f>O651*H651</f>
        <v>0</v>
      </c>
      <c r="Q651" s="211">
        <v>0</v>
      </c>
      <c r="R651" s="211">
        <f>Q651*H651</f>
        <v>0</v>
      </c>
      <c r="S651" s="211">
        <v>0</v>
      </c>
      <c r="T651" s="212">
        <f>S651*H651</f>
        <v>0</v>
      </c>
      <c r="AR651" s="24" t="s">
        <v>208</v>
      </c>
      <c r="AT651" s="24" t="s">
        <v>203</v>
      </c>
      <c r="AU651" s="24" t="s">
        <v>87</v>
      </c>
      <c r="AY651" s="24" t="s">
        <v>201</v>
      </c>
      <c r="BE651" s="213">
        <f>IF(N651="základní",J651,0)</f>
        <v>0</v>
      </c>
      <c r="BF651" s="213">
        <f>IF(N651="snížená",J651,0)</f>
        <v>0</v>
      </c>
      <c r="BG651" s="213">
        <f>IF(N651="zákl. přenesená",J651,0)</f>
        <v>0</v>
      </c>
      <c r="BH651" s="213">
        <f>IF(N651="sníž. přenesená",J651,0)</f>
        <v>0</v>
      </c>
      <c r="BI651" s="213">
        <f>IF(N651="nulová",J651,0)</f>
        <v>0</v>
      </c>
      <c r="BJ651" s="24" t="s">
        <v>85</v>
      </c>
      <c r="BK651" s="213">
        <f>ROUND(I651*H651,2)</f>
        <v>0</v>
      </c>
      <c r="BL651" s="24" t="s">
        <v>208</v>
      </c>
      <c r="BM651" s="24" t="s">
        <v>1989</v>
      </c>
    </row>
    <row r="652" spans="2:47" s="1" customFormat="1" ht="13.5">
      <c r="B652" s="47"/>
      <c r="D652" s="214" t="s">
        <v>210</v>
      </c>
      <c r="F652" s="215" t="s">
        <v>1988</v>
      </c>
      <c r="I652" s="216"/>
      <c r="L652" s="47"/>
      <c r="M652" s="256"/>
      <c r="N652" s="257"/>
      <c r="O652" s="257"/>
      <c r="P652" s="257"/>
      <c r="Q652" s="257"/>
      <c r="R652" s="257"/>
      <c r="S652" s="257"/>
      <c r="T652" s="258"/>
      <c r="AT652" s="24" t="s">
        <v>210</v>
      </c>
      <c r="AU652" s="24" t="s">
        <v>87</v>
      </c>
    </row>
    <row r="653" spans="2:12" s="1" customFormat="1" ht="6.95" customHeight="1">
      <c r="B653" s="68"/>
      <c r="C653" s="69"/>
      <c r="D653" s="69"/>
      <c r="E653" s="69"/>
      <c r="F653" s="69"/>
      <c r="G653" s="69"/>
      <c r="H653" s="69"/>
      <c r="I653" s="153"/>
      <c r="J653" s="69"/>
      <c r="K653" s="69"/>
      <c r="L653" s="47"/>
    </row>
  </sheetData>
  <autoFilter ref="C110:K652"/>
  <mergeCells count="10">
    <mergeCell ref="E7:H7"/>
    <mergeCell ref="E9:H9"/>
    <mergeCell ref="E24:H24"/>
    <mergeCell ref="E45:H45"/>
    <mergeCell ref="E47:H47"/>
    <mergeCell ref="J51:J52"/>
    <mergeCell ref="E101:H101"/>
    <mergeCell ref="E103:H103"/>
    <mergeCell ref="G1:H1"/>
    <mergeCell ref="L2:V2"/>
  </mergeCells>
  <hyperlinks>
    <hyperlink ref="F1:G1" location="C2" display="1) Krycí list soupisu"/>
    <hyperlink ref="G1:H1" location="C54" display="2) Rekapitulace"/>
    <hyperlink ref="J1" location="C11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74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102</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1990</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ROUND(J96,2)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ROUND(SUM(BE96:BE740),2)</f>
        <v>0</v>
      </c>
      <c r="G30" s="48"/>
      <c r="H30" s="48"/>
      <c r="I30" s="145">
        <v>0.21</v>
      </c>
      <c r="J30" s="144">
        <f>ROUND(ROUND((SUM(BE96:BE740)),2)*I30,2)</f>
        <v>0</v>
      </c>
      <c r="K30" s="52"/>
    </row>
    <row r="31" spans="2:11" s="1" customFormat="1" ht="14.4" customHeight="1">
      <c r="B31" s="47"/>
      <c r="C31" s="48"/>
      <c r="D31" s="48"/>
      <c r="E31" s="56" t="s">
        <v>49</v>
      </c>
      <c r="F31" s="144">
        <f>ROUND(SUM(BF96:BF740),2)</f>
        <v>0</v>
      </c>
      <c r="G31" s="48"/>
      <c r="H31" s="48"/>
      <c r="I31" s="145">
        <v>0.15</v>
      </c>
      <c r="J31" s="144">
        <f>ROUND(ROUND((SUM(BF96:BF740)),2)*I31,2)</f>
        <v>0</v>
      </c>
      <c r="K31" s="52"/>
    </row>
    <row r="32" spans="2:11" s="1" customFormat="1" ht="14.4" customHeight="1" hidden="1">
      <c r="B32" s="47"/>
      <c r="C32" s="48"/>
      <c r="D32" s="48"/>
      <c r="E32" s="56" t="s">
        <v>50</v>
      </c>
      <c r="F32" s="144">
        <f>ROUND(SUM(BG96:BG740),2)</f>
        <v>0</v>
      </c>
      <c r="G32" s="48"/>
      <c r="H32" s="48"/>
      <c r="I32" s="145">
        <v>0.21</v>
      </c>
      <c r="J32" s="144">
        <v>0</v>
      </c>
      <c r="K32" s="52"/>
    </row>
    <row r="33" spans="2:11" s="1" customFormat="1" ht="14.4" customHeight="1" hidden="1">
      <c r="B33" s="47"/>
      <c r="C33" s="48"/>
      <c r="D33" s="48"/>
      <c r="E33" s="56" t="s">
        <v>51</v>
      </c>
      <c r="F33" s="144">
        <f>ROUND(SUM(BH96:BH740),2)</f>
        <v>0</v>
      </c>
      <c r="G33" s="48"/>
      <c r="H33" s="48"/>
      <c r="I33" s="145">
        <v>0.15</v>
      </c>
      <c r="J33" s="144">
        <v>0</v>
      </c>
      <c r="K33" s="52"/>
    </row>
    <row r="34" spans="2:11" s="1" customFormat="1" ht="14.4" customHeight="1" hidden="1">
      <c r="B34" s="47"/>
      <c r="C34" s="48"/>
      <c r="D34" s="48"/>
      <c r="E34" s="56" t="s">
        <v>52</v>
      </c>
      <c r="F34" s="144">
        <f>ROUND(SUM(BI96:BI740),2)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02 - SO 02 Administrativní budova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J96</f>
        <v>0</v>
      </c>
      <c r="K56" s="52"/>
      <c r="AU56" s="24" t="s">
        <v>164</v>
      </c>
    </row>
    <row r="57" spans="2:11" s="7" customFormat="1" ht="24.95" customHeight="1">
      <c r="B57" s="162"/>
      <c r="C57" s="163"/>
      <c r="D57" s="164" t="s">
        <v>165</v>
      </c>
      <c r="E57" s="165"/>
      <c r="F57" s="165"/>
      <c r="G57" s="165"/>
      <c r="H57" s="165"/>
      <c r="I57" s="166"/>
      <c r="J57" s="167">
        <f>J97</f>
        <v>0</v>
      </c>
      <c r="K57" s="168"/>
    </row>
    <row r="58" spans="2:11" s="8" customFormat="1" ht="19.9" customHeight="1">
      <c r="B58" s="169"/>
      <c r="C58" s="170"/>
      <c r="D58" s="171" t="s">
        <v>166</v>
      </c>
      <c r="E58" s="172"/>
      <c r="F58" s="172"/>
      <c r="G58" s="172"/>
      <c r="H58" s="172"/>
      <c r="I58" s="173"/>
      <c r="J58" s="174">
        <f>J98</f>
        <v>0</v>
      </c>
      <c r="K58" s="175"/>
    </row>
    <row r="59" spans="2:11" s="8" customFormat="1" ht="19.9" customHeight="1">
      <c r="B59" s="169"/>
      <c r="C59" s="170"/>
      <c r="D59" s="171" t="s">
        <v>167</v>
      </c>
      <c r="E59" s="172"/>
      <c r="F59" s="172"/>
      <c r="G59" s="172"/>
      <c r="H59" s="172"/>
      <c r="I59" s="173"/>
      <c r="J59" s="174">
        <f>J134</f>
        <v>0</v>
      </c>
      <c r="K59" s="175"/>
    </row>
    <row r="60" spans="2:11" s="8" customFormat="1" ht="19.9" customHeight="1">
      <c r="B60" s="169"/>
      <c r="C60" s="170"/>
      <c r="D60" s="171" t="s">
        <v>168</v>
      </c>
      <c r="E60" s="172"/>
      <c r="F60" s="172"/>
      <c r="G60" s="172"/>
      <c r="H60" s="172"/>
      <c r="I60" s="173"/>
      <c r="J60" s="174">
        <f>J182</f>
        <v>0</v>
      </c>
      <c r="K60" s="175"/>
    </row>
    <row r="61" spans="2:11" s="8" customFormat="1" ht="19.9" customHeight="1">
      <c r="B61" s="169"/>
      <c r="C61" s="170"/>
      <c r="D61" s="171" t="s">
        <v>169</v>
      </c>
      <c r="E61" s="172"/>
      <c r="F61" s="172"/>
      <c r="G61" s="172"/>
      <c r="H61" s="172"/>
      <c r="I61" s="173"/>
      <c r="J61" s="174">
        <f>J245</f>
        <v>0</v>
      </c>
      <c r="K61" s="175"/>
    </row>
    <row r="62" spans="2:11" s="8" customFormat="1" ht="19.9" customHeight="1">
      <c r="B62" s="169"/>
      <c r="C62" s="170"/>
      <c r="D62" s="171" t="s">
        <v>1991</v>
      </c>
      <c r="E62" s="172"/>
      <c r="F62" s="172"/>
      <c r="G62" s="172"/>
      <c r="H62" s="172"/>
      <c r="I62" s="173"/>
      <c r="J62" s="174">
        <f>J264</f>
        <v>0</v>
      </c>
      <c r="K62" s="175"/>
    </row>
    <row r="63" spans="2:11" s="8" customFormat="1" ht="19.9" customHeight="1">
      <c r="B63" s="169"/>
      <c r="C63" s="170"/>
      <c r="D63" s="171" t="s">
        <v>170</v>
      </c>
      <c r="E63" s="172"/>
      <c r="F63" s="172"/>
      <c r="G63" s="172"/>
      <c r="H63" s="172"/>
      <c r="I63" s="173"/>
      <c r="J63" s="174">
        <f>J268</f>
        <v>0</v>
      </c>
      <c r="K63" s="175"/>
    </row>
    <row r="64" spans="2:11" s="8" customFormat="1" ht="19.9" customHeight="1">
      <c r="B64" s="169"/>
      <c r="C64" s="170"/>
      <c r="D64" s="171" t="s">
        <v>171</v>
      </c>
      <c r="E64" s="172"/>
      <c r="F64" s="172"/>
      <c r="G64" s="172"/>
      <c r="H64" s="172"/>
      <c r="I64" s="173"/>
      <c r="J64" s="174">
        <f>J406</f>
        <v>0</v>
      </c>
      <c r="K64" s="175"/>
    </row>
    <row r="65" spans="2:11" s="8" customFormat="1" ht="19.9" customHeight="1">
      <c r="B65" s="169"/>
      <c r="C65" s="170"/>
      <c r="D65" s="171" t="s">
        <v>172</v>
      </c>
      <c r="E65" s="172"/>
      <c r="F65" s="172"/>
      <c r="G65" s="172"/>
      <c r="H65" s="172"/>
      <c r="I65" s="173"/>
      <c r="J65" s="174">
        <f>J436</f>
        <v>0</v>
      </c>
      <c r="K65" s="175"/>
    </row>
    <row r="66" spans="2:11" s="7" customFormat="1" ht="24.95" customHeight="1">
      <c r="B66" s="162"/>
      <c r="C66" s="163"/>
      <c r="D66" s="164" t="s">
        <v>173</v>
      </c>
      <c r="E66" s="165"/>
      <c r="F66" s="165"/>
      <c r="G66" s="165"/>
      <c r="H66" s="165"/>
      <c r="I66" s="166"/>
      <c r="J66" s="167">
        <f>J439</f>
        <v>0</v>
      </c>
      <c r="K66" s="168"/>
    </row>
    <row r="67" spans="2:11" s="8" customFormat="1" ht="19.9" customHeight="1">
      <c r="B67" s="169"/>
      <c r="C67" s="170"/>
      <c r="D67" s="171" t="s">
        <v>174</v>
      </c>
      <c r="E67" s="172"/>
      <c r="F67" s="172"/>
      <c r="G67" s="172"/>
      <c r="H67" s="172"/>
      <c r="I67" s="173"/>
      <c r="J67" s="174">
        <f>J440</f>
        <v>0</v>
      </c>
      <c r="K67" s="175"/>
    </row>
    <row r="68" spans="2:11" s="8" customFormat="1" ht="19.9" customHeight="1">
      <c r="B68" s="169"/>
      <c r="C68" s="170"/>
      <c r="D68" s="171" t="s">
        <v>175</v>
      </c>
      <c r="E68" s="172"/>
      <c r="F68" s="172"/>
      <c r="G68" s="172"/>
      <c r="H68" s="172"/>
      <c r="I68" s="173"/>
      <c r="J68" s="174">
        <f>J505</f>
        <v>0</v>
      </c>
      <c r="K68" s="175"/>
    </row>
    <row r="69" spans="2:11" s="8" customFormat="1" ht="19.9" customHeight="1">
      <c r="B69" s="169"/>
      <c r="C69" s="170"/>
      <c r="D69" s="171" t="s">
        <v>1992</v>
      </c>
      <c r="E69" s="172"/>
      <c r="F69" s="172"/>
      <c r="G69" s="172"/>
      <c r="H69" s="172"/>
      <c r="I69" s="173"/>
      <c r="J69" s="174">
        <f>J523</f>
        <v>0</v>
      </c>
      <c r="K69" s="175"/>
    </row>
    <row r="70" spans="2:11" s="8" customFormat="1" ht="19.9" customHeight="1">
      <c r="B70" s="169"/>
      <c r="C70" s="170"/>
      <c r="D70" s="171" t="s">
        <v>176</v>
      </c>
      <c r="E70" s="172"/>
      <c r="F70" s="172"/>
      <c r="G70" s="172"/>
      <c r="H70" s="172"/>
      <c r="I70" s="173"/>
      <c r="J70" s="174">
        <f>J534</f>
        <v>0</v>
      </c>
      <c r="K70" s="175"/>
    </row>
    <row r="71" spans="2:11" s="8" customFormat="1" ht="19.9" customHeight="1">
      <c r="B71" s="169"/>
      <c r="C71" s="170"/>
      <c r="D71" s="171" t="s">
        <v>177</v>
      </c>
      <c r="E71" s="172"/>
      <c r="F71" s="172"/>
      <c r="G71" s="172"/>
      <c r="H71" s="172"/>
      <c r="I71" s="173"/>
      <c r="J71" s="174">
        <f>J550</f>
        <v>0</v>
      </c>
      <c r="K71" s="175"/>
    </row>
    <row r="72" spans="2:11" s="8" customFormat="1" ht="19.9" customHeight="1">
      <c r="B72" s="169"/>
      <c r="C72" s="170"/>
      <c r="D72" s="171" t="s">
        <v>178</v>
      </c>
      <c r="E72" s="172"/>
      <c r="F72" s="172"/>
      <c r="G72" s="172"/>
      <c r="H72" s="172"/>
      <c r="I72" s="173"/>
      <c r="J72" s="174">
        <f>J574</f>
        <v>0</v>
      </c>
      <c r="K72" s="175"/>
    </row>
    <row r="73" spans="2:11" s="8" customFormat="1" ht="19.9" customHeight="1">
      <c r="B73" s="169"/>
      <c r="C73" s="170"/>
      <c r="D73" s="171" t="s">
        <v>179</v>
      </c>
      <c r="E73" s="172"/>
      <c r="F73" s="172"/>
      <c r="G73" s="172"/>
      <c r="H73" s="172"/>
      <c r="I73" s="173"/>
      <c r="J73" s="174">
        <f>J625</f>
        <v>0</v>
      </c>
      <c r="K73" s="175"/>
    </row>
    <row r="74" spans="2:11" s="8" customFormat="1" ht="19.9" customHeight="1">
      <c r="B74" s="169"/>
      <c r="C74" s="170"/>
      <c r="D74" s="171" t="s">
        <v>180</v>
      </c>
      <c r="E74" s="172"/>
      <c r="F74" s="172"/>
      <c r="G74" s="172"/>
      <c r="H74" s="172"/>
      <c r="I74" s="173"/>
      <c r="J74" s="174">
        <f>J630</f>
        <v>0</v>
      </c>
      <c r="K74" s="175"/>
    </row>
    <row r="75" spans="2:11" s="8" customFormat="1" ht="19.9" customHeight="1">
      <c r="B75" s="169"/>
      <c r="C75" s="170"/>
      <c r="D75" s="171" t="s">
        <v>182</v>
      </c>
      <c r="E75" s="172"/>
      <c r="F75" s="172"/>
      <c r="G75" s="172"/>
      <c r="H75" s="172"/>
      <c r="I75" s="173"/>
      <c r="J75" s="174">
        <f>J661</f>
        <v>0</v>
      </c>
      <c r="K75" s="175"/>
    </row>
    <row r="76" spans="2:11" s="8" customFormat="1" ht="19.9" customHeight="1">
      <c r="B76" s="169"/>
      <c r="C76" s="170"/>
      <c r="D76" s="171" t="s">
        <v>184</v>
      </c>
      <c r="E76" s="172"/>
      <c r="F76" s="172"/>
      <c r="G76" s="172"/>
      <c r="H76" s="172"/>
      <c r="I76" s="173"/>
      <c r="J76" s="174">
        <f>J682</f>
        <v>0</v>
      </c>
      <c r="K76" s="175"/>
    </row>
    <row r="77" spans="2:11" s="1" customFormat="1" ht="21.8" customHeight="1">
      <c r="B77" s="47"/>
      <c r="C77" s="48"/>
      <c r="D77" s="48"/>
      <c r="E77" s="48"/>
      <c r="F77" s="48"/>
      <c r="G77" s="48"/>
      <c r="H77" s="48"/>
      <c r="I77" s="131"/>
      <c r="J77" s="48"/>
      <c r="K77" s="52"/>
    </row>
    <row r="78" spans="2:11" s="1" customFormat="1" ht="6.95" customHeight="1">
      <c r="B78" s="68"/>
      <c r="C78" s="69"/>
      <c r="D78" s="69"/>
      <c r="E78" s="69"/>
      <c r="F78" s="69"/>
      <c r="G78" s="69"/>
      <c r="H78" s="69"/>
      <c r="I78" s="153"/>
      <c r="J78" s="69"/>
      <c r="K78" s="70"/>
    </row>
    <row r="82" spans="2:12" s="1" customFormat="1" ht="6.95" customHeight="1">
      <c r="B82" s="71"/>
      <c r="C82" s="72"/>
      <c r="D82" s="72"/>
      <c r="E82" s="72"/>
      <c r="F82" s="72"/>
      <c r="G82" s="72"/>
      <c r="H82" s="72"/>
      <c r="I82" s="154"/>
      <c r="J82" s="72"/>
      <c r="K82" s="72"/>
      <c r="L82" s="47"/>
    </row>
    <row r="83" spans="2:12" s="1" customFormat="1" ht="36.95" customHeight="1">
      <c r="B83" s="47"/>
      <c r="C83" s="73" t="s">
        <v>185</v>
      </c>
      <c r="L83" s="47"/>
    </row>
    <row r="84" spans="2:12" s="1" customFormat="1" ht="6.95" customHeight="1">
      <c r="B84" s="47"/>
      <c r="L84" s="47"/>
    </row>
    <row r="85" spans="2:12" s="1" customFormat="1" ht="14.4" customHeight="1">
      <c r="B85" s="47"/>
      <c r="C85" s="75" t="s">
        <v>19</v>
      </c>
      <c r="L85" s="47"/>
    </row>
    <row r="86" spans="2:12" s="1" customFormat="1" ht="16.5" customHeight="1">
      <c r="B86" s="47"/>
      <c r="E86" s="176" t="str">
        <f>E7</f>
        <v>Výrobní areál fi.Hauser CZ s.r.o., Heřmanova Huť aktualizace 11.12.2018</v>
      </c>
      <c r="F86" s="75"/>
      <c r="G86" s="75"/>
      <c r="H86" s="75"/>
      <c r="L86" s="47"/>
    </row>
    <row r="87" spans="2:12" s="1" customFormat="1" ht="14.4" customHeight="1">
      <c r="B87" s="47"/>
      <c r="C87" s="75" t="s">
        <v>158</v>
      </c>
      <c r="L87" s="47"/>
    </row>
    <row r="88" spans="2:12" s="1" customFormat="1" ht="17.25" customHeight="1">
      <c r="B88" s="47"/>
      <c r="E88" s="78" t="str">
        <f>E9</f>
        <v>02 - SO 02 Administrativní budova</v>
      </c>
      <c r="F88" s="1"/>
      <c r="G88" s="1"/>
      <c r="H88" s="1"/>
      <c r="L88" s="47"/>
    </row>
    <row r="89" spans="2:12" s="1" customFormat="1" ht="6.95" customHeight="1">
      <c r="B89" s="47"/>
      <c r="L89" s="47"/>
    </row>
    <row r="90" spans="2:12" s="1" customFormat="1" ht="18" customHeight="1">
      <c r="B90" s="47"/>
      <c r="C90" s="75" t="s">
        <v>24</v>
      </c>
      <c r="F90" s="177" t="str">
        <f>F12</f>
        <v xml:space="preserve"> </v>
      </c>
      <c r="I90" s="178" t="s">
        <v>26</v>
      </c>
      <c r="J90" s="80" t="str">
        <f>IF(J12="","",J12)</f>
        <v>17. 7. 2018</v>
      </c>
      <c r="L90" s="47"/>
    </row>
    <row r="91" spans="2:12" s="1" customFormat="1" ht="6.95" customHeight="1">
      <c r="B91" s="47"/>
      <c r="L91" s="47"/>
    </row>
    <row r="92" spans="2:12" s="1" customFormat="1" ht="13.5">
      <c r="B92" s="47"/>
      <c r="C92" s="75" t="s">
        <v>32</v>
      </c>
      <c r="F92" s="177" t="str">
        <f>E15</f>
        <v>Hauser CZ s.r.o., Tlučenská 8, 33027 Vejprnice</v>
      </c>
      <c r="I92" s="178" t="s">
        <v>38</v>
      </c>
      <c r="J92" s="177" t="str">
        <f>E21</f>
        <v>Rene Hartman, Trnová 350, 33015 Trnová</v>
      </c>
      <c r="L92" s="47"/>
    </row>
    <row r="93" spans="2:12" s="1" customFormat="1" ht="14.4" customHeight="1">
      <c r="B93" s="47"/>
      <c r="C93" s="75" t="s">
        <v>36</v>
      </c>
      <c r="F93" s="177" t="str">
        <f>IF(E18="","",E18)</f>
        <v/>
      </c>
      <c r="L93" s="47"/>
    </row>
    <row r="94" spans="2:12" s="1" customFormat="1" ht="10.3" customHeight="1">
      <c r="B94" s="47"/>
      <c r="L94" s="47"/>
    </row>
    <row r="95" spans="2:20" s="9" customFormat="1" ht="29.25" customHeight="1">
      <c r="B95" s="179"/>
      <c r="C95" s="180" t="s">
        <v>186</v>
      </c>
      <c r="D95" s="181" t="s">
        <v>62</v>
      </c>
      <c r="E95" s="181" t="s">
        <v>58</v>
      </c>
      <c r="F95" s="181" t="s">
        <v>187</v>
      </c>
      <c r="G95" s="181" t="s">
        <v>188</v>
      </c>
      <c r="H95" s="181" t="s">
        <v>189</v>
      </c>
      <c r="I95" s="182" t="s">
        <v>190</v>
      </c>
      <c r="J95" s="181" t="s">
        <v>162</v>
      </c>
      <c r="K95" s="183" t="s">
        <v>191</v>
      </c>
      <c r="L95" s="179"/>
      <c r="M95" s="93" t="s">
        <v>192</v>
      </c>
      <c r="N95" s="94" t="s">
        <v>47</v>
      </c>
      <c r="O95" s="94" t="s">
        <v>193</v>
      </c>
      <c r="P95" s="94" t="s">
        <v>194</v>
      </c>
      <c r="Q95" s="94" t="s">
        <v>195</v>
      </c>
      <c r="R95" s="94" t="s">
        <v>196</v>
      </c>
      <c r="S95" s="94" t="s">
        <v>197</v>
      </c>
      <c r="T95" s="95" t="s">
        <v>198</v>
      </c>
    </row>
    <row r="96" spans="2:63" s="1" customFormat="1" ht="29.25" customHeight="1">
      <c r="B96" s="47"/>
      <c r="C96" s="97" t="s">
        <v>163</v>
      </c>
      <c r="J96" s="184">
        <f>BK96</f>
        <v>0</v>
      </c>
      <c r="L96" s="47"/>
      <c r="M96" s="96"/>
      <c r="N96" s="83"/>
      <c r="O96" s="83"/>
      <c r="P96" s="185">
        <f>P97+P439</f>
        <v>0</v>
      </c>
      <c r="Q96" s="83"/>
      <c r="R96" s="185">
        <f>R97+R439</f>
        <v>748.4489240099999</v>
      </c>
      <c r="S96" s="83"/>
      <c r="T96" s="186">
        <f>T97+T439</f>
        <v>0</v>
      </c>
      <c r="AT96" s="24" t="s">
        <v>76</v>
      </c>
      <c r="AU96" s="24" t="s">
        <v>164</v>
      </c>
      <c r="BK96" s="187">
        <f>BK97+BK439</f>
        <v>0</v>
      </c>
    </row>
    <row r="97" spans="2:63" s="10" customFormat="1" ht="37.4" customHeight="1">
      <c r="B97" s="188"/>
      <c r="D97" s="189" t="s">
        <v>76</v>
      </c>
      <c r="E97" s="190" t="s">
        <v>199</v>
      </c>
      <c r="F97" s="190" t="s">
        <v>200</v>
      </c>
      <c r="I97" s="191"/>
      <c r="J97" s="192">
        <f>BK97</f>
        <v>0</v>
      </c>
      <c r="L97" s="188"/>
      <c r="M97" s="193"/>
      <c r="N97" s="194"/>
      <c r="O97" s="194"/>
      <c r="P97" s="195">
        <f>P98+P134+P182+P245+P264+P268+P406+P436</f>
        <v>0</v>
      </c>
      <c r="Q97" s="194"/>
      <c r="R97" s="195">
        <f>R98+R134+R182+R245+R264+R268+R406+R436</f>
        <v>657.50967549</v>
      </c>
      <c r="S97" s="194"/>
      <c r="T97" s="196">
        <f>T98+T134+T182+T245+T264+T268+T406+T436</f>
        <v>0</v>
      </c>
      <c r="AR97" s="189" t="s">
        <v>85</v>
      </c>
      <c r="AT97" s="197" t="s">
        <v>76</v>
      </c>
      <c r="AU97" s="197" t="s">
        <v>77</v>
      </c>
      <c r="AY97" s="189" t="s">
        <v>201</v>
      </c>
      <c r="BK97" s="198">
        <f>BK98+BK134+BK182+BK245+BK264+BK268+BK406+BK436</f>
        <v>0</v>
      </c>
    </row>
    <row r="98" spans="2:63" s="10" customFormat="1" ht="19.9" customHeight="1">
      <c r="B98" s="188"/>
      <c r="D98" s="189" t="s">
        <v>76</v>
      </c>
      <c r="E98" s="199" t="s">
        <v>85</v>
      </c>
      <c r="F98" s="199" t="s">
        <v>202</v>
      </c>
      <c r="I98" s="191"/>
      <c r="J98" s="200">
        <f>BK98</f>
        <v>0</v>
      </c>
      <c r="L98" s="188"/>
      <c r="M98" s="193"/>
      <c r="N98" s="194"/>
      <c r="O98" s="194"/>
      <c r="P98" s="195">
        <f>SUM(P99:P133)</f>
        <v>0</v>
      </c>
      <c r="Q98" s="194"/>
      <c r="R98" s="195">
        <f>SUM(R99:R133)</f>
        <v>0</v>
      </c>
      <c r="S98" s="194"/>
      <c r="T98" s="196">
        <f>SUM(T99:T133)</f>
        <v>0</v>
      </c>
      <c r="AR98" s="189" t="s">
        <v>85</v>
      </c>
      <c r="AT98" s="197" t="s">
        <v>76</v>
      </c>
      <c r="AU98" s="197" t="s">
        <v>85</v>
      </c>
      <c r="AY98" s="189" t="s">
        <v>201</v>
      </c>
      <c r="BK98" s="198">
        <f>SUM(BK99:BK133)</f>
        <v>0</v>
      </c>
    </row>
    <row r="99" spans="2:65" s="1" customFormat="1" ht="16.5" customHeight="1">
      <c r="B99" s="201"/>
      <c r="C99" s="202" t="s">
        <v>85</v>
      </c>
      <c r="D99" s="202" t="s">
        <v>203</v>
      </c>
      <c r="E99" s="203" t="s">
        <v>204</v>
      </c>
      <c r="F99" s="204" t="s">
        <v>205</v>
      </c>
      <c r="G99" s="205" t="s">
        <v>206</v>
      </c>
      <c r="H99" s="206">
        <v>255.2</v>
      </c>
      <c r="I99" s="207"/>
      <c r="J99" s="208">
        <f>ROUND(I99*H99,2)</f>
        <v>0</v>
      </c>
      <c r="K99" s="204" t="s">
        <v>207</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1993</v>
      </c>
    </row>
    <row r="100" spans="2:47" s="1" customFormat="1" ht="13.5">
      <c r="B100" s="47"/>
      <c r="D100" s="214" t="s">
        <v>210</v>
      </c>
      <c r="F100" s="215" t="s">
        <v>211</v>
      </c>
      <c r="I100" s="216"/>
      <c r="L100" s="47"/>
      <c r="M100" s="217"/>
      <c r="N100" s="48"/>
      <c r="O100" s="48"/>
      <c r="P100" s="48"/>
      <c r="Q100" s="48"/>
      <c r="R100" s="48"/>
      <c r="S100" s="48"/>
      <c r="T100" s="86"/>
      <c r="AT100" s="24" t="s">
        <v>210</v>
      </c>
      <c r="AU100" s="24" t="s">
        <v>87</v>
      </c>
    </row>
    <row r="101" spans="2:51" s="11" customFormat="1" ht="13.5">
      <c r="B101" s="218"/>
      <c r="D101" s="214" t="s">
        <v>212</v>
      </c>
      <c r="E101" s="219" t="s">
        <v>5</v>
      </c>
      <c r="F101" s="220" t="s">
        <v>1994</v>
      </c>
      <c r="H101" s="221">
        <v>255.2</v>
      </c>
      <c r="I101" s="222"/>
      <c r="L101" s="218"/>
      <c r="M101" s="223"/>
      <c r="N101" s="224"/>
      <c r="O101" s="224"/>
      <c r="P101" s="224"/>
      <c r="Q101" s="224"/>
      <c r="R101" s="224"/>
      <c r="S101" s="224"/>
      <c r="T101" s="225"/>
      <c r="AT101" s="219" t="s">
        <v>212</v>
      </c>
      <c r="AU101" s="219" t="s">
        <v>87</v>
      </c>
      <c r="AV101" s="11" t="s">
        <v>87</v>
      </c>
      <c r="AW101" s="11" t="s">
        <v>41</v>
      </c>
      <c r="AX101" s="11" t="s">
        <v>85</v>
      </c>
      <c r="AY101" s="219" t="s">
        <v>201</v>
      </c>
    </row>
    <row r="102" spans="2:65" s="1" customFormat="1" ht="16.5" customHeight="1">
      <c r="B102" s="201"/>
      <c r="C102" s="202" t="s">
        <v>87</v>
      </c>
      <c r="D102" s="202" t="s">
        <v>203</v>
      </c>
      <c r="E102" s="203" t="s">
        <v>214</v>
      </c>
      <c r="F102" s="204" t="s">
        <v>215</v>
      </c>
      <c r="G102" s="205" t="s">
        <v>206</v>
      </c>
      <c r="H102" s="206">
        <v>127.6</v>
      </c>
      <c r="I102" s="207"/>
      <c r="J102" s="208">
        <f>ROUND(I102*H102,2)</f>
        <v>0</v>
      </c>
      <c r="K102" s="204" t="s">
        <v>207</v>
      </c>
      <c r="L102" s="47"/>
      <c r="M102" s="209" t="s">
        <v>5</v>
      </c>
      <c r="N102" s="210" t="s">
        <v>48</v>
      </c>
      <c r="O102" s="48"/>
      <c r="P102" s="211">
        <f>O102*H102</f>
        <v>0</v>
      </c>
      <c r="Q102" s="211">
        <v>0</v>
      </c>
      <c r="R102" s="211">
        <f>Q102*H102</f>
        <v>0</v>
      </c>
      <c r="S102" s="211">
        <v>0</v>
      </c>
      <c r="T102" s="212">
        <f>S102*H102</f>
        <v>0</v>
      </c>
      <c r="AR102" s="24" t="s">
        <v>208</v>
      </c>
      <c r="AT102" s="24" t="s">
        <v>203</v>
      </c>
      <c r="AU102" s="24" t="s">
        <v>87</v>
      </c>
      <c r="AY102" s="24" t="s">
        <v>201</v>
      </c>
      <c r="BE102" s="213">
        <f>IF(N102="základní",J102,0)</f>
        <v>0</v>
      </c>
      <c r="BF102" s="213">
        <f>IF(N102="snížená",J102,0)</f>
        <v>0</v>
      </c>
      <c r="BG102" s="213">
        <f>IF(N102="zákl. přenesená",J102,0)</f>
        <v>0</v>
      </c>
      <c r="BH102" s="213">
        <f>IF(N102="sníž. přenesená",J102,0)</f>
        <v>0</v>
      </c>
      <c r="BI102" s="213">
        <f>IF(N102="nulová",J102,0)</f>
        <v>0</v>
      </c>
      <c r="BJ102" s="24" t="s">
        <v>85</v>
      </c>
      <c r="BK102" s="213">
        <f>ROUND(I102*H102,2)</f>
        <v>0</v>
      </c>
      <c r="BL102" s="24" t="s">
        <v>208</v>
      </c>
      <c r="BM102" s="24" t="s">
        <v>1995</v>
      </c>
    </row>
    <row r="103" spans="2:47" s="1" customFormat="1" ht="13.5">
      <c r="B103" s="47"/>
      <c r="D103" s="214" t="s">
        <v>210</v>
      </c>
      <c r="F103" s="215" t="s">
        <v>217</v>
      </c>
      <c r="I103" s="216"/>
      <c r="L103" s="47"/>
      <c r="M103" s="217"/>
      <c r="N103" s="48"/>
      <c r="O103" s="48"/>
      <c r="P103" s="48"/>
      <c r="Q103" s="48"/>
      <c r="R103" s="48"/>
      <c r="S103" s="48"/>
      <c r="T103" s="86"/>
      <c r="AT103" s="24" t="s">
        <v>210</v>
      </c>
      <c r="AU103" s="24" t="s">
        <v>87</v>
      </c>
    </row>
    <row r="104" spans="2:51" s="11" customFormat="1" ht="13.5">
      <c r="B104" s="218"/>
      <c r="D104" s="214" t="s">
        <v>212</v>
      </c>
      <c r="E104" s="219" t="s">
        <v>5</v>
      </c>
      <c r="F104" s="220" t="s">
        <v>1994</v>
      </c>
      <c r="H104" s="221">
        <v>255.2</v>
      </c>
      <c r="I104" s="222"/>
      <c r="L104" s="218"/>
      <c r="M104" s="223"/>
      <c r="N104" s="224"/>
      <c r="O104" s="224"/>
      <c r="P104" s="224"/>
      <c r="Q104" s="224"/>
      <c r="R104" s="224"/>
      <c r="S104" s="224"/>
      <c r="T104" s="225"/>
      <c r="AT104" s="219" t="s">
        <v>212</v>
      </c>
      <c r="AU104" s="219" t="s">
        <v>87</v>
      </c>
      <c r="AV104" s="11" t="s">
        <v>87</v>
      </c>
      <c r="AW104" s="11" t="s">
        <v>41</v>
      </c>
      <c r="AX104" s="11" t="s">
        <v>85</v>
      </c>
      <c r="AY104" s="219" t="s">
        <v>201</v>
      </c>
    </row>
    <row r="105" spans="2:51" s="11" customFormat="1" ht="13.5">
      <c r="B105" s="218"/>
      <c r="D105" s="214" t="s">
        <v>212</v>
      </c>
      <c r="F105" s="220" t="s">
        <v>1996</v>
      </c>
      <c r="H105" s="221">
        <v>127.6</v>
      </c>
      <c r="I105" s="222"/>
      <c r="L105" s="218"/>
      <c r="M105" s="223"/>
      <c r="N105" s="224"/>
      <c r="O105" s="224"/>
      <c r="P105" s="224"/>
      <c r="Q105" s="224"/>
      <c r="R105" s="224"/>
      <c r="S105" s="224"/>
      <c r="T105" s="225"/>
      <c r="AT105" s="219" t="s">
        <v>212</v>
      </c>
      <c r="AU105" s="219" t="s">
        <v>87</v>
      </c>
      <c r="AV105" s="11" t="s">
        <v>87</v>
      </c>
      <c r="AW105" s="11" t="s">
        <v>6</v>
      </c>
      <c r="AX105" s="11" t="s">
        <v>85</v>
      </c>
      <c r="AY105" s="219" t="s">
        <v>201</v>
      </c>
    </row>
    <row r="106" spans="2:65" s="1" customFormat="1" ht="16.5" customHeight="1">
      <c r="B106" s="201"/>
      <c r="C106" s="202" t="s">
        <v>219</v>
      </c>
      <c r="D106" s="202" t="s">
        <v>203</v>
      </c>
      <c r="E106" s="203" t="s">
        <v>233</v>
      </c>
      <c r="F106" s="204" t="s">
        <v>234</v>
      </c>
      <c r="G106" s="205" t="s">
        <v>206</v>
      </c>
      <c r="H106" s="206">
        <v>282.15</v>
      </c>
      <c r="I106" s="207"/>
      <c r="J106" s="208">
        <f>ROUND(I106*H106,2)</f>
        <v>0</v>
      </c>
      <c r="K106" s="204" t="s">
        <v>207</v>
      </c>
      <c r="L106" s="47"/>
      <c r="M106" s="209" t="s">
        <v>5</v>
      </c>
      <c r="N106" s="210" t="s">
        <v>48</v>
      </c>
      <c r="O106" s="48"/>
      <c r="P106" s="211">
        <f>O106*H106</f>
        <v>0</v>
      </c>
      <c r="Q106" s="211">
        <v>0</v>
      </c>
      <c r="R106" s="211">
        <f>Q106*H106</f>
        <v>0</v>
      </c>
      <c r="S106" s="211">
        <v>0</v>
      </c>
      <c r="T106" s="212">
        <f>S106*H106</f>
        <v>0</v>
      </c>
      <c r="AR106" s="24" t="s">
        <v>208</v>
      </c>
      <c r="AT106" s="24" t="s">
        <v>203</v>
      </c>
      <c r="AU106" s="24" t="s">
        <v>87</v>
      </c>
      <c r="AY106" s="24" t="s">
        <v>201</v>
      </c>
      <c r="BE106" s="213">
        <f>IF(N106="základní",J106,0)</f>
        <v>0</v>
      </c>
      <c r="BF106" s="213">
        <f>IF(N106="snížená",J106,0)</f>
        <v>0</v>
      </c>
      <c r="BG106" s="213">
        <f>IF(N106="zákl. přenesená",J106,0)</f>
        <v>0</v>
      </c>
      <c r="BH106" s="213">
        <f>IF(N106="sníž. přenesená",J106,0)</f>
        <v>0</v>
      </c>
      <c r="BI106" s="213">
        <f>IF(N106="nulová",J106,0)</f>
        <v>0</v>
      </c>
      <c r="BJ106" s="24" t="s">
        <v>85</v>
      </c>
      <c r="BK106" s="213">
        <f>ROUND(I106*H106,2)</f>
        <v>0</v>
      </c>
      <c r="BL106" s="24" t="s">
        <v>208</v>
      </c>
      <c r="BM106" s="24" t="s">
        <v>1997</v>
      </c>
    </row>
    <row r="107" spans="2:47" s="1" customFormat="1" ht="13.5">
      <c r="B107" s="47"/>
      <c r="D107" s="214" t="s">
        <v>210</v>
      </c>
      <c r="F107" s="215" t="s">
        <v>236</v>
      </c>
      <c r="I107" s="216"/>
      <c r="L107" s="47"/>
      <c r="M107" s="217"/>
      <c r="N107" s="48"/>
      <c r="O107" s="48"/>
      <c r="P107" s="48"/>
      <c r="Q107" s="48"/>
      <c r="R107" s="48"/>
      <c r="S107" s="48"/>
      <c r="T107" s="86"/>
      <c r="AT107" s="24" t="s">
        <v>210</v>
      </c>
      <c r="AU107" s="24" t="s">
        <v>87</v>
      </c>
    </row>
    <row r="108" spans="2:51" s="11" customFormat="1" ht="13.5">
      <c r="B108" s="218"/>
      <c r="D108" s="214" t="s">
        <v>212</v>
      </c>
      <c r="E108" s="219" t="s">
        <v>5</v>
      </c>
      <c r="F108" s="220" t="s">
        <v>1998</v>
      </c>
      <c r="H108" s="221">
        <v>282.15</v>
      </c>
      <c r="I108" s="222"/>
      <c r="L108" s="218"/>
      <c r="M108" s="223"/>
      <c r="N108" s="224"/>
      <c r="O108" s="224"/>
      <c r="P108" s="224"/>
      <c r="Q108" s="224"/>
      <c r="R108" s="224"/>
      <c r="S108" s="224"/>
      <c r="T108" s="225"/>
      <c r="AT108" s="219" t="s">
        <v>212</v>
      </c>
      <c r="AU108" s="219" t="s">
        <v>87</v>
      </c>
      <c r="AV108" s="11" t="s">
        <v>87</v>
      </c>
      <c r="AW108" s="11" t="s">
        <v>41</v>
      </c>
      <c r="AX108" s="11" t="s">
        <v>85</v>
      </c>
      <c r="AY108" s="219" t="s">
        <v>201</v>
      </c>
    </row>
    <row r="109" spans="2:65" s="1" customFormat="1" ht="16.5" customHeight="1">
      <c r="B109" s="201"/>
      <c r="C109" s="202" t="s">
        <v>208</v>
      </c>
      <c r="D109" s="202" t="s">
        <v>203</v>
      </c>
      <c r="E109" s="203" t="s">
        <v>239</v>
      </c>
      <c r="F109" s="204" t="s">
        <v>240</v>
      </c>
      <c r="G109" s="205" t="s">
        <v>206</v>
      </c>
      <c r="H109" s="206">
        <v>141.075</v>
      </c>
      <c r="I109" s="207"/>
      <c r="J109" s="208">
        <f>ROUND(I109*H109,2)</f>
        <v>0</v>
      </c>
      <c r="K109" s="204" t="s">
        <v>207</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1999</v>
      </c>
    </row>
    <row r="110" spans="2:47" s="1" customFormat="1" ht="13.5">
      <c r="B110" s="47"/>
      <c r="D110" s="214" t="s">
        <v>210</v>
      </c>
      <c r="F110" s="215" t="s">
        <v>242</v>
      </c>
      <c r="I110" s="216"/>
      <c r="L110" s="47"/>
      <c r="M110" s="217"/>
      <c r="N110" s="48"/>
      <c r="O110" s="48"/>
      <c r="P110" s="48"/>
      <c r="Q110" s="48"/>
      <c r="R110" s="48"/>
      <c r="S110" s="48"/>
      <c r="T110" s="86"/>
      <c r="AT110" s="24" t="s">
        <v>210</v>
      </c>
      <c r="AU110" s="24" t="s">
        <v>87</v>
      </c>
    </row>
    <row r="111" spans="2:51" s="11" customFormat="1" ht="13.5">
      <c r="B111" s="218"/>
      <c r="D111" s="214" t="s">
        <v>212</v>
      </c>
      <c r="E111" s="219" t="s">
        <v>5</v>
      </c>
      <c r="F111" s="220" t="s">
        <v>1998</v>
      </c>
      <c r="H111" s="221">
        <v>282.15</v>
      </c>
      <c r="I111" s="222"/>
      <c r="L111" s="218"/>
      <c r="M111" s="223"/>
      <c r="N111" s="224"/>
      <c r="O111" s="224"/>
      <c r="P111" s="224"/>
      <c r="Q111" s="224"/>
      <c r="R111" s="224"/>
      <c r="S111" s="224"/>
      <c r="T111" s="225"/>
      <c r="AT111" s="219" t="s">
        <v>212</v>
      </c>
      <c r="AU111" s="219" t="s">
        <v>87</v>
      </c>
      <c r="AV111" s="11" t="s">
        <v>87</v>
      </c>
      <c r="AW111" s="11" t="s">
        <v>41</v>
      </c>
      <c r="AX111" s="11" t="s">
        <v>85</v>
      </c>
      <c r="AY111" s="219" t="s">
        <v>201</v>
      </c>
    </row>
    <row r="112" spans="2:51" s="11" customFormat="1" ht="13.5">
      <c r="B112" s="218"/>
      <c r="D112" s="214" t="s">
        <v>212</v>
      </c>
      <c r="F112" s="220" t="s">
        <v>2000</v>
      </c>
      <c r="H112" s="221">
        <v>141.075</v>
      </c>
      <c r="I112" s="222"/>
      <c r="L112" s="218"/>
      <c r="M112" s="223"/>
      <c r="N112" s="224"/>
      <c r="O112" s="224"/>
      <c r="P112" s="224"/>
      <c r="Q112" s="224"/>
      <c r="R112" s="224"/>
      <c r="S112" s="224"/>
      <c r="T112" s="225"/>
      <c r="AT112" s="219" t="s">
        <v>212</v>
      </c>
      <c r="AU112" s="219" t="s">
        <v>87</v>
      </c>
      <c r="AV112" s="11" t="s">
        <v>87</v>
      </c>
      <c r="AW112" s="11" t="s">
        <v>6</v>
      </c>
      <c r="AX112" s="11" t="s">
        <v>85</v>
      </c>
      <c r="AY112" s="219" t="s">
        <v>201</v>
      </c>
    </row>
    <row r="113" spans="2:65" s="1" customFormat="1" ht="16.5" customHeight="1">
      <c r="B113" s="201"/>
      <c r="C113" s="202" t="s">
        <v>232</v>
      </c>
      <c r="D113" s="202" t="s">
        <v>203</v>
      </c>
      <c r="E113" s="203" t="s">
        <v>245</v>
      </c>
      <c r="F113" s="204" t="s">
        <v>246</v>
      </c>
      <c r="G113" s="205" t="s">
        <v>206</v>
      </c>
      <c r="H113" s="206">
        <v>361.43</v>
      </c>
      <c r="I113" s="207"/>
      <c r="J113" s="208">
        <f>ROUND(I113*H113,2)</f>
        <v>0</v>
      </c>
      <c r="K113" s="204" t="s">
        <v>207</v>
      </c>
      <c r="L113" s="47"/>
      <c r="M113" s="209" t="s">
        <v>5</v>
      </c>
      <c r="N113" s="210" t="s">
        <v>48</v>
      </c>
      <c r="O113" s="48"/>
      <c r="P113" s="211">
        <f>O113*H113</f>
        <v>0</v>
      </c>
      <c r="Q113" s="211">
        <v>0</v>
      </c>
      <c r="R113" s="211">
        <f>Q113*H113</f>
        <v>0</v>
      </c>
      <c r="S113" s="211">
        <v>0</v>
      </c>
      <c r="T113" s="212">
        <f>S113*H113</f>
        <v>0</v>
      </c>
      <c r="AR113" s="24" t="s">
        <v>208</v>
      </c>
      <c r="AT113" s="24" t="s">
        <v>203</v>
      </c>
      <c r="AU113" s="24" t="s">
        <v>87</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2001</v>
      </c>
    </row>
    <row r="114" spans="2:47" s="1" customFormat="1" ht="13.5">
      <c r="B114" s="47"/>
      <c r="D114" s="214" t="s">
        <v>210</v>
      </c>
      <c r="F114" s="215" t="s">
        <v>248</v>
      </c>
      <c r="I114" s="216"/>
      <c r="L114" s="47"/>
      <c r="M114" s="217"/>
      <c r="N114" s="48"/>
      <c r="O114" s="48"/>
      <c r="P114" s="48"/>
      <c r="Q114" s="48"/>
      <c r="R114" s="48"/>
      <c r="S114" s="48"/>
      <c r="T114" s="86"/>
      <c r="AT114" s="24" t="s">
        <v>210</v>
      </c>
      <c r="AU114" s="24" t="s">
        <v>87</v>
      </c>
    </row>
    <row r="115" spans="2:51" s="11" customFormat="1" ht="13.5">
      <c r="B115" s="218"/>
      <c r="D115" s="214" t="s">
        <v>212</v>
      </c>
      <c r="E115" s="219" t="s">
        <v>5</v>
      </c>
      <c r="F115" s="220" t="s">
        <v>2002</v>
      </c>
      <c r="H115" s="221">
        <v>361.43</v>
      </c>
      <c r="I115" s="222"/>
      <c r="L115" s="218"/>
      <c r="M115" s="223"/>
      <c r="N115" s="224"/>
      <c r="O115" s="224"/>
      <c r="P115" s="224"/>
      <c r="Q115" s="224"/>
      <c r="R115" s="224"/>
      <c r="S115" s="224"/>
      <c r="T115" s="225"/>
      <c r="AT115" s="219" t="s">
        <v>212</v>
      </c>
      <c r="AU115" s="219" t="s">
        <v>87</v>
      </c>
      <c r="AV115" s="11" t="s">
        <v>87</v>
      </c>
      <c r="AW115" s="11" t="s">
        <v>41</v>
      </c>
      <c r="AX115" s="11" t="s">
        <v>77</v>
      </c>
      <c r="AY115" s="219" t="s">
        <v>201</v>
      </c>
    </row>
    <row r="116" spans="2:51" s="12" customFormat="1" ht="13.5">
      <c r="B116" s="226"/>
      <c r="D116" s="214" t="s">
        <v>212</v>
      </c>
      <c r="E116" s="227" t="s">
        <v>5</v>
      </c>
      <c r="F116" s="228" t="s">
        <v>226</v>
      </c>
      <c r="H116" s="229">
        <v>361.43</v>
      </c>
      <c r="I116" s="230"/>
      <c r="L116" s="226"/>
      <c r="M116" s="231"/>
      <c r="N116" s="232"/>
      <c r="O116" s="232"/>
      <c r="P116" s="232"/>
      <c r="Q116" s="232"/>
      <c r="R116" s="232"/>
      <c r="S116" s="232"/>
      <c r="T116" s="233"/>
      <c r="AT116" s="227" t="s">
        <v>212</v>
      </c>
      <c r="AU116" s="227" t="s">
        <v>87</v>
      </c>
      <c r="AV116" s="12" t="s">
        <v>208</v>
      </c>
      <c r="AW116" s="12" t="s">
        <v>41</v>
      </c>
      <c r="AX116" s="12" t="s">
        <v>85</v>
      </c>
      <c r="AY116" s="227" t="s">
        <v>201</v>
      </c>
    </row>
    <row r="117" spans="2:65" s="1" customFormat="1" ht="25.5" customHeight="1">
      <c r="B117" s="201"/>
      <c r="C117" s="202" t="s">
        <v>238</v>
      </c>
      <c r="D117" s="202" t="s">
        <v>203</v>
      </c>
      <c r="E117" s="203" t="s">
        <v>251</v>
      </c>
      <c r="F117" s="204" t="s">
        <v>252</v>
      </c>
      <c r="G117" s="205" t="s">
        <v>206</v>
      </c>
      <c r="H117" s="206">
        <v>1807.15</v>
      </c>
      <c r="I117" s="207"/>
      <c r="J117" s="208">
        <f>ROUND(I117*H117,2)</f>
        <v>0</v>
      </c>
      <c r="K117" s="204" t="s">
        <v>207</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2003</v>
      </c>
    </row>
    <row r="118" spans="2:47" s="1" customFormat="1" ht="13.5">
      <c r="B118" s="47"/>
      <c r="D118" s="214" t="s">
        <v>210</v>
      </c>
      <c r="F118" s="215" t="s">
        <v>254</v>
      </c>
      <c r="I118" s="216"/>
      <c r="L118" s="47"/>
      <c r="M118" s="217"/>
      <c r="N118" s="48"/>
      <c r="O118" s="48"/>
      <c r="P118" s="48"/>
      <c r="Q118" s="48"/>
      <c r="R118" s="48"/>
      <c r="S118" s="48"/>
      <c r="T118" s="86"/>
      <c r="AT118" s="24" t="s">
        <v>210</v>
      </c>
      <c r="AU118" s="24" t="s">
        <v>87</v>
      </c>
    </row>
    <row r="119" spans="2:51" s="11" customFormat="1" ht="13.5">
      <c r="B119" s="218"/>
      <c r="D119" s="214" t="s">
        <v>212</v>
      </c>
      <c r="E119" s="219" t="s">
        <v>5</v>
      </c>
      <c r="F119" s="220" t="s">
        <v>2002</v>
      </c>
      <c r="H119" s="221">
        <v>361.43</v>
      </c>
      <c r="I119" s="222"/>
      <c r="L119" s="218"/>
      <c r="M119" s="223"/>
      <c r="N119" s="224"/>
      <c r="O119" s="224"/>
      <c r="P119" s="224"/>
      <c r="Q119" s="224"/>
      <c r="R119" s="224"/>
      <c r="S119" s="224"/>
      <c r="T119" s="225"/>
      <c r="AT119" s="219" t="s">
        <v>212</v>
      </c>
      <c r="AU119" s="219" t="s">
        <v>87</v>
      </c>
      <c r="AV119" s="11" t="s">
        <v>87</v>
      </c>
      <c r="AW119" s="11" t="s">
        <v>41</v>
      </c>
      <c r="AX119" s="11" t="s">
        <v>77</v>
      </c>
      <c r="AY119" s="219" t="s">
        <v>201</v>
      </c>
    </row>
    <row r="120" spans="2:51" s="12" customFormat="1" ht="13.5">
      <c r="B120" s="226"/>
      <c r="D120" s="214" t="s">
        <v>212</v>
      </c>
      <c r="E120" s="227" t="s">
        <v>5</v>
      </c>
      <c r="F120" s="228" t="s">
        <v>226</v>
      </c>
      <c r="H120" s="229">
        <v>361.43</v>
      </c>
      <c r="I120" s="230"/>
      <c r="L120" s="226"/>
      <c r="M120" s="231"/>
      <c r="N120" s="232"/>
      <c r="O120" s="232"/>
      <c r="P120" s="232"/>
      <c r="Q120" s="232"/>
      <c r="R120" s="232"/>
      <c r="S120" s="232"/>
      <c r="T120" s="233"/>
      <c r="AT120" s="227" t="s">
        <v>212</v>
      </c>
      <c r="AU120" s="227" t="s">
        <v>87</v>
      </c>
      <c r="AV120" s="12" t="s">
        <v>208</v>
      </c>
      <c r="AW120" s="12" t="s">
        <v>41</v>
      </c>
      <c r="AX120" s="12" t="s">
        <v>85</v>
      </c>
      <c r="AY120" s="227" t="s">
        <v>201</v>
      </c>
    </row>
    <row r="121" spans="2:51" s="11" customFormat="1" ht="13.5">
      <c r="B121" s="218"/>
      <c r="D121" s="214" t="s">
        <v>212</v>
      </c>
      <c r="F121" s="220" t="s">
        <v>2004</v>
      </c>
      <c r="H121" s="221">
        <v>1807.15</v>
      </c>
      <c r="I121" s="222"/>
      <c r="L121" s="218"/>
      <c r="M121" s="223"/>
      <c r="N121" s="224"/>
      <c r="O121" s="224"/>
      <c r="P121" s="224"/>
      <c r="Q121" s="224"/>
      <c r="R121" s="224"/>
      <c r="S121" s="224"/>
      <c r="T121" s="225"/>
      <c r="AT121" s="219" t="s">
        <v>212</v>
      </c>
      <c r="AU121" s="219" t="s">
        <v>87</v>
      </c>
      <c r="AV121" s="11" t="s">
        <v>87</v>
      </c>
      <c r="AW121" s="11" t="s">
        <v>6</v>
      </c>
      <c r="AX121" s="11" t="s">
        <v>85</v>
      </c>
      <c r="AY121" s="219" t="s">
        <v>201</v>
      </c>
    </row>
    <row r="122" spans="2:65" s="1" customFormat="1" ht="16.5" customHeight="1">
      <c r="B122" s="201"/>
      <c r="C122" s="202" t="s">
        <v>244</v>
      </c>
      <c r="D122" s="202" t="s">
        <v>203</v>
      </c>
      <c r="E122" s="203" t="s">
        <v>257</v>
      </c>
      <c r="F122" s="204" t="s">
        <v>258</v>
      </c>
      <c r="G122" s="205" t="s">
        <v>259</v>
      </c>
      <c r="H122" s="206">
        <v>722.86</v>
      </c>
      <c r="I122" s="207"/>
      <c r="J122" s="208">
        <f>ROUND(I122*H122,2)</f>
        <v>0</v>
      </c>
      <c r="K122" s="204" t="s">
        <v>207</v>
      </c>
      <c r="L122" s="47"/>
      <c r="M122" s="209" t="s">
        <v>5</v>
      </c>
      <c r="N122" s="210" t="s">
        <v>48</v>
      </c>
      <c r="O122" s="48"/>
      <c r="P122" s="211">
        <f>O122*H122</f>
        <v>0</v>
      </c>
      <c r="Q122" s="211">
        <v>0</v>
      </c>
      <c r="R122" s="211">
        <f>Q122*H122</f>
        <v>0</v>
      </c>
      <c r="S122" s="211">
        <v>0</v>
      </c>
      <c r="T122" s="212">
        <f>S122*H122</f>
        <v>0</v>
      </c>
      <c r="AR122" s="24" t="s">
        <v>208</v>
      </c>
      <c r="AT122" s="24" t="s">
        <v>203</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2005</v>
      </c>
    </row>
    <row r="123" spans="2:47" s="1" customFormat="1" ht="13.5">
      <c r="B123" s="47"/>
      <c r="D123" s="214" t="s">
        <v>210</v>
      </c>
      <c r="F123" s="215" t="s">
        <v>261</v>
      </c>
      <c r="I123" s="216"/>
      <c r="L123" s="47"/>
      <c r="M123" s="217"/>
      <c r="N123" s="48"/>
      <c r="O123" s="48"/>
      <c r="P123" s="48"/>
      <c r="Q123" s="48"/>
      <c r="R123" s="48"/>
      <c r="S123" s="48"/>
      <c r="T123" s="86"/>
      <c r="AT123" s="24" t="s">
        <v>210</v>
      </c>
      <c r="AU123" s="24" t="s">
        <v>87</v>
      </c>
    </row>
    <row r="124" spans="2:51" s="11" customFormat="1" ht="13.5">
      <c r="B124" s="218"/>
      <c r="D124" s="214" t="s">
        <v>212</v>
      </c>
      <c r="E124" s="219" t="s">
        <v>5</v>
      </c>
      <c r="F124" s="220" t="s">
        <v>2002</v>
      </c>
      <c r="H124" s="221">
        <v>361.43</v>
      </c>
      <c r="I124" s="222"/>
      <c r="L124" s="218"/>
      <c r="M124" s="223"/>
      <c r="N124" s="224"/>
      <c r="O124" s="224"/>
      <c r="P124" s="224"/>
      <c r="Q124" s="224"/>
      <c r="R124" s="224"/>
      <c r="S124" s="224"/>
      <c r="T124" s="225"/>
      <c r="AT124" s="219" t="s">
        <v>212</v>
      </c>
      <c r="AU124" s="219" t="s">
        <v>87</v>
      </c>
      <c r="AV124" s="11" t="s">
        <v>87</v>
      </c>
      <c r="AW124" s="11" t="s">
        <v>41</v>
      </c>
      <c r="AX124" s="11" t="s">
        <v>77</v>
      </c>
      <c r="AY124" s="219" t="s">
        <v>201</v>
      </c>
    </row>
    <row r="125" spans="2:51" s="12" customFormat="1" ht="13.5">
      <c r="B125" s="226"/>
      <c r="D125" s="214" t="s">
        <v>212</v>
      </c>
      <c r="E125" s="227" t="s">
        <v>5</v>
      </c>
      <c r="F125" s="228" t="s">
        <v>226</v>
      </c>
      <c r="H125" s="229">
        <v>361.43</v>
      </c>
      <c r="I125" s="230"/>
      <c r="L125" s="226"/>
      <c r="M125" s="231"/>
      <c r="N125" s="232"/>
      <c r="O125" s="232"/>
      <c r="P125" s="232"/>
      <c r="Q125" s="232"/>
      <c r="R125" s="232"/>
      <c r="S125" s="232"/>
      <c r="T125" s="233"/>
      <c r="AT125" s="227" t="s">
        <v>212</v>
      </c>
      <c r="AU125" s="227" t="s">
        <v>87</v>
      </c>
      <c r="AV125" s="12" t="s">
        <v>208</v>
      </c>
      <c r="AW125" s="12" t="s">
        <v>41</v>
      </c>
      <c r="AX125" s="12" t="s">
        <v>85</v>
      </c>
      <c r="AY125" s="227" t="s">
        <v>201</v>
      </c>
    </row>
    <row r="126" spans="2:51" s="11" customFormat="1" ht="13.5">
      <c r="B126" s="218"/>
      <c r="D126" s="214" t="s">
        <v>212</v>
      </c>
      <c r="F126" s="220" t="s">
        <v>2006</v>
      </c>
      <c r="H126" s="221">
        <v>722.86</v>
      </c>
      <c r="I126" s="222"/>
      <c r="L126" s="218"/>
      <c r="M126" s="223"/>
      <c r="N126" s="224"/>
      <c r="O126" s="224"/>
      <c r="P126" s="224"/>
      <c r="Q126" s="224"/>
      <c r="R126" s="224"/>
      <c r="S126" s="224"/>
      <c r="T126" s="225"/>
      <c r="AT126" s="219" t="s">
        <v>212</v>
      </c>
      <c r="AU126" s="219" t="s">
        <v>87</v>
      </c>
      <c r="AV126" s="11" t="s">
        <v>87</v>
      </c>
      <c r="AW126" s="11" t="s">
        <v>6</v>
      </c>
      <c r="AX126" s="11" t="s">
        <v>85</v>
      </c>
      <c r="AY126" s="219" t="s">
        <v>201</v>
      </c>
    </row>
    <row r="127" spans="2:65" s="1" customFormat="1" ht="16.5" customHeight="1">
      <c r="B127" s="201"/>
      <c r="C127" s="202" t="s">
        <v>250</v>
      </c>
      <c r="D127" s="202" t="s">
        <v>203</v>
      </c>
      <c r="E127" s="203" t="s">
        <v>263</v>
      </c>
      <c r="F127" s="204" t="s">
        <v>264</v>
      </c>
      <c r="G127" s="205" t="s">
        <v>206</v>
      </c>
      <c r="H127" s="206">
        <v>175.92</v>
      </c>
      <c r="I127" s="207"/>
      <c r="J127" s="208">
        <f>ROUND(I127*H127,2)</f>
        <v>0</v>
      </c>
      <c r="K127" s="204" t="s">
        <v>207</v>
      </c>
      <c r="L127" s="47"/>
      <c r="M127" s="209" t="s">
        <v>5</v>
      </c>
      <c r="N127" s="210" t="s">
        <v>48</v>
      </c>
      <c r="O127" s="48"/>
      <c r="P127" s="211">
        <f>O127*H127</f>
        <v>0</v>
      </c>
      <c r="Q127" s="211">
        <v>0</v>
      </c>
      <c r="R127" s="211">
        <f>Q127*H127</f>
        <v>0</v>
      </c>
      <c r="S127" s="211">
        <v>0</v>
      </c>
      <c r="T127" s="212">
        <f>S127*H127</f>
        <v>0</v>
      </c>
      <c r="AR127" s="24" t="s">
        <v>208</v>
      </c>
      <c r="AT127" s="24" t="s">
        <v>203</v>
      </c>
      <c r="AU127" s="24" t="s">
        <v>87</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2007</v>
      </c>
    </row>
    <row r="128" spans="2:47" s="1" customFormat="1" ht="13.5">
      <c r="B128" s="47"/>
      <c r="D128" s="214" t="s">
        <v>210</v>
      </c>
      <c r="F128" s="215" t="s">
        <v>266</v>
      </c>
      <c r="I128" s="216"/>
      <c r="L128" s="47"/>
      <c r="M128" s="217"/>
      <c r="N128" s="48"/>
      <c r="O128" s="48"/>
      <c r="P128" s="48"/>
      <c r="Q128" s="48"/>
      <c r="R128" s="48"/>
      <c r="S128" s="48"/>
      <c r="T128" s="86"/>
      <c r="AT128" s="24" t="s">
        <v>210</v>
      </c>
      <c r="AU128" s="24" t="s">
        <v>87</v>
      </c>
    </row>
    <row r="129" spans="2:51" s="11" customFormat="1" ht="13.5">
      <c r="B129" s="218"/>
      <c r="D129" s="214" t="s">
        <v>212</v>
      </c>
      <c r="E129" s="219" t="s">
        <v>5</v>
      </c>
      <c r="F129" s="220" t="s">
        <v>2008</v>
      </c>
      <c r="H129" s="221">
        <v>175.92</v>
      </c>
      <c r="I129" s="222"/>
      <c r="L129" s="218"/>
      <c r="M129" s="223"/>
      <c r="N129" s="224"/>
      <c r="O129" s="224"/>
      <c r="P129" s="224"/>
      <c r="Q129" s="224"/>
      <c r="R129" s="224"/>
      <c r="S129" s="224"/>
      <c r="T129" s="225"/>
      <c r="AT129" s="219" t="s">
        <v>212</v>
      </c>
      <c r="AU129" s="219" t="s">
        <v>87</v>
      </c>
      <c r="AV129" s="11" t="s">
        <v>87</v>
      </c>
      <c r="AW129" s="11" t="s">
        <v>41</v>
      </c>
      <c r="AX129" s="11" t="s">
        <v>77</v>
      </c>
      <c r="AY129" s="219" t="s">
        <v>201</v>
      </c>
    </row>
    <row r="130" spans="2:51" s="12" customFormat="1" ht="13.5">
      <c r="B130" s="226"/>
      <c r="D130" s="214" t="s">
        <v>212</v>
      </c>
      <c r="E130" s="227" t="s">
        <v>5</v>
      </c>
      <c r="F130" s="228" t="s">
        <v>226</v>
      </c>
      <c r="H130" s="229">
        <v>175.92</v>
      </c>
      <c r="I130" s="230"/>
      <c r="L130" s="226"/>
      <c r="M130" s="231"/>
      <c r="N130" s="232"/>
      <c r="O130" s="232"/>
      <c r="P130" s="232"/>
      <c r="Q130" s="232"/>
      <c r="R130" s="232"/>
      <c r="S130" s="232"/>
      <c r="T130" s="233"/>
      <c r="AT130" s="227" t="s">
        <v>212</v>
      </c>
      <c r="AU130" s="227" t="s">
        <v>87</v>
      </c>
      <c r="AV130" s="12" t="s">
        <v>208</v>
      </c>
      <c r="AW130" s="12" t="s">
        <v>41</v>
      </c>
      <c r="AX130" s="12" t="s">
        <v>85</v>
      </c>
      <c r="AY130" s="227" t="s">
        <v>201</v>
      </c>
    </row>
    <row r="131" spans="2:65" s="1" customFormat="1" ht="16.5" customHeight="1">
      <c r="B131" s="201"/>
      <c r="C131" s="202" t="s">
        <v>256</v>
      </c>
      <c r="D131" s="202" t="s">
        <v>203</v>
      </c>
      <c r="E131" s="203" t="s">
        <v>268</v>
      </c>
      <c r="F131" s="204" t="s">
        <v>269</v>
      </c>
      <c r="G131" s="205" t="s">
        <v>270</v>
      </c>
      <c r="H131" s="206">
        <v>638</v>
      </c>
      <c r="I131" s="207"/>
      <c r="J131" s="208">
        <f>ROUND(I131*H131,2)</f>
        <v>0</v>
      </c>
      <c r="K131" s="204" t="s">
        <v>207</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2009</v>
      </c>
    </row>
    <row r="132" spans="2:47" s="1" customFormat="1" ht="13.5">
      <c r="B132" s="47"/>
      <c r="D132" s="214" t="s">
        <v>210</v>
      </c>
      <c r="F132" s="215" t="s">
        <v>272</v>
      </c>
      <c r="I132" s="216"/>
      <c r="L132" s="47"/>
      <c r="M132" s="217"/>
      <c r="N132" s="48"/>
      <c r="O132" s="48"/>
      <c r="P132" s="48"/>
      <c r="Q132" s="48"/>
      <c r="R132" s="48"/>
      <c r="S132" s="48"/>
      <c r="T132" s="86"/>
      <c r="AT132" s="24" t="s">
        <v>210</v>
      </c>
      <c r="AU132" s="24" t="s">
        <v>87</v>
      </c>
    </row>
    <row r="133" spans="2:51" s="11" customFormat="1" ht="13.5">
      <c r="B133" s="218"/>
      <c r="D133" s="214" t="s">
        <v>212</v>
      </c>
      <c r="E133" s="219" t="s">
        <v>5</v>
      </c>
      <c r="F133" s="220" t="s">
        <v>2010</v>
      </c>
      <c r="H133" s="221">
        <v>638</v>
      </c>
      <c r="I133" s="222"/>
      <c r="L133" s="218"/>
      <c r="M133" s="223"/>
      <c r="N133" s="224"/>
      <c r="O133" s="224"/>
      <c r="P133" s="224"/>
      <c r="Q133" s="224"/>
      <c r="R133" s="224"/>
      <c r="S133" s="224"/>
      <c r="T133" s="225"/>
      <c r="AT133" s="219" t="s">
        <v>212</v>
      </c>
      <c r="AU133" s="219" t="s">
        <v>87</v>
      </c>
      <c r="AV133" s="11" t="s">
        <v>87</v>
      </c>
      <c r="AW133" s="11" t="s">
        <v>41</v>
      </c>
      <c r="AX133" s="11" t="s">
        <v>85</v>
      </c>
      <c r="AY133" s="219" t="s">
        <v>201</v>
      </c>
    </row>
    <row r="134" spans="2:63" s="10" customFormat="1" ht="29.85" customHeight="1">
      <c r="B134" s="188"/>
      <c r="D134" s="189" t="s">
        <v>76</v>
      </c>
      <c r="E134" s="199" t="s">
        <v>87</v>
      </c>
      <c r="F134" s="199" t="s">
        <v>274</v>
      </c>
      <c r="I134" s="191"/>
      <c r="J134" s="200">
        <f>BK134</f>
        <v>0</v>
      </c>
      <c r="L134" s="188"/>
      <c r="M134" s="193"/>
      <c r="N134" s="194"/>
      <c r="O134" s="194"/>
      <c r="P134" s="195">
        <f>SUM(P135:P181)</f>
        <v>0</v>
      </c>
      <c r="Q134" s="194"/>
      <c r="R134" s="195">
        <f>SUM(R135:R181)</f>
        <v>265.79725355</v>
      </c>
      <c r="S134" s="194"/>
      <c r="T134" s="196">
        <f>SUM(T135:T181)</f>
        <v>0</v>
      </c>
      <c r="AR134" s="189" t="s">
        <v>85</v>
      </c>
      <c r="AT134" s="197" t="s">
        <v>76</v>
      </c>
      <c r="AU134" s="197" t="s">
        <v>85</v>
      </c>
      <c r="AY134" s="189" t="s">
        <v>201</v>
      </c>
      <c r="BK134" s="198">
        <f>SUM(BK135:BK181)</f>
        <v>0</v>
      </c>
    </row>
    <row r="135" spans="2:65" s="1" customFormat="1" ht="16.5" customHeight="1">
      <c r="B135" s="201"/>
      <c r="C135" s="202" t="s">
        <v>127</v>
      </c>
      <c r="D135" s="202" t="s">
        <v>203</v>
      </c>
      <c r="E135" s="203" t="s">
        <v>2011</v>
      </c>
      <c r="F135" s="204" t="s">
        <v>2012</v>
      </c>
      <c r="G135" s="205" t="s">
        <v>206</v>
      </c>
      <c r="H135" s="206">
        <v>12.771</v>
      </c>
      <c r="I135" s="207"/>
      <c r="J135" s="208">
        <f>ROUND(I135*H135,2)</f>
        <v>0</v>
      </c>
      <c r="K135" s="204" t="s">
        <v>207</v>
      </c>
      <c r="L135" s="47"/>
      <c r="M135" s="209" t="s">
        <v>5</v>
      </c>
      <c r="N135" s="210" t="s">
        <v>48</v>
      </c>
      <c r="O135" s="48"/>
      <c r="P135" s="211">
        <f>O135*H135</f>
        <v>0</v>
      </c>
      <c r="Q135" s="211">
        <v>0</v>
      </c>
      <c r="R135" s="211">
        <f>Q135*H135</f>
        <v>0</v>
      </c>
      <c r="S135" s="211">
        <v>0</v>
      </c>
      <c r="T135" s="212">
        <f>S135*H135</f>
        <v>0</v>
      </c>
      <c r="AR135" s="24" t="s">
        <v>208</v>
      </c>
      <c r="AT135" s="24" t="s">
        <v>203</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2013</v>
      </c>
    </row>
    <row r="136" spans="2:47" s="1" customFormat="1" ht="13.5">
      <c r="B136" s="47"/>
      <c r="D136" s="214" t="s">
        <v>210</v>
      </c>
      <c r="F136" s="215" t="s">
        <v>2014</v>
      </c>
      <c r="I136" s="216"/>
      <c r="L136" s="47"/>
      <c r="M136" s="217"/>
      <c r="N136" s="48"/>
      <c r="O136" s="48"/>
      <c r="P136" s="48"/>
      <c r="Q136" s="48"/>
      <c r="R136" s="48"/>
      <c r="S136" s="48"/>
      <c r="T136" s="86"/>
      <c r="AT136" s="24" t="s">
        <v>210</v>
      </c>
      <c r="AU136" s="24" t="s">
        <v>87</v>
      </c>
    </row>
    <row r="137" spans="2:51" s="11" customFormat="1" ht="13.5">
      <c r="B137" s="218"/>
      <c r="D137" s="214" t="s">
        <v>212</v>
      </c>
      <c r="E137" s="219" t="s">
        <v>5</v>
      </c>
      <c r="F137" s="220" t="s">
        <v>2015</v>
      </c>
      <c r="H137" s="221">
        <v>12.771</v>
      </c>
      <c r="I137" s="222"/>
      <c r="L137" s="218"/>
      <c r="M137" s="223"/>
      <c r="N137" s="224"/>
      <c r="O137" s="224"/>
      <c r="P137" s="224"/>
      <c r="Q137" s="224"/>
      <c r="R137" s="224"/>
      <c r="S137" s="224"/>
      <c r="T137" s="225"/>
      <c r="AT137" s="219" t="s">
        <v>212</v>
      </c>
      <c r="AU137" s="219" t="s">
        <v>87</v>
      </c>
      <c r="AV137" s="11" t="s">
        <v>87</v>
      </c>
      <c r="AW137" s="11" t="s">
        <v>41</v>
      </c>
      <c r="AX137" s="11" t="s">
        <v>85</v>
      </c>
      <c r="AY137" s="219" t="s">
        <v>201</v>
      </c>
    </row>
    <row r="138" spans="2:65" s="1" customFormat="1" ht="25.5" customHeight="1">
      <c r="B138" s="201"/>
      <c r="C138" s="202" t="s">
        <v>130</v>
      </c>
      <c r="D138" s="202" t="s">
        <v>203</v>
      </c>
      <c r="E138" s="203" t="s">
        <v>275</v>
      </c>
      <c r="F138" s="204" t="s">
        <v>276</v>
      </c>
      <c r="G138" s="205" t="s">
        <v>206</v>
      </c>
      <c r="H138" s="206">
        <v>68.037</v>
      </c>
      <c r="I138" s="207"/>
      <c r="J138" s="208">
        <f>ROUND(I138*H138,2)</f>
        <v>0</v>
      </c>
      <c r="K138" s="204" t="s">
        <v>207</v>
      </c>
      <c r="L138" s="47"/>
      <c r="M138" s="209" t="s">
        <v>5</v>
      </c>
      <c r="N138" s="210" t="s">
        <v>48</v>
      </c>
      <c r="O138" s="48"/>
      <c r="P138" s="211">
        <f>O138*H138</f>
        <v>0</v>
      </c>
      <c r="Q138" s="211">
        <v>0</v>
      </c>
      <c r="R138" s="211">
        <f>Q138*H138</f>
        <v>0</v>
      </c>
      <c r="S138" s="211">
        <v>0</v>
      </c>
      <c r="T138" s="212">
        <f>S138*H138</f>
        <v>0</v>
      </c>
      <c r="AR138" s="24" t="s">
        <v>208</v>
      </c>
      <c r="AT138" s="24" t="s">
        <v>203</v>
      </c>
      <c r="AU138" s="24" t="s">
        <v>87</v>
      </c>
      <c r="AY138" s="24" t="s">
        <v>201</v>
      </c>
      <c r="BE138" s="213">
        <f>IF(N138="základní",J138,0)</f>
        <v>0</v>
      </c>
      <c r="BF138" s="213">
        <f>IF(N138="snížená",J138,0)</f>
        <v>0</v>
      </c>
      <c r="BG138" s="213">
        <f>IF(N138="zákl. přenesená",J138,0)</f>
        <v>0</v>
      </c>
      <c r="BH138" s="213">
        <f>IF(N138="sníž. přenesená",J138,0)</f>
        <v>0</v>
      </c>
      <c r="BI138" s="213">
        <f>IF(N138="nulová",J138,0)</f>
        <v>0</v>
      </c>
      <c r="BJ138" s="24" t="s">
        <v>85</v>
      </c>
      <c r="BK138" s="213">
        <f>ROUND(I138*H138,2)</f>
        <v>0</v>
      </c>
      <c r="BL138" s="24" t="s">
        <v>208</v>
      </c>
      <c r="BM138" s="24" t="s">
        <v>2016</v>
      </c>
    </row>
    <row r="139" spans="2:47" s="1" customFormat="1" ht="13.5">
      <c r="B139" s="47"/>
      <c r="D139" s="214" t="s">
        <v>210</v>
      </c>
      <c r="F139" s="215" t="s">
        <v>278</v>
      </c>
      <c r="I139" s="216"/>
      <c r="L139" s="47"/>
      <c r="M139" s="217"/>
      <c r="N139" s="48"/>
      <c r="O139" s="48"/>
      <c r="P139" s="48"/>
      <c r="Q139" s="48"/>
      <c r="R139" s="48"/>
      <c r="S139" s="48"/>
      <c r="T139" s="86"/>
      <c r="AT139" s="24" t="s">
        <v>210</v>
      </c>
      <c r="AU139" s="24" t="s">
        <v>87</v>
      </c>
    </row>
    <row r="140" spans="2:51" s="11" customFormat="1" ht="13.5">
      <c r="B140" s="218"/>
      <c r="D140" s="214" t="s">
        <v>212</v>
      </c>
      <c r="E140" s="219" t="s">
        <v>5</v>
      </c>
      <c r="F140" s="220" t="s">
        <v>2017</v>
      </c>
      <c r="H140" s="221">
        <v>68.037</v>
      </c>
      <c r="I140" s="222"/>
      <c r="L140" s="218"/>
      <c r="M140" s="223"/>
      <c r="N140" s="224"/>
      <c r="O140" s="224"/>
      <c r="P140" s="224"/>
      <c r="Q140" s="224"/>
      <c r="R140" s="224"/>
      <c r="S140" s="224"/>
      <c r="T140" s="225"/>
      <c r="AT140" s="219" t="s">
        <v>212</v>
      </c>
      <c r="AU140" s="219" t="s">
        <v>87</v>
      </c>
      <c r="AV140" s="11" t="s">
        <v>87</v>
      </c>
      <c r="AW140" s="11" t="s">
        <v>41</v>
      </c>
      <c r="AX140" s="11" t="s">
        <v>77</v>
      </c>
      <c r="AY140" s="219" t="s">
        <v>201</v>
      </c>
    </row>
    <row r="141" spans="2:51" s="12" customFormat="1" ht="13.5">
      <c r="B141" s="226"/>
      <c r="D141" s="214" t="s">
        <v>212</v>
      </c>
      <c r="E141" s="227" t="s">
        <v>5</v>
      </c>
      <c r="F141" s="228" t="s">
        <v>226</v>
      </c>
      <c r="H141" s="229">
        <v>68.037</v>
      </c>
      <c r="I141" s="230"/>
      <c r="L141" s="226"/>
      <c r="M141" s="231"/>
      <c r="N141" s="232"/>
      <c r="O141" s="232"/>
      <c r="P141" s="232"/>
      <c r="Q141" s="232"/>
      <c r="R141" s="232"/>
      <c r="S141" s="232"/>
      <c r="T141" s="233"/>
      <c r="AT141" s="227" t="s">
        <v>212</v>
      </c>
      <c r="AU141" s="227" t="s">
        <v>87</v>
      </c>
      <c r="AV141" s="12" t="s">
        <v>208</v>
      </c>
      <c r="AW141" s="12" t="s">
        <v>41</v>
      </c>
      <c r="AX141" s="12" t="s">
        <v>85</v>
      </c>
      <c r="AY141" s="227" t="s">
        <v>201</v>
      </c>
    </row>
    <row r="142" spans="2:65" s="1" customFormat="1" ht="16.5" customHeight="1">
      <c r="B142" s="201"/>
      <c r="C142" s="202" t="s">
        <v>133</v>
      </c>
      <c r="D142" s="202" t="s">
        <v>203</v>
      </c>
      <c r="E142" s="203" t="s">
        <v>2018</v>
      </c>
      <c r="F142" s="204" t="s">
        <v>2019</v>
      </c>
      <c r="G142" s="205" t="s">
        <v>206</v>
      </c>
      <c r="H142" s="206">
        <v>80.744</v>
      </c>
      <c r="I142" s="207"/>
      <c r="J142" s="208">
        <f>ROUND(I142*H142,2)</f>
        <v>0</v>
      </c>
      <c r="K142" s="204" t="s">
        <v>207</v>
      </c>
      <c r="L142" s="47"/>
      <c r="M142" s="209" t="s">
        <v>5</v>
      </c>
      <c r="N142" s="210" t="s">
        <v>48</v>
      </c>
      <c r="O142" s="48"/>
      <c r="P142" s="211">
        <f>O142*H142</f>
        <v>0</v>
      </c>
      <c r="Q142" s="211">
        <v>0</v>
      </c>
      <c r="R142" s="211">
        <f>Q142*H142</f>
        <v>0</v>
      </c>
      <c r="S142" s="211">
        <v>0</v>
      </c>
      <c r="T142" s="212">
        <f>S142*H142</f>
        <v>0</v>
      </c>
      <c r="AR142" s="24" t="s">
        <v>208</v>
      </c>
      <c r="AT142" s="24" t="s">
        <v>203</v>
      </c>
      <c r="AU142" s="24" t="s">
        <v>87</v>
      </c>
      <c r="AY142" s="24" t="s">
        <v>201</v>
      </c>
      <c r="BE142" s="213">
        <f>IF(N142="základní",J142,0)</f>
        <v>0</v>
      </c>
      <c r="BF142" s="213">
        <f>IF(N142="snížená",J142,0)</f>
        <v>0</v>
      </c>
      <c r="BG142" s="213">
        <f>IF(N142="zákl. přenesená",J142,0)</f>
        <v>0</v>
      </c>
      <c r="BH142" s="213">
        <f>IF(N142="sníž. přenesená",J142,0)</f>
        <v>0</v>
      </c>
      <c r="BI142" s="213">
        <f>IF(N142="nulová",J142,0)</f>
        <v>0</v>
      </c>
      <c r="BJ142" s="24" t="s">
        <v>85</v>
      </c>
      <c r="BK142" s="213">
        <f>ROUND(I142*H142,2)</f>
        <v>0</v>
      </c>
      <c r="BL142" s="24" t="s">
        <v>208</v>
      </c>
      <c r="BM142" s="24" t="s">
        <v>2020</v>
      </c>
    </row>
    <row r="143" spans="2:47" s="1" customFormat="1" ht="13.5">
      <c r="B143" s="47"/>
      <c r="D143" s="214" t="s">
        <v>210</v>
      </c>
      <c r="F143" s="215" t="s">
        <v>2021</v>
      </c>
      <c r="I143" s="216"/>
      <c r="L143" s="47"/>
      <c r="M143" s="217"/>
      <c r="N143" s="48"/>
      <c r="O143" s="48"/>
      <c r="P143" s="48"/>
      <c r="Q143" s="48"/>
      <c r="R143" s="48"/>
      <c r="S143" s="48"/>
      <c r="T143" s="86"/>
      <c r="AT143" s="24" t="s">
        <v>210</v>
      </c>
      <c r="AU143" s="24" t="s">
        <v>87</v>
      </c>
    </row>
    <row r="144" spans="2:51" s="11" customFormat="1" ht="13.5">
      <c r="B144" s="218"/>
      <c r="D144" s="214" t="s">
        <v>212</v>
      </c>
      <c r="E144" s="219" t="s">
        <v>5</v>
      </c>
      <c r="F144" s="220" t="s">
        <v>2022</v>
      </c>
      <c r="H144" s="221">
        <v>80.744</v>
      </c>
      <c r="I144" s="222"/>
      <c r="L144" s="218"/>
      <c r="M144" s="223"/>
      <c r="N144" s="224"/>
      <c r="O144" s="224"/>
      <c r="P144" s="224"/>
      <c r="Q144" s="224"/>
      <c r="R144" s="224"/>
      <c r="S144" s="224"/>
      <c r="T144" s="225"/>
      <c r="AT144" s="219" t="s">
        <v>212</v>
      </c>
      <c r="AU144" s="219" t="s">
        <v>87</v>
      </c>
      <c r="AV144" s="11" t="s">
        <v>87</v>
      </c>
      <c r="AW144" s="11" t="s">
        <v>41</v>
      </c>
      <c r="AX144" s="11" t="s">
        <v>77</v>
      </c>
      <c r="AY144" s="219" t="s">
        <v>201</v>
      </c>
    </row>
    <row r="145" spans="2:51" s="12" customFormat="1" ht="13.5">
      <c r="B145" s="226"/>
      <c r="D145" s="214" t="s">
        <v>212</v>
      </c>
      <c r="E145" s="227" t="s">
        <v>5</v>
      </c>
      <c r="F145" s="228" t="s">
        <v>226</v>
      </c>
      <c r="H145" s="229">
        <v>80.744</v>
      </c>
      <c r="I145" s="230"/>
      <c r="L145" s="226"/>
      <c r="M145" s="231"/>
      <c r="N145" s="232"/>
      <c r="O145" s="232"/>
      <c r="P145" s="232"/>
      <c r="Q145" s="232"/>
      <c r="R145" s="232"/>
      <c r="S145" s="232"/>
      <c r="T145" s="233"/>
      <c r="AT145" s="227" t="s">
        <v>212</v>
      </c>
      <c r="AU145" s="227" t="s">
        <v>87</v>
      </c>
      <c r="AV145" s="12" t="s">
        <v>208</v>
      </c>
      <c r="AW145" s="12" t="s">
        <v>41</v>
      </c>
      <c r="AX145" s="12" t="s">
        <v>85</v>
      </c>
      <c r="AY145" s="227" t="s">
        <v>201</v>
      </c>
    </row>
    <row r="146" spans="2:65" s="1" customFormat="1" ht="16.5" customHeight="1">
      <c r="B146" s="201"/>
      <c r="C146" s="202" t="s">
        <v>136</v>
      </c>
      <c r="D146" s="202" t="s">
        <v>203</v>
      </c>
      <c r="E146" s="203" t="s">
        <v>2023</v>
      </c>
      <c r="F146" s="204" t="s">
        <v>2024</v>
      </c>
      <c r="G146" s="205" t="s">
        <v>270</v>
      </c>
      <c r="H146" s="206">
        <v>14.085</v>
      </c>
      <c r="I146" s="207"/>
      <c r="J146" s="208">
        <f>ROUND(I146*H146,2)</f>
        <v>0</v>
      </c>
      <c r="K146" s="204" t="s">
        <v>207</v>
      </c>
      <c r="L146" s="47"/>
      <c r="M146" s="209" t="s">
        <v>5</v>
      </c>
      <c r="N146" s="210" t="s">
        <v>48</v>
      </c>
      <c r="O146" s="48"/>
      <c r="P146" s="211">
        <f>O146*H146</f>
        <v>0</v>
      </c>
      <c r="Q146" s="211">
        <v>0.00247</v>
      </c>
      <c r="R146" s="211">
        <f>Q146*H146</f>
        <v>0.03478995</v>
      </c>
      <c r="S146" s="211">
        <v>0</v>
      </c>
      <c r="T146" s="212">
        <f>S146*H146</f>
        <v>0</v>
      </c>
      <c r="AR146" s="24" t="s">
        <v>208</v>
      </c>
      <c r="AT146" s="24" t="s">
        <v>203</v>
      </c>
      <c r="AU146" s="24" t="s">
        <v>87</v>
      </c>
      <c r="AY146" s="24" t="s">
        <v>201</v>
      </c>
      <c r="BE146" s="213">
        <f>IF(N146="základní",J146,0)</f>
        <v>0</v>
      </c>
      <c r="BF146" s="213">
        <f>IF(N146="snížená",J146,0)</f>
        <v>0</v>
      </c>
      <c r="BG146" s="213">
        <f>IF(N146="zákl. přenesená",J146,0)</f>
        <v>0</v>
      </c>
      <c r="BH146" s="213">
        <f>IF(N146="sníž. přenesená",J146,0)</f>
        <v>0</v>
      </c>
      <c r="BI146" s="213">
        <f>IF(N146="nulová",J146,0)</f>
        <v>0</v>
      </c>
      <c r="BJ146" s="24" t="s">
        <v>85</v>
      </c>
      <c r="BK146" s="213">
        <f>ROUND(I146*H146,2)</f>
        <v>0</v>
      </c>
      <c r="BL146" s="24" t="s">
        <v>208</v>
      </c>
      <c r="BM146" s="24" t="s">
        <v>2025</v>
      </c>
    </row>
    <row r="147" spans="2:47" s="1" customFormat="1" ht="13.5">
      <c r="B147" s="47"/>
      <c r="D147" s="214" t="s">
        <v>210</v>
      </c>
      <c r="F147" s="215" t="s">
        <v>2026</v>
      </c>
      <c r="I147" s="216"/>
      <c r="L147" s="47"/>
      <c r="M147" s="217"/>
      <c r="N147" s="48"/>
      <c r="O147" s="48"/>
      <c r="P147" s="48"/>
      <c r="Q147" s="48"/>
      <c r="R147" s="48"/>
      <c r="S147" s="48"/>
      <c r="T147" s="86"/>
      <c r="AT147" s="24" t="s">
        <v>210</v>
      </c>
      <c r="AU147" s="24" t="s">
        <v>87</v>
      </c>
    </row>
    <row r="148" spans="2:51" s="11" customFormat="1" ht="13.5">
      <c r="B148" s="218"/>
      <c r="D148" s="214" t="s">
        <v>212</v>
      </c>
      <c r="E148" s="219" t="s">
        <v>5</v>
      </c>
      <c r="F148" s="220" t="s">
        <v>2027</v>
      </c>
      <c r="H148" s="221">
        <v>14.085</v>
      </c>
      <c r="I148" s="222"/>
      <c r="L148" s="218"/>
      <c r="M148" s="223"/>
      <c r="N148" s="224"/>
      <c r="O148" s="224"/>
      <c r="P148" s="224"/>
      <c r="Q148" s="224"/>
      <c r="R148" s="224"/>
      <c r="S148" s="224"/>
      <c r="T148" s="225"/>
      <c r="AT148" s="219" t="s">
        <v>212</v>
      </c>
      <c r="AU148" s="219" t="s">
        <v>87</v>
      </c>
      <c r="AV148" s="11" t="s">
        <v>87</v>
      </c>
      <c r="AW148" s="11" t="s">
        <v>41</v>
      </c>
      <c r="AX148" s="11" t="s">
        <v>77</v>
      </c>
      <c r="AY148" s="219" t="s">
        <v>201</v>
      </c>
    </row>
    <row r="149" spans="2:51" s="12" customFormat="1" ht="13.5">
      <c r="B149" s="226"/>
      <c r="D149" s="214" t="s">
        <v>212</v>
      </c>
      <c r="E149" s="227" t="s">
        <v>5</v>
      </c>
      <c r="F149" s="228" t="s">
        <v>226</v>
      </c>
      <c r="H149" s="229">
        <v>14.085</v>
      </c>
      <c r="I149" s="230"/>
      <c r="L149" s="226"/>
      <c r="M149" s="231"/>
      <c r="N149" s="232"/>
      <c r="O149" s="232"/>
      <c r="P149" s="232"/>
      <c r="Q149" s="232"/>
      <c r="R149" s="232"/>
      <c r="S149" s="232"/>
      <c r="T149" s="233"/>
      <c r="AT149" s="227" t="s">
        <v>212</v>
      </c>
      <c r="AU149" s="227" t="s">
        <v>87</v>
      </c>
      <c r="AV149" s="12" t="s">
        <v>208</v>
      </c>
      <c r="AW149" s="12" t="s">
        <v>41</v>
      </c>
      <c r="AX149" s="12" t="s">
        <v>85</v>
      </c>
      <c r="AY149" s="227" t="s">
        <v>201</v>
      </c>
    </row>
    <row r="150" spans="2:65" s="1" customFormat="1" ht="16.5" customHeight="1">
      <c r="B150" s="201"/>
      <c r="C150" s="202" t="s">
        <v>139</v>
      </c>
      <c r="D150" s="202" t="s">
        <v>203</v>
      </c>
      <c r="E150" s="203" t="s">
        <v>2028</v>
      </c>
      <c r="F150" s="204" t="s">
        <v>2029</v>
      </c>
      <c r="G150" s="205" t="s">
        <v>270</v>
      </c>
      <c r="H150" s="206">
        <v>14.085</v>
      </c>
      <c r="I150" s="207"/>
      <c r="J150" s="208">
        <f>ROUND(I150*H150,2)</f>
        <v>0</v>
      </c>
      <c r="K150" s="204" t="s">
        <v>207</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2030</v>
      </c>
    </row>
    <row r="151" spans="2:47" s="1" customFormat="1" ht="13.5">
      <c r="B151" s="47"/>
      <c r="D151" s="214" t="s">
        <v>210</v>
      </c>
      <c r="F151" s="215" t="s">
        <v>2031</v>
      </c>
      <c r="I151" s="216"/>
      <c r="L151" s="47"/>
      <c r="M151" s="217"/>
      <c r="N151" s="48"/>
      <c r="O151" s="48"/>
      <c r="P151" s="48"/>
      <c r="Q151" s="48"/>
      <c r="R151" s="48"/>
      <c r="S151" s="48"/>
      <c r="T151" s="86"/>
      <c r="AT151" s="24" t="s">
        <v>210</v>
      </c>
      <c r="AU151" s="24" t="s">
        <v>87</v>
      </c>
    </row>
    <row r="152" spans="2:51" s="11" customFormat="1" ht="13.5">
      <c r="B152" s="218"/>
      <c r="D152" s="214" t="s">
        <v>212</v>
      </c>
      <c r="E152" s="219" t="s">
        <v>5</v>
      </c>
      <c r="F152" s="220" t="s">
        <v>2027</v>
      </c>
      <c r="H152" s="221">
        <v>14.085</v>
      </c>
      <c r="I152" s="222"/>
      <c r="L152" s="218"/>
      <c r="M152" s="223"/>
      <c r="N152" s="224"/>
      <c r="O152" s="224"/>
      <c r="P152" s="224"/>
      <c r="Q152" s="224"/>
      <c r="R152" s="224"/>
      <c r="S152" s="224"/>
      <c r="T152" s="225"/>
      <c r="AT152" s="219" t="s">
        <v>212</v>
      </c>
      <c r="AU152" s="219" t="s">
        <v>87</v>
      </c>
      <c r="AV152" s="11" t="s">
        <v>87</v>
      </c>
      <c r="AW152" s="11" t="s">
        <v>41</v>
      </c>
      <c r="AX152" s="11" t="s">
        <v>77</v>
      </c>
      <c r="AY152" s="219" t="s">
        <v>201</v>
      </c>
    </row>
    <row r="153" spans="2:51" s="12" customFormat="1" ht="13.5">
      <c r="B153" s="226"/>
      <c r="D153" s="214" t="s">
        <v>212</v>
      </c>
      <c r="E153" s="227" t="s">
        <v>5</v>
      </c>
      <c r="F153" s="228" t="s">
        <v>226</v>
      </c>
      <c r="H153" s="229">
        <v>14.085</v>
      </c>
      <c r="I153" s="230"/>
      <c r="L153" s="226"/>
      <c r="M153" s="231"/>
      <c r="N153" s="232"/>
      <c r="O153" s="232"/>
      <c r="P153" s="232"/>
      <c r="Q153" s="232"/>
      <c r="R153" s="232"/>
      <c r="S153" s="232"/>
      <c r="T153" s="233"/>
      <c r="AT153" s="227" t="s">
        <v>212</v>
      </c>
      <c r="AU153" s="227" t="s">
        <v>87</v>
      </c>
      <c r="AV153" s="12" t="s">
        <v>208</v>
      </c>
      <c r="AW153" s="12" t="s">
        <v>41</v>
      </c>
      <c r="AX153" s="12" t="s">
        <v>85</v>
      </c>
      <c r="AY153" s="227" t="s">
        <v>201</v>
      </c>
    </row>
    <row r="154" spans="2:65" s="1" customFormat="1" ht="16.5" customHeight="1">
      <c r="B154" s="201"/>
      <c r="C154" s="202" t="s">
        <v>11</v>
      </c>
      <c r="D154" s="202" t="s">
        <v>203</v>
      </c>
      <c r="E154" s="203" t="s">
        <v>291</v>
      </c>
      <c r="F154" s="204" t="s">
        <v>292</v>
      </c>
      <c r="G154" s="205" t="s">
        <v>259</v>
      </c>
      <c r="H154" s="206">
        <v>4.059</v>
      </c>
      <c r="I154" s="207"/>
      <c r="J154" s="208">
        <f>ROUND(I154*H154,2)</f>
        <v>0</v>
      </c>
      <c r="K154" s="204" t="s">
        <v>207</v>
      </c>
      <c r="L154" s="47"/>
      <c r="M154" s="209" t="s">
        <v>5</v>
      </c>
      <c r="N154" s="210" t="s">
        <v>48</v>
      </c>
      <c r="O154" s="48"/>
      <c r="P154" s="211">
        <f>O154*H154</f>
        <v>0</v>
      </c>
      <c r="Q154" s="211">
        <v>1.06277</v>
      </c>
      <c r="R154" s="211">
        <f>Q154*H154</f>
        <v>4.31378343</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2032</v>
      </c>
    </row>
    <row r="155" spans="2:47" s="1" customFormat="1" ht="13.5">
      <c r="B155" s="47"/>
      <c r="D155" s="214" t="s">
        <v>210</v>
      </c>
      <c r="F155" s="215" t="s">
        <v>294</v>
      </c>
      <c r="I155" s="216"/>
      <c r="L155" s="47"/>
      <c r="M155" s="217"/>
      <c r="N155" s="48"/>
      <c r="O155" s="48"/>
      <c r="P155" s="48"/>
      <c r="Q155" s="48"/>
      <c r="R155" s="48"/>
      <c r="S155" s="48"/>
      <c r="T155" s="86"/>
      <c r="AT155" s="24" t="s">
        <v>210</v>
      </c>
      <c r="AU155" s="24" t="s">
        <v>87</v>
      </c>
    </row>
    <row r="156" spans="2:51" s="11" customFormat="1" ht="13.5">
      <c r="B156" s="218"/>
      <c r="D156" s="214" t="s">
        <v>212</v>
      </c>
      <c r="E156" s="219" t="s">
        <v>5</v>
      </c>
      <c r="F156" s="220" t="s">
        <v>2033</v>
      </c>
      <c r="H156" s="221">
        <v>4.059</v>
      </c>
      <c r="I156" s="222"/>
      <c r="L156" s="218"/>
      <c r="M156" s="223"/>
      <c r="N156" s="224"/>
      <c r="O156" s="224"/>
      <c r="P156" s="224"/>
      <c r="Q156" s="224"/>
      <c r="R156" s="224"/>
      <c r="S156" s="224"/>
      <c r="T156" s="225"/>
      <c r="AT156" s="219" t="s">
        <v>212</v>
      </c>
      <c r="AU156" s="219" t="s">
        <v>87</v>
      </c>
      <c r="AV156" s="11" t="s">
        <v>87</v>
      </c>
      <c r="AW156" s="11" t="s">
        <v>41</v>
      </c>
      <c r="AX156" s="11" t="s">
        <v>77</v>
      </c>
      <c r="AY156" s="219" t="s">
        <v>201</v>
      </c>
    </row>
    <row r="157" spans="2:51" s="12" customFormat="1" ht="13.5">
      <c r="B157" s="226"/>
      <c r="D157" s="214" t="s">
        <v>212</v>
      </c>
      <c r="E157" s="227" t="s">
        <v>5</v>
      </c>
      <c r="F157" s="228" t="s">
        <v>226</v>
      </c>
      <c r="H157" s="229">
        <v>4.059</v>
      </c>
      <c r="I157" s="230"/>
      <c r="L157" s="226"/>
      <c r="M157" s="231"/>
      <c r="N157" s="232"/>
      <c r="O157" s="232"/>
      <c r="P157" s="232"/>
      <c r="Q157" s="232"/>
      <c r="R157" s="232"/>
      <c r="S157" s="232"/>
      <c r="T157" s="233"/>
      <c r="AT157" s="227" t="s">
        <v>212</v>
      </c>
      <c r="AU157" s="227" t="s">
        <v>87</v>
      </c>
      <c r="AV157" s="12" t="s">
        <v>208</v>
      </c>
      <c r="AW157" s="12" t="s">
        <v>41</v>
      </c>
      <c r="AX157" s="12" t="s">
        <v>85</v>
      </c>
      <c r="AY157" s="227" t="s">
        <v>201</v>
      </c>
    </row>
    <row r="158" spans="2:65" s="1" customFormat="1" ht="16.5" customHeight="1">
      <c r="B158" s="201"/>
      <c r="C158" s="202" t="s">
        <v>296</v>
      </c>
      <c r="D158" s="202" t="s">
        <v>203</v>
      </c>
      <c r="E158" s="203" t="s">
        <v>297</v>
      </c>
      <c r="F158" s="204" t="s">
        <v>298</v>
      </c>
      <c r="G158" s="205" t="s">
        <v>206</v>
      </c>
      <c r="H158" s="206">
        <v>106.23</v>
      </c>
      <c r="I158" s="207"/>
      <c r="J158" s="208">
        <f>ROUND(I158*H158,2)</f>
        <v>0</v>
      </c>
      <c r="K158" s="204" t="s">
        <v>207</v>
      </c>
      <c r="L158" s="47"/>
      <c r="M158" s="209" t="s">
        <v>5</v>
      </c>
      <c r="N158" s="210" t="s">
        <v>48</v>
      </c>
      <c r="O158" s="48"/>
      <c r="P158" s="211">
        <f>O158*H158</f>
        <v>0</v>
      </c>
      <c r="Q158" s="211">
        <v>2.45329</v>
      </c>
      <c r="R158" s="211">
        <f>Q158*H158</f>
        <v>260.6129967</v>
      </c>
      <c r="S158" s="211">
        <v>0</v>
      </c>
      <c r="T158" s="212">
        <f>S158*H158</f>
        <v>0</v>
      </c>
      <c r="AR158" s="24" t="s">
        <v>208</v>
      </c>
      <c r="AT158" s="24" t="s">
        <v>203</v>
      </c>
      <c r="AU158" s="24" t="s">
        <v>87</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2034</v>
      </c>
    </row>
    <row r="159" spans="2:47" s="1" customFormat="1" ht="13.5">
      <c r="B159" s="47"/>
      <c r="D159" s="214" t="s">
        <v>210</v>
      </c>
      <c r="F159" s="215" t="s">
        <v>300</v>
      </c>
      <c r="I159" s="216"/>
      <c r="L159" s="47"/>
      <c r="M159" s="217"/>
      <c r="N159" s="48"/>
      <c r="O159" s="48"/>
      <c r="P159" s="48"/>
      <c r="Q159" s="48"/>
      <c r="R159" s="48"/>
      <c r="S159" s="48"/>
      <c r="T159" s="86"/>
      <c r="AT159" s="24" t="s">
        <v>210</v>
      </c>
      <c r="AU159" s="24" t="s">
        <v>87</v>
      </c>
    </row>
    <row r="160" spans="2:51" s="11" customFormat="1" ht="13.5">
      <c r="B160" s="218"/>
      <c r="D160" s="214" t="s">
        <v>212</v>
      </c>
      <c r="E160" s="219" t="s">
        <v>5</v>
      </c>
      <c r="F160" s="220" t="s">
        <v>2035</v>
      </c>
      <c r="H160" s="221">
        <v>42.199</v>
      </c>
      <c r="I160" s="222"/>
      <c r="L160" s="218"/>
      <c r="M160" s="223"/>
      <c r="N160" s="224"/>
      <c r="O160" s="224"/>
      <c r="P160" s="224"/>
      <c r="Q160" s="224"/>
      <c r="R160" s="224"/>
      <c r="S160" s="224"/>
      <c r="T160" s="225"/>
      <c r="AT160" s="219" t="s">
        <v>212</v>
      </c>
      <c r="AU160" s="219" t="s">
        <v>87</v>
      </c>
      <c r="AV160" s="11" t="s">
        <v>87</v>
      </c>
      <c r="AW160" s="11" t="s">
        <v>41</v>
      </c>
      <c r="AX160" s="11" t="s">
        <v>77</v>
      </c>
      <c r="AY160" s="219" t="s">
        <v>201</v>
      </c>
    </row>
    <row r="161" spans="2:51" s="11" customFormat="1" ht="13.5">
      <c r="B161" s="218"/>
      <c r="D161" s="214" t="s">
        <v>212</v>
      </c>
      <c r="E161" s="219" t="s">
        <v>5</v>
      </c>
      <c r="F161" s="220" t="s">
        <v>2036</v>
      </c>
      <c r="H161" s="221">
        <v>24.114</v>
      </c>
      <c r="I161" s="222"/>
      <c r="L161" s="218"/>
      <c r="M161" s="223"/>
      <c r="N161" s="224"/>
      <c r="O161" s="224"/>
      <c r="P161" s="224"/>
      <c r="Q161" s="224"/>
      <c r="R161" s="224"/>
      <c r="S161" s="224"/>
      <c r="T161" s="225"/>
      <c r="AT161" s="219" t="s">
        <v>212</v>
      </c>
      <c r="AU161" s="219" t="s">
        <v>87</v>
      </c>
      <c r="AV161" s="11" t="s">
        <v>87</v>
      </c>
      <c r="AW161" s="11" t="s">
        <v>41</v>
      </c>
      <c r="AX161" s="11" t="s">
        <v>77</v>
      </c>
      <c r="AY161" s="219" t="s">
        <v>201</v>
      </c>
    </row>
    <row r="162" spans="2:51" s="11" customFormat="1" ht="13.5">
      <c r="B162" s="218"/>
      <c r="D162" s="214" t="s">
        <v>212</v>
      </c>
      <c r="E162" s="219" t="s">
        <v>5</v>
      </c>
      <c r="F162" s="220" t="s">
        <v>2037</v>
      </c>
      <c r="H162" s="221">
        <v>25.916</v>
      </c>
      <c r="I162" s="222"/>
      <c r="L162" s="218"/>
      <c r="M162" s="223"/>
      <c r="N162" s="224"/>
      <c r="O162" s="224"/>
      <c r="P162" s="224"/>
      <c r="Q162" s="224"/>
      <c r="R162" s="224"/>
      <c r="S162" s="224"/>
      <c r="T162" s="225"/>
      <c r="AT162" s="219" t="s">
        <v>212</v>
      </c>
      <c r="AU162" s="219" t="s">
        <v>87</v>
      </c>
      <c r="AV162" s="11" t="s">
        <v>87</v>
      </c>
      <c r="AW162" s="11" t="s">
        <v>41</v>
      </c>
      <c r="AX162" s="11" t="s">
        <v>77</v>
      </c>
      <c r="AY162" s="219" t="s">
        <v>201</v>
      </c>
    </row>
    <row r="163" spans="2:51" s="11" customFormat="1" ht="13.5">
      <c r="B163" s="218"/>
      <c r="D163" s="214" t="s">
        <v>212</v>
      </c>
      <c r="E163" s="219" t="s">
        <v>5</v>
      </c>
      <c r="F163" s="220" t="s">
        <v>2038</v>
      </c>
      <c r="H163" s="221">
        <v>11.961</v>
      </c>
      <c r="I163" s="222"/>
      <c r="L163" s="218"/>
      <c r="M163" s="223"/>
      <c r="N163" s="224"/>
      <c r="O163" s="224"/>
      <c r="P163" s="224"/>
      <c r="Q163" s="224"/>
      <c r="R163" s="224"/>
      <c r="S163" s="224"/>
      <c r="T163" s="225"/>
      <c r="AT163" s="219" t="s">
        <v>212</v>
      </c>
      <c r="AU163" s="219" t="s">
        <v>87</v>
      </c>
      <c r="AV163" s="11" t="s">
        <v>87</v>
      </c>
      <c r="AW163" s="11" t="s">
        <v>41</v>
      </c>
      <c r="AX163" s="11" t="s">
        <v>77</v>
      </c>
      <c r="AY163" s="219" t="s">
        <v>201</v>
      </c>
    </row>
    <row r="164" spans="2:51" s="11" customFormat="1" ht="13.5">
      <c r="B164" s="218"/>
      <c r="D164" s="214" t="s">
        <v>212</v>
      </c>
      <c r="E164" s="219" t="s">
        <v>5</v>
      </c>
      <c r="F164" s="220" t="s">
        <v>2039</v>
      </c>
      <c r="H164" s="221">
        <v>2.04</v>
      </c>
      <c r="I164" s="222"/>
      <c r="L164" s="218"/>
      <c r="M164" s="223"/>
      <c r="N164" s="224"/>
      <c r="O164" s="224"/>
      <c r="P164" s="224"/>
      <c r="Q164" s="224"/>
      <c r="R164" s="224"/>
      <c r="S164" s="224"/>
      <c r="T164" s="225"/>
      <c r="AT164" s="219" t="s">
        <v>212</v>
      </c>
      <c r="AU164" s="219" t="s">
        <v>87</v>
      </c>
      <c r="AV164" s="11" t="s">
        <v>87</v>
      </c>
      <c r="AW164" s="11" t="s">
        <v>41</v>
      </c>
      <c r="AX164" s="11" t="s">
        <v>77</v>
      </c>
      <c r="AY164" s="219" t="s">
        <v>201</v>
      </c>
    </row>
    <row r="165" spans="2:51" s="12" customFormat="1" ht="13.5">
      <c r="B165" s="226"/>
      <c r="D165" s="214" t="s">
        <v>212</v>
      </c>
      <c r="E165" s="227" t="s">
        <v>5</v>
      </c>
      <c r="F165" s="228" t="s">
        <v>226</v>
      </c>
      <c r="H165" s="229">
        <v>106.23</v>
      </c>
      <c r="I165" s="230"/>
      <c r="L165" s="226"/>
      <c r="M165" s="231"/>
      <c r="N165" s="232"/>
      <c r="O165" s="232"/>
      <c r="P165" s="232"/>
      <c r="Q165" s="232"/>
      <c r="R165" s="232"/>
      <c r="S165" s="232"/>
      <c r="T165" s="233"/>
      <c r="AT165" s="227" t="s">
        <v>212</v>
      </c>
      <c r="AU165" s="227" t="s">
        <v>87</v>
      </c>
      <c r="AV165" s="12" t="s">
        <v>208</v>
      </c>
      <c r="AW165" s="12" t="s">
        <v>41</v>
      </c>
      <c r="AX165" s="12" t="s">
        <v>85</v>
      </c>
      <c r="AY165" s="227" t="s">
        <v>201</v>
      </c>
    </row>
    <row r="166" spans="2:65" s="1" customFormat="1" ht="16.5" customHeight="1">
      <c r="B166" s="201"/>
      <c r="C166" s="202" t="s">
        <v>302</v>
      </c>
      <c r="D166" s="202" t="s">
        <v>203</v>
      </c>
      <c r="E166" s="203" t="s">
        <v>303</v>
      </c>
      <c r="F166" s="204" t="s">
        <v>304</v>
      </c>
      <c r="G166" s="205" t="s">
        <v>270</v>
      </c>
      <c r="H166" s="206">
        <v>310.663</v>
      </c>
      <c r="I166" s="207"/>
      <c r="J166" s="208">
        <f>ROUND(I166*H166,2)</f>
        <v>0</v>
      </c>
      <c r="K166" s="204" t="s">
        <v>207</v>
      </c>
      <c r="L166" s="47"/>
      <c r="M166" s="209" t="s">
        <v>5</v>
      </c>
      <c r="N166" s="210" t="s">
        <v>48</v>
      </c>
      <c r="O166" s="48"/>
      <c r="P166" s="211">
        <f>O166*H166</f>
        <v>0</v>
      </c>
      <c r="Q166" s="211">
        <v>0.00269</v>
      </c>
      <c r="R166" s="211">
        <f>Q166*H166</f>
        <v>0.8356834700000001</v>
      </c>
      <c r="S166" s="211">
        <v>0</v>
      </c>
      <c r="T166" s="212">
        <f>S166*H166</f>
        <v>0</v>
      </c>
      <c r="AR166" s="24" t="s">
        <v>208</v>
      </c>
      <c r="AT166" s="24" t="s">
        <v>203</v>
      </c>
      <c r="AU166" s="24" t="s">
        <v>87</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2040</v>
      </c>
    </row>
    <row r="167" spans="2:47" s="1" customFormat="1" ht="13.5">
      <c r="B167" s="47"/>
      <c r="D167" s="214" t="s">
        <v>210</v>
      </c>
      <c r="F167" s="215" t="s">
        <v>306</v>
      </c>
      <c r="I167" s="216"/>
      <c r="L167" s="47"/>
      <c r="M167" s="217"/>
      <c r="N167" s="48"/>
      <c r="O167" s="48"/>
      <c r="P167" s="48"/>
      <c r="Q167" s="48"/>
      <c r="R167" s="48"/>
      <c r="S167" s="48"/>
      <c r="T167" s="86"/>
      <c r="AT167" s="24" t="s">
        <v>210</v>
      </c>
      <c r="AU167" s="24" t="s">
        <v>87</v>
      </c>
    </row>
    <row r="168" spans="2:51" s="11" customFormat="1" ht="13.5">
      <c r="B168" s="218"/>
      <c r="D168" s="214" t="s">
        <v>212</v>
      </c>
      <c r="E168" s="219" t="s">
        <v>5</v>
      </c>
      <c r="F168" s="220" t="s">
        <v>2041</v>
      </c>
      <c r="H168" s="221">
        <v>120.568</v>
      </c>
      <c r="I168" s="222"/>
      <c r="L168" s="218"/>
      <c r="M168" s="223"/>
      <c r="N168" s="224"/>
      <c r="O168" s="224"/>
      <c r="P168" s="224"/>
      <c r="Q168" s="224"/>
      <c r="R168" s="224"/>
      <c r="S168" s="224"/>
      <c r="T168" s="225"/>
      <c r="AT168" s="219" t="s">
        <v>212</v>
      </c>
      <c r="AU168" s="219" t="s">
        <v>87</v>
      </c>
      <c r="AV168" s="11" t="s">
        <v>87</v>
      </c>
      <c r="AW168" s="11" t="s">
        <v>41</v>
      </c>
      <c r="AX168" s="11" t="s">
        <v>77</v>
      </c>
      <c r="AY168" s="219" t="s">
        <v>201</v>
      </c>
    </row>
    <row r="169" spans="2:51" s="11" customFormat="1" ht="13.5">
      <c r="B169" s="218"/>
      <c r="D169" s="214" t="s">
        <v>212</v>
      </c>
      <c r="E169" s="219" t="s">
        <v>5</v>
      </c>
      <c r="F169" s="220" t="s">
        <v>2042</v>
      </c>
      <c r="H169" s="221">
        <v>60.284</v>
      </c>
      <c r="I169" s="222"/>
      <c r="L169" s="218"/>
      <c r="M169" s="223"/>
      <c r="N169" s="224"/>
      <c r="O169" s="224"/>
      <c r="P169" s="224"/>
      <c r="Q169" s="224"/>
      <c r="R169" s="224"/>
      <c r="S169" s="224"/>
      <c r="T169" s="225"/>
      <c r="AT169" s="219" t="s">
        <v>212</v>
      </c>
      <c r="AU169" s="219" t="s">
        <v>87</v>
      </c>
      <c r="AV169" s="11" t="s">
        <v>87</v>
      </c>
      <c r="AW169" s="11" t="s">
        <v>41</v>
      </c>
      <c r="AX169" s="11" t="s">
        <v>77</v>
      </c>
      <c r="AY169" s="219" t="s">
        <v>201</v>
      </c>
    </row>
    <row r="170" spans="2:51" s="11" customFormat="1" ht="13.5">
      <c r="B170" s="218"/>
      <c r="D170" s="214" t="s">
        <v>212</v>
      </c>
      <c r="E170" s="219" t="s">
        <v>5</v>
      </c>
      <c r="F170" s="220" t="s">
        <v>2043</v>
      </c>
      <c r="H170" s="221">
        <v>79.742</v>
      </c>
      <c r="I170" s="222"/>
      <c r="L170" s="218"/>
      <c r="M170" s="223"/>
      <c r="N170" s="224"/>
      <c r="O170" s="224"/>
      <c r="P170" s="224"/>
      <c r="Q170" s="224"/>
      <c r="R170" s="224"/>
      <c r="S170" s="224"/>
      <c r="T170" s="225"/>
      <c r="AT170" s="219" t="s">
        <v>212</v>
      </c>
      <c r="AU170" s="219" t="s">
        <v>87</v>
      </c>
      <c r="AV170" s="11" t="s">
        <v>87</v>
      </c>
      <c r="AW170" s="11" t="s">
        <v>41</v>
      </c>
      <c r="AX170" s="11" t="s">
        <v>77</v>
      </c>
      <c r="AY170" s="219" t="s">
        <v>201</v>
      </c>
    </row>
    <row r="171" spans="2:51" s="11" customFormat="1" ht="13.5">
      <c r="B171" s="218"/>
      <c r="D171" s="214" t="s">
        <v>212</v>
      </c>
      <c r="E171" s="219" t="s">
        <v>5</v>
      </c>
      <c r="F171" s="220" t="s">
        <v>2044</v>
      </c>
      <c r="H171" s="221">
        <v>39.871</v>
      </c>
      <c r="I171" s="222"/>
      <c r="L171" s="218"/>
      <c r="M171" s="223"/>
      <c r="N171" s="224"/>
      <c r="O171" s="224"/>
      <c r="P171" s="224"/>
      <c r="Q171" s="224"/>
      <c r="R171" s="224"/>
      <c r="S171" s="224"/>
      <c r="T171" s="225"/>
      <c r="AT171" s="219" t="s">
        <v>212</v>
      </c>
      <c r="AU171" s="219" t="s">
        <v>87</v>
      </c>
      <c r="AV171" s="11" t="s">
        <v>87</v>
      </c>
      <c r="AW171" s="11" t="s">
        <v>41</v>
      </c>
      <c r="AX171" s="11" t="s">
        <v>77</v>
      </c>
      <c r="AY171" s="219" t="s">
        <v>201</v>
      </c>
    </row>
    <row r="172" spans="2:51" s="11" customFormat="1" ht="13.5">
      <c r="B172" s="218"/>
      <c r="D172" s="214" t="s">
        <v>212</v>
      </c>
      <c r="E172" s="219" t="s">
        <v>5</v>
      </c>
      <c r="F172" s="220" t="s">
        <v>2045</v>
      </c>
      <c r="H172" s="221">
        <v>10.198</v>
      </c>
      <c r="I172" s="222"/>
      <c r="L172" s="218"/>
      <c r="M172" s="223"/>
      <c r="N172" s="224"/>
      <c r="O172" s="224"/>
      <c r="P172" s="224"/>
      <c r="Q172" s="224"/>
      <c r="R172" s="224"/>
      <c r="S172" s="224"/>
      <c r="T172" s="225"/>
      <c r="AT172" s="219" t="s">
        <v>212</v>
      </c>
      <c r="AU172" s="219" t="s">
        <v>87</v>
      </c>
      <c r="AV172" s="11" t="s">
        <v>87</v>
      </c>
      <c r="AW172" s="11" t="s">
        <v>41</v>
      </c>
      <c r="AX172" s="11" t="s">
        <v>77</v>
      </c>
      <c r="AY172" s="219" t="s">
        <v>201</v>
      </c>
    </row>
    <row r="173" spans="2:51" s="12" customFormat="1" ht="13.5">
      <c r="B173" s="226"/>
      <c r="D173" s="214" t="s">
        <v>212</v>
      </c>
      <c r="E173" s="227" t="s">
        <v>5</v>
      </c>
      <c r="F173" s="228" t="s">
        <v>226</v>
      </c>
      <c r="H173" s="229">
        <v>310.663</v>
      </c>
      <c r="I173" s="230"/>
      <c r="L173" s="226"/>
      <c r="M173" s="231"/>
      <c r="N173" s="232"/>
      <c r="O173" s="232"/>
      <c r="P173" s="232"/>
      <c r="Q173" s="232"/>
      <c r="R173" s="232"/>
      <c r="S173" s="232"/>
      <c r="T173" s="233"/>
      <c r="AT173" s="227" t="s">
        <v>212</v>
      </c>
      <c r="AU173" s="227" t="s">
        <v>87</v>
      </c>
      <c r="AV173" s="12" t="s">
        <v>208</v>
      </c>
      <c r="AW173" s="12" t="s">
        <v>41</v>
      </c>
      <c r="AX173" s="12" t="s">
        <v>85</v>
      </c>
      <c r="AY173" s="227" t="s">
        <v>201</v>
      </c>
    </row>
    <row r="174" spans="2:65" s="1" customFormat="1" ht="16.5" customHeight="1">
      <c r="B174" s="201"/>
      <c r="C174" s="202" t="s">
        <v>308</v>
      </c>
      <c r="D174" s="202" t="s">
        <v>203</v>
      </c>
      <c r="E174" s="203" t="s">
        <v>309</v>
      </c>
      <c r="F174" s="204" t="s">
        <v>310</v>
      </c>
      <c r="G174" s="205" t="s">
        <v>270</v>
      </c>
      <c r="H174" s="206">
        <v>310.663</v>
      </c>
      <c r="I174" s="207"/>
      <c r="J174" s="208">
        <f>ROUND(I174*H174,2)</f>
        <v>0</v>
      </c>
      <c r="K174" s="204" t="s">
        <v>207</v>
      </c>
      <c r="L174" s="47"/>
      <c r="M174" s="209" t="s">
        <v>5</v>
      </c>
      <c r="N174" s="210" t="s">
        <v>48</v>
      </c>
      <c r="O174" s="48"/>
      <c r="P174" s="211">
        <f>O174*H174</f>
        <v>0</v>
      </c>
      <c r="Q174" s="211">
        <v>0</v>
      </c>
      <c r="R174" s="211">
        <f>Q174*H174</f>
        <v>0</v>
      </c>
      <c r="S174" s="211">
        <v>0</v>
      </c>
      <c r="T174" s="212">
        <f>S174*H174</f>
        <v>0</v>
      </c>
      <c r="AR174" s="24" t="s">
        <v>208</v>
      </c>
      <c r="AT174" s="24" t="s">
        <v>203</v>
      </c>
      <c r="AU174" s="24" t="s">
        <v>87</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2046</v>
      </c>
    </row>
    <row r="175" spans="2:47" s="1" customFormat="1" ht="13.5">
      <c r="B175" s="47"/>
      <c r="D175" s="214" t="s">
        <v>210</v>
      </c>
      <c r="F175" s="215" t="s">
        <v>312</v>
      </c>
      <c r="I175" s="216"/>
      <c r="L175" s="47"/>
      <c r="M175" s="217"/>
      <c r="N175" s="48"/>
      <c r="O175" s="48"/>
      <c r="P175" s="48"/>
      <c r="Q175" s="48"/>
      <c r="R175" s="48"/>
      <c r="S175" s="48"/>
      <c r="T175" s="86"/>
      <c r="AT175" s="24" t="s">
        <v>210</v>
      </c>
      <c r="AU175" s="24" t="s">
        <v>87</v>
      </c>
    </row>
    <row r="176" spans="2:51" s="11" customFormat="1" ht="13.5">
      <c r="B176" s="218"/>
      <c r="D176" s="214" t="s">
        <v>212</v>
      </c>
      <c r="E176" s="219" t="s">
        <v>5</v>
      </c>
      <c r="F176" s="220" t="s">
        <v>2041</v>
      </c>
      <c r="H176" s="221">
        <v>120.568</v>
      </c>
      <c r="I176" s="222"/>
      <c r="L176" s="218"/>
      <c r="M176" s="223"/>
      <c r="N176" s="224"/>
      <c r="O176" s="224"/>
      <c r="P176" s="224"/>
      <c r="Q176" s="224"/>
      <c r="R176" s="224"/>
      <c r="S176" s="224"/>
      <c r="T176" s="225"/>
      <c r="AT176" s="219" t="s">
        <v>212</v>
      </c>
      <c r="AU176" s="219" t="s">
        <v>87</v>
      </c>
      <c r="AV176" s="11" t="s">
        <v>87</v>
      </c>
      <c r="AW176" s="11" t="s">
        <v>41</v>
      </c>
      <c r="AX176" s="11" t="s">
        <v>77</v>
      </c>
      <c r="AY176" s="219" t="s">
        <v>201</v>
      </c>
    </row>
    <row r="177" spans="2:51" s="11" customFormat="1" ht="13.5">
      <c r="B177" s="218"/>
      <c r="D177" s="214" t="s">
        <v>212</v>
      </c>
      <c r="E177" s="219" t="s">
        <v>5</v>
      </c>
      <c r="F177" s="220" t="s">
        <v>2042</v>
      </c>
      <c r="H177" s="221">
        <v>60.284</v>
      </c>
      <c r="I177" s="222"/>
      <c r="L177" s="218"/>
      <c r="M177" s="223"/>
      <c r="N177" s="224"/>
      <c r="O177" s="224"/>
      <c r="P177" s="224"/>
      <c r="Q177" s="224"/>
      <c r="R177" s="224"/>
      <c r="S177" s="224"/>
      <c r="T177" s="225"/>
      <c r="AT177" s="219" t="s">
        <v>212</v>
      </c>
      <c r="AU177" s="219" t="s">
        <v>87</v>
      </c>
      <c r="AV177" s="11" t="s">
        <v>87</v>
      </c>
      <c r="AW177" s="11" t="s">
        <v>41</v>
      </c>
      <c r="AX177" s="11" t="s">
        <v>77</v>
      </c>
      <c r="AY177" s="219" t="s">
        <v>201</v>
      </c>
    </row>
    <row r="178" spans="2:51" s="11" customFormat="1" ht="13.5">
      <c r="B178" s="218"/>
      <c r="D178" s="214" t="s">
        <v>212</v>
      </c>
      <c r="E178" s="219" t="s">
        <v>5</v>
      </c>
      <c r="F178" s="220" t="s">
        <v>2043</v>
      </c>
      <c r="H178" s="221">
        <v>79.742</v>
      </c>
      <c r="I178" s="222"/>
      <c r="L178" s="218"/>
      <c r="M178" s="223"/>
      <c r="N178" s="224"/>
      <c r="O178" s="224"/>
      <c r="P178" s="224"/>
      <c r="Q178" s="224"/>
      <c r="R178" s="224"/>
      <c r="S178" s="224"/>
      <c r="T178" s="225"/>
      <c r="AT178" s="219" t="s">
        <v>212</v>
      </c>
      <c r="AU178" s="219" t="s">
        <v>87</v>
      </c>
      <c r="AV178" s="11" t="s">
        <v>87</v>
      </c>
      <c r="AW178" s="11" t="s">
        <v>41</v>
      </c>
      <c r="AX178" s="11" t="s">
        <v>77</v>
      </c>
      <c r="AY178" s="219" t="s">
        <v>201</v>
      </c>
    </row>
    <row r="179" spans="2:51" s="11" customFormat="1" ht="13.5">
      <c r="B179" s="218"/>
      <c r="D179" s="214" t="s">
        <v>212</v>
      </c>
      <c r="E179" s="219" t="s">
        <v>5</v>
      </c>
      <c r="F179" s="220" t="s">
        <v>2044</v>
      </c>
      <c r="H179" s="221">
        <v>39.871</v>
      </c>
      <c r="I179" s="222"/>
      <c r="L179" s="218"/>
      <c r="M179" s="223"/>
      <c r="N179" s="224"/>
      <c r="O179" s="224"/>
      <c r="P179" s="224"/>
      <c r="Q179" s="224"/>
      <c r="R179" s="224"/>
      <c r="S179" s="224"/>
      <c r="T179" s="225"/>
      <c r="AT179" s="219" t="s">
        <v>212</v>
      </c>
      <c r="AU179" s="219" t="s">
        <v>87</v>
      </c>
      <c r="AV179" s="11" t="s">
        <v>87</v>
      </c>
      <c r="AW179" s="11" t="s">
        <v>41</v>
      </c>
      <c r="AX179" s="11" t="s">
        <v>77</v>
      </c>
      <c r="AY179" s="219" t="s">
        <v>201</v>
      </c>
    </row>
    <row r="180" spans="2:51" s="11" customFormat="1" ht="13.5">
      <c r="B180" s="218"/>
      <c r="D180" s="214" t="s">
        <v>212</v>
      </c>
      <c r="E180" s="219" t="s">
        <v>5</v>
      </c>
      <c r="F180" s="220" t="s">
        <v>2045</v>
      </c>
      <c r="H180" s="221">
        <v>10.198</v>
      </c>
      <c r="I180" s="222"/>
      <c r="L180" s="218"/>
      <c r="M180" s="223"/>
      <c r="N180" s="224"/>
      <c r="O180" s="224"/>
      <c r="P180" s="224"/>
      <c r="Q180" s="224"/>
      <c r="R180" s="224"/>
      <c r="S180" s="224"/>
      <c r="T180" s="225"/>
      <c r="AT180" s="219" t="s">
        <v>212</v>
      </c>
      <c r="AU180" s="219" t="s">
        <v>87</v>
      </c>
      <c r="AV180" s="11" t="s">
        <v>87</v>
      </c>
      <c r="AW180" s="11" t="s">
        <v>41</v>
      </c>
      <c r="AX180" s="11" t="s">
        <v>77</v>
      </c>
      <c r="AY180" s="219" t="s">
        <v>201</v>
      </c>
    </row>
    <row r="181" spans="2:51" s="12" customFormat="1" ht="13.5">
      <c r="B181" s="226"/>
      <c r="D181" s="214" t="s">
        <v>212</v>
      </c>
      <c r="E181" s="227" t="s">
        <v>5</v>
      </c>
      <c r="F181" s="228" t="s">
        <v>226</v>
      </c>
      <c r="H181" s="229">
        <v>310.663</v>
      </c>
      <c r="I181" s="230"/>
      <c r="L181" s="226"/>
      <c r="M181" s="231"/>
      <c r="N181" s="232"/>
      <c r="O181" s="232"/>
      <c r="P181" s="232"/>
      <c r="Q181" s="232"/>
      <c r="R181" s="232"/>
      <c r="S181" s="232"/>
      <c r="T181" s="233"/>
      <c r="AT181" s="227" t="s">
        <v>212</v>
      </c>
      <c r="AU181" s="227" t="s">
        <v>87</v>
      </c>
      <c r="AV181" s="12" t="s">
        <v>208</v>
      </c>
      <c r="AW181" s="12" t="s">
        <v>41</v>
      </c>
      <c r="AX181" s="12" t="s">
        <v>85</v>
      </c>
      <c r="AY181" s="227" t="s">
        <v>201</v>
      </c>
    </row>
    <row r="182" spans="2:63" s="10" customFormat="1" ht="29.85" customHeight="1">
      <c r="B182" s="188"/>
      <c r="D182" s="189" t="s">
        <v>76</v>
      </c>
      <c r="E182" s="199" t="s">
        <v>219</v>
      </c>
      <c r="F182" s="199" t="s">
        <v>333</v>
      </c>
      <c r="I182" s="191"/>
      <c r="J182" s="200">
        <f>BK182</f>
        <v>0</v>
      </c>
      <c r="L182" s="188"/>
      <c r="M182" s="193"/>
      <c r="N182" s="194"/>
      <c r="O182" s="194"/>
      <c r="P182" s="195">
        <f>SUM(P183:P244)</f>
        <v>0</v>
      </c>
      <c r="Q182" s="194"/>
      <c r="R182" s="195">
        <f>SUM(R183:R244)</f>
        <v>177.75647541</v>
      </c>
      <c r="S182" s="194"/>
      <c r="T182" s="196">
        <f>SUM(T183:T244)</f>
        <v>0</v>
      </c>
      <c r="AR182" s="189" t="s">
        <v>85</v>
      </c>
      <c r="AT182" s="197" t="s">
        <v>76</v>
      </c>
      <c r="AU182" s="197" t="s">
        <v>85</v>
      </c>
      <c r="AY182" s="189" t="s">
        <v>201</v>
      </c>
      <c r="BK182" s="198">
        <f>SUM(BK183:BK244)</f>
        <v>0</v>
      </c>
    </row>
    <row r="183" spans="2:65" s="1" customFormat="1" ht="25.5" customHeight="1">
      <c r="B183" s="201"/>
      <c r="C183" s="202" t="s">
        <v>313</v>
      </c>
      <c r="D183" s="202" t="s">
        <v>203</v>
      </c>
      <c r="E183" s="203" t="s">
        <v>2047</v>
      </c>
      <c r="F183" s="204" t="s">
        <v>2048</v>
      </c>
      <c r="G183" s="205" t="s">
        <v>270</v>
      </c>
      <c r="H183" s="206">
        <v>66.055</v>
      </c>
      <c r="I183" s="207"/>
      <c r="J183" s="208">
        <f>ROUND(I183*H183,2)</f>
        <v>0</v>
      </c>
      <c r="K183" s="204" t="s">
        <v>207</v>
      </c>
      <c r="L183" s="47"/>
      <c r="M183" s="209" t="s">
        <v>5</v>
      </c>
      <c r="N183" s="210" t="s">
        <v>48</v>
      </c>
      <c r="O183" s="48"/>
      <c r="P183" s="211">
        <f>O183*H183</f>
        <v>0</v>
      </c>
      <c r="Q183" s="211">
        <v>0.16698</v>
      </c>
      <c r="R183" s="211">
        <f>Q183*H183</f>
        <v>11.0298639</v>
      </c>
      <c r="S183" s="211">
        <v>0</v>
      </c>
      <c r="T183" s="212">
        <f>S183*H183</f>
        <v>0</v>
      </c>
      <c r="AR183" s="24" t="s">
        <v>208</v>
      </c>
      <c r="AT183" s="24" t="s">
        <v>203</v>
      </c>
      <c r="AU183" s="24" t="s">
        <v>87</v>
      </c>
      <c r="AY183" s="24" t="s">
        <v>201</v>
      </c>
      <c r="BE183" s="213">
        <f>IF(N183="základní",J183,0)</f>
        <v>0</v>
      </c>
      <c r="BF183" s="213">
        <f>IF(N183="snížená",J183,0)</f>
        <v>0</v>
      </c>
      <c r="BG183" s="213">
        <f>IF(N183="zákl. přenesená",J183,0)</f>
        <v>0</v>
      </c>
      <c r="BH183" s="213">
        <f>IF(N183="sníž. přenesená",J183,0)</f>
        <v>0</v>
      </c>
      <c r="BI183" s="213">
        <f>IF(N183="nulová",J183,0)</f>
        <v>0</v>
      </c>
      <c r="BJ183" s="24" t="s">
        <v>85</v>
      </c>
      <c r="BK183" s="213">
        <f>ROUND(I183*H183,2)</f>
        <v>0</v>
      </c>
      <c r="BL183" s="24" t="s">
        <v>208</v>
      </c>
      <c r="BM183" s="24" t="s">
        <v>2049</v>
      </c>
    </row>
    <row r="184" spans="2:47" s="1" customFormat="1" ht="13.5">
      <c r="B184" s="47"/>
      <c r="D184" s="214" t="s">
        <v>210</v>
      </c>
      <c r="F184" s="215" t="s">
        <v>2050</v>
      </c>
      <c r="I184" s="216"/>
      <c r="L184" s="47"/>
      <c r="M184" s="217"/>
      <c r="N184" s="48"/>
      <c r="O184" s="48"/>
      <c r="P184" s="48"/>
      <c r="Q184" s="48"/>
      <c r="R184" s="48"/>
      <c r="S184" s="48"/>
      <c r="T184" s="86"/>
      <c r="AT184" s="24" t="s">
        <v>210</v>
      </c>
      <c r="AU184" s="24" t="s">
        <v>87</v>
      </c>
    </row>
    <row r="185" spans="2:51" s="11" customFormat="1" ht="13.5">
      <c r="B185" s="218"/>
      <c r="D185" s="214" t="s">
        <v>212</v>
      </c>
      <c r="E185" s="219" t="s">
        <v>5</v>
      </c>
      <c r="F185" s="220" t="s">
        <v>2051</v>
      </c>
      <c r="H185" s="221">
        <v>66.055</v>
      </c>
      <c r="I185" s="222"/>
      <c r="L185" s="218"/>
      <c r="M185" s="223"/>
      <c r="N185" s="224"/>
      <c r="O185" s="224"/>
      <c r="P185" s="224"/>
      <c r="Q185" s="224"/>
      <c r="R185" s="224"/>
      <c r="S185" s="224"/>
      <c r="T185" s="225"/>
      <c r="AT185" s="219" t="s">
        <v>212</v>
      </c>
      <c r="AU185" s="219" t="s">
        <v>87</v>
      </c>
      <c r="AV185" s="11" t="s">
        <v>87</v>
      </c>
      <c r="AW185" s="11" t="s">
        <v>41</v>
      </c>
      <c r="AX185" s="11" t="s">
        <v>85</v>
      </c>
      <c r="AY185" s="219" t="s">
        <v>201</v>
      </c>
    </row>
    <row r="186" spans="2:65" s="1" customFormat="1" ht="25.5" customHeight="1">
      <c r="B186" s="201"/>
      <c r="C186" s="202" t="s">
        <v>318</v>
      </c>
      <c r="D186" s="202" t="s">
        <v>203</v>
      </c>
      <c r="E186" s="203" t="s">
        <v>2052</v>
      </c>
      <c r="F186" s="204" t="s">
        <v>2053</v>
      </c>
      <c r="G186" s="205" t="s">
        <v>270</v>
      </c>
      <c r="H186" s="206">
        <v>76.35</v>
      </c>
      <c r="I186" s="207"/>
      <c r="J186" s="208">
        <f>ROUND(I186*H186,2)</f>
        <v>0</v>
      </c>
      <c r="K186" s="204" t="s">
        <v>207</v>
      </c>
      <c r="L186" s="47"/>
      <c r="M186" s="209" t="s">
        <v>5</v>
      </c>
      <c r="N186" s="210" t="s">
        <v>48</v>
      </c>
      <c r="O186" s="48"/>
      <c r="P186" s="211">
        <f>O186*H186</f>
        <v>0</v>
      </c>
      <c r="Q186" s="211">
        <v>0.23405</v>
      </c>
      <c r="R186" s="211">
        <f>Q186*H186</f>
        <v>17.8697175</v>
      </c>
      <c r="S186" s="211">
        <v>0</v>
      </c>
      <c r="T186" s="212">
        <f>S186*H186</f>
        <v>0</v>
      </c>
      <c r="AR186" s="24" t="s">
        <v>208</v>
      </c>
      <c r="AT186" s="24" t="s">
        <v>203</v>
      </c>
      <c r="AU186" s="24" t="s">
        <v>87</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2054</v>
      </c>
    </row>
    <row r="187" spans="2:47" s="1" customFormat="1" ht="13.5">
      <c r="B187" s="47"/>
      <c r="D187" s="214" t="s">
        <v>210</v>
      </c>
      <c r="F187" s="215" t="s">
        <v>2055</v>
      </c>
      <c r="I187" s="216"/>
      <c r="L187" s="47"/>
      <c r="M187" s="217"/>
      <c r="N187" s="48"/>
      <c r="O187" s="48"/>
      <c r="P187" s="48"/>
      <c r="Q187" s="48"/>
      <c r="R187" s="48"/>
      <c r="S187" s="48"/>
      <c r="T187" s="86"/>
      <c r="AT187" s="24" t="s">
        <v>210</v>
      </c>
      <c r="AU187" s="24" t="s">
        <v>87</v>
      </c>
    </row>
    <row r="188" spans="2:51" s="11" customFormat="1" ht="13.5">
      <c r="B188" s="218"/>
      <c r="D188" s="214" t="s">
        <v>212</v>
      </c>
      <c r="E188" s="219" t="s">
        <v>5</v>
      </c>
      <c r="F188" s="220" t="s">
        <v>2056</v>
      </c>
      <c r="H188" s="221">
        <v>76.35</v>
      </c>
      <c r="I188" s="222"/>
      <c r="L188" s="218"/>
      <c r="M188" s="223"/>
      <c r="N188" s="224"/>
      <c r="O188" s="224"/>
      <c r="P188" s="224"/>
      <c r="Q188" s="224"/>
      <c r="R188" s="224"/>
      <c r="S188" s="224"/>
      <c r="T188" s="225"/>
      <c r="AT188" s="219" t="s">
        <v>212</v>
      </c>
      <c r="AU188" s="219" t="s">
        <v>87</v>
      </c>
      <c r="AV188" s="11" t="s">
        <v>87</v>
      </c>
      <c r="AW188" s="11" t="s">
        <v>41</v>
      </c>
      <c r="AX188" s="11" t="s">
        <v>85</v>
      </c>
      <c r="AY188" s="219" t="s">
        <v>201</v>
      </c>
    </row>
    <row r="189" spans="2:65" s="1" customFormat="1" ht="38.25" customHeight="1">
      <c r="B189" s="201"/>
      <c r="C189" s="202" t="s">
        <v>10</v>
      </c>
      <c r="D189" s="202" t="s">
        <v>203</v>
      </c>
      <c r="E189" s="203" t="s">
        <v>2057</v>
      </c>
      <c r="F189" s="204" t="s">
        <v>2058</v>
      </c>
      <c r="G189" s="205" t="s">
        <v>270</v>
      </c>
      <c r="H189" s="206">
        <v>300.025</v>
      </c>
      <c r="I189" s="207"/>
      <c r="J189" s="208">
        <f>ROUND(I189*H189,2)</f>
        <v>0</v>
      </c>
      <c r="K189" s="204" t="s">
        <v>207</v>
      </c>
      <c r="L189" s="47"/>
      <c r="M189" s="209" t="s">
        <v>5</v>
      </c>
      <c r="N189" s="210" t="s">
        <v>48</v>
      </c>
      <c r="O189" s="48"/>
      <c r="P189" s="211">
        <f>O189*H189</f>
        <v>0</v>
      </c>
      <c r="Q189" s="211">
        <v>0.30962</v>
      </c>
      <c r="R189" s="211">
        <f>Q189*H189</f>
        <v>92.89374049999999</v>
      </c>
      <c r="S189" s="211">
        <v>0</v>
      </c>
      <c r="T189" s="212">
        <f>S189*H189</f>
        <v>0</v>
      </c>
      <c r="AR189" s="24" t="s">
        <v>208</v>
      </c>
      <c r="AT189" s="24" t="s">
        <v>203</v>
      </c>
      <c r="AU189" s="24" t="s">
        <v>87</v>
      </c>
      <c r="AY189" s="24" t="s">
        <v>201</v>
      </c>
      <c r="BE189" s="213">
        <f>IF(N189="základní",J189,0)</f>
        <v>0</v>
      </c>
      <c r="BF189" s="213">
        <f>IF(N189="snížená",J189,0)</f>
        <v>0</v>
      </c>
      <c r="BG189" s="213">
        <f>IF(N189="zákl. přenesená",J189,0)</f>
        <v>0</v>
      </c>
      <c r="BH189" s="213">
        <f>IF(N189="sníž. přenesená",J189,0)</f>
        <v>0</v>
      </c>
      <c r="BI189" s="213">
        <f>IF(N189="nulová",J189,0)</f>
        <v>0</v>
      </c>
      <c r="BJ189" s="24" t="s">
        <v>85</v>
      </c>
      <c r="BK189" s="213">
        <f>ROUND(I189*H189,2)</f>
        <v>0</v>
      </c>
      <c r="BL189" s="24" t="s">
        <v>208</v>
      </c>
      <c r="BM189" s="24" t="s">
        <v>2059</v>
      </c>
    </row>
    <row r="190" spans="2:47" s="1" customFormat="1" ht="13.5">
      <c r="B190" s="47"/>
      <c r="D190" s="214" t="s">
        <v>210</v>
      </c>
      <c r="F190" s="215" t="s">
        <v>2060</v>
      </c>
      <c r="I190" s="216"/>
      <c r="L190" s="47"/>
      <c r="M190" s="217"/>
      <c r="N190" s="48"/>
      <c r="O190" s="48"/>
      <c r="P190" s="48"/>
      <c r="Q190" s="48"/>
      <c r="R190" s="48"/>
      <c r="S190" s="48"/>
      <c r="T190" s="86"/>
      <c r="AT190" s="24" t="s">
        <v>210</v>
      </c>
      <c r="AU190" s="24" t="s">
        <v>87</v>
      </c>
    </row>
    <row r="191" spans="2:51" s="11" customFormat="1" ht="13.5">
      <c r="B191" s="218"/>
      <c r="D191" s="214" t="s">
        <v>212</v>
      </c>
      <c r="E191" s="219" t="s">
        <v>5</v>
      </c>
      <c r="F191" s="220" t="s">
        <v>2061</v>
      </c>
      <c r="H191" s="221">
        <v>243.31</v>
      </c>
      <c r="I191" s="222"/>
      <c r="L191" s="218"/>
      <c r="M191" s="223"/>
      <c r="N191" s="224"/>
      <c r="O191" s="224"/>
      <c r="P191" s="224"/>
      <c r="Q191" s="224"/>
      <c r="R191" s="224"/>
      <c r="S191" s="224"/>
      <c r="T191" s="225"/>
      <c r="AT191" s="219" t="s">
        <v>212</v>
      </c>
      <c r="AU191" s="219" t="s">
        <v>87</v>
      </c>
      <c r="AV191" s="11" t="s">
        <v>87</v>
      </c>
      <c r="AW191" s="11" t="s">
        <v>41</v>
      </c>
      <c r="AX191" s="11" t="s">
        <v>77</v>
      </c>
      <c r="AY191" s="219" t="s">
        <v>201</v>
      </c>
    </row>
    <row r="192" spans="2:51" s="11" customFormat="1" ht="13.5">
      <c r="B192" s="218"/>
      <c r="D192" s="214" t="s">
        <v>212</v>
      </c>
      <c r="E192" s="219" t="s">
        <v>5</v>
      </c>
      <c r="F192" s="220" t="s">
        <v>2062</v>
      </c>
      <c r="H192" s="221">
        <v>18.905</v>
      </c>
      <c r="I192" s="222"/>
      <c r="L192" s="218"/>
      <c r="M192" s="223"/>
      <c r="N192" s="224"/>
      <c r="O192" s="224"/>
      <c r="P192" s="224"/>
      <c r="Q192" s="224"/>
      <c r="R192" s="224"/>
      <c r="S192" s="224"/>
      <c r="T192" s="225"/>
      <c r="AT192" s="219" t="s">
        <v>212</v>
      </c>
      <c r="AU192" s="219" t="s">
        <v>87</v>
      </c>
      <c r="AV192" s="11" t="s">
        <v>87</v>
      </c>
      <c r="AW192" s="11" t="s">
        <v>41</v>
      </c>
      <c r="AX192" s="11" t="s">
        <v>77</v>
      </c>
      <c r="AY192" s="219" t="s">
        <v>201</v>
      </c>
    </row>
    <row r="193" spans="2:51" s="11" customFormat="1" ht="13.5">
      <c r="B193" s="218"/>
      <c r="D193" s="214" t="s">
        <v>212</v>
      </c>
      <c r="E193" s="219" t="s">
        <v>5</v>
      </c>
      <c r="F193" s="220" t="s">
        <v>2063</v>
      </c>
      <c r="H193" s="221">
        <v>37.81</v>
      </c>
      <c r="I193" s="222"/>
      <c r="L193" s="218"/>
      <c r="M193" s="223"/>
      <c r="N193" s="224"/>
      <c r="O193" s="224"/>
      <c r="P193" s="224"/>
      <c r="Q193" s="224"/>
      <c r="R193" s="224"/>
      <c r="S193" s="224"/>
      <c r="T193" s="225"/>
      <c r="AT193" s="219" t="s">
        <v>212</v>
      </c>
      <c r="AU193" s="219" t="s">
        <v>87</v>
      </c>
      <c r="AV193" s="11" t="s">
        <v>87</v>
      </c>
      <c r="AW193" s="11" t="s">
        <v>41</v>
      </c>
      <c r="AX193" s="11" t="s">
        <v>77</v>
      </c>
      <c r="AY193" s="219" t="s">
        <v>201</v>
      </c>
    </row>
    <row r="194" spans="2:51" s="12" customFormat="1" ht="13.5">
      <c r="B194" s="226"/>
      <c r="D194" s="214" t="s">
        <v>212</v>
      </c>
      <c r="E194" s="227" t="s">
        <v>5</v>
      </c>
      <c r="F194" s="228" t="s">
        <v>226</v>
      </c>
      <c r="H194" s="229">
        <v>300.025</v>
      </c>
      <c r="I194" s="230"/>
      <c r="L194" s="226"/>
      <c r="M194" s="231"/>
      <c r="N194" s="232"/>
      <c r="O194" s="232"/>
      <c r="P194" s="232"/>
      <c r="Q194" s="232"/>
      <c r="R194" s="232"/>
      <c r="S194" s="232"/>
      <c r="T194" s="233"/>
      <c r="AT194" s="227" t="s">
        <v>212</v>
      </c>
      <c r="AU194" s="227" t="s">
        <v>87</v>
      </c>
      <c r="AV194" s="12" t="s">
        <v>208</v>
      </c>
      <c r="AW194" s="12" t="s">
        <v>41</v>
      </c>
      <c r="AX194" s="12" t="s">
        <v>85</v>
      </c>
      <c r="AY194" s="227" t="s">
        <v>201</v>
      </c>
    </row>
    <row r="195" spans="2:65" s="1" customFormat="1" ht="16.5" customHeight="1">
      <c r="B195" s="201"/>
      <c r="C195" s="202" t="s">
        <v>327</v>
      </c>
      <c r="D195" s="202" t="s">
        <v>203</v>
      </c>
      <c r="E195" s="203" t="s">
        <v>2064</v>
      </c>
      <c r="F195" s="204" t="s">
        <v>2065</v>
      </c>
      <c r="G195" s="205" t="s">
        <v>316</v>
      </c>
      <c r="H195" s="206">
        <v>1</v>
      </c>
      <c r="I195" s="207"/>
      <c r="J195" s="208">
        <f>ROUND(I195*H195,2)</f>
        <v>0</v>
      </c>
      <c r="K195" s="204" t="s">
        <v>207</v>
      </c>
      <c r="L195" s="47"/>
      <c r="M195" s="209" t="s">
        <v>5</v>
      </c>
      <c r="N195" s="210" t="s">
        <v>48</v>
      </c>
      <c r="O195" s="48"/>
      <c r="P195" s="211">
        <f>O195*H195</f>
        <v>0</v>
      </c>
      <c r="Q195" s="211">
        <v>0.03352</v>
      </c>
      <c r="R195" s="211">
        <f>Q195*H195</f>
        <v>0.03352</v>
      </c>
      <c r="S195" s="211">
        <v>0</v>
      </c>
      <c r="T195" s="212">
        <f>S195*H195</f>
        <v>0</v>
      </c>
      <c r="AR195" s="24" t="s">
        <v>208</v>
      </c>
      <c r="AT195" s="24" t="s">
        <v>203</v>
      </c>
      <c r="AU195" s="24" t="s">
        <v>87</v>
      </c>
      <c r="AY195" s="24" t="s">
        <v>201</v>
      </c>
      <c r="BE195" s="213">
        <f>IF(N195="základní",J195,0)</f>
        <v>0</v>
      </c>
      <c r="BF195" s="213">
        <f>IF(N195="snížená",J195,0)</f>
        <v>0</v>
      </c>
      <c r="BG195" s="213">
        <f>IF(N195="zákl. přenesená",J195,0)</f>
        <v>0</v>
      </c>
      <c r="BH195" s="213">
        <f>IF(N195="sníž. přenesená",J195,0)</f>
        <v>0</v>
      </c>
      <c r="BI195" s="213">
        <f>IF(N195="nulová",J195,0)</f>
        <v>0</v>
      </c>
      <c r="BJ195" s="24" t="s">
        <v>85</v>
      </c>
      <c r="BK195" s="213">
        <f>ROUND(I195*H195,2)</f>
        <v>0</v>
      </c>
      <c r="BL195" s="24" t="s">
        <v>208</v>
      </c>
      <c r="BM195" s="24" t="s">
        <v>2066</v>
      </c>
    </row>
    <row r="196" spans="2:47" s="1" customFormat="1" ht="13.5">
      <c r="B196" s="47"/>
      <c r="D196" s="214" t="s">
        <v>210</v>
      </c>
      <c r="F196" s="215" t="s">
        <v>2067</v>
      </c>
      <c r="I196" s="216"/>
      <c r="L196" s="47"/>
      <c r="M196" s="217"/>
      <c r="N196" s="48"/>
      <c r="O196" s="48"/>
      <c r="P196" s="48"/>
      <c r="Q196" s="48"/>
      <c r="R196" s="48"/>
      <c r="S196" s="48"/>
      <c r="T196" s="86"/>
      <c r="AT196" s="24" t="s">
        <v>210</v>
      </c>
      <c r="AU196" s="24" t="s">
        <v>87</v>
      </c>
    </row>
    <row r="197" spans="2:51" s="11" customFormat="1" ht="13.5">
      <c r="B197" s="218"/>
      <c r="D197" s="214" t="s">
        <v>212</v>
      </c>
      <c r="E197" s="219" t="s">
        <v>5</v>
      </c>
      <c r="F197" s="220" t="s">
        <v>2068</v>
      </c>
      <c r="H197" s="221">
        <v>1</v>
      </c>
      <c r="I197" s="222"/>
      <c r="L197" s="218"/>
      <c r="M197" s="223"/>
      <c r="N197" s="224"/>
      <c r="O197" s="224"/>
      <c r="P197" s="224"/>
      <c r="Q197" s="224"/>
      <c r="R197" s="224"/>
      <c r="S197" s="224"/>
      <c r="T197" s="225"/>
      <c r="AT197" s="219" t="s">
        <v>212</v>
      </c>
      <c r="AU197" s="219" t="s">
        <v>87</v>
      </c>
      <c r="AV197" s="11" t="s">
        <v>87</v>
      </c>
      <c r="AW197" s="11" t="s">
        <v>41</v>
      </c>
      <c r="AX197" s="11" t="s">
        <v>85</v>
      </c>
      <c r="AY197" s="219" t="s">
        <v>201</v>
      </c>
    </row>
    <row r="198" spans="2:65" s="1" customFormat="1" ht="25.5" customHeight="1">
      <c r="B198" s="201"/>
      <c r="C198" s="202" t="s">
        <v>334</v>
      </c>
      <c r="D198" s="202" t="s">
        <v>203</v>
      </c>
      <c r="E198" s="203" t="s">
        <v>348</v>
      </c>
      <c r="F198" s="204" t="s">
        <v>349</v>
      </c>
      <c r="G198" s="205" t="s">
        <v>316</v>
      </c>
      <c r="H198" s="206">
        <v>11</v>
      </c>
      <c r="I198" s="207"/>
      <c r="J198" s="208">
        <f>ROUND(I198*H198,2)</f>
        <v>0</v>
      </c>
      <c r="K198" s="204" t="s">
        <v>207</v>
      </c>
      <c r="L198" s="47"/>
      <c r="M198" s="209" t="s">
        <v>5</v>
      </c>
      <c r="N198" s="210" t="s">
        <v>48</v>
      </c>
      <c r="O198" s="48"/>
      <c r="P198" s="211">
        <f>O198*H198</f>
        <v>0</v>
      </c>
      <c r="Q198" s="211">
        <v>0.02606</v>
      </c>
      <c r="R198" s="211">
        <f>Q198*H198</f>
        <v>0.28666</v>
      </c>
      <c r="S198" s="211">
        <v>0</v>
      </c>
      <c r="T198" s="212">
        <f>S198*H198</f>
        <v>0</v>
      </c>
      <c r="AR198" s="24" t="s">
        <v>208</v>
      </c>
      <c r="AT198" s="24" t="s">
        <v>203</v>
      </c>
      <c r="AU198" s="24" t="s">
        <v>87</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2069</v>
      </c>
    </row>
    <row r="199" spans="2:47" s="1" customFormat="1" ht="13.5">
      <c r="B199" s="47"/>
      <c r="D199" s="214" t="s">
        <v>210</v>
      </c>
      <c r="F199" s="215" t="s">
        <v>351</v>
      </c>
      <c r="I199" s="216"/>
      <c r="L199" s="47"/>
      <c r="M199" s="217"/>
      <c r="N199" s="48"/>
      <c r="O199" s="48"/>
      <c r="P199" s="48"/>
      <c r="Q199" s="48"/>
      <c r="R199" s="48"/>
      <c r="S199" s="48"/>
      <c r="T199" s="86"/>
      <c r="AT199" s="24" t="s">
        <v>210</v>
      </c>
      <c r="AU199" s="24" t="s">
        <v>87</v>
      </c>
    </row>
    <row r="200" spans="2:51" s="11" customFormat="1" ht="13.5">
      <c r="B200" s="218"/>
      <c r="D200" s="214" t="s">
        <v>212</v>
      </c>
      <c r="E200" s="219" t="s">
        <v>5</v>
      </c>
      <c r="F200" s="220" t="s">
        <v>2070</v>
      </c>
      <c r="H200" s="221">
        <v>11</v>
      </c>
      <c r="I200" s="222"/>
      <c r="L200" s="218"/>
      <c r="M200" s="223"/>
      <c r="N200" s="224"/>
      <c r="O200" s="224"/>
      <c r="P200" s="224"/>
      <c r="Q200" s="224"/>
      <c r="R200" s="224"/>
      <c r="S200" s="224"/>
      <c r="T200" s="225"/>
      <c r="AT200" s="219" t="s">
        <v>212</v>
      </c>
      <c r="AU200" s="219" t="s">
        <v>87</v>
      </c>
      <c r="AV200" s="11" t="s">
        <v>87</v>
      </c>
      <c r="AW200" s="11" t="s">
        <v>41</v>
      </c>
      <c r="AX200" s="11" t="s">
        <v>85</v>
      </c>
      <c r="AY200" s="219" t="s">
        <v>201</v>
      </c>
    </row>
    <row r="201" spans="2:65" s="1" customFormat="1" ht="25.5" customHeight="1">
      <c r="B201" s="201"/>
      <c r="C201" s="202" t="s">
        <v>341</v>
      </c>
      <c r="D201" s="202" t="s">
        <v>203</v>
      </c>
      <c r="E201" s="203" t="s">
        <v>353</v>
      </c>
      <c r="F201" s="204" t="s">
        <v>354</v>
      </c>
      <c r="G201" s="205" t="s">
        <v>316</v>
      </c>
      <c r="H201" s="206">
        <v>9</v>
      </c>
      <c r="I201" s="207"/>
      <c r="J201" s="208">
        <f>ROUND(I201*H201,2)</f>
        <v>0</v>
      </c>
      <c r="K201" s="204" t="s">
        <v>207</v>
      </c>
      <c r="L201" s="47"/>
      <c r="M201" s="209" t="s">
        <v>5</v>
      </c>
      <c r="N201" s="210" t="s">
        <v>48</v>
      </c>
      <c r="O201" s="48"/>
      <c r="P201" s="211">
        <f>O201*H201</f>
        <v>0</v>
      </c>
      <c r="Q201" s="211">
        <v>0.03909</v>
      </c>
      <c r="R201" s="211">
        <f>Q201*H201</f>
        <v>0.35181</v>
      </c>
      <c r="S201" s="211">
        <v>0</v>
      </c>
      <c r="T201" s="212">
        <f>S201*H201</f>
        <v>0</v>
      </c>
      <c r="AR201" s="24" t="s">
        <v>208</v>
      </c>
      <c r="AT201" s="24" t="s">
        <v>203</v>
      </c>
      <c r="AU201" s="24" t="s">
        <v>87</v>
      </c>
      <c r="AY201" s="24" t="s">
        <v>201</v>
      </c>
      <c r="BE201" s="213">
        <f>IF(N201="základní",J201,0)</f>
        <v>0</v>
      </c>
      <c r="BF201" s="213">
        <f>IF(N201="snížená",J201,0)</f>
        <v>0</v>
      </c>
      <c r="BG201" s="213">
        <f>IF(N201="zákl. přenesená",J201,0)</f>
        <v>0</v>
      </c>
      <c r="BH201" s="213">
        <f>IF(N201="sníž. přenesená",J201,0)</f>
        <v>0</v>
      </c>
      <c r="BI201" s="213">
        <f>IF(N201="nulová",J201,0)</f>
        <v>0</v>
      </c>
      <c r="BJ201" s="24" t="s">
        <v>85</v>
      </c>
      <c r="BK201" s="213">
        <f>ROUND(I201*H201,2)</f>
        <v>0</v>
      </c>
      <c r="BL201" s="24" t="s">
        <v>208</v>
      </c>
      <c r="BM201" s="24" t="s">
        <v>2071</v>
      </c>
    </row>
    <row r="202" spans="2:47" s="1" customFormat="1" ht="13.5">
      <c r="B202" s="47"/>
      <c r="D202" s="214" t="s">
        <v>210</v>
      </c>
      <c r="F202" s="215" t="s">
        <v>356</v>
      </c>
      <c r="I202" s="216"/>
      <c r="L202" s="47"/>
      <c r="M202" s="217"/>
      <c r="N202" s="48"/>
      <c r="O202" s="48"/>
      <c r="P202" s="48"/>
      <c r="Q202" s="48"/>
      <c r="R202" s="48"/>
      <c r="S202" s="48"/>
      <c r="T202" s="86"/>
      <c r="AT202" s="24" t="s">
        <v>210</v>
      </c>
      <c r="AU202" s="24" t="s">
        <v>87</v>
      </c>
    </row>
    <row r="203" spans="2:51" s="11" customFormat="1" ht="13.5">
      <c r="B203" s="218"/>
      <c r="D203" s="214" t="s">
        <v>212</v>
      </c>
      <c r="E203" s="219" t="s">
        <v>5</v>
      </c>
      <c r="F203" s="220" t="s">
        <v>2072</v>
      </c>
      <c r="H203" s="221">
        <v>9</v>
      </c>
      <c r="I203" s="222"/>
      <c r="L203" s="218"/>
      <c r="M203" s="223"/>
      <c r="N203" s="224"/>
      <c r="O203" s="224"/>
      <c r="P203" s="224"/>
      <c r="Q203" s="224"/>
      <c r="R203" s="224"/>
      <c r="S203" s="224"/>
      <c r="T203" s="225"/>
      <c r="AT203" s="219" t="s">
        <v>212</v>
      </c>
      <c r="AU203" s="219" t="s">
        <v>87</v>
      </c>
      <c r="AV203" s="11" t="s">
        <v>87</v>
      </c>
      <c r="AW203" s="11" t="s">
        <v>41</v>
      </c>
      <c r="AX203" s="11" t="s">
        <v>85</v>
      </c>
      <c r="AY203" s="219" t="s">
        <v>201</v>
      </c>
    </row>
    <row r="204" spans="2:65" s="1" customFormat="1" ht="16.5" customHeight="1">
      <c r="B204" s="201"/>
      <c r="C204" s="202" t="s">
        <v>347</v>
      </c>
      <c r="D204" s="202" t="s">
        <v>203</v>
      </c>
      <c r="E204" s="203" t="s">
        <v>2073</v>
      </c>
      <c r="F204" s="204" t="s">
        <v>2074</v>
      </c>
      <c r="G204" s="205" t="s">
        <v>316</v>
      </c>
      <c r="H204" s="206">
        <v>41</v>
      </c>
      <c r="I204" s="207"/>
      <c r="J204" s="208">
        <f>ROUND(I204*H204,2)</f>
        <v>0</v>
      </c>
      <c r="K204" s="204" t="s">
        <v>207</v>
      </c>
      <c r="L204" s="47"/>
      <c r="M204" s="209" t="s">
        <v>5</v>
      </c>
      <c r="N204" s="210" t="s">
        <v>48</v>
      </c>
      <c r="O204" s="48"/>
      <c r="P204" s="211">
        <f>O204*H204</f>
        <v>0</v>
      </c>
      <c r="Q204" s="211">
        <v>0.05455</v>
      </c>
      <c r="R204" s="211">
        <f>Q204*H204</f>
        <v>2.2365500000000003</v>
      </c>
      <c r="S204" s="211">
        <v>0</v>
      </c>
      <c r="T204" s="212">
        <f>S204*H204</f>
        <v>0</v>
      </c>
      <c r="AR204" s="24" t="s">
        <v>208</v>
      </c>
      <c r="AT204" s="24" t="s">
        <v>203</v>
      </c>
      <c r="AU204" s="24" t="s">
        <v>87</v>
      </c>
      <c r="AY204" s="24" t="s">
        <v>201</v>
      </c>
      <c r="BE204" s="213">
        <f>IF(N204="základní",J204,0)</f>
        <v>0</v>
      </c>
      <c r="BF204" s="213">
        <f>IF(N204="snížená",J204,0)</f>
        <v>0</v>
      </c>
      <c r="BG204" s="213">
        <f>IF(N204="zákl. přenesená",J204,0)</f>
        <v>0</v>
      </c>
      <c r="BH204" s="213">
        <f>IF(N204="sníž. přenesená",J204,0)</f>
        <v>0</v>
      </c>
      <c r="BI204" s="213">
        <f>IF(N204="nulová",J204,0)</f>
        <v>0</v>
      </c>
      <c r="BJ204" s="24" t="s">
        <v>85</v>
      </c>
      <c r="BK204" s="213">
        <f>ROUND(I204*H204,2)</f>
        <v>0</v>
      </c>
      <c r="BL204" s="24" t="s">
        <v>208</v>
      </c>
      <c r="BM204" s="24" t="s">
        <v>2075</v>
      </c>
    </row>
    <row r="205" spans="2:47" s="1" customFormat="1" ht="13.5">
      <c r="B205" s="47"/>
      <c r="D205" s="214" t="s">
        <v>210</v>
      </c>
      <c r="F205" s="215" t="s">
        <v>2076</v>
      </c>
      <c r="I205" s="216"/>
      <c r="L205" s="47"/>
      <c r="M205" s="217"/>
      <c r="N205" s="48"/>
      <c r="O205" s="48"/>
      <c r="P205" s="48"/>
      <c r="Q205" s="48"/>
      <c r="R205" s="48"/>
      <c r="S205" s="48"/>
      <c r="T205" s="86"/>
      <c r="AT205" s="24" t="s">
        <v>210</v>
      </c>
      <c r="AU205" s="24" t="s">
        <v>87</v>
      </c>
    </row>
    <row r="206" spans="2:51" s="11" customFormat="1" ht="13.5">
      <c r="B206" s="218"/>
      <c r="D206" s="214" t="s">
        <v>212</v>
      </c>
      <c r="E206" s="219" t="s">
        <v>5</v>
      </c>
      <c r="F206" s="220" t="s">
        <v>2077</v>
      </c>
      <c r="H206" s="221">
        <v>41</v>
      </c>
      <c r="I206" s="222"/>
      <c r="L206" s="218"/>
      <c r="M206" s="223"/>
      <c r="N206" s="224"/>
      <c r="O206" s="224"/>
      <c r="P206" s="224"/>
      <c r="Q206" s="224"/>
      <c r="R206" s="224"/>
      <c r="S206" s="224"/>
      <c r="T206" s="225"/>
      <c r="AT206" s="219" t="s">
        <v>212</v>
      </c>
      <c r="AU206" s="219" t="s">
        <v>87</v>
      </c>
      <c r="AV206" s="11" t="s">
        <v>87</v>
      </c>
      <c r="AW206" s="11" t="s">
        <v>41</v>
      </c>
      <c r="AX206" s="11" t="s">
        <v>77</v>
      </c>
      <c r="AY206" s="219" t="s">
        <v>201</v>
      </c>
    </row>
    <row r="207" spans="2:51" s="12" customFormat="1" ht="13.5">
      <c r="B207" s="226"/>
      <c r="D207" s="214" t="s">
        <v>212</v>
      </c>
      <c r="E207" s="227" t="s">
        <v>5</v>
      </c>
      <c r="F207" s="228" t="s">
        <v>226</v>
      </c>
      <c r="H207" s="229">
        <v>41</v>
      </c>
      <c r="I207" s="230"/>
      <c r="L207" s="226"/>
      <c r="M207" s="231"/>
      <c r="N207" s="232"/>
      <c r="O207" s="232"/>
      <c r="P207" s="232"/>
      <c r="Q207" s="232"/>
      <c r="R207" s="232"/>
      <c r="S207" s="232"/>
      <c r="T207" s="233"/>
      <c r="AT207" s="227" t="s">
        <v>212</v>
      </c>
      <c r="AU207" s="227" t="s">
        <v>87</v>
      </c>
      <c r="AV207" s="12" t="s">
        <v>208</v>
      </c>
      <c r="AW207" s="12" t="s">
        <v>41</v>
      </c>
      <c r="AX207" s="12" t="s">
        <v>85</v>
      </c>
      <c r="AY207" s="227" t="s">
        <v>201</v>
      </c>
    </row>
    <row r="208" spans="2:65" s="1" customFormat="1" ht="16.5" customHeight="1">
      <c r="B208" s="201"/>
      <c r="C208" s="202" t="s">
        <v>352</v>
      </c>
      <c r="D208" s="202" t="s">
        <v>203</v>
      </c>
      <c r="E208" s="203" t="s">
        <v>2078</v>
      </c>
      <c r="F208" s="204" t="s">
        <v>2079</v>
      </c>
      <c r="G208" s="205" t="s">
        <v>316</v>
      </c>
      <c r="H208" s="206">
        <v>30</v>
      </c>
      <c r="I208" s="207"/>
      <c r="J208" s="208">
        <f>ROUND(I208*H208,2)</f>
        <v>0</v>
      </c>
      <c r="K208" s="204" t="s">
        <v>207</v>
      </c>
      <c r="L208" s="47"/>
      <c r="M208" s="209" t="s">
        <v>5</v>
      </c>
      <c r="N208" s="210" t="s">
        <v>48</v>
      </c>
      <c r="O208" s="48"/>
      <c r="P208" s="211">
        <f>O208*H208</f>
        <v>0</v>
      </c>
      <c r="Q208" s="211">
        <v>0.07285</v>
      </c>
      <c r="R208" s="211">
        <f>Q208*H208</f>
        <v>2.1854999999999998</v>
      </c>
      <c r="S208" s="211">
        <v>0</v>
      </c>
      <c r="T208" s="212">
        <f>S208*H208</f>
        <v>0</v>
      </c>
      <c r="AR208" s="24" t="s">
        <v>208</v>
      </c>
      <c r="AT208" s="24" t="s">
        <v>203</v>
      </c>
      <c r="AU208" s="24" t="s">
        <v>87</v>
      </c>
      <c r="AY208" s="24" t="s">
        <v>201</v>
      </c>
      <c r="BE208" s="213">
        <f>IF(N208="základní",J208,0)</f>
        <v>0</v>
      </c>
      <c r="BF208" s="213">
        <f>IF(N208="snížená",J208,0)</f>
        <v>0</v>
      </c>
      <c r="BG208" s="213">
        <f>IF(N208="zákl. přenesená",J208,0)</f>
        <v>0</v>
      </c>
      <c r="BH208" s="213">
        <f>IF(N208="sníž. přenesená",J208,0)</f>
        <v>0</v>
      </c>
      <c r="BI208" s="213">
        <f>IF(N208="nulová",J208,0)</f>
        <v>0</v>
      </c>
      <c r="BJ208" s="24" t="s">
        <v>85</v>
      </c>
      <c r="BK208" s="213">
        <f>ROUND(I208*H208,2)</f>
        <v>0</v>
      </c>
      <c r="BL208" s="24" t="s">
        <v>208</v>
      </c>
      <c r="BM208" s="24" t="s">
        <v>2080</v>
      </c>
    </row>
    <row r="209" spans="2:47" s="1" customFormat="1" ht="13.5">
      <c r="B209" s="47"/>
      <c r="D209" s="214" t="s">
        <v>210</v>
      </c>
      <c r="F209" s="215" t="s">
        <v>2081</v>
      </c>
      <c r="I209" s="216"/>
      <c r="L209" s="47"/>
      <c r="M209" s="217"/>
      <c r="N209" s="48"/>
      <c r="O209" s="48"/>
      <c r="P209" s="48"/>
      <c r="Q209" s="48"/>
      <c r="R209" s="48"/>
      <c r="S209" s="48"/>
      <c r="T209" s="86"/>
      <c r="AT209" s="24" t="s">
        <v>210</v>
      </c>
      <c r="AU209" s="24" t="s">
        <v>87</v>
      </c>
    </row>
    <row r="210" spans="2:51" s="11" customFormat="1" ht="13.5">
      <c r="B210" s="218"/>
      <c r="D210" s="214" t="s">
        <v>212</v>
      </c>
      <c r="E210" s="219" t="s">
        <v>5</v>
      </c>
      <c r="F210" s="220" t="s">
        <v>2082</v>
      </c>
      <c r="H210" s="221">
        <v>30</v>
      </c>
      <c r="I210" s="222"/>
      <c r="L210" s="218"/>
      <c r="M210" s="223"/>
      <c r="N210" s="224"/>
      <c r="O210" s="224"/>
      <c r="P210" s="224"/>
      <c r="Q210" s="224"/>
      <c r="R210" s="224"/>
      <c r="S210" s="224"/>
      <c r="T210" s="225"/>
      <c r="AT210" s="219" t="s">
        <v>212</v>
      </c>
      <c r="AU210" s="219" t="s">
        <v>87</v>
      </c>
      <c r="AV210" s="11" t="s">
        <v>87</v>
      </c>
      <c r="AW210" s="11" t="s">
        <v>41</v>
      </c>
      <c r="AX210" s="11" t="s">
        <v>77</v>
      </c>
      <c r="AY210" s="219" t="s">
        <v>201</v>
      </c>
    </row>
    <row r="211" spans="2:51" s="12" customFormat="1" ht="13.5">
      <c r="B211" s="226"/>
      <c r="D211" s="214" t="s">
        <v>212</v>
      </c>
      <c r="E211" s="227" t="s">
        <v>5</v>
      </c>
      <c r="F211" s="228" t="s">
        <v>226</v>
      </c>
      <c r="H211" s="229">
        <v>30</v>
      </c>
      <c r="I211" s="230"/>
      <c r="L211" s="226"/>
      <c r="M211" s="231"/>
      <c r="N211" s="232"/>
      <c r="O211" s="232"/>
      <c r="P211" s="232"/>
      <c r="Q211" s="232"/>
      <c r="R211" s="232"/>
      <c r="S211" s="232"/>
      <c r="T211" s="233"/>
      <c r="AT211" s="227" t="s">
        <v>212</v>
      </c>
      <c r="AU211" s="227" t="s">
        <v>87</v>
      </c>
      <c r="AV211" s="12" t="s">
        <v>208</v>
      </c>
      <c r="AW211" s="12" t="s">
        <v>41</v>
      </c>
      <c r="AX211" s="12" t="s">
        <v>85</v>
      </c>
      <c r="AY211" s="227" t="s">
        <v>201</v>
      </c>
    </row>
    <row r="212" spans="2:65" s="1" customFormat="1" ht="16.5" customHeight="1">
      <c r="B212" s="201"/>
      <c r="C212" s="202" t="s">
        <v>357</v>
      </c>
      <c r="D212" s="202" t="s">
        <v>203</v>
      </c>
      <c r="E212" s="203" t="s">
        <v>364</v>
      </c>
      <c r="F212" s="204" t="s">
        <v>365</v>
      </c>
      <c r="G212" s="205" t="s">
        <v>316</v>
      </c>
      <c r="H212" s="206">
        <v>50</v>
      </c>
      <c r="I212" s="207"/>
      <c r="J212" s="208">
        <f>ROUND(I212*H212,2)</f>
        <v>0</v>
      </c>
      <c r="K212" s="204" t="s">
        <v>207</v>
      </c>
      <c r="L212" s="47"/>
      <c r="M212" s="209" t="s">
        <v>5</v>
      </c>
      <c r="N212" s="210" t="s">
        <v>48</v>
      </c>
      <c r="O212" s="48"/>
      <c r="P212" s="211">
        <f>O212*H212</f>
        <v>0</v>
      </c>
      <c r="Q212" s="211">
        <v>0.09105</v>
      </c>
      <c r="R212" s="211">
        <f>Q212*H212</f>
        <v>4.5525</v>
      </c>
      <c r="S212" s="211">
        <v>0</v>
      </c>
      <c r="T212" s="212">
        <f>S212*H212</f>
        <v>0</v>
      </c>
      <c r="AR212" s="24" t="s">
        <v>208</v>
      </c>
      <c r="AT212" s="24" t="s">
        <v>203</v>
      </c>
      <c r="AU212" s="24" t="s">
        <v>87</v>
      </c>
      <c r="AY212" s="24" t="s">
        <v>201</v>
      </c>
      <c r="BE212" s="213">
        <f>IF(N212="základní",J212,0)</f>
        <v>0</v>
      </c>
      <c r="BF212" s="213">
        <f>IF(N212="snížená",J212,0)</f>
        <v>0</v>
      </c>
      <c r="BG212" s="213">
        <f>IF(N212="zákl. přenesená",J212,0)</f>
        <v>0</v>
      </c>
      <c r="BH212" s="213">
        <f>IF(N212="sníž. přenesená",J212,0)</f>
        <v>0</v>
      </c>
      <c r="BI212" s="213">
        <f>IF(N212="nulová",J212,0)</f>
        <v>0</v>
      </c>
      <c r="BJ212" s="24" t="s">
        <v>85</v>
      </c>
      <c r="BK212" s="213">
        <f>ROUND(I212*H212,2)</f>
        <v>0</v>
      </c>
      <c r="BL212" s="24" t="s">
        <v>208</v>
      </c>
      <c r="BM212" s="24" t="s">
        <v>2083</v>
      </c>
    </row>
    <row r="213" spans="2:47" s="1" customFormat="1" ht="13.5">
      <c r="B213" s="47"/>
      <c r="D213" s="214" t="s">
        <v>210</v>
      </c>
      <c r="F213" s="215" t="s">
        <v>367</v>
      </c>
      <c r="I213" s="216"/>
      <c r="L213" s="47"/>
      <c r="M213" s="217"/>
      <c r="N213" s="48"/>
      <c r="O213" s="48"/>
      <c r="P213" s="48"/>
      <c r="Q213" s="48"/>
      <c r="R213" s="48"/>
      <c r="S213" s="48"/>
      <c r="T213" s="86"/>
      <c r="AT213" s="24" t="s">
        <v>210</v>
      </c>
      <c r="AU213" s="24" t="s">
        <v>87</v>
      </c>
    </row>
    <row r="214" spans="2:51" s="11" customFormat="1" ht="13.5">
      <c r="B214" s="218"/>
      <c r="D214" s="214" t="s">
        <v>212</v>
      </c>
      <c r="E214" s="219" t="s">
        <v>5</v>
      </c>
      <c r="F214" s="220" t="s">
        <v>2084</v>
      </c>
      <c r="H214" s="221">
        <v>50</v>
      </c>
      <c r="I214" s="222"/>
      <c r="L214" s="218"/>
      <c r="M214" s="223"/>
      <c r="N214" s="224"/>
      <c r="O214" s="224"/>
      <c r="P214" s="224"/>
      <c r="Q214" s="224"/>
      <c r="R214" s="224"/>
      <c r="S214" s="224"/>
      <c r="T214" s="225"/>
      <c r="AT214" s="219" t="s">
        <v>212</v>
      </c>
      <c r="AU214" s="219" t="s">
        <v>87</v>
      </c>
      <c r="AV214" s="11" t="s">
        <v>87</v>
      </c>
      <c r="AW214" s="11" t="s">
        <v>41</v>
      </c>
      <c r="AX214" s="11" t="s">
        <v>77</v>
      </c>
      <c r="AY214" s="219" t="s">
        <v>201</v>
      </c>
    </row>
    <row r="215" spans="2:51" s="12" customFormat="1" ht="13.5">
      <c r="B215" s="226"/>
      <c r="D215" s="214" t="s">
        <v>212</v>
      </c>
      <c r="E215" s="227" t="s">
        <v>5</v>
      </c>
      <c r="F215" s="228" t="s">
        <v>226</v>
      </c>
      <c r="H215" s="229">
        <v>50</v>
      </c>
      <c r="I215" s="230"/>
      <c r="L215" s="226"/>
      <c r="M215" s="231"/>
      <c r="N215" s="232"/>
      <c r="O215" s="232"/>
      <c r="P215" s="232"/>
      <c r="Q215" s="232"/>
      <c r="R215" s="232"/>
      <c r="S215" s="232"/>
      <c r="T215" s="233"/>
      <c r="AT215" s="227" t="s">
        <v>212</v>
      </c>
      <c r="AU215" s="227" t="s">
        <v>87</v>
      </c>
      <c r="AV215" s="12" t="s">
        <v>208</v>
      </c>
      <c r="AW215" s="12" t="s">
        <v>41</v>
      </c>
      <c r="AX215" s="12" t="s">
        <v>85</v>
      </c>
      <c r="AY215" s="227" t="s">
        <v>201</v>
      </c>
    </row>
    <row r="216" spans="2:65" s="1" customFormat="1" ht="16.5" customHeight="1">
      <c r="B216" s="201"/>
      <c r="C216" s="202" t="s">
        <v>368</v>
      </c>
      <c r="D216" s="202" t="s">
        <v>203</v>
      </c>
      <c r="E216" s="203" t="s">
        <v>2085</v>
      </c>
      <c r="F216" s="204" t="s">
        <v>2086</v>
      </c>
      <c r="G216" s="205" t="s">
        <v>316</v>
      </c>
      <c r="H216" s="206">
        <v>20</v>
      </c>
      <c r="I216" s="207"/>
      <c r="J216" s="208">
        <f>ROUND(I216*H216,2)</f>
        <v>0</v>
      </c>
      <c r="K216" s="204" t="s">
        <v>207</v>
      </c>
      <c r="L216" s="47"/>
      <c r="M216" s="209" t="s">
        <v>5</v>
      </c>
      <c r="N216" s="210" t="s">
        <v>48</v>
      </c>
      <c r="O216" s="48"/>
      <c r="P216" s="211">
        <f>O216*H216</f>
        <v>0</v>
      </c>
      <c r="Q216" s="211">
        <v>0.10905</v>
      </c>
      <c r="R216" s="211">
        <f>Q216*H216</f>
        <v>2.181</v>
      </c>
      <c r="S216" s="211">
        <v>0</v>
      </c>
      <c r="T216" s="212">
        <f>S216*H216</f>
        <v>0</v>
      </c>
      <c r="AR216" s="24" t="s">
        <v>208</v>
      </c>
      <c r="AT216" s="24" t="s">
        <v>203</v>
      </c>
      <c r="AU216" s="24" t="s">
        <v>87</v>
      </c>
      <c r="AY216" s="24" t="s">
        <v>201</v>
      </c>
      <c r="BE216" s="213">
        <f>IF(N216="základní",J216,0)</f>
        <v>0</v>
      </c>
      <c r="BF216" s="213">
        <f>IF(N216="snížená",J216,0)</f>
        <v>0</v>
      </c>
      <c r="BG216" s="213">
        <f>IF(N216="zákl. přenesená",J216,0)</f>
        <v>0</v>
      </c>
      <c r="BH216" s="213">
        <f>IF(N216="sníž. přenesená",J216,0)</f>
        <v>0</v>
      </c>
      <c r="BI216" s="213">
        <f>IF(N216="nulová",J216,0)</f>
        <v>0</v>
      </c>
      <c r="BJ216" s="24" t="s">
        <v>85</v>
      </c>
      <c r="BK216" s="213">
        <f>ROUND(I216*H216,2)</f>
        <v>0</v>
      </c>
      <c r="BL216" s="24" t="s">
        <v>208</v>
      </c>
      <c r="BM216" s="24" t="s">
        <v>2087</v>
      </c>
    </row>
    <row r="217" spans="2:47" s="1" customFormat="1" ht="13.5">
      <c r="B217" s="47"/>
      <c r="D217" s="214" t="s">
        <v>210</v>
      </c>
      <c r="F217" s="215" t="s">
        <v>2088</v>
      </c>
      <c r="I217" s="216"/>
      <c r="L217" s="47"/>
      <c r="M217" s="217"/>
      <c r="N217" s="48"/>
      <c r="O217" s="48"/>
      <c r="P217" s="48"/>
      <c r="Q217" s="48"/>
      <c r="R217" s="48"/>
      <c r="S217" s="48"/>
      <c r="T217" s="86"/>
      <c r="AT217" s="24" t="s">
        <v>210</v>
      </c>
      <c r="AU217" s="24" t="s">
        <v>87</v>
      </c>
    </row>
    <row r="218" spans="2:51" s="11" customFormat="1" ht="13.5">
      <c r="B218" s="218"/>
      <c r="D218" s="214" t="s">
        <v>212</v>
      </c>
      <c r="E218" s="219" t="s">
        <v>5</v>
      </c>
      <c r="F218" s="220" t="s">
        <v>2089</v>
      </c>
      <c r="H218" s="221">
        <v>20</v>
      </c>
      <c r="I218" s="222"/>
      <c r="L218" s="218"/>
      <c r="M218" s="223"/>
      <c r="N218" s="224"/>
      <c r="O218" s="224"/>
      <c r="P218" s="224"/>
      <c r="Q218" s="224"/>
      <c r="R218" s="224"/>
      <c r="S218" s="224"/>
      <c r="T218" s="225"/>
      <c r="AT218" s="219" t="s">
        <v>212</v>
      </c>
      <c r="AU218" s="219" t="s">
        <v>87</v>
      </c>
      <c r="AV218" s="11" t="s">
        <v>87</v>
      </c>
      <c r="AW218" s="11" t="s">
        <v>41</v>
      </c>
      <c r="AX218" s="11" t="s">
        <v>77</v>
      </c>
      <c r="AY218" s="219" t="s">
        <v>201</v>
      </c>
    </row>
    <row r="219" spans="2:51" s="12" customFormat="1" ht="13.5">
      <c r="B219" s="226"/>
      <c r="D219" s="214" t="s">
        <v>212</v>
      </c>
      <c r="E219" s="227" t="s">
        <v>5</v>
      </c>
      <c r="F219" s="228" t="s">
        <v>226</v>
      </c>
      <c r="H219" s="229">
        <v>20</v>
      </c>
      <c r="I219" s="230"/>
      <c r="L219" s="226"/>
      <c r="M219" s="231"/>
      <c r="N219" s="232"/>
      <c r="O219" s="232"/>
      <c r="P219" s="232"/>
      <c r="Q219" s="232"/>
      <c r="R219" s="232"/>
      <c r="S219" s="232"/>
      <c r="T219" s="233"/>
      <c r="AT219" s="227" t="s">
        <v>212</v>
      </c>
      <c r="AU219" s="227" t="s">
        <v>87</v>
      </c>
      <c r="AV219" s="12" t="s">
        <v>208</v>
      </c>
      <c r="AW219" s="12" t="s">
        <v>41</v>
      </c>
      <c r="AX219" s="12" t="s">
        <v>85</v>
      </c>
      <c r="AY219" s="227" t="s">
        <v>201</v>
      </c>
    </row>
    <row r="220" spans="2:65" s="1" customFormat="1" ht="16.5" customHeight="1">
      <c r="B220" s="201"/>
      <c r="C220" s="202" t="s">
        <v>374</v>
      </c>
      <c r="D220" s="202" t="s">
        <v>203</v>
      </c>
      <c r="E220" s="203" t="s">
        <v>2090</v>
      </c>
      <c r="F220" s="204" t="s">
        <v>2091</v>
      </c>
      <c r="G220" s="205" t="s">
        <v>316</v>
      </c>
      <c r="H220" s="206">
        <v>5</v>
      </c>
      <c r="I220" s="207"/>
      <c r="J220" s="208">
        <f>ROUND(I220*H220,2)</f>
        <v>0</v>
      </c>
      <c r="K220" s="204" t="s">
        <v>207</v>
      </c>
      <c r="L220" s="47"/>
      <c r="M220" s="209" t="s">
        <v>5</v>
      </c>
      <c r="N220" s="210" t="s">
        <v>48</v>
      </c>
      <c r="O220" s="48"/>
      <c r="P220" s="211">
        <f>O220*H220</f>
        <v>0</v>
      </c>
      <c r="Q220" s="211">
        <v>0.12705</v>
      </c>
      <c r="R220" s="211">
        <f>Q220*H220</f>
        <v>0.63525</v>
      </c>
      <c r="S220" s="211">
        <v>0</v>
      </c>
      <c r="T220" s="212">
        <f>S220*H220</f>
        <v>0</v>
      </c>
      <c r="AR220" s="24" t="s">
        <v>208</v>
      </c>
      <c r="AT220" s="24" t="s">
        <v>203</v>
      </c>
      <c r="AU220" s="24" t="s">
        <v>87</v>
      </c>
      <c r="AY220" s="24" t="s">
        <v>201</v>
      </c>
      <c r="BE220" s="213">
        <f>IF(N220="základní",J220,0)</f>
        <v>0</v>
      </c>
      <c r="BF220" s="213">
        <f>IF(N220="snížená",J220,0)</f>
        <v>0</v>
      </c>
      <c r="BG220" s="213">
        <f>IF(N220="zákl. přenesená",J220,0)</f>
        <v>0</v>
      </c>
      <c r="BH220" s="213">
        <f>IF(N220="sníž. přenesená",J220,0)</f>
        <v>0</v>
      </c>
      <c r="BI220" s="213">
        <f>IF(N220="nulová",J220,0)</f>
        <v>0</v>
      </c>
      <c r="BJ220" s="24" t="s">
        <v>85</v>
      </c>
      <c r="BK220" s="213">
        <f>ROUND(I220*H220,2)</f>
        <v>0</v>
      </c>
      <c r="BL220" s="24" t="s">
        <v>208</v>
      </c>
      <c r="BM220" s="24" t="s">
        <v>2092</v>
      </c>
    </row>
    <row r="221" spans="2:47" s="1" customFormat="1" ht="13.5">
      <c r="B221" s="47"/>
      <c r="D221" s="214" t="s">
        <v>210</v>
      </c>
      <c r="F221" s="215" t="s">
        <v>2093</v>
      </c>
      <c r="I221" s="216"/>
      <c r="L221" s="47"/>
      <c r="M221" s="217"/>
      <c r="N221" s="48"/>
      <c r="O221" s="48"/>
      <c r="P221" s="48"/>
      <c r="Q221" s="48"/>
      <c r="R221" s="48"/>
      <c r="S221" s="48"/>
      <c r="T221" s="86"/>
      <c r="AT221" s="24" t="s">
        <v>210</v>
      </c>
      <c r="AU221" s="24" t="s">
        <v>87</v>
      </c>
    </row>
    <row r="222" spans="2:51" s="11" customFormat="1" ht="13.5">
      <c r="B222" s="218"/>
      <c r="D222" s="214" t="s">
        <v>212</v>
      </c>
      <c r="E222" s="219" t="s">
        <v>5</v>
      </c>
      <c r="F222" s="220" t="s">
        <v>2094</v>
      </c>
      <c r="H222" s="221">
        <v>5</v>
      </c>
      <c r="I222" s="222"/>
      <c r="L222" s="218"/>
      <c r="M222" s="223"/>
      <c r="N222" s="224"/>
      <c r="O222" s="224"/>
      <c r="P222" s="224"/>
      <c r="Q222" s="224"/>
      <c r="R222" s="224"/>
      <c r="S222" s="224"/>
      <c r="T222" s="225"/>
      <c r="AT222" s="219" t="s">
        <v>212</v>
      </c>
      <c r="AU222" s="219" t="s">
        <v>87</v>
      </c>
      <c r="AV222" s="11" t="s">
        <v>87</v>
      </c>
      <c r="AW222" s="11" t="s">
        <v>41</v>
      </c>
      <c r="AX222" s="11" t="s">
        <v>85</v>
      </c>
      <c r="AY222" s="219" t="s">
        <v>201</v>
      </c>
    </row>
    <row r="223" spans="2:65" s="1" customFormat="1" ht="16.5" customHeight="1">
      <c r="B223" s="201"/>
      <c r="C223" s="202" t="s">
        <v>144</v>
      </c>
      <c r="D223" s="202" t="s">
        <v>203</v>
      </c>
      <c r="E223" s="203" t="s">
        <v>2095</v>
      </c>
      <c r="F223" s="204" t="s">
        <v>2096</v>
      </c>
      <c r="G223" s="205" t="s">
        <v>330</v>
      </c>
      <c r="H223" s="206">
        <v>57</v>
      </c>
      <c r="I223" s="207"/>
      <c r="J223" s="208">
        <f>ROUND(I223*H223,2)</f>
        <v>0</v>
      </c>
      <c r="K223" s="204" t="s">
        <v>207</v>
      </c>
      <c r="L223" s="47"/>
      <c r="M223" s="209" t="s">
        <v>5</v>
      </c>
      <c r="N223" s="210" t="s">
        <v>48</v>
      </c>
      <c r="O223" s="48"/>
      <c r="P223" s="211">
        <f>O223*H223</f>
        <v>0</v>
      </c>
      <c r="Q223" s="211">
        <v>0.0003</v>
      </c>
      <c r="R223" s="211">
        <f>Q223*H223</f>
        <v>0.017099999999999997</v>
      </c>
      <c r="S223" s="211">
        <v>0</v>
      </c>
      <c r="T223" s="212">
        <f>S223*H223</f>
        <v>0</v>
      </c>
      <c r="AR223" s="24" t="s">
        <v>208</v>
      </c>
      <c r="AT223" s="24" t="s">
        <v>203</v>
      </c>
      <c r="AU223" s="24" t="s">
        <v>87</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208</v>
      </c>
      <c r="BM223" s="24" t="s">
        <v>2097</v>
      </c>
    </row>
    <row r="224" spans="2:47" s="1" customFormat="1" ht="13.5">
      <c r="B224" s="47"/>
      <c r="D224" s="214" t="s">
        <v>210</v>
      </c>
      <c r="F224" s="215" t="s">
        <v>2098</v>
      </c>
      <c r="I224" s="216"/>
      <c r="L224" s="47"/>
      <c r="M224" s="217"/>
      <c r="N224" s="48"/>
      <c r="O224" s="48"/>
      <c r="P224" s="48"/>
      <c r="Q224" s="48"/>
      <c r="R224" s="48"/>
      <c r="S224" s="48"/>
      <c r="T224" s="86"/>
      <c r="AT224" s="24" t="s">
        <v>210</v>
      </c>
      <c r="AU224" s="24" t="s">
        <v>87</v>
      </c>
    </row>
    <row r="225" spans="2:51" s="11" customFormat="1" ht="13.5">
      <c r="B225" s="218"/>
      <c r="D225" s="214" t="s">
        <v>212</v>
      </c>
      <c r="E225" s="219" t="s">
        <v>5</v>
      </c>
      <c r="F225" s="220" t="s">
        <v>2099</v>
      </c>
      <c r="H225" s="221">
        <v>57</v>
      </c>
      <c r="I225" s="222"/>
      <c r="L225" s="218"/>
      <c r="M225" s="223"/>
      <c r="N225" s="224"/>
      <c r="O225" s="224"/>
      <c r="P225" s="224"/>
      <c r="Q225" s="224"/>
      <c r="R225" s="224"/>
      <c r="S225" s="224"/>
      <c r="T225" s="225"/>
      <c r="AT225" s="219" t="s">
        <v>212</v>
      </c>
      <c r="AU225" s="219" t="s">
        <v>87</v>
      </c>
      <c r="AV225" s="11" t="s">
        <v>87</v>
      </c>
      <c r="AW225" s="11" t="s">
        <v>41</v>
      </c>
      <c r="AX225" s="11" t="s">
        <v>77</v>
      </c>
      <c r="AY225" s="219" t="s">
        <v>201</v>
      </c>
    </row>
    <row r="226" spans="2:51" s="12" customFormat="1" ht="13.5">
      <c r="B226" s="226"/>
      <c r="D226" s="214" t="s">
        <v>212</v>
      </c>
      <c r="E226" s="227" t="s">
        <v>5</v>
      </c>
      <c r="F226" s="228" t="s">
        <v>226</v>
      </c>
      <c r="H226" s="229">
        <v>57</v>
      </c>
      <c r="I226" s="230"/>
      <c r="L226" s="226"/>
      <c r="M226" s="231"/>
      <c r="N226" s="232"/>
      <c r="O226" s="232"/>
      <c r="P226" s="232"/>
      <c r="Q226" s="232"/>
      <c r="R226" s="232"/>
      <c r="S226" s="232"/>
      <c r="T226" s="233"/>
      <c r="AT226" s="227" t="s">
        <v>212</v>
      </c>
      <c r="AU226" s="227" t="s">
        <v>87</v>
      </c>
      <c r="AV226" s="12" t="s">
        <v>208</v>
      </c>
      <c r="AW226" s="12" t="s">
        <v>41</v>
      </c>
      <c r="AX226" s="12" t="s">
        <v>85</v>
      </c>
      <c r="AY226" s="227" t="s">
        <v>201</v>
      </c>
    </row>
    <row r="227" spans="2:65" s="1" customFormat="1" ht="16.5" customHeight="1">
      <c r="B227" s="201"/>
      <c r="C227" s="202" t="s">
        <v>385</v>
      </c>
      <c r="D227" s="202" t="s">
        <v>203</v>
      </c>
      <c r="E227" s="203" t="s">
        <v>412</v>
      </c>
      <c r="F227" s="204" t="s">
        <v>413</v>
      </c>
      <c r="G227" s="205" t="s">
        <v>270</v>
      </c>
      <c r="H227" s="206">
        <v>98.878</v>
      </c>
      <c r="I227" s="207"/>
      <c r="J227" s="208">
        <f>ROUND(I227*H227,2)</f>
        <v>0</v>
      </c>
      <c r="K227" s="204" t="s">
        <v>207</v>
      </c>
      <c r="L227" s="47"/>
      <c r="M227" s="209" t="s">
        <v>5</v>
      </c>
      <c r="N227" s="210" t="s">
        <v>48</v>
      </c>
      <c r="O227" s="48"/>
      <c r="P227" s="211">
        <f>O227*H227</f>
        <v>0</v>
      </c>
      <c r="Q227" s="211">
        <v>0.06917</v>
      </c>
      <c r="R227" s="211">
        <f>Q227*H227</f>
        <v>6.839391259999999</v>
      </c>
      <c r="S227" s="211">
        <v>0</v>
      </c>
      <c r="T227" s="212">
        <f>S227*H227</f>
        <v>0</v>
      </c>
      <c r="AR227" s="24" t="s">
        <v>208</v>
      </c>
      <c r="AT227" s="24" t="s">
        <v>203</v>
      </c>
      <c r="AU227" s="24" t="s">
        <v>87</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2100</v>
      </c>
    </row>
    <row r="228" spans="2:47" s="1" customFormat="1" ht="13.5">
      <c r="B228" s="47"/>
      <c r="D228" s="214" t="s">
        <v>210</v>
      </c>
      <c r="F228" s="215" t="s">
        <v>415</v>
      </c>
      <c r="I228" s="216"/>
      <c r="L228" s="47"/>
      <c r="M228" s="217"/>
      <c r="N228" s="48"/>
      <c r="O228" s="48"/>
      <c r="P228" s="48"/>
      <c r="Q228" s="48"/>
      <c r="R228" s="48"/>
      <c r="S228" s="48"/>
      <c r="T228" s="86"/>
      <c r="AT228" s="24" t="s">
        <v>210</v>
      </c>
      <c r="AU228" s="24" t="s">
        <v>87</v>
      </c>
    </row>
    <row r="229" spans="2:51" s="11" customFormat="1" ht="13.5">
      <c r="B229" s="218"/>
      <c r="D229" s="214" t="s">
        <v>212</v>
      </c>
      <c r="E229" s="219" t="s">
        <v>5</v>
      </c>
      <c r="F229" s="220" t="s">
        <v>2101</v>
      </c>
      <c r="H229" s="221">
        <v>98.878</v>
      </c>
      <c r="I229" s="222"/>
      <c r="L229" s="218"/>
      <c r="M229" s="223"/>
      <c r="N229" s="224"/>
      <c r="O229" s="224"/>
      <c r="P229" s="224"/>
      <c r="Q229" s="224"/>
      <c r="R229" s="224"/>
      <c r="S229" s="224"/>
      <c r="T229" s="225"/>
      <c r="AT229" s="219" t="s">
        <v>212</v>
      </c>
      <c r="AU229" s="219" t="s">
        <v>87</v>
      </c>
      <c r="AV229" s="11" t="s">
        <v>87</v>
      </c>
      <c r="AW229" s="11" t="s">
        <v>41</v>
      </c>
      <c r="AX229" s="11" t="s">
        <v>77</v>
      </c>
      <c r="AY229" s="219" t="s">
        <v>201</v>
      </c>
    </row>
    <row r="230" spans="2:51" s="12" customFormat="1" ht="13.5">
      <c r="B230" s="226"/>
      <c r="D230" s="214" t="s">
        <v>212</v>
      </c>
      <c r="E230" s="227" t="s">
        <v>5</v>
      </c>
      <c r="F230" s="228" t="s">
        <v>226</v>
      </c>
      <c r="H230" s="229">
        <v>98.878</v>
      </c>
      <c r="I230" s="230"/>
      <c r="L230" s="226"/>
      <c r="M230" s="231"/>
      <c r="N230" s="232"/>
      <c r="O230" s="232"/>
      <c r="P230" s="232"/>
      <c r="Q230" s="232"/>
      <c r="R230" s="232"/>
      <c r="S230" s="232"/>
      <c r="T230" s="233"/>
      <c r="AT230" s="227" t="s">
        <v>212</v>
      </c>
      <c r="AU230" s="227" t="s">
        <v>87</v>
      </c>
      <c r="AV230" s="12" t="s">
        <v>208</v>
      </c>
      <c r="AW230" s="12" t="s">
        <v>41</v>
      </c>
      <c r="AX230" s="12" t="s">
        <v>85</v>
      </c>
      <c r="AY230" s="227" t="s">
        <v>201</v>
      </c>
    </row>
    <row r="231" spans="2:65" s="1" customFormat="1" ht="16.5" customHeight="1">
      <c r="B231" s="201"/>
      <c r="C231" s="202" t="s">
        <v>391</v>
      </c>
      <c r="D231" s="202" t="s">
        <v>203</v>
      </c>
      <c r="E231" s="203" t="s">
        <v>418</v>
      </c>
      <c r="F231" s="204" t="s">
        <v>419</v>
      </c>
      <c r="G231" s="205" t="s">
        <v>270</v>
      </c>
      <c r="H231" s="206">
        <v>299.565</v>
      </c>
      <c r="I231" s="207"/>
      <c r="J231" s="208">
        <f>ROUND(I231*H231,2)</f>
        <v>0</v>
      </c>
      <c r="K231" s="204" t="s">
        <v>207</v>
      </c>
      <c r="L231" s="47"/>
      <c r="M231" s="209" t="s">
        <v>5</v>
      </c>
      <c r="N231" s="210" t="s">
        <v>48</v>
      </c>
      <c r="O231" s="48"/>
      <c r="P231" s="211">
        <f>O231*H231</f>
        <v>0</v>
      </c>
      <c r="Q231" s="211">
        <v>0.10325</v>
      </c>
      <c r="R231" s="211">
        <f>Q231*H231</f>
        <v>30.93008625</v>
      </c>
      <c r="S231" s="211">
        <v>0</v>
      </c>
      <c r="T231" s="212">
        <f>S231*H231</f>
        <v>0</v>
      </c>
      <c r="AR231" s="24" t="s">
        <v>208</v>
      </c>
      <c r="AT231" s="24" t="s">
        <v>203</v>
      </c>
      <c r="AU231" s="24" t="s">
        <v>87</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2102</v>
      </c>
    </row>
    <row r="232" spans="2:47" s="1" customFormat="1" ht="13.5">
      <c r="B232" s="47"/>
      <c r="D232" s="214" t="s">
        <v>210</v>
      </c>
      <c r="F232" s="215" t="s">
        <v>421</v>
      </c>
      <c r="I232" s="216"/>
      <c r="L232" s="47"/>
      <c r="M232" s="217"/>
      <c r="N232" s="48"/>
      <c r="O232" s="48"/>
      <c r="P232" s="48"/>
      <c r="Q232" s="48"/>
      <c r="R232" s="48"/>
      <c r="S232" s="48"/>
      <c r="T232" s="86"/>
      <c r="AT232" s="24" t="s">
        <v>210</v>
      </c>
      <c r="AU232" s="24" t="s">
        <v>87</v>
      </c>
    </row>
    <row r="233" spans="2:51" s="11" customFormat="1" ht="13.5">
      <c r="B233" s="218"/>
      <c r="D233" s="214" t="s">
        <v>212</v>
      </c>
      <c r="E233" s="219" t="s">
        <v>5</v>
      </c>
      <c r="F233" s="220" t="s">
        <v>2103</v>
      </c>
      <c r="H233" s="221">
        <v>299.565</v>
      </c>
      <c r="I233" s="222"/>
      <c r="L233" s="218"/>
      <c r="M233" s="223"/>
      <c r="N233" s="224"/>
      <c r="O233" s="224"/>
      <c r="P233" s="224"/>
      <c r="Q233" s="224"/>
      <c r="R233" s="224"/>
      <c r="S233" s="224"/>
      <c r="T233" s="225"/>
      <c r="AT233" s="219" t="s">
        <v>212</v>
      </c>
      <c r="AU233" s="219" t="s">
        <v>87</v>
      </c>
      <c r="AV233" s="11" t="s">
        <v>87</v>
      </c>
      <c r="AW233" s="11" t="s">
        <v>41</v>
      </c>
      <c r="AX233" s="11" t="s">
        <v>77</v>
      </c>
      <c r="AY233" s="219" t="s">
        <v>201</v>
      </c>
    </row>
    <row r="234" spans="2:51" s="12" customFormat="1" ht="13.5">
      <c r="B234" s="226"/>
      <c r="D234" s="214" t="s">
        <v>212</v>
      </c>
      <c r="E234" s="227" t="s">
        <v>5</v>
      </c>
      <c r="F234" s="228" t="s">
        <v>226</v>
      </c>
      <c r="H234" s="229">
        <v>299.565</v>
      </c>
      <c r="I234" s="230"/>
      <c r="L234" s="226"/>
      <c r="M234" s="231"/>
      <c r="N234" s="232"/>
      <c r="O234" s="232"/>
      <c r="P234" s="232"/>
      <c r="Q234" s="232"/>
      <c r="R234" s="232"/>
      <c r="S234" s="232"/>
      <c r="T234" s="233"/>
      <c r="AT234" s="227" t="s">
        <v>212</v>
      </c>
      <c r="AU234" s="227" t="s">
        <v>87</v>
      </c>
      <c r="AV234" s="12" t="s">
        <v>208</v>
      </c>
      <c r="AW234" s="12" t="s">
        <v>41</v>
      </c>
      <c r="AX234" s="12" t="s">
        <v>85</v>
      </c>
      <c r="AY234" s="227" t="s">
        <v>201</v>
      </c>
    </row>
    <row r="235" spans="2:65" s="1" customFormat="1" ht="16.5" customHeight="1">
      <c r="B235" s="201"/>
      <c r="C235" s="202" t="s">
        <v>403</v>
      </c>
      <c r="D235" s="202" t="s">
        <v>203</v>
      </c>
      <c r="E235" s="203" t="s">
        <v>2104</v>
      </c>
      <c r="F235" s="204" t="s">
        <v>2105</v>
      </c>
      <c r="G235" s="205" t="s">
        <v>330</v>
      </c>
      <c r="H235" s="206">
        <v>156</v>
      </c>
      <c r="I235" s="207"/>
      <c r="J235" s="208">
        <f>ROUND(I235*H235,2)</f>
        <v>0</v>
      </c>
      <c r="K235" s="204" t="s">
        <v>207</v>
      </c>
      <c r="L235" s="47"/>
      <c r="M235" s="209" t="s">
        <v>5</v>
      </c>
      <c r="N235" s="210" t="s">
        <v>48</v>
      </c>
      <c r="O235" s="48"/>
      <c r="P235" s="211">
        <f>O235*H235</f>
        <v>0</v>
      </c>
      <c r="Q235" s="211">
        <v>0.00012</v>
      </c>
      <c r="R235" s="211">
        <f>Q235*H235</f>
        <v>0.01872</v>
      </c>
      <c r="S235" s="211">
        <v>0</v>
      </c>
      <c r="T235" s="212">
        <f>S235*H235</f>
        <v>0</v>
      </c>
      <c r="AR235" s="24" t="s">
        <v>208</v>
      </c>
      <c r="AT235" s="24" t="s">
        <v>203</v>
      </c>
      <c r="AU235" s="24" t="s">
        <v>87</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2106</v>
      </c>
    </row>
    <row r="236" spans="2:47" s="1" customFormat="1" ht="13.5">
      <c r="B236" s="47"/>
      <c r="D236" s="214" t="s">
        <v>210</v>
      </c>
      <c r="F236" s="215" t="s">
        <v>2107</v>
      </c>
      <c r="I236" s="216"/>
      <c r="L236" s="47"/>
      <c r="M236" s="217"/>
      <c r="N236" s="48"/>
      <c r="O236" s="48"/>
      <c r="P236" s="48"/>
      <c r="Q236" s="48"/>
      <c r="R236" s="48"/>
      <c r="S236" s="48"/>
      <c r="T236" s="86"/>
      <c r="AT236" s="24" t="s">
        <v>210</v>
      </c>
      <c r="AU236" s="24" t="s">
        <v>87</v>
      </c>
    </row>
    <row r="237" spans="2:51" s="11" customFormat="1" ht="13.5">
      <c r="B237" s="218"/>
      <c r="D237" s="214" t="s">
        <v>212</v>
      </c>
      <c r="E237" s="219" t="s">
        <v>5</v>
      </c>
      <c r="F237" s="220" t="s">
        <v>2108</v>
      </c>
      <c r="H237" s="221">
        <v>156</v>
      </c>
      <c r="I237" s="222"/>
      <c r="L237" s="218"/>
      <c r="M237" s="223"/>
      <c r="N237" s="224"/>
      <c r="O237" s="224"/>
      <c r="P237" s="224"/>
      <c r="Q237" s="224"/>
      <c r="R237" s="224"/>
      <c r="S237" s="224"/>
      <c r="T237" s="225"/>
      <c r="AT237" s="219" t="s">
        <v>212</v>
      </c>
      <c r="AU237" s="219" t="s">
        <v>87</v>
      </c>
      <c r="AV237" s="11" t="s">
        <v>87</v>
      </c>
      <c r="AW237" s="11" t="s">
        <v>41</v>
      </c>
      <c r="AX237" s="11" t="s">
        <v>85</v>
      </c>
      <c r="AY237" s="219" t="s">
        <v>201</v>
      </c>
    </row>
    <row r="238" spans="2:65" s="1" customFormat="1" ht="16.5" customHeight="1">
      <c r="B238" s="201"/>
      <c r="C238" s="202" t="s">
        <v>407</v>
      </c>
      <c r="D238" s="202" t="s">
        <v>203</v>
      </c>
      <c r="E238" s="203" t="s">
        <v>424</v>
      </c>
      <c r="F238" s="204" t="s">
        <v>425</v>
      </c>
      <c r="G238" s="205" t="s">
        <v>270</v>
      </c>
      <c r="H238" s="206">
        <v>4.68</v>
      </c>
      <c r="I238" s="207"/>
      <c r="J238" s="208">
        <f>ROUND(I238*H238,2)</f>
        <v>0</v>
      </c>
      <c r="K238" s="204" t="s">
        <v>207</v>
      </c>
      <c r="L238" s="47"/>
      <c r="M238" s="209" t="s">
        <v>5</v>
      </c>
      <c r="N238" s="210" t="s">
        <v>48</v>
      </c>
      <c r="O238" s="48"/>
      <c r="P238" s="211">
        <f>O238*H238</f>
        <v>0</v>
      </c>
      <c r="Q238" s="211">
        <v>0.10745</v>
      </c>
      <c r="R238" s="211">
        <f>Q238*H238</f>
        <v>0.502866</v>
      </c>
      <c r="S238" s="211">
        <v>0</v>
      </c>
      <c r="T238" s="212">
        <f>S238*H238</f>
        <v>0</v>
      </c>
      <c r="AR238" s="24" t="s">
        <v>208</v>
      </c>
      <c r="AT238" s="24" t="s">
        <v>203</v>
      </c>
      <c r="AU238" s="24" t="s">
        <v>87</v>
      </c>
      <c r="AY238" s="24" t="s">
        <v>201</v>
      </c>
      <c r="BE238" s="213">
        <f>IF(N238="základní",J238,0)</f>
        <v>0</v>
      </c>
      <c r="BF238" s="213">
        <f>IF(N238="snížená",J238,0)</f>
        <v>0</v>
      </c>
      <c r="BG238" s="213">
        <f>IF(N238="zákl. přenesená",J238,0)</f>
        <v>0</v>
      </c>
      <c r="BH238" s="213">
        <f>IF(N238="sníž. přenesená",J238,0)</f>
        <v>0</v>
      </c>
      <c r="BI238" s="213">
        <f>IF(N238="nulová",J238,0)</f>
        <v>0</v>
      </c>
      <c r="BJ238" s="24" t="s">
        <v>85</v>
      </c>
      <c r="BK238" s="213">
        <f>ROUND(I238*H238,2)</f>
        <v>0</v>
      </c>
      <c r="BL238" s="24" t="s">
        <v>208</v>
      </c>
      <c r="BM238" s="24" t="s">
        <v>2109</v>
      </c>
    </row>
    <row r="239" spans="2:47" s="1" customFormat="1" ht="13.5">
      <c r="B239" s="47"/>
      <c r="D239" s="214" t="s">
        <v>210</v>
      </c>
      <c r="F239" s="215" t="s">
        <v>427</v>
      </c>
      <c r="I239" s="216"/>
      <c r="L239" s="47"/>
      <c r="M239" s="217"/>
      <c r="N239" s="48"/>
      <c r="O239" s="48"/>
      <c r="P239" s="48"/>
      <c r="Q239" s="48"/>
      <c r="R239" s="48"/>
      <c r="S239" s="48"/>
      <c r="T239" s="86"/>
      <c r="AT239" s="24" t="s">
        <v>210</v>
      </c>
      <c r="AU239" s="24" t="s">
        <v>87</v>
      </c>
    </row>
    <row r="240" spans="2:51" s="11" customFormat="1" ht="13.5">
      <c r="B240" s="218"/>
      <c r="D240" s="214" t="s">
        <v>212</v>
      </c>
      <c r="E240" s="219" t="s">
        <v>5</v>
      </c>
      <c r="F240" s="220" t="s">
        <v>2110</v>
      </c>
      <c r="H240" s="221">
        <v>4.68</v>
      </c>
      <c r="I240" s="222"/>
      <c r="L240" s="218"/>
      <c r="M240" s="223"/>
      <c r="N240" s="224"/>
      <c r="O240" s="224"/>
      <c r="P240" s="224"/>
      <c r="Q240" s="224"/>
      <c r="R240" s="224"/>
      <c r="S240" s="224"/>
      <c r="T240" s="225"/>
      <c r="AT240" s="219" t="s">
        <v>212</v>
      </c>
      <c r="AU240" s="219" t="s">
        <v>87</v>
      </c>
      <c r="AV240" s="11" t="s">
        <v>87</v>
      </c>
      <c r="AW240" s="11" t="s">
        <v>41</v>
      </c>
      <c r="AX240" s="11" t="s">
        <v>85</v>
      </c>
      <c r="AY240" s="219" t="s">
        <v>201</v>
      </c>
    </row>
    <row r="241" spans="2:65" s="1" customFormat="1" ht="25.5" customHeight="1">
      <c r="B241" s="201"/>
      <c r="C241" s="202" t="s">
        <v>411</v>
      </c>
      <c r="D241" s="202" t="s">
        <v>203</v>
      </c>
      <c r="E241" s="203" t="s">
        <v>2111</v>
      </c>
      <c r="F241" s="204" t="s">
        <v>2112</v>
      </c>
      <c r="G241" s="205" t="s">
        <v>316</v>
      </c>
      <c r="H241" s="206">
        <v>1</v>
      </c>
      <c r="I241" s="207"/>
      <c r="J241" s="208">
        <f>ROUND(I241*H241,2)</f>
        <v>0</v>
      </c>
      <c r="K241" s="204" t="s">
        <v>5</v>
      </c>
      <c r="L241" s="47"/>
      <c r="M241" s="209" t="s">
        <v>5</v>
      </c>
      <c r="N241" s="210" t="s">
        <v>48</v>
      </c>
      <c r="O241" s="48"/>
      <c r="P241" s="211">
        <f>O241*H241</f>
        <v>0</v>
      </c>
      <c r="Q241" s="211">
        <v>2.5961</v>
      </c>
      <c r="R241" s="211">
        <f>Q241*H241</f>
        <v>2.5961</v>
      </c>
      <c r="S241" s="211">
        <v>0</v>
      </c>
      <c r="T241" s="212">
        <f>S241*H241</f>
        <v>0</v>
      </c>
      <c r="AR241" s="24" t="s">
        <v>208</v>
      </c>
      <c r="AT241" s="24" t="s">
        <v>203</v>
      </c>
      <c r="AU241" s="24" t="s">
        <v>87</v>
      </c>
      <c r="AY241" s="24" t="s">
        <v>201</v>
      </c>
      <c r="BE241" s="213">
        <f>IF(N241="základní",J241,0)</f>
        <v>0</v>
      </c>
      <c r="BF241" s="213">
        <f>IF(N241="snížená",J241,0)</f>
        <v>0</v>
      </c>
      <c r="BG241" s="213">
        <f>IF(N241="zákl. přenesená",J241,0)</f>
        <v>0</v>
      </c>
      <c r="BH241" s="213">
        <f>IF(N241="sníž. přenesená",J241,0)</f>
        <v>0</v>
      </c>
      <c r="BI241" s="213">
        <f>IF(N241="nulová",J241,0)</f>
        <v>0</v>
      </c>
      <c r="BJ241" s="24" t="s">
        <v>85</v>
      </c>
      <c r="BK241" s="213">
        <f>ROUND(I241*H241,2)</f>
        <v>0</v>
      </c>
      <c r="BL241" s="24" t="s">
        <v>208</v>
      </c>
      <c r="BM241" s="24" t="s">
        <v>2113</v>
      </c>
    </row>
    <row r="242" spans="2:51" s="11" customFormat="1" ht="13.5">
      <c r="B242" s="218"/>
      <c r="D242" s="214" t="s">
        <v>212</v>
      </c>
      <c r="E242" s="219" t="s">
        <v>5</v>
      </c>
      <c r="F242" s="220" t="s">
        <v>85</v>
      </c>
      <c r="H242" s="221">
        <v>1</v>
      </c>
      <c r="I242" s="222"/>
      <c r="L242" s="218"/>
      <c r="M242" s="223"/>
      <c r="N242" s="224"/>
      <c r="O242" s="224"/>
      <c r="P242" s="224"/>
      <c r="Q242" s="224"/>
      <c r="R242" s="224"/>
      <c r="S242" s="224"/>
      <c r="T242" s="225"/>
      <c r="AT242" s="219" t="s">
        <v>212</v>
      </c>
      <c r="AU242" s="219" t="s">
        <v>87</v>
      </c>
      <c r="AV242" s="11" t="s">
        <v>87</v>
      </c>
      <c r="AW242" s="11" t="s">
        <v>41</v>
      </c>
      <c r="AX242" s="11" t="s">
        <v>85</v>
      </c>
      <c r="AY242" s="219" t="s">
        <v>201</v>
      </c>
    </row>
    <row r="243" spans="2:65" s="1" customFormat="1" ht="25.5" customHeight="1">
      <c r="B243" s="201"/>
      <c r="C243" s="202" t="s">
        <v>417</v>
      </c>
      <c r="D243" s="202" t="s">
        <v>203</v>
      </c>
      <c r="E243" s="203" t="s">
        <v>2114</v>
      </c>
      <c r="F243" s="204" t="s">
        <v>2115</v>
      </c>
      <c r="G243" s="205" t="s">
        <v>316</v>
      </c>
      <c r="H243" s="206">
        <v>1</v>
      </c>
      <c r="I243" s="207"/>
      <c r="J243" s="208">
        <f>ROUND(I243*H243,2)</f>
        <v>0</v>
      </c>
      <c r="K243" s="204" t="s">
        <v>5</v>
      </c>
      <c r="L243" s="47"/>
      <c r="M243" s="209" t="s">
        <v>5</v>
      </c>
      <c r="N243" s="210" t="s">
        <v>48</v>
      </c>
      <c r="O243" s="48"/>
      <c r="P243" s="211">
        <f>O243*H243</f>
        <v>0</v>
      </c>
      <c r="Q243" s="211">
        <v>2.5961</v>
      </c>
      <c r="R243" s="211">
        <f>Q243*H243</f>
        <v>2.5961</v>
      </c>
      <c r="S243" s="211">
        <v>0</v>
      </c>
      <c r="T243" s="212">
        <f>S243*H243</f>
        <v>0</v>
      </c>
      <c r="AR243" s="24" t="s">
        <v>208</v>
      </c>
      <c r="AT243" s="24" t="s">
        <v>203</v>
      </c>
      <c r="AU243" s="24" t="s">
        <v>87</v>
      </c>
      <c r="AY243" s="24" t="s">
        <v>201</v>
      </c>
      <c r="BE243" s="213">
        <f>IF(N243="základní",J243,0)</f>
        <v>0</v>
      </c>
      <c r="BF243" s="213">
        <f>IF(N243="snížená",J243,0)</f>
        <v>0</v>
      </c>
      <c r="BG243" s="213">
        <f>IF(N243="zákl. přenesená",J243,0)</f>
        <v>0</v>
      </c>
      <c r="BH243" s="213">
        <f>IF(N243="sníž. přenesená",J243,0)</f>
        <v>0</v>
      </c>
      <c r="BI243" s="213">
        <f>IF(N243="nulová",J243,0)</f>
        <v>0</v>
      </c>
      <c r="BJ243" s="24" t="s">
        <v>85</v>
      </c>
      <c r="BK243" s="213">
        <f>ROUND(I243*H243,2)</f>
        <v>0</v>
      </c>
      <c r="BL243" s="24" t="s">
        <v>208</v>
      </c>
      <c r="BM243" s="24" t="s">
        <v>2116</v>
      </c>
    </row>
    <row r="244" spans="2:51" s="11" customFormat="1" ht="13.5">
      <c r="B244" s="218"/>
      <c r="D244" s="214" t="s">
        <v>212</v>
      </c>
      <c r="E244" s="219" t="s">
        <v>5</v>
      </c>
      <c r="F244" s="220" t="s">
        <v>85</v>
      </c>
      <c r="H244" s="221">
        <v>1</v>
      </c>
      <c r="I244" s="222"/>
      <c r="L244" s="218"/>
      <c r="M244" s="223"/>
      <c r="N244" s="224"/>
      <c r="O244" s="224"/>
      <c r="P244" s="224"/>
      <c r="Q244" s="224"/>
      <c r="R244" s="224"/>
      <c r="S244" s="224"/>
      <c r="T244" s="225"/>
      <c r="AT244" s="219" t="s">
        <v>212</v>
      </c>
      <c r="AU244" s="219" t="s">
        <v>87</v>
      </c>
      <c r="AV244" s="11" t="s">
        <v>87</v>
      </c>
      <c r="AW244" s="11" t="s">
        <v>41</v>
      </c>
      <c r="AX244" s="11" t="s">
        <v>85</v>
      </c>
      <c r="AY244" s="219" t="s">
        <v>201</v>
      </c>
    </row>
    <row r="245" spans="2:63" s="10" customFormat="1" ht="29.85" customHeight="1">
      <c r="B245" s="188"/>
      <c r="D245" s="189" t="s">
        <v>76</v>
      </c>
      <c r="E245" s="199" t="s">
        <v>208</v>
      </c>
      <c r="F245" s="199" t="s">
        <v>429</v>
      </c>
      <c r="I245" s="191"/>
      <c r="J245" s="200">
        <f>BK245</f>
        <v>0</v>
      </c>
      <c r="L245" s="188"/>
      <c r="M245" s="193"/>
      <c r="N245" s="194"/>
      <c r="O245" s="194"/>
      <c r="P245" s="195">
        <f>SUM(P246:P263)</f>
        <v>0</v>
      </c>
      <c r="Q245" s="194"/>
      <c r="R245" s="195">
        <f>SUM(R246:R263)</f>
        <v>34.1188107</v>
      </c>
      <c r="S245" s="194"/>
      <c r="T245" s="196">
        <f>SUM(T246:T263)</f>
        <v>0</v>
      </c>
      <c r="AR245" s="189" t="s">
        <v>85</v>
      </c>
      <c r="AT245" s="197" t="s">
        <v>76</v>
      </c>
      <c r="AU245" s="197" t="s">
        <v>85</v>
      </c>
      <c r="AY245" s="189" t="s">
        <v>201</v>
      </c>
      <c r="BK245" s="198">
        <f>SUM(BK246:BK263)</f>
        <v>0</v>
      </c>
    </row>
    <row r="246" spans="2:65" s="1" customFormat="1" ht="16.5" customHeight="1">
      <c r="B246" s="201"/>
      <c r="C246" s="202" t="s">
        <v>423</v>
      </c>
      <c r="D246" s="202" t="s">
        <v>203</v>
      </c>
      <c r="E246" s="203" t="s">
        <v>2117</v>
      </c>
      <c r="F246" s="204" t="s">
        <v>2118</v>
      </c>
      <c r="G246" s="205" t="s">
        <v>206</v>
      </c>
      <c r="H246" s="206">
        <v>12.899</v>
      </c>
      <c r="I246" s="207"/>
      <c r="J246" s="208">
        <f>ROUND(I246*H246,2)</f>
        <v>0</v>
      </c>
      <c r="K246" s="204" t="s">
        <v>207</v>
      </c>
      <c r="L246" s="47"/>
      <c r="M246" s="209" t="s">
        <v>5</v>
      </c>
      <c r="N246" s="210" t="s">
        <v>48</v>
      </c>
      <c r="O246" s="48"/>
      <c r="P246" s="211">
        <f>O246*H246</f>
        <v>0</v>
      </c>
      <c r="Q246" s="211">
        <v>2.4534</v>
      </c>
      <c r="R246" s="211">
        <f>Q246*H246</f>
        <v>31.646406599999995</v>
      </c>
      <c r="S246" s="211">
        <v>0</v>
      </c>
      <c r="T246" s="212">
        <f>S246*H246</f>
        <v>0</v>
      </c>
      <c r="AR246" s="24" t="s">
        <v>208</v>
      </c>
      <c r="AT246" s="24" t="s">
        <v>203</v>
      </c>
      <c r="AU246" s="24" t="s">
        <v>87</v>
      </c>
      <c r="AY246" s="24" t="s">
        <v>201</v>
      </c>
      <c r="BE246" s="213">
        <f>IF(N246="základní",J246,0)</f>
        <v>0</v>
      </c>
      <c r="BF246" s="213">
        <f>IF(N246="snížená",J246,0)</f>
        <v>0</v>
      </c>
      <c r="BG246" s="213">
        <f>IF(N246="zákl. přenesená",J246,0)</f>
        <v>0</v>
      </c>
      <c r="BH246" s="213">
        <f>IF(N246="sníž. přenesená",J246,0)</f>
        <v>0</v>
      </c>
      <c r="BI246" s="213">
        <f>IF(N246="nulová",J246,0)</f>
        <v>0</v>
      </c>
      <c r="BJ246" s="24" t="s">
        <v>85</v>
      </c>
      <c r="BK246" s="213">
        <f>ROUND(I246*H246,2)</f>
        <v>0</v>
      </c>
      <c r="BL246" s="24" t="s">
        <v>208</v>
      </c>
      <c r="BM246" s="24" t="s">
        <v>2119</v>
      </c>
    </row>
    <row r="247" spans="2:47" s="1" customFormat="1" ht="13.5">
      <c r="B247" s="47"/>
      <c r="D247" s="214" t="s">
        <v>210</v>
      </c>
      <c r="F247" s="215" t="s">
        <v>2120</v>
      </c>
      <c r="I247" s="216"/>
      <c r="L247" s="47"/>
      <c r="M247" s="217"/>
      <c r="N247" s="48"/>
      <c r="O247" s="48"/>
      <c r="P247" s="48"/>
      <c r="Q247" s="48"/>
      <c r="R247" s="48"/>
      <c r="S247" s="48"/>
      <c r="T247" s="86"/>
      <c r="AT247" s="24" t="s">
        <v>210</v>
      </c>
      <c r="AU247" s="24" t="s">
        <v>87</v>
      </c>
    </row>
    <row r="248" spans="2:51" s="11" customFormat="1" ht="13.5">
      <c r="B248" s="218"/>
      <c r="D248" s="214" t="s">
        <v>212</v>
      </c>
      <c r="E248" s="219" t="s">
        <v>5</v>
      </c>
      <c r="F248" s="220" t="s">
        <v>2121</v>
      </c>
      <c r="H248" s="221">
        <v>12.899</v>
      </c>
      <c r="I248" s="222"/>
      <c r="L248" s="218"/>
      <c r="M248" s="223"/>
      <c r="N248" s="224"/>
      <c r="O248" s="224"/>
      <c r="P248" s="224"/>
      <c r="Q248" s="224"/>
      <c r="R248" s="224"/>
      <c r="S248" s="224"/>
      <c r="T248" s="225"/>
      <c r="AT248" s="219" t="s">
        <v>212</v>
      </c>
      <c r="AU248" s="219" t="s">
        <v>87</v>
      </c>
      <c r="AV248" s="11" t="s">
        <v>87</v>
      </c>
      <c r="AW248" s="11" t="s">
        <v>41</v>
      </c>
      <c r="AX248" s="11" t="s">
        <v>77</v>
      </c>
      <c r="AY248" s="219" t="s">
        <v>201</v>
      </c>
    </row>
    <row r="249" spans="2:51" s="12" customFormat="1" ht="13.5">
      <c r="B249" s="226"/>
      <c r="D249" s="214" t="s">
        <v>212</v>
      </c>
      <c r="E249" s="227" t="s">
        <v>5</v>
      </c>
      <c r="F249" s="228" t="s">
        <v>226</v>
      </c>
      <c r="H249" s="229">
        <v>12.899</v>
      </c>
      <c r="I249" s="230"/>
      <c r="L249" s="226"/>
      <c r="M249" s="231"/>
      <c r="N249" s="232"/>
      <c r="O249" s="232"/>
      <c r="P249" s="232"/>
      <c r="Q249" s="232"/>
      <c r="R249" s="232"/>
      <c r="S249" s="232"/>
      <c r="T249" s="233"/>
      <c r="AT249" s="227" t="s">
        <v>212</v>
      </c>
      <c r="AU249" s="227" t="s">
        <v>87</v>
      </c>
      <c r="AV249" s="12" t="s">
        <v>208</v>
      </c>
      <c r="AW249" s="12" t="s">
        <v>41</v>
      </c>
      <c r="AX249" s="12" t="s">
        <v>85</v>
      </c>
      <c r="AY249" s="227" t="s">
        <v>201</v>
      </c>
    </row>
    <row r="250" spans="2:65" s="1" customFormat="1" ht="16.5" customHeight="1">
      <c r="B250" s="201"/>
      <c r="C250" s="202" t="s">
        <v>430</v>
      </c>
      <c r="D250" s="202" t="s">
        <v>203</v>
      </c>
      <c r="E250" s="203" t="s">
        <v>2122</v>
      </c>
      <c r="F250" s="204" t="s">
        <v>2123</v>
      </c>
      <c r="G250" s="205" t="s">
        <v>270</v>
      </c>
      <c r="H250" s="206">
        <v>60.475</v>
      </c>
      <c r="I250" s="207"/>
      <c r="J250" s="208">
        <f>ROUND(I250*H250,2)</f>
        <v>0</v>
      </c>
      <c r="K250" s="204" t="s">
        <v>207</v>
      </c>
      <c r="L250" s="47"/>
      <c r="M250" s="209" t="s">
        <v>5</v>
      </c>
      <c r="N250" s="210" t="s">
        <v>48</v>
      </c>
      <c r="O250" s="48"/>
      <c r="P250" s="211">
        <f>O250*H250</f>
        <v>0</v>
      </c>
      <c r="Q250" s="211">
        <v>0.00519</v>
      </c>
      <c r="R250" s="211">
        <f>Q250*H250</f>
        <v>0.31386525000000004</v>
      </c>
      <c r="S250" s="211">
        <v>0</v>
      </c>
      <c r="T250" s="212">
        <f>S250*H250</f>
        <v>0</v>
      </c>
      <c r="AR250" s="24" t="s">
        <v>208</v>
      </c>
      <c r="AT250" s="24" t="s">
        <v>203</v>
      </c>
      <c r="AU250" s="24" t="s">
        <v>87</v>
      </c>
      <c r="AY250" s="24" t="s">
        <v>201</v>
      </c>
      <c r="BE250" s="213">
        <f>IF(N250="základní",J250,0)</f>
        <v>0</v>
      </c>
      <c r="BF250" s="213">
        <f>IF(N250="snížená",J250,0)</f>
        <v>0</v>
      </c>
      <c r="BG250" s="213">
        <f>IF(N250="zákl. přenesená",J250,0)</f>
        <v>0</v>
      </c>
      <c r="BH250" s="213">
        <f>IF(N250="sníž. přenesená",J250,0)</f>
        <v>0</v>
      </c>
      <c r="BI250" s="213">
        <f>IF(N250="nulová",J250,0)</f>
        <v>0</v>
      </c>
      <c r="BJ250" s="24" t="s">
        <v>85</v>
      </c>
      <c r="BK250" s="213">
        <f>ROUND(I250*H250,2)</f>
        <v>0</v>
      </c>
      <c r="BL250" s="24" t="s">
        <v>208</v>
      </c>
      <c r="BM250" s="24" t="s">
        <v>2124</v>
      </c>
    </row>
    <row r="251" spans="2:47" s="1" customFormat="1" ht="13.5">
      <c r="B251" s="47"/>
      <c r="D251" s="214" t="s">
        <v>210</v>
      </c>
      <c r="F251" s="215" t="s">
        <v>2125</v>
      </c>
      <c r="I251" s="216"/>
      <c r="L251" s="47"/>
      <c r="M251" s="217"/>
      <c r="N251" s="48"/>
      <c r="O251" s="48"/>
      <c r="P251" s="48"/>
      <c r="Q251" s="48"/>
      <c r="R251" s="48"/>
      <c r="S251" s="48"/>
      <c r="T251" s="86"/>
      <c r="AT251" s="24" t="s">
        <v>210</v>
      </c>
      <c r="AU251" s="24" t="s">
        <v>87</v>
      </c>
    </row>
    <row r="252" spans="2:51" s="11" customFormat="1" ht="13.5">
      <c r="B252" s="218"/>
      <c r="D252" s="214" t="s">
        <v>212</v>
      </c>
      <c r="E252" s="219" t="s">
        <v>5</v>
      </c>
      <c r="F252" s="220" t="s">
        <v>2126</v>
      </c>
      <c r="H252" s="221">
        <v>60.475</v>
      </c>
      <c r="I252" s="222"/>
      <c r="L252" s="218"/>
      <c r="M252" s="223"/>
      <c r="N252" s="224"/>
      <c r="O252" s="224"/>
      <c r="P252" s="224"/>
      <c r="Q252" s="224"/>
      <c r="R252" s="224"/>
      <c r="S252" s="224"/>
      <c r="T252" s="225"/>
      <c r="AT252" s="219" t="s">
        <v>212</v>
      </c>
      <c r="AU252" s="219" t="s">
        <v>87</v>
      </c>
      <c r="AV252" s="11" t="s">
        <v>87</v>
      </c>
      <c r="AW252" s="11" t="s">
        <v>41</v>
      </c>
      <c r="AX252" s="11" t="s">
        <v>77</v>
      </c>
      <c r="AY252" s="219" t="s">
        <v>201</v>
      </c>
    </row>
    <row r="253" spans="2:51" s="12" customFormat="1" ht="13.5">
      <c r="B253" s="226"/>
      <c r="D253" s="214" t="s">
        <v>212</v>
      </c>
      <c r="E253" s="227" t="s">
        <v>5</v>
      </c>
      <c r="F253" s="228" t="s">
        <v>226</v>
      </c>
      <c r="H253" s="229">
        <v>60.475</v>
      </c>
      <c r="I253" s="230"/>
      <c r="L253" s="226"/>
      <c r="M253" s="231"/>
      <c r="N253" s="232"/>
      <c r="O253" s="232"/>
      <c r="P253" s="232"/>
      <c r="Q253" s="232"/>
      <c r="R253" s="232"/>
      <c r="S253" s="232"/>
      <c r="T253" s="233"/>
      <c r="AT253" s="227" t="s">
        <v>212</v>
      </c>
      <c r="AU253" s="227" t="s">
        <v>87</v>
      </c>
      <c r="AV253" s="12" t="s">
        <v>208</v>
      </c>
      <c r="AW253" s="12" t="s">
        <v>41</v>
      </c>
      <c r="AX253" s="12" t="s">
        <v>85</v>
      </c>
      <c r="AY253" s="227" t="s">
        <v>201</v>
      </c>
    </row>
    <row r="254" spans="2:65" s="1" customFormat="1" ht="16.5" customHeight="1">
      <c r="B254" s="201"/>
      <c r="C254" s="202" t="s">
        <v>436</v>
      </c>
      <c r="D254" s="202" t="s">
        <v>203</v>
      </c>
      <c r="E254" s="203" t="s">
        <v>2127</v>
      </c>
      <c r="F254" s="204" t="s">
        <v>2128</v>
      </c>
      <c r="G254" s="205" t="s">
        <v>270</v>
      </c>
      <c r="H254" s="206">
        <v>60.475</v>
      </c>
      <c r="I254" s="207"/>
      <c r="J254" s="208">
        <f>ROUND(I254*H254,2)</f>
        <v>0</v>
      </c>
      <c r="K254" s="204" t="s">
        <v>207</v>
      </c>
      <c r="L254" s="47"/>
      <c r="M254" s="209" t="s">
        <v>5</v>
      </c>
      <c r="N254" s="210" t="s">
        <v>48</v>
      </c>
      <c r="O254" s="48"/>
      <c r="P254" s="211">
        <f>O254*H254</f>
        <v>0</v>
      </c>
      <c r="Q254" s="211">
        <v>0</v>
      </c>
      <c r="R254" s="211">
        <f>Q254*H254</f>
        <v>0</v>
      </c>
      <c r="S254" s="211">
        <v>0</v>
      </c>
      <c r="T254" s="212">
        <f>S254*H254</f>
        <v>0</v>
      </c>
      <c r="AR254" s="24" t="s">
        <v>208</v>
      </c>
      <c r="AT254" s="24" t="s">
        <v>203</v>
      </c>
      <c r="AU254" s="24" t="s">
        <v>87</v>
      </c>
      <c r="AY254" s="24" t="s">
        <v>201</v>
      </c>
      <c r="BE254" s="213">
        <f>IF(N254="základní",J254,0)</f>
        <v>0</v>
      </c>
      <c r="BF254" s="213">
        <f>IF(N254="snížená",J254,0)</f>
        <v>0</v>
      </c>
      <c r="BG254" s="213">
        <f>IF(N254="zákl. přenesená",J254,0)</f>
        <v>0</v>
      </c>
      <c r="BH254" s="213">
        <f>IF(N254="sníž. přenesená",J254,0)</f>
        <v>0</v>
      </c>
      <c r="BI254" s="213">
        <f>IF(N254="nulová",J254,0)</f>
        <v>0</v>
      </c>
      <c r="BJ254" s="24" t="s">
        <v>85</v>
      </c>
      <c r="BK254" s="213">
        <f>ROUND(I254*H254,2)</f>
        <v>0</v>
      </c>
      <c r="BL254" s="24" t="s">
        <v>208</v>
      </c>
      <c r="BM254" s="24" t="s">
        <v>2129</v>
      </c>
    </row>
    <row r="255" spans="2:47" s="1" customFormat="1" ht="13.5">
      <c r="B255" s="47"/>
      <c r="D255" s="214" t="s">
        <v>210</v>
      </c>
      <c r="F255" s="215" t="s">
        <v>2130</v>
      </c>
      <c r="I255" s="216"/>
      <c r="L255" s="47"/>
      <c r="M255" s="217"/>
      <c r="N255" s="48"/>
      <c r="O255" s="48"/>
      <c r="P255" s="48"/>
      <c r="Q255" s="48"/>
      <c r="R255" s="48"/>
      <c r="S255" s="48"/>
      <c r="T255" s="86"/>
      <c r="AT255" s="24" t="s">
        <v>210</v>
      </c>
      <c r="AU255" s="24" t="s">
        <v>87</v>
      </c>
    </row>
    <row r="256" spans="2:51" s="11" customFormat="1" ht="13.5">
      <c r="B256" s="218"/>
      <c r="D256" s="214" t="s">
        <v>212</v>
      </c>
      <c r="E256" s="219" t="s">
        <v>5</v>
      </c>
      <c r="F256" s="220" t="s">
        <v>2126</v>
      </c>
      <c r="H256" s="221">
        <v>60.475</v>
      </c>
      <c r="I256" s="222"/>
      <c r="L256" s="218"/>
      <c r="M256" s="223"/>
      <c r="N256" s="224"/>
      <c r="O256" s="224"/>
      <c r="P256" s="224"/>
      <c r="Q256" s="224"/>
      <c r="R256" s="224"/>
      <c r="S256" s="224"/>
      <c r="T256" s="225"/>
      <c r="AT256" s="219" t="s">
        <v>212</v>
      </c>
      <c r="AU256" s="219" t="s">
        <v>87</v>
      </c>
      <c r="AV256" s="11" t="s">
        <v>87</v>
      </c>
      <c r="AW256" s="11" t="s">
        <v>41</v>
      </c>
      <c r="AX256" s="11" t="s">
        <v>77</v>
      </c>
      <c r="AY256" s="219" t="s">
        <v>201</v>
      </c>
    </row>
    <row r="257" spans="2:51" s="12" customFormat="1" ht="13.5">
      <c r="B257" s="226"/>
      <c r="D257" s="214" t="s">
        <v>212</v>
      </c>
      <c r="E257" s="227" t="s">
        <v>5</v>
      </c>
      <c r="F257" s="228" t="s">
        <v>226</v>
      </c>
      <c r="H257" s="229">
        <v>60.475</v>
      </c>
      <c r="I257" s="230"/>
      <c r="L257" s="226"/>
      <c r="M257" s="231"/>
      <c r="N257" s="232"/>
      <c r="O257" s="232"/>
      <c r="P257" s="232"/>
      <c r="Q257" s="232"/>
      <c r="R257" s="232"/>
      <c r="S257" s="232"/>
      <c r="T257" s="233"/>
      <c r="AT257" s="227" t="s">
        <v>212</v>
      </c>
      <c r="AU257" s="227" t="s">
        <v>87</v>
      </c>
      <c r="AV257" s="12" t="s">
        <v>208</v>
      </c>
      <c r="AW257" s="12" t="s">
        <v>41</v>
      </c>
      <c r="AX257" s="12" t="s">
        <v>85</v>
      </c>
      <c r="AY257" s="227" t="s">
        <v>201</v>
      </c>
    </row>
    <row r="258" spans="2:65" s="1" customFormat="1" ht="16.5" customHeight="1">
      <c r="B258" s="201"/>
      <c r="C258" s="202" t="s">
        <v>147</v>
      </c>
      <c r="D258" s="202" t="s">
        <v>203</v>
      </c>
      <c r="E258" s="203" t="s">
        <v>2131</v>
      </c>
      <c r="F258" s="204" t="s">
        <v>2132</v>
      </c>
      <c r="G258" s="205" t="s">
        <v>270</v>
      </c>
      <c r="H258" s="206">
        <v>23.475</v>
      </c>
      <c r="I258" s="207"/>
      <c r="J258" s="208">
        <f>ROUND(I258*H258,2)</f>
        <v>0</v>
      </c>
      <c r="K258" s="204" t="s">
        <v>5</v>
      </c>
      <c r="L258" s="47"/>
      <c r="M258" s="209" t="s">
        <v>5</v>
      </c>
      <c r="N258" s="210" t="s">
        <v>48</v>
      </c>
      <c r="O258" s="48"/>
      <c r="P258" s="211">
        <f>O258*H258</f>
        <v>0</v>
      </c>
      <c r="Q258" s="211">
        <v>0.00519</v>
      </c>
      <c r="R258" s="211">
        <f>Q258*H258</f>
        <v>0.12183525</v>
      </c>
      <c r="S258" s="211">
        <v>0</v>
      </c>
      <c r="T258" s="212">
        <f>S258*H258</f>
        <v>0</v>
      </c>
      <c r="AR258" s="24" t="s">
        <v>208</v>
      </c>
      <c r="AT258" s="24" t="s">
        <v>203</v>
      </c>
      <c r="AU258" s="24" t="s">
        <v>87</v>
      </c>
      <c r="AY258" s="24" t="s">
        <v>201</v>
      </c>
      <c r="BE258" s="213">
        <f>IF(N258="základní",J258,0)</f>
        <v>0</v>
      </c>
      <c r="BF258" s="213">
        <f>IF(N258="snížená",J258,0)</f>
        <v>0</v>
      </c>
      <c r="BG258" s="213">
        <f>IF(N258="zákl. přenesená",J258,0)</f>
        <v>0</v>
      </c>
      <c r="BH258" s="213">
        <f>IF(N258="sníž. přenesená",J258,0)</f>
        <v>0</v>
      </c>
      <c r="BI258" s="213">
        <f>IF(N258="nulová",J258,0)</f>
        <v>0</v>
      </c>
      <c r="BJ258" s="24" t="s">
        <v>85</v>
      </c>
      <c r="BK258" s="213">
        <f>ROUND(I258*H258,2)</f>
        <v>0</v>
      </c>
      <c r="BL258" s="24" t="s">
        <v>208</v>
      </c>
      <c r="BM258" s="24" t="s">
        <v>2133</v>
      </c>
    </row>
    <row r="259" spans="2:51" s="11" customFormat="1" ht="13.5">
      <c r="B259" s="218"/>
      <c r="D259" s="214" t="s">
        <v>212</v>
      </c>
      <c r="E259" s="219" t="s">
        <v>5</v>
      </c>
      <c r="F259" s="220" t="s">
        <v>2134</v>
      </c>
      <c r="H259" s="221">
        <v>23.475</v>
      </c>
      <c r="I259" s="222"/>
      <c r="L259" s="218"/>
      <c r="M259" s="223"/>
      <c r="N259" s="224"/>
      <c r="O259" s="224"/>
      <c r="P259" s="224"/>
      <c r="Q259" s="224"/>
      <c r="R259" s="224"/>
      <c r="S259" s="224"/>
      <c r="T259" s="225"/>
      <c r="AT259" s="219" t="s">
        <v>212</v>
      </c>
      <c r="AU259" s="219" t="s">
        <v>87</v>
      </c>
      <c r="AV259" s="11" t="s">
        <v>87</v>
      </c>
      <c r="AW259" s="11" t="s">
        <v>41</v>
      </c>
      <c r="AX259" s="11" t="s">
        <v>77</v>
      </c>
      <c r="AY259" s="219" t="s">
        <v>201</v>
      </c>
    </row>
    <row r="260" spans="2:51" s="12" customFormat="1" ht="13.5">
      <c r="B260" s="226"/>
      <c r="D260" s="214" t="s">
        <v>212</v>
      </c>
      <c r="E260" s="227" t="s">
        <v>5</v>
      </c>
      <c r="F260" s="228" t="s">
        <v>226</v>
      </c>
      <c r="H260" s="229">
        <v>23.475</v>
      </c>
      <c r="I260" s="230"/>
      <c r="L260" s="226"/>
      <c r="M260" s="231"/>
      <c r="N260" s="232"/>
      <c r="O260" s="232"/>
      <c r="P260" s="232"/>
      <c r="Q260" s="232"/>
      <c r="R260" s="232"/>
      <c r="S260" s="232"/>
      <c r="T260" s="233"/>
      <c r="AT260" s="227" t="s">
        <v>212</v>
      </c>
      <c r="AU260" s="227" t="s">
        <v>87</v>
      </c>
      <c r="AV260" s="12" t="s">
        <v>208</v>
      </c>
      <c r="AW260" s="12" t="s">
        <v>41</v>
      </c>
      <c r="AX260" s="12" t="s">
        <v>85</v>
      </c>
      <c r="AY260" s="227" t="s">
        <v>201</v>
      </c>
    </row>
    <row r="261" spans="2:65" s="1" customFormat="1" ht="16.5" customHeight="1">
      <c r="B261" s="201"/>
      <c r="C261" s="202" t="s">
        <v>451</v>
      </c>
      <c r="D261" s="202" t="s">
        <v>203</v>
      </c>
      <c r="E261" s="203" t="s">
        <v>2135</v>
      </c>
      <c r="F261" s="204" t="s">
        <v>2136</v>
      </c>
      <c r="G261" s="205" t="s">
        <v>259</v>
      </c>
      <c r="H261" s="206">
        <v>1.935</v>
      </c>
      <c r="I261" s="207"/>
      <c r="J261" s="208">
        <f>ROUND(I261*H261,2)</f>
        <v>0</v>
      </c>
      <c r="K261" s="204" t="s">
        <v>207</v>
      </c>
      <c r="L261" s="47"/>
      <c r="M261" s="209" t="s">
        <v>5</v>
      </c>
      <c r="N261" s="210" t="s">
        <v>48</v>
      </c>
      <c r="O261" s="48"/>
      <c r="P261" s="211">
        <f>O261*H261</f>
        <v>0</v>
      </c>
      <c r="Q261" s="211">
        <v>1.05256</v>
      </c>
      <c r="R261" s="211">
        <f>Q261*H261</f>
        <v>2.0367036</v>
      </c>
      <c r="S261" s="211">
        <v>0</v>
      </c>
      <c r="T261" s="212">
        <f>S261*H261</f>
        <v>0</v>
      </c>
      <c r="AR261" s="24" t="s">
        <v>208</v>
      </c>
      <c r="AT261" s="24" t="s">
        <v>203</v>
      </c>
      <c r="AU261" s="24" t="s">
        <v>87</v>
      </c>
      <c r="AY261" s="24" t="s">
        <v>201</v>
      </c>
      <c r="BE261" s="213">
        <f>IF(N261="základní",J261,0)</f>
        <v>0</v>
      </c>
      <c r="BF261" s="213">
        <f>IF(N261="snížená",J261,0)</f>
        <v>0</v>
      </c>
      <c r="BG261" s="213">
        <f>IF(N261="zákl. přenesená",J261,0)</f>
        <v>0</v>
      </c>
      <c r="BH261" s="213">
        <f>IF(N261="sníž. přenesená",J261,0)</f>
        <v>0</v>
      </c>
      <c r="BI261" s="213">
        <f>IF(N261="nulová",J261,0)</f>
        <v>0</v>
      </c>
      <c r="BJ261" s="24" t="s">
        <v>85</v>
      </c>
      <c r="BK261" s="213">
        <f>ROUND(I261*H261,2)</f>
        <v>0</v>
      </c>
      <c r="BL261" s="24" t="s">
        <v>208</v>
      </c>
      <c r="BM261" s="24" t="s">
        <v>2137</v>
      </c>
    </row>
    <row r="262" spans="2:47" s="1" customFormat="1" ht="13.5">
      <c r="B262" s="47"/>
      <c r="D262" s="214" t="s">
        <v>210</v>
      </c>
      <c r="F262" s="215" t="s">
        <v>2138</v>
      </c>
      <c r="I262" s="216"/>
      <c r="L262" s="47"/>
      <c r="M262" s="217"/>
      <c r="N262" s="48"/>
      <c r="O262" s="48"/>
      <c r="P262" s="48"/>
      <c r="Q262" s="48"/>
      <c r="R262" s="48"/>
      <c r="S262" s="48"/>
      <c r="T262" s="86"/>
      <c r="AT262" s="24" t="s">
        <v>210</v>
      </c>
      <c r="AU262" s="24" t="s">
        <v>87</v>
      </c>
    </row>
    <row r="263" spans="2:51" s="11" customFormat="1" ht="13.5">
      <c r="B263" s="218"/>
      <c r="D263" s="214" t="s">
        <v>212</v>
      </c>
      <c r="E263" s="219" t="s">
        <v>5</v>
      </c>
      <c r="F263" s="220" t="s">
        <v>2139</v>
      </c>
      <c r="H263" s="221">
        <v>1.935</v>
      </c>
      <c r="I263" s="222"/>
      <c r="L263" s="218"/>
      <c r="M263" s="223"/>
      <c r="N263" s="224"/>
      <c r="O263" s="224"/>
      <c r="P263" s="224"/>
      <c r="Q263" s="224"/>
      <c r="R263" s="224"/>
      <c r="S263" s="224"/>
      <c r="T263" s="225"/>
      <c r="AT263" s="219" t="s">
        <v>212</v>
      </c>
      <c r="AU263" s="219" t="s">
        <v>87</v>
      </c>
      <c r="AV263" s="11" t="s">
        <v>87</v>
      </c>
      <c r="AW263" s="11" t="s">
        <v>41</v>
      </c>
      <c r="AX263" s="11" t="s">
        <v>85</v>
      </c>
      <c r="AY263" s="219" t="s">
        <v>201</v>
      </c>
    </row>
    <row r="264" spans="2:63" s="10" customFormat="1" ht="29.85" customHeight="1">
      <c r="B264" s="188"/>
      <c r="D264" s="189" t="s">
        <v>76</v>
      </c>
      <c r="E264" s="199" t="s">
        <v>232</v>
      </c>
      <c r="F264" s="199" t="s">
        <v>2140</v>
      </c>
      <c r="I264" s="191"/>
      <c r="J264" s="200">
        <f>BK264</f>
        <v>0</v>
      </c>
      <c r="L264" s="188"/>
      <c r="M264" s="193"/>
      <c r="N264" s="194"/>
      <c r="O264" s="194"/>
      <c r="P264" s="195">
        <f>SUM(P265:P267)</f>
        <v>0</v>
      </c>
      <c r="Q264" s="194"/>
      <c r="R264" s="195">
        <f>SUM(R265:R267)</f>
        <v>0</v>
      </c>
      <c r="S264" s="194"/>
      <c r="T264" s="196">
        <f>SUM(T265:T267)</f>
        <v>0</v>
      </c>
      <c r="AR264" s="189" t="s">
        <v>85</v>
      </c>
      <c r="AT264" s="197" t="s">
        <v>76</v>
      </c>
      <c r="AU264" s="197" t="s">
        <v>85</v>
      </c>
      <c r="AY264" s="189" t="s">
        <v>201</v>
      </c>
      <c r="BK264" s="198">
        <f>SUM(BK265:BK267)</f>
        <v>0</v>
      </c>
    </row>
    <row r="265" spans="2:65" s="1" customFormat="1" ht="16.5" customHeight="1">
      <c r="B265" s="201"/>
      <c r="C265" s="202" t="s">
        <v>456</v>
      </c>
      <c r="D265" s="202" t="s">
        <v>203</v>
      </c>
      <c r="E265" s="203" t="s">
        <v>2141</v>
      </c>
      <c r="F265" s="204" t="s">
        <v>2142</v>
      </c>
      <c r="G265" s="205" t="s">
        <v>270</v>
      </c>
      <c r="H265" s="206">
        <v>29.92</v>
      </c>
      <c r="I265" s="207"/>
      <c r="J265" s="208">
        <f>ROUND(I265*H265,2)</f>
        <v>0</v>
      </c>
      <c r="K265" s="204" t="s">
        <v>207</v>
      </c>
      <c r="L265" s="47"/>
      <c r="M265" s="209" t="s">
        <v>5</v>
      </c>
      <c r="N265" s="210" t="s">
        <v>48</v>
      </c>
      <c r="O265" s="48"/>
      <c r="P265" s="211">
        <f>O265*H265</f>
        <v>0</v>
      </c>
      <c r="Q265" s="211">
        <v>0</v>
      </c>
      <c r="R265" s="211">
        <f>Q265*H265</f>
        <v>0</v>
      </c>
      <c r="S265" s="211">
        <v>0</v>
      </c>
      <c r="T265" s="212">
        <f>S265*H265</f>
        <v>0</v>
      </c>
      <c r="AR265" s="24" t="s">
        <v>208</v>
      </c>
      <c r="AT265" s="24" t="s">
        <v>203</v>
      </c>
      <c r="AU265" s="24" t="s">
        <v>87</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2143</v>
      </c>
    </row>
    <row r="266" spans="2:47" s="1" customFormat="1" ht="13.5">
      <c r="B266" s="47"/>
      <c r="D266" s="214" t="s">
        <v>210</v>
      </c>
      <c r="F266" s="215" t="s">
        <v>2144</v>
      </c>
      <c r="I266" s="216"/>
      <c r="L266" s="47"/>
      <c r="M266" s="217"/>
      <c r="N266" s="48"/>
      <c r="O266" s="48"/>
      <c r="P266" s="48"/>
      <c r="Q266" s="48"/>
      <c r="R266" s="48"/>
      <c r="S266" s="48"/>
      <c r="T266" s="86"/>
      <c r="AT266" s="24" t="s">
        <v>210</v>
      </c>
      <c r="AU266" s="24" t="s">
        <v>87</v>
      </c>
    </row>
    <row r="267" spans="2:51" s="11" customFormat="1" ht="13.5">
      <c r="B267" s="218"/>
      <c r="D267" s="214" t="s">
        <v>212</v>
      </c>
      <c r="E267" s="219" t="s">
        <v>5</v>
      </c>
      <c r="F267" s="220" t="s">
        <v>2145</v>
      </c>
      <c r="H267" s="221">
        <v>29.92</v>
      </c>
      <c r="I267" s="222"/>
      <c r="L267" s="218"/>
      <c r="M267" s="223"/>
      <c r="N267" s="224"/>
      <c r="O267" s="224"/>
      <c r="P267" s="224"/>
      <c r="Q267" s="224"/>
      <c r="R267" s="224"/>
      <c r="S267" s="224"/>
      <c r="T267" s="225"/>
      <c r="AT267" s="219" t="s">
        <v>212</v>
      </c>
      <c r="AU267" s="219" t="s">
        <v>87</v>
      </c>
      <c r="AV267" s="11" t="s">
        <v>87</v>
      </c>
      <c r="AW267" s="11" t="s">
        <v>41</v>
      </c>
      <c r="AX267" s="11" t="s">
        <v>85</v>
      </c>
      <c r="AY267" s="219" t="s">
        <v>201</v>
      </c>
    </row>
    <row r="268" spans="2:63" s="10" customFormat="1" ht="29.85" customHeight="1">
      <c r="B268" s="188"/>
      <c r="D268" s="189" t="s">
        <v>76</v>
      </c>
      <c r="E268" s="199" t="s">
        <v>238</v>
      </c>
      <c r="F268" s="199" t="s">
        <v>435</v>
      </c>
      <c r="I268" s="191"/>
      <c r="J268" s="200">
        <f>BK268</f>
        <v>0</v>
      </c>
      <c r="L268" s="188"/>
      <c r="M268" s="193"/>
      <c r="N268" s="194"/>
      <c r="O268" s="194"/>
      <c r="P268" s="195">
        <f>SUM(P269:P405)</f>
        <v>0</v>
      </c>
      <c r="Q268" s="194"/>
      <c r="R268" s="195">
        <f>SUM(R269:R405)</f>
        <v>179.73285382999998</v>
      </c>
      <c r="S268" s="194"/>
      <c r="T268" s="196">
        <f>SUM(T269:T405)</f>
        <v>0</v>
      </c>
      <c r="AR268" s="189" t="s">
        <v>85</v>
      </c>
      <c r="AT268" s="197" t="s">
        <v>76</v>
      </c>
      <c r="AU268" s="197" t="s">
        <v>85</v>
      </c>
      <c r="AY268" s="189" t="s">
        <v>201</v>
      </c>
      <c r="BK268" s="198">
        <f>SUM(BK269:BK405)</f>
        <v>0</v>
      </c>
    </row>
    <row r="269" spans="2:65" s="1" customFormat="1" ht="16.5" customHeight="1">
      <c r="B269" s="201"/>
      <c r="C269" s="202" t="s">
        <v>463</v>
      </c>
      <c r="D269" s="202" t="s">
        <v>203</v>
      </c>
      <c r="E269" s="203" t="s">
        <v>437</v>
      </c>
      <c r="F269" s="204" t="s">
        <v>438</v>
      </c>
      <c r="G269" s="205" t="s">
        <v>270</v>
      </c>
      <c r="H269" s="206">
        <v>1216.375</v>
      </c>
      <c r="I269" s="207"/>
      <c r="J269" s="208">
        <f>ROUND(I269*H269,2)</f>
        <v>0</v>
      </c>
      <c r="K269" s="204" t="s">
        <v>207</v>
      </c>
      <c r="L269" s="47"/>
      <c r="M269" s="209" t="s">
        <v>5</v>
      </c>
      <c r="N269" s="210" t="s">
        <v>48</v>
      </c>
      <c r="O269" s="48"/>
      <c r="P269" s="211">
        <f>O269*H269</f>
        <v>0</v>
      </c>
      <c r="Q269" s="211">
        <v>0.01838</v>
      </c>
      <c r="R269" s="211">
        <f>Q269*H269</f>
        <v>22.3569725</v>
      </c>
      <c r="S269" s="211">
        <v>0</v>
      </c>
      <c r="T269" s="212">
        <f>S269*H269</f>
        <v>0</v>
      </c>
      <c r="AR269" s="24" t="s">
        <v>208</v>
      </c>
      <c r="AT269" s="24" t="s">
        <v>203</v>
      </c>
      <c r="AU269" s="24" t="s">
        <v>87</v>
      </c>
      <c r="AY269" s="24" t="s">
        <v>201</v>
      </c>
      <c r="BE269" s="213">
        <f>IF(N269="základní",J269,0)</f>
        <v>0</v>
      </c>
      <c r="BF269" s="213">
        <f>IF(N269="snížená",J269,0)</f>
        <v>0</v>
      </c>
      <c r="BG269" s="213">
        <f>IF(N269="zákl. přenesená",J269,0)</f>
        <v>0</v>
      </c>
      <c r="BH269" s="213">
        <f>IF(N269="sníž. přenesená",J269,0)</f>
        <v>0</v>
      </c>
      <c r="BI269" s="213">
        <f>IF(N269="nulová",J269,0)</f>
        <v>0</v>
      </c>
      <c r="BJ269" s="24" t="s">
        <v>85</v>
      </c>
      <c r="BK269" s="213">
        <f>ROUND(I269*H269,2)</f>
        <v>0</v>
      </c>
      <c r="BL269" s="24" t="s">
        <v>208</v>
      </c>
      <c r="BM269" s="24" t="s">
        <v>2146</v>
      </c>
    </row>
    <row r="270" spans="2:47" s="1" customFormat="1" ht="13.5">
      <c r="B270" s="47"/>
      <c r="D270" s="214" t="s">
        <v>210</v>
      </c>
      <c r="F270" s="215" t="s">
        <v>440</v>
      </c>
      <c r="I270" s="216"/>
      <c r="L270" s="47"/>
      <c r="M270" s="217"/>
      <c r="N270" s="48"/>
      <c r="O270" s="48"/>
      <c r="P270" s="48"/>
      <c r="Q270" s="48"/>
      <c r="R270" s="48"/>
      <c r="S270" s="48"/>
      <c r="T270" s="86"/>
      <c r="AT270" s="24" t="s">
        <v>210</v>
      </c>
      <c r="AU270" s="24" t="s">
        <v>87</v>
      </c>
    </row>
    <row r="271" spans="2:51" s="11" customFormat="1" ht="13.5">
      <c r="B271" s="218"/>
      <c r="D271" s="214" t="s">
        <v>212</v>
      </c>
      <c r="E271" s="219" t="s">
        <v>5</v>
      </c>
      <c r="F271" s="220" t="s">
        <v>2147</v>
      </c>
      <c r="H271" s="221">
        <v>30.2</v>
      </c>
      <c r="I271" s="222"/>
      <c r="L271" s="218"/>
      <c r="M271" s="223"/>
      <c r="N271" s="224"/>
      <c r="O271" s="224"/>
      <c r="P271" s="224"/>
      <c r="Q271" s="224"/>
      <c r="R271" s="224"/>
      <c r="S271" s="224"/>
      <c r="T271" s="225"/>
      <c r="AT271" s="219" t="s">
        <v>212</v>
      </c>
      <c r="AU271" s="219" t="s">
        <v>87</v>
      </c>
      <c r="AV271" s="11" t="s">
        <v>87</v>
      </c>
      <c r="AW271" s="11" t="s">
        <v>41</v>
      </c>
      <c r="AX271" s="11" t="s">
        <v>77</v>
      </c>
      <c r="AY271" s="219" t="s">
        <v>201</v>
      </c>
    </row>
    <row r="272" spans="2:51" s="11" customFormat="1" ht="13.5">
      <c r="B272" s="218"/>
      <c r="D272" s="214" t="s">
        <v>212</v>
      </c>
      <c r="E272" s="219" t="s">
        <v>5</v>
      </c>
      <c r="F272" s="220" t="s">
        <v>2148</v>
      </c>
      <c r="H272" s="221">
        <v>214.46</v>
      </c>
      <c r="I272" s="222"/>
      <c r="L272" s="218"/>
      <c r="M272" s="223"/>
      <c r="N272" s="224"/>
      <c r="O272" s="224"/>
      <c r="P272" s="224"/>
      <c r="Q272" s="224"/>
      <c r="R272" s="224"/>
      <c r="S272" s="224"/>
      <c r="T272" s="225"/>
      <c r="AT272" s="219" t="s">
        <v>212</v>
      </c>
      <c r="AU272" s="219" t="s">
        <v>87</v>
      </c>
      <c r="AV272" s="11" t="s">
        <v>87</v>
      </c>
      <c r="AW272" s="11" t="s">
        <v>41</v>
      </c>
      <c r="AX272" s="11" t="s">
        <v>77</v>
      </c>
      <c r="AY272" s="219" t="s">
        <v>201</v>
      </c>
    </row>
    <row r="273" spans="2:51" s="11" customFormat="1" ht="13.5">
      <c r="B273" s="218"/>
      <c r="D273" s="214" t="s">
        <v>212</v>
      </c>
      <c r="E273" s="219" t="s">
        <v>5</v>
      </c>
      <c r="F273" s="220" t="s">
        <v>2149</v>
      </c>
      <c r="H273" s="221">
        <v>45.52</v>
      </c>
      <c r="I273" s="222"/>
      <c r="L273" s="218"/>
      <c r="M273" s="223"/>
      <c r="N273" s="224"/>
      <c r="O273" s="224"/>
      <c r="P273" s="224"/>
      <c r="Q273" s="224"/>
      <c r="R273" s="224"/>
      <c r="S273" s="224"/>
      <c r="T273" s="225"/>
      <c r="AT273" s="219" t="s">
        <v>212</v>
      </c>
      <c r="AU273" s="219" t="s">
        <v>87</v>
      </c>
      <c r="AV273" s="11" t="s">
        <v>87</v>
      </c>
      <c r="AW273" s="11" t="s">
        <v>41</v>
      </c>
      <c r="AX273" s="11" t="s">
        <v>77</v>
      </c>
      <c r="AY273" s="219" t="s">
        <v>201</v>
      </c>
    </row>
    <row r="274" spans="2:51" s="11" customFormat="1" ht="13.5">
      <c r="B274" s="218"/>
      <c r="D274" s="214" t="s">
        <v>212</v>
      </c>
      <c r="E274" s="219" t="s">
        <v>5</v>
      </c>
      <c r="F274" s="220" t="s">
        <v>2150</v>
      </c>
      <c r="H274" s="221">
        <v>64.79</v>
      </c>
      <c r="I274" s="222"/>
      <c r="L274" s="218"/>
      <c r="M274" s="223"/>
      <c r="N274" s="224"/>
      <c r="O274" s="224"/>
      <c r="P274" s="224"/>
      <c r="Q274" s="224"/>
      <c r="R274" s="224"/>
      <c r="S274" s="224"/>
      <c r="T274" s="225"/>
      <c r="AT274" s="219" t="s">
        <v>212</v>
      </c>
      <c r="AU274" s="219" t="s">
        <v>87</v>
      </c>
      <c r="AV274" s="11" t="s">
        <v>87</v>
      </c>
      <c r="AW274" s="11" t="s">
        <v>41</v>
      </c>
      <c r="AX274" s="11" t="s">
        <v>77</v>
      </c>
      <c r="AY274" s="219" t="s">
        <v>201</v>
      </c>
    </row>
    <row r="275" spans="2:51" s="11" customFormat="1" ht="13.5">
      <c r="B275" s="218"/>
      <c r="D275" s="214" t="s">
        <v>212</v>
      </c>
      <c r="E275" s="219" t="s">
        <v>5</v>
      </c>
      <c r="F275" s="220" t="s">
        <v>2151</v>
      </c>
      <c r="H275" s="221">
        <v>20.9</v>
      </c>
      <c r="I275" s="222"/>
      <c r="L275" s="218"/>
      <c r="M275" s="223"/>
      <c r="N275" s="224"/>
      <c r="O275" s="224"/>
      <c r="P275" s="224"/>
      <c r="Q275" s="224"/>
      <c r="R275" s="224"/>
      <c r="S275" s="224"/>
      <c r="T275" s="225"/>
      <c r="AT275" s="219" t="s">
        <v>212</v>
      </c>
      <c r="AU275" s="219" t="s">
        <v>87</v>
      </c>
      <c r="AV275" s="11" t="s">
        <v>87</v>
      </c>
      <c r="AW275" s="11" t="s">
        <v>41</v>
      </c>
      <c r="AX275" s="11" t="s">
        <v>77</v>
      </c>
      <c r="AY275" s="219" t="s">
        <v>201</v>
      </c>
    </row>
    <row r="276" spans="2:51" s="11" customFormat="1" ht="13.5">
      <c r="B276" s="218"/>
      <c r="D276" s="214" t="s">
        <v>212</v>
      </c>
      <c r="E276" s="219" t="s">
        <v>5</v>
      </c>
      <c r="F276" s="220" t="s">
        <v>2152</v>
      </c>
      <c r="H276" s="221">
        <v>35.3</v>
      </c>
      <c r="I276" s="222"/>
      <c r="L276" s="218"/>
      <c r="M276" s="223"/>
      <c r="N276" s="224"/>
      <c r="O276" s="224"/>
      <c r="P276" s="224"/>
      <c r="Q276" s="224"/>
      <c r="R276" s="224"/>
      <c r="S276" s="224"/>
      <c r="T276" s="225"/>
      <c r="AT276" s="219" t="s">
        <v>212</v>
      </c>
      <c r="AU276" s="219" t="s">
        <v>87</v>
      </c>
      <c r="AV276" s="11" t="s">
        <v>87</v>
      </c>
      <c r="AW276" s="11" t="s">
        <v>41</v>
      </c>
      <c r="AX276" s="11" t="s">
        <v>77</v>
      </c>
      <c r="AY276" s="219" t="s">
        <v>201</v>
      </c>
    </row>
    <row r="277" spans="2:51" s="11" customFormat="1" ht="13.5">
      <c r="B277" s="218"/>
      <c r="D277" s="214" t="s">
        <v>212</v>
      </c>
      <c r="E277" s="219" t="s">
        <v>5</v>
      </c>
      <c r="F277" s="220" t="s">
        <v>2153</v>
      </c>
      <c r="H277" s="221">
        <v>21.62</v>
      </c>
      <c r="I277" s="222"/>
      <c r="L277" s="218"/>
      <c r="M277" s="223"/>
      <c r="N277" s="224"/>
      <c r="O277" s="224"/>
      <c r="P277" s="224"/>
      <c r="Q277" s="224"/>
      <c r="R277" s="224"/>
      <c r="S277" s="224"/>
      <c r="T277" s="225"/>
      <c r="AT277" s="219" t="s">
        <v>212</v>
      </c>
      <c r="AU277" s="219" t="s">
        <v>87</v>
      </c>
      <c r="AV277" s="11" t="s">
        <v>87</v>
      </c>
      <c r="AW277" s="11" t="s">
        <v>41</v>
      </c>
      <c r="AX277" s="11" t="s">
        <v>77</v>
      </c>
      <c r="AY277" s="219" t="s">
        <v>201</v>
      </c>
    </row>
    <row r="278" spans="2:51" s="11" customFormat="1" ht="13.5">
      <c r="B278" s="218"/>
      <c r="D278" s="214" t="s">
        <v>212</v>
      </c>
      <c r="E278" s="219" t="s">
        <v>5</v>
      </c>
      <c r="F278" s="220" t="s">
        <v>2154</v>
      </c>
      <c r="H278" s="221">
        <v>28.62</v>
      </c>
      <c r="I278" s="222"/>
      <c r="L278" s="218"/>
      <c r="M278" s="223"/>
      <c r="N278" s="224"/>
      <c r="O278" s="224"/>
      <c r="P278" s="224"/>
      <c r="Q278" s="224"/>
      <c r="R278" s="224"/>
      <c r="S278" s="224"/>
      <c r="T278" s="225"/>
      <c r="AT278" s="219" t="s">
        <v>212</v>
      </c>
      <c r="AU278" s="219" t="s">
        <v>87</v>
      </c>
      <c r="AV278" s="11" t="s">
        <v>87</v>
      </c>
      <c r="AW278" s="11" t="s">
        <v>41</v>
      </c>
      <c r="AX278" s="11" t="s">
        <v>77</v>
      </c>
      <c r="AY278" s="219" t="s">
        <v>201</v>
      </c>
    </row>
    <row r="279" spans="2:51" s="11" customFormat="1" ht="13.5">
      <c r="B279" s="218"/>
      <c r="D279" s="214" t="s">
        <v>212</v>
      </c>
      <c r="E279" s="219" t="s">
        <v>5</v>
      </c>
      <c r="F279" s="220" t="s">
        <v>2155</v>
      </c>
      <c r="H279" s="221">
        <v>25.92</v>
      </c>
      <c r="I279" s="222"/>
      <c r="L279" s="218"/>
      <c r="M279" s="223"/>
      <c r="N279" s="224"/>
      <c r="O279" s="224"/>
      <c r="P279" s="224"/>
      <c r="Q279" s="224"/>
      <c r="R279" s="224"/>
      <c r="S279" s="224"/>
      <c r="T279" s="225"/>
      <c r="AT279" s="219" t="s">
        <v>212</v>
      </c>
      <c r="AU279" s="219" t="s">
        <v>87</v>
      </c>
      <c r="AV279" s="11" t="s">
        <v>87</v>
      </c>
      <c r="AW279" s="11" t="s">
        <v>41</v>
      </c>
      <c r="AX279" s="11" t="s">
        <v>77</v>
      </c>
      <c r="AY279" s="219" t="s">
        <v>201</v>
      </c>
    </row>
    <row r="280" spans="2:51" s="11" customFormat="1" ht="13.5">
      <c r="B280" s="218"/>
      <c r="D280" s="214" t="s">
        <v>212</v>
      </c>
      <c r="E280" s="219" t="s">
        <v>5</v>
      </c>
      <c r="F280" s="220" t="s">
        <v>2156</v>
      </c>
      <c r="H280" s="221">
        <v>31.6</v>
      </c>
      <c r="I280" s="222"/>
      <c r="L280" s="218"/>
      <c r="M280" s="223"/>
      <c r="N280" s="224"/>
      <c r="O280" s="224"/>
      <c r="P280" s="224"/>
      <c r="Q280" s="224"/>
      <c r="R280" s="224"/>
      <c r="S280" s="224"/>
      <c r="T280" s="225"/>
      <c r="AT280" s="219" t="s">
        <v>212</v>
      </c>
      <c r="AU280" s="219" t="s">
        <v>87</v>
      </c>
      <c r="AV280" s="11" t="s">
        <v>87</v>
      </c>
      <c r="AW280" s="11" t="s">
        <v>41</v>
      </c>
      <c r="AX280" s="11" t="s">
        <v>77</v>
      </c>
      <c r="AY280" s="219" t="s">
        <v>201</v>
      </c>
    </row>
    <row r="281" spans="2:51" s="11" customFormat="1" ht="13.5">
      <c r="B281" s="218"/>
      <c r="D281" s="214" t="s">
        <v>212</v>
      </c>
      <c r="E281" s="219" t="s">
        <v>5</v>
      </c>
      <c r="F281" s="220" t="s">
        <v>2157</v>
      </c>
      <c r="H281" s="221">
        <v>48.065</v>
      </c>
      <c r="I281" s="222"/>
      <c r="L281" s="218"/>
      <c r="M281" s="223"/>
      <c r="N281" s="224"/>
      <c r="O281" s="224"/>
      <c r="P281" s="224"/>
      <c r="Q281" s="224"/>
      <c r="R281" s="224"/>
      <c r="S281" s="224"/>
      <c r="T281" s="225"/>
      <c r="AT281" s="219" t="s">
        <v>212</v>
      </c>
      <c r="AU281" s="219" t="s">
        <v>87</v>
      </c>
      <c r="AV281" s="11" t="s">
        <v>87</v>
      </c>
      <c r="AW281" s="11" t="s">
        <v>41</v>
      </c>
      <c r="AX281" s="11" t="s">
        <v>77</v>
      </c>
      <c r="AY281" s="219" t="s">
        <v>201</v>
      </c>
    </row>
    <row r="282" spans="2:51" s="11" customFormat="1" ht="13.5">
      <c r="B282" s="218"/>
      <c r="D282" s="214" t="s">
        <v>212</v>
      </c>
      <c r="E282" s="219" t="s">
        <v>5</v>
      </c>
      <c r="F282" s="220" t="s">
        <v>2158</v>
      </c>
      <c r="H282" s="221">
        <v>77.485</v>
      </c>
      <c r="I282" s="222"/>
      <c r="L282" s="218"/>
      <c r="M282" s="223"/>
      <c r="N282" s="224"/>
      <c r="O282" s="224"/>
      <c r="P282" s="224"/>
      <c r="Q282" s="224"/>
      <c r="R282" s="224"/>
      <c r="S282" s="224"/>
      <c r="T282" s="225"/>
      <c r="AT282" s="219" t="s">
        <v>212</v>
      </c>
      <c r="AU282" s="219" t="s">
        <v>87</v>
      </c>
      <c r="AV282" s="11" t="s">
        <v>87</v>
      </c>
      <c r="AW282" s="11" t="s">
        <v>41</v>
      </c>
      <c r="AX282" s="11" t="s">
        <v>77</v>
      </c>
      <c r="AY282" s="219" t="s">
        <v>201</v>
      </c>
    </row>
    <row r="283" spans="2:51" s="11" customFormat="1" ht="13.5">
      <c r="B283" s="218"/>
      <c r="D283" s="214" t="s">
        <v>212</v>
      </c>
      <c r="E283" s="219" t="s">
        <v>5</v>
      </c>
      <c r="F283" s="220" t="s">
        <v>2159</v>
      </c>
      <c r="H283" s="221">
        <v>65.975</v>
      </c>
      <c r="I283" s="222"/>
      <c r="L283" s="218"/>
      <c r="M283" s="223"/>
      <c r="N283" s="224"/>
      <c r="O283" s="224"/>
      <c r="P283" s="224"/>
      <c r="Q283" s="224"/>
      <c r="R283" s="224"/>
      <c r="S283" s="224"/>
      <c r="T283" s="225"/>
      <c r="AT283" s="219" t="s">
        <v>212</v>
      </c>
      <c r="AU283" s="219" t="s">
        <v>87</v>
      </c>
      <c r="AV283" s="11" t="s">
        <v>87</v>
      </c>
      <c r="AW283" s="11" t="s">
        <v>41</v>
      </c>
      <c r="AX283" s="11" t="s">
        <v>77</v>
      </c>
      <c r="AY283" s="219" t="s">
        <v>201</v>
      </c>
    </row>
    <row r="284" spans="2:51" s="11" customFormat="1" ht="13.5">
      <c r="B284" s="218"/>
      <c r="D284" s="214" t="s">
        <v>212</v>
      </c>
      <c r="E284" s="219" t="s">
        <v>5</v>
      </c>
      <c r="F284" s="220" t="s">
        <v>2160</v>
      </c>
      <c r="H284" s="221">
        <v>65.608</v>
      </c>
      <c r="I284" s="222"/>
      <c r="L284" s="218"/>
      <c r="M284" s="223"/>
      <c r="N284" s="224"/>
      <c r="O284" s="224"/>
      <c r="P284" s="224"/>
      <c r="Q284" s="224"/>
      <c r="R284" s="224"/>
      <c r="S284" s="224"/>
      <c r="T284" s="225"/>
      <c r="AT284" s="219" t="s">
        <v>212</v>
      </c>
      <c r="AU284" s="219" t="s">
        <v>87</v>
      </c>
      <c r="AV284" s="11" t="s">
        <v>87</v>
      </c>
      <c r="AW284" s="11" t="s">
        <v>41</v>
      </c>
      <c r="AX284" s="11" t="s">
        <v>77</v>
      </c>
      <c r="AY284" s="219" t="s">
        <v>201</v>
      </c>
    </row>
    <row r="285" spans="2:51" s="11" customFormat="1" ht="13.5">
      <c r="B285" s="218"/>
      <c r="D285" s="214" t="s">
        <v>212</v>
      </c>
      <c r="E285" s="219" t="s">
        <v>5</v>
      </c>
      <c r="F285" s="220" t="s">
        <v>2161</v>
      </c>
      <c r="H285" s="221">
        <v>53.548</v>
      </c>
      <c r="I285" s="222"/>
      <c r="L285" s="218"/>
      <c r="M285" s="223"/>
      <c r="N285" s="224"/>
      <c r="O285" s="224"/>
      <c r="P285" s="224"/>
      <c r="Q285" s="224"/>
      <c r="R285" s="224"/>
      <c r="S285" s="224"/>
      <c r="T285" s="225"/>
      <c r="AT285" s="219" t="s">
        <v>212</v>
      </c>
      <c r="AU285" s="219" t="s">
        <v>87</v>
      </c>
      <c r="AV285" s="11" t="s">
        <v>87</v>
      </c>
      <c r="AW285" s="11" t="s">
        <v>41</v>
      </c>
      <c r="AX285" s="11" t="s">
        <v>77</v>
      </c>
      <c r="AY285" s="219" t="s">
        <v>201</v>
      </c>
    </row>
    <row r="286" spans="2:51" s="11" customFormat="1" ht="13.5">
      <c r="B286" s="218"/>
      <c r="D286" s="214" t="s">
        <v>212</v>
      </c>
      <c r="E286" s="219" t="s">
        <v>5</v>
      </c>
      <c r="F286" s="220" t="s">
        <v>2162</v>
      </c>
      <c r="H286" s="221">
        <v>33.8</v>
      </c>
      <c r="I286" s="222"/>
      <c r="L286" s="218"/>
      <c r="M286" s="223"/>
      <c r="N286" s="224"/>
      <c r="O286" s="224"/>
      <c r="P286" s="224"/>
      <c r="Q286" s="224"/>
      <c r="R286" s="224"/>
      <c r="S286" s="224"/>
      <c r="T286" s="225"/>
      <c r="AT286" s="219" t="s">
        <v>212</v>
      </c>
      <c r="AU286" s="219" t="s">
        <v>87</v>
      </c>
      <c r="AV286" s="11" t="s">
        <v>87</v>
      </c>
      <c r="AW286" s="11" t="s">
        <v>41</v>
      </c>
      <c r="AX286" s="11" t="s">
        <v>77</v>
      </c>
      <c r="AY286" s="219" t="s">
        <v>201</v>
      </c>
    </row>
    <row r="287" spans="2:51" s="11" customFormat="1" ht="13.5">
      <c r="B287" s="218"/>
      <c r="D287" s="214" t="s">
        <v>212</v>
      </c>
      <c r="E287" s="219" t="s">
        <v>5</v>
      </c>
      <c r="F287" s="220" t="s">
        <v>2163</v>
      </c>
      <c r="H287" s="221">
        <v>41.8</v>
      </c>
      <c r="I287" s="222"/>
      <c r="L287" s="218"/>
      <c r="M287" s="223"/>
      <c r="N287" s="224"/>
      <c r="O287" s="224"/>
      <c r="P287" s="224"/>
      <c r="Q287" s="224"/>
      <c r="R287" s="224"/>
      <c r="S287" s="224"/>
      <c r="T287" s="225"/>
      <c r="AT287" s="219" t="s">
        <v>212</v>
      </c>
      <c r="AU287" s="219" t="s">
        <v>87</v>
      </c>
      <c r="AV287" s="11" t="s">
        <v>87</v>
      </c>
      <c r="AW287" s="11" t="s">
        <v>41</v>
      </c>
      <c r="AX287" s="11" t="s">
        <v>77</v>
      </c>
      <c r="AY287" s="219" t="s">
        <v>201</v>
      </c>
    </row>
    <row r="288" spans="2:51" s="11" customFormat="1" ht="13.5">
      <c r="B288" s="218"/>
      <c r="D288" s="214" t="s">
        <v>212</v>
      </c>
      <c r="E288" s="219" t="s">
        <v>5</v>
      </c>
      <c r="F288" s="220" t="s">
        <v>2164</v>
      </c>
      <c r="H288" s="221">
        <v>67.092</v>
      </c>
      <c r="I288" s="222"/>
      <c r="L288" s="218"/>
      <c r="M288" s="223"/>
      <c r="N288" s="224"/>
      <c r="O288" s="224"/>
      <c r="P288" s="224"/>
      <c r="Q288" s="224"/>
      <c r="R288" s="224"/>
      <c r="S288" s="224"/>
      <c r="T288" s="225"/>
      <c r="AT288" s="219" t="s">
        <v>212</v>
      </c>
      <c r="AU288" s="219" t="s">
        <v>87</v>
      </c>
      <c r="AV288" s="11" t="s">
        <v>87</v>
      </c>
      <c r="AW288" s="11" t="s">
        <v>41</v>
      </c>
      <c r="AX288" s="11" t="s">
        <v>77</v>
      </c>
      <c r="AY288" s="219" t="s">
        <v>201</v>
      </c>
    </row>
    <row r="289" spans="2:51" s="11" customFormat="1" ht="13.5">
      <c r="B289" s="218"/>
      <c r="D289" s="214" t="s">
        <v>212</v>
      </c>
      <c r="E289" s="219" t="s">
        <v>5</v>
      </c>
      <c r="F289" s="220" t="s">
        <v>2165</v>
      </c>
      <c r="H289" s="221">
        <v>83.4</v>
      </c>
      <c r="I289" s="222"/>
      <c r="L289" s="218"/>
      <c r="M289" s="223"/>
      <c r="N289" s="224"/>
      <c r="O289" s="224"/>
      <c r="P289" s="224"/>
      <c r="Q289" s="224"/>
      <c r="R289" s="224"/>
      <c r="S289" s="224"/>
      <c r="T289" s="225"/>
      <c r="AT289" s="219" t="s">
        <v>212</v>
      </c>
      <c r="AU289" s="219" t="s">
        <v>87</v>
      </c>
      <c r="AV289" s="11" t="s">
        <v>87</v>
      </c>
      <c r="AW289" s="11" t="s">
        <v>41</v>
      </c>
      <c r="AX289" s="11" t="s">
        <v>77</v>
      </c>
      <c r="AY289" s="219" t="s">
        <v>201</v>
      </c>
    </row>
    <row r="290" spans="2:51" s="11" customFormat="1" ht="13.5">
      <c r="B290" s="218"/>
      <c r="D290" s="214" t="s">
        <v>212</v>
      </c>
      <c r="E290" s="219" t="s">
        <v>5</v>
      </c>
      <c r="F290" s="220" t="s">
        <v>2166</v>
      </c>
      <c r="H290" s="221">
        <v>34.892</v>
      </c>
      <c r="I290" s="222"/>
      <c r="L290" s="218"/>
      <c r="M290" s="223"/>
      <c r="N290" s="224"/>
      <c r="O290" s="224"/>
      <c r="P290" s="224"/>
      <c r="Q290" s="224"/>
      <c r="R290" s="224"/>
      <c r="S290" s="224"/>
      <c r="T290" s="225"/>
      <c r="AT290" s="219" t="s">
        <v>212</v>
      </c>
      <c r="AU290" s="219" t="s">
        <v>87</v>
      </c>
      <c r="AV290" s="11" t="s">
        <v>87</v>
      </c>
      <c r="AW290" s="11" t="s">
        <v>41</v>
      </c>
      <c r="AX290" s="11" t="s">
        <v>77</v>
      </c>
      <c r="AY290" s="219" t="s">
        <v>201</v>
      </c>
    </row>
    <row r="291" spans="2:51" s="11" customFormat="1" ht="13.5">
      <c r="B291" s="218"/>
      <c r="D291" s="214" t="s">
        <v>212</v>
      </c>
      <c r="E291" s="219" t="s">
        <v>5</v>
      </c>
      <c r="F291" s="220" t="s">
        <v>2167</v>
      </c>
      <c r="H291" s="221">
        <v>125.78</v>
      </c>
      <c r="I291" s="222"/>
      <c r="L291" s="218"/>
      <c r="M291" s="223"/>
      <c r="N291" s="224"/>
      <c r="O291" s="224"/>
      <c r="P291" s="224"/>
      <c r="Q291" s="224"/>
      <c r="R291" s="224"/>
      <c r="S291" s="224"/>
      <c r="T291" s="225"/>
      <c r="AT291" s="219" t="s">
        <v>212</v>
      </c>
      <c r="AU291" s="219" t="s">
        <v>87</v>
      </c>
      <c r="AV291" s="11" t="s">
        <v>87</v>
      </c>
      <c r="AW291" s="11" t="s">
        <v>41</v>
      </c>
      <c r="AX291" s="11" t="s">
        <v>77</v>
      </c>
      <c r="AY291" s="219" t="s">
        <v>201</v>
      </c>
    </row>
    <row r="292" spans="2:51" s="11" customFormat="1" ht="13.5">
      <c r="B292" s="218"/>
      <c r="D292" s="214" t="s">
        <v>212</v>
      </c>
      <c r="E292" s="219" t="s">
        <v>5</v>
      </c>
      <c r="F292" s="220" t="s">
        <v>5</v>
      </c>
      <c r="H292" s="221">
        <v>0</v>
      </c>
      <c r="I292" s="222"/>
      <c r="L292" s="218"/>
      <c r="M292" s="223"/>
      <c r="N292" s="224"/>
      <c r="O292" s="224"/>
      <c r="P292" s="224"/>
      <c r="Q292" s="224"/>
      <c r="R292" s="224"/>
      <c r="S292" s="224"/>
      <c r="T292" s="225"/>
      <c r="AT292" s="219" t="s">
        <v>212</v>
      </c>
      <c r="AU292" s="219" t="s">
        <v>87</v>
      </c>
      <c r="AV292" s="11" t="s">
        <v>87</v>
      </c>
      <c r="AW292" s="11" t="s">
        <v>41</v>
      </c>
      <c r="AX292" s="11" t="s">
        <v>77</v>
      </c>
      <c r="AY292" s="219" t="s">
        <v>201</v>
      </c>
    </row>
    <row r="293" spans="2:51" s="12" customFormat="1" ht="13.5">
      <c r="B293" s="226"/>
      <c r="D293" s="214" t="s">
        <v>212</v>
      </c>
      <c r="E293" s="227" t="s">
        <v>5</v>
      </c>
      <c r="F293" s="228" t="s">
        <v>226</v>
      </c>
      <c r="H293" s="229">
        <v>1216.375</v>
      </c>
      <c r="I293" s="230"/>
      <c r="L293" s="226"/>
      <c r="M293" s="231"/>
      <c r="N293" s="232"/>
      <c r="O293" s="232"/>
      <c r="P293" s="232"/>
      <c r="Q293" s="232"/>
      <c r="R293" s="232"/>
      <c r="S293" s="232"/>
      <c r="T293" s="233"/>
      <c r="AT293" s="227" t="s">
        <v>212</v>
      </c>
      <c r="AU293" s="227" t="s">
        <v>87</v>
      </c>
      <c r="AV293" s="12" t="s">
        <v>208</v>
      </c>
      <c r="AW293" s="12" t="s">
        <v>41</v>
      </c>
      <c r="AX293" s="12" t="s">
        <v>85</v>
      </c>
      <c r="AY293" s="227" t="s">
        <v>201</v>
      </c>
    </row>
    <row r="294" spans="2:65" s="1" customFormat="1" ht="25.5" customHeight="1">
      <c r="B294" s="201"/>
      <c r="C294" s="202" t="s">
        <v>468</v>
      </c>
      <c r="D294" s="202" t="s">
        <v>203</v>
      </c>
      <c r="E294" s="203" t="s">
        <v>2168</v>
      </c>
      <c r="F294" s="204" t="s">
        <v>2169</v>
      </c>
      <c r="G294" s="205" t="s">
        <v>270</v>
      </c>
      <c r="H294" s="206">
        <v>339.871</v>
      </c>
      <c r="I294" s="207"/>
      <c r="J294" s="208">
        <f>ROUND(I294*H294,2)</f>
        <v>0</v>
      </c>
      <c r="K294" s="204" t="s">
        <v>207</v>
      </c>
      <c r="L294" s="47"/>
      <c r="M294" s="209" t="s">
        <v>5</v>
      </c>
      <c r="N294" s="210" t="s">
        <v>48</v>
      </c>
      <c r="O294" s="48"/>
      <c r="P294" s="211">
        <f>O294*H294</f>
        <v>0</v>
      </c>
      <c r="Q294" s="211">
        <v>0.00438</v>
      </c>
      <c r="R294" s="211">
        <f>Q294*H294</f>
        <v>1.48863498</v>
      </c>
      <c r="S294" s="211">
        <v>0</v>
      </c>
      <c r="T294" s="212">
        <f>S294*H294</f>
        <v>0</v>
      </c>
      <c r="AR294" s="24" t="s">
        <v>208</v>
      </c>
      <c r="AT294" s="24" t="s">
        <v>203</v>
      </c>
      <c r="AU294" s="24" t="s">
        <v>87</v>
      </c>
      <c r="AY294" s="24" t="s">
        <v>201</v>
      </c>
      <c r="BE294" s="213">
        <f>IF(N294="základní",J294,0)</f>
        <v>0</v>
      </c>
      <c r="BF294" s="213">
        <f>IF(N294="snížená",J294,0)</f>
        <v>0</v>
      </c>
      <c r="BG294" s="213">
        <f>IF(N294="zákl. přenesená",J294,0)</f>
        <v>0</v>
      </c>
      <c r="BH294" s="213">
        <f>IF(N294="sníž. přenesená",J294,0)</f>
        <v>0</v>
      </c>
      <c r="BI294" s="213">
        <f>IF(N294="nulová",J294,0)</f>
        <v>0</v>
      </c>
      <c r="BJ294" s="24" t="s">
        <v>85</v>
      </c>
      <c r="BK294" s="213">
        <f>ROUND(I294*H294,2)</f>
        <v>0</v>
      </c>
      <c r="BL294" s="24" t="s">
        <v>208</v>
      </c>
      <c r="BM294" s="24" t="s">
        <v>2170</v>
      </c>
    </row>
    <row r="295" spans="2:47" s="1" customFormat="1" ht="13.5">
      <c r="B295" s="47"/>
      <c r="D295" s="214" t="s">
        <v>210</v>
      </c>
      <c r="F295" s="215" t="s">
        <v>2171</v>
      </c>
      <c r="I295" s="216"/>
      <c r="L295" s="47"/>
      <c r="M295" s="217"/>
      <c r="N295" s="48"/>
      <c r="O295" s="48"/>
      <c r="P295" s="48"/>
      <c r="Q295" s="48"/>
      <c r="R295" s="48"/>
      <c r="S295" s="48"/>
      <c r="T295" s="86"/>
      <c r="AT295" s="24" t="s">
        <v>210</v>
      </c>
      <c r="AU295" s="24" t="s">
        <v>87</v>
      </c>
    </row>
    <row r="296" spans="2:51" s="11" customFormat="1" ht="13.5">
      <c r="B296" s="218"/>
      <c r="D296" s="214" t="s">
        <v>212</v>
      </c>
      <c r="E296" s="219" t="s">
        <v>5</v>
      </c>
      <c r="F296" s="220" t="s">
        <v>2172</v>
      </c>
      <c r="H296" s="221">
        <v>71.72</v>
      </c>
      <c r="I296" s="222"/>
      <c r="L296" s="218"/>
      <c r="M296" s="223"/>
      <c r="N296" s="224"/>
      <c r="O296" s="224"/>
      <c r="P296" s="224"/>
      <c r="Q296" s="224"/>
      <c r="R296" s="224"/>
      <c r="S296" s="224"/>
      <c r="T296" s="225"/>
      <c r="AT296" s="219" t="s">
        <v>212</v>
      </c>
      <c r="AU296" s="219" t="s">
        <v>87</v>
      </c>
      <c r="AV296" s="11" t="s">
        <v>87</v>
      </c>
      <c r="AW296" s="11" t="s">
        <v>41</v>
      </c>
      <c r="AX296" s="11" t="s">
        <v>77</v>
      </c>
      <c r="AY296" s="219" t="s">
        <v>201</v>
      </c>
    </row>
    <row r="297" spans="2:51" s="11" customFormat="1" ht="13.5">
      <c r="B297" s="218"/>
      <c r="D297" s="214" t="s">
        <v>212</v>
      </c>
      <c r="E297" s="219" t="s">
        <v>5</v>
      </c>
      <c r="F297" s="220" t="s">
        <v>2173</v>
      </c>
      <c r="H297" s="221">
        <v>67.35</v>
      </c>
      <c r="I297" s="222"/>
      <c r="L297" s="218"/>
      <c r="M297" s="223"/>
      <c r="N297" s="224"/>
      <c r="O297" s="224"/>
      <c r="P297" s="224"/>
      <c r="Q297" s="224"/>
      <c r="R297" s="224"/>
      <c r="S297" s="224"/>
      <c r="T297" s="225"/>
      <c r="AT297" s="219" t="s">
        <v>212</v>
      </c>
      <c r="AU297" s="219" t="s">
        <v>87</v>
      </c>
      <c r="AV297" s="11" t="s">
        <v>87</v>
      </c>
      <c r="AW297" s="11" t="s">
        <v>41</v>
      </c>
      <c r="AX297" s="11" t="s">
        <v>77</v>
      </c>
      <c r="AY297" s="219" t="s">
        <v>201</v>
      </c>
    </row>
    <row r="298" spans="2:51" s="11" customFormat="1" ht="13.5">
      <c r="B298" s="218"/>
      <c r="D298" s="214" t="s">
        <v>212</v>
      </c>
      <c r="E298" s="219" t="s">
        <v>5</v>
      </c>
      <c r="F298" s="220" t="s">
        <v>2174</v>
      </c>
      <c r="H298" s="221">
        <v>83.555</v>
      </c>
      <c r="I298" s="222"/>
      <c r="L298" s="218"/>
      <c r="M298" s="223"/>
      <c r="N298" s="224"/>
      <c r="O298" s="224"/>
      <c r="P298" s="224"/>
      <c r="Q298" s="224"/>
      <c r="R298" s="224"/>
      <c r="S298" s="224"/>
      <c r="T298" s="225"/>
      <c r="AT298" s="219" t="s">
        <v>212</v>
      </c>
      <c r="AU298" s="219" t="s">
        <v>87</v>
      </c>
      <c r="AV298" s="11" t="s">
        <v>87</v>
      </c>
      <c r="AW298" s="11" t="s">
        <v>41</v>
      </c>
      <c r="AX298" s="11" t="s">
        <v>77</v>
      </c>
      <c r="AY298" s="219" t="s">
        <v>201</v>
      </c>
    </row>
    <row r="299" spans="2:51" s="11" customFormat="1" ht="13.5">
      <c r="B299" s="218"/>
      <c r="D299" s="214" t="s">
        <v>212</v>
      </c>
      <c r="E299" s="219" t="s">
        <v>5</v>
      </c>
      <c r="F299" s="220" t="s">
        <v>2175</v>
      </c>
      <c r="H299" s="221">
        <v>14.925</v>
      </c>
      <c r="I299" s="222"/>
      <c r="L299" s="218"/>
      <c r="M299" s="223"/>
      <c r="N299" s="224"/>
      <c r="O299" s="224"/>
      <c r="P299" s="224"/>
      <c r="Q299" s="224"/>
      <c r="R299" s="224"/>
      <c r="S299" s="224"/>
      <c r="T299" s="225"/>
      <c r="AT299" s="219" t="s">
        <v>212</v>
      </c>
      <c r="AU299" s="219" t="s">
        <v>87</v>
      </c>
      <c r="AV299" s="11" t="s">
        <v>87</v>
      </c>
      <c r="AW299" s="11" t="s">
        <v>41</v>
      </c>
      <c r="AX299" s="11" t="s">
        <v>77</v>
      </c>
      <c r="AY299" s="219" t="s">
        <v>201</v>
      </c>
    </row>
    <row r="300" spans="2:51" s="11" customFormat="1" ht="13.5">
      <c r="B300" s="218"/>
      <c r="D300" s="214" t="s">
        <v>212</v>
      </c>
      <c r="E300" s="219" t="s">
        <v>5</v>
      </c>
      <c r="F300" s="220" t="s">
        <v>2176</v>
      </c>
      <c r="H300" s="221">
        <v>80.985</v>
      </c>
      <c r="I300" s="222"/>
      <c r="L300" s="218"/>
      <c r="M300" s="223"/>
      <c r="N300" s="224"/>
      <c r="O300" s="224"/>
      <c r="P300" s="224"/>
      <c r="Q300" s="224"/>
      <c r="R300" s="224"/>
      <c r="S300" s="224"/>
      <c r="T300" s="225"/>
      <c r="AT300" s="219" t="s">
        <v>212</v>
      </c>
      <c r="AU300" s="219" t="s">
        <v>87</v>
      </c>
      <c r="AV300" s="11" t="s">
        <v>87</v>
      </c>
      <c r="AW300" s="11" t="s">
        <v>41</v>
      </c>
      <c r="AX300" s="11" t="s">
        <v>77</v>
      </c>
      <c r="AY300" s="219" t="s">
        <v>201</v>
      </c>
    </row>
    <row r="301" spans="2:51" s="13" customFormat="1" ht="13.5">
      <c r="B301" s="235"/>
      <c r="D301" s="214" t="s">
        <v>212</v>
      </c>
      <c r="E301" s="236" t="s">
        <v>5</v>
      </c>
      <c r="F301" s="237" t="s">
        <v>2177</v>
      </c>
      <c r="H301" s="236" t="s">
        <v>5</v>
      </c>
      <c r="I301" s="238"/>
      <c r="L301" s="235"/>
      <c r="M301" s="239"/>
      <c r="N301" s="240"/>
      <c r="O301" s="240"/>
      <c r="P301" s="240"/>
      <c r="Q301" s="240"/>
      <c r="R301" s="240"/>
      <c r="S301" s="240"/>
      <c r="T301" s="241"/>
      <c r="AT301" s="236" t="s">
        <v>212</v>
      </c>
      <c r="AU301" s="236" t="s">
        <v>87</v>
      </c>
      <c r="AV301" s="13" t="s">
        <v>85</v>
      </c>
      <c r="AW301" s="13" t="s">
        <v>41</v>
      </c>
      <c r="AX301" s="13" t="s">
        <v>77</v>
      </c>
      <c r="AY301" s="236" t="s">
        <v>201</v>
      </c>
    </row>
    <row r="302" spans="2:51" s="11" customFormat="1" ht="13.5">
      <c r="B302" s="218"/>
      <c r="D302" s="214" t="s">
        <v>212</v>
      </c>
      <c r="E302" s="219" t="s">
        <v>5</v>
      </c>
      <c r="F302" s="220" t="s">
        <v>2178</v>
      </c>
      <c r="H302" s="221">
        <v>6.5</v>
      </c>
      <c r="I302" s="222"/>
      <c r="L302" s="218"/>
      <c r="M302" s="223"/>
      <c r="N302" s="224"/>
      <c r="O302" s="224"/>
      <c r="P302" s="224"/>
      <c r="Q302" s="224"/>
      <c r="R302" s="224"/>
      <c r="S302" s="224"/>
      <c r="T302" s="225"/>
      <c r="AT302" s="219" t="s">
        <v>212</v>
      </c>
      <c r="AU302" s="219" t="s">
        <v>87</v>
      </c>
      <c r="AV302" s="11" t="s">
        <v>87</v>
      </c>
      <c r="AW302" s="11" t="s">
        <v>41</v>
      </c>
      <c r="AX302" s="11" t="s">
        <v>77</v>
      </c>
      <c r="AY302" s="219" t="s">
        <v>201</v>
      </c>
    </row>
    <row r="303" spans="2:51" s="11" customFormat="1" ht="13.5">
      <c r="B303" s="218"/>
      <c r="D303" s="214" t="s">
        <v>212</v>
      </c>
      <c r="E303" s="219" t="s">
        <v>5</v>
      </c>
      <c r="F303" s="220" t="s">
        <v>2179</v>
      </c>
      <c r="H303" s="221">
        <v>9.364</v>
      </c>
      <c r="I303" s="222"/>
      <c r="L303" s="218"/>
      <c r="M303" s="223"/>
      <c r="N303" s="224"/>
      <c r="O303" s="224"/>
      <c r="P303" s="224"/>
      <c r="Q303" s="224"/>
      <c r="R303" s="224"/>
      <c r="S303" s="224"/>
      <c r="T303" s="225"/>
      <c r="AT303" s="219" t="s">
        <v>212</v>
      </c>
      <c r="AU303" s="219" t="s">
        <v>87</v>
      </c>
      <c r="AV303" s="11" t="s">
        <v>87</v>
      </c>
      <c r="AW303" s="11" t="s">
        <v>41</v>
      </c>
      <c r="AX303" s="11" t="s">
        <v>77</v>
      </c>
      <c r="AY303" s="219" t="s">
        <v>201</v>
      </c>
    </row>
    <row r="304" spans="2:51" s="11" customFormat="1" ht="13.5">
      <c r="B304" s="218"/>
      <c r="D304" s="214" t="s">
        <v>212</v>
      </c>
      <c r="E304" s="219" t="s">
        <v>5</v>
      </c>
      <c r="F304" s="220" t="s">
        <v>2180</v>
      </c>
      <c r="H304" s="221">
        <v>5.472</v>
      </c>
      <c r="I304" s="222"/>
      <c r="L304" s="218"/>
      <c r="M304" s="223"/>
      <c r="N304" s="224"/>
      <c r="O304" s="224"/>
      <c r="P304" s="224"/>
      <c r="Q304" s="224"/>
      <c r="R304" s="224"/>
      <c r="S304" s="224"/>
      <c r="T304" s="225"/>
      <c r="AT304" s="219" t="s">
        <v>212</v>
      </c>
      <c r="AU304" s="219" t="s">
        <v>87</v>
      </c>
      <c r="AV304" s="11" t="s">
        <v>87</v>
      </c>
      <c r="AW304" s="11" t="s">
        <v>41</v>
      </c>
      <c r="AX304" s="11" t="s">
        <v>77</v>
      </c>
      <c r="AY304" s="219" t="s">
        <v>201</v>
      </c>
    </row>
    <row r="305" spans="2:51" s="11" customFormat="1" ht="13.5">
      <c r="B305" s="218"/>
      <c r="D305" s="214" t="s">
        <v>212</v>
      </c>
      <c r="E305" s="219" t="s">
        <v>5</v>
      </c>
      <c r="F305" s="220" t="s">
        <v>2181</v>
      </c>
      <c r="H305" s="221">
        <v>0</v>
      </c>
      <c r="I305" s="222"/>
      <c r="L305" s="218"/>
      <c r="M305" s="223"/>
      <c r="N305" s="224"/>
      <c r="O305" s="224"/>
      <c r="P305" s="224"/>
      <c r="Q305" s="224"/>
      <c r="R305" s="224"/>
      <c r="S305" s="224"/>
      <c r="T305" s="225"/>
      <c r="AT305" s="219" t="s">
        <v>212</v>
      </c>
      <c r="AU305" s="219" t="s">
        <v>87</v>
      </c>
      <c r="AV305" s="11" t="s">
        <v>87</v>
      </c>
      <c r="AW305" s="11" t="s">
        <v>41</v>
      </c>
      <c r="AX305" s="11" t="s">
        <v>77</v>
      </c>
      <c r="AY305" s="219" t="s">
        <v>201</v>
      </c>
    </row>
    <row r="306" spans="2:51" s="11" customFormat="1" ht="13.5">
      <c r="B306" s="218"/>
      <c r="D306" s="214" t="s">
        <v>212</v>
      </c>
      <c r="E306" s="219" t="s">
        <v>5</v>
      </c>
      <c r="F306" s="220" t="s">
        <v>5</v>
      </c>
      <c r="H306" s="221">
        <v>0</v>
      </c>
      <c r="I306" s="222"/>
      <c r="L306" s="218"/>
      <c r="M306" s="223"/>
      <c r="N306" s="224"/>
      <c r="O306" s="224"/>
      <c r="P306" s="224"/>
      <c r="Q306" s="224"/>
      <c r="R306" s="224"/>
      <c r="S306" s="224"/>
      <c r="T306" s="225"/>
      <c r="AT306" s="219" t="s">
        <v>212</v>
      </c>
      <c r="AU306" s="219" t="s">
        <v>87</v>
      </c>
      <c r="AV306" s="11" t="s">
        <v>87</v>
      </c>
      <c r="AW306" s="11" t="s">
        <v>41</v>
      </c>
      <c r="AX306" s="11" t="s">
        <v>77</v>
      </c>
      <c r="AY306" s="219" t="s">
        <v>201</v>
      </c>
    </row>
    <row r="307" spans="2:51" s="12" customFormat="1" ht="13.5">
      <c r="B307" s="226"/>
      <c r="D307" s="214" t="s">
        <v>212</v>
      </c>
      <c r="E307" s="227" t="s">
        <v>5</v>
      </c>
      <c r="F307" s="228" t="s">
        <v>226</v>
      </c>
      <c r="H307" s="229">
        <v>339.871</v>
      </c>
      <c r="I307" s="230"/>
      <c r="L307" s="226"/>
      <c r="M307" s="231"/>
      <c r="N307" s="232"/>
      <c r="O307" s="232"/>
      <c r="P307" s="232"/>
      <c r="Q307" s="232"/>
      <c r="R307" s="232"/>
      <c r="S307" s="232"/>
      <c r="T307" s="233"/>
      <c r="AT307" s="227" t="s">
        <v>212</v>
      </c>
      <c r="AU307" s="227" t="s">
        <v>87</v>
      </c>
      <c r="AV307" s="12" t="s">
        <v>208</v>
      </c>
      <c r="AW307" s="12" t="s">
        <v>41</v>
      </c>
      <c r="AX307" s="12" t="s">
        <v>85</v>
      </c>
      <c r="AY307" s="227" t="s">
        <v>201</v>
      </c>
    </row>
    <row r="308" spans="2:65" s="1" customFormat="1" ht="25.5" customHeight="1">
      <c r="B308" s="201"/>
      <c r="C308" s="202" t="s">
        <v>474</v>
      </c>
      <c r="D308" s="202" t="s">
        <v>203</v>
      </c>
      <c r="E308" s="203" t="s">
        <v>2182</v>
      </c>
      <c r="F308" s="204" t="s">
        <v>2183</v>
      </c>
      <c r="G308" s="205" t="s">
        <v>270</v>
      </c>
      <c r="H308" s="206">
        <v>113.76</v>
      </c>
      <c r="I308" s="207"/>
      <c r="J308" s="208">
        <f>ROUND(I308*H308,2)</f>
        <v>0</v>
      </c>
      <c r="K308" s="204" t="s">
        <v>207</v>
      </c>
      <c r="L308" s="47"/>
      <c r="M308" s="209" t="s">
        <v>5</v>
      </c>
      <c r="N308" s="210" t="s">
        <v>48</v>
      </c>
      <c r="O308" s="48"/>
      <c r="P308" s="211">
        <f>O308*H308</f>
        <v>0</v>
      </c>
      <c r="Q308" s="211">
        <v>0.00832</v>
      </c>
      <c r="R308" s="211">
        <f>Q308*H308</f>
        <v>0.9464832</v>
      </c>
      <c r="S308" s="211">
        <v>0</v>
      </c>
      <c r="T308" s="212">
        <f>S308*H308</f>
        <v>0</v>
      </c>
      <c r="AR308" s="24" t="s">
        <v>208</v>
      </c>
      <c r="AT308" s="24" t="s">
        <v>203</v>
      </c>
      <c r="AU308" s="24" t="s">
        <v>87</v>
      </c>
      <c r="AY308" s="24" t="s">
        <v>201</v>
      </c>
      <c r="BE308" s="213">
        <f>IF(N308="základní",J308,0)</f>
        <v>0</v>
      </c>
      <c r="BF308" s="213">
        <f>IF(N308="snížená",J308,0)</f>
        <v>0</v>
      </c>
      <c r="BG308" s="213">
        <f>IF(N308="zákl. přenesená",J308,0)</f>
        <v>0</v>
      </c>
      <c r="BH308" s="213">
        <f>IF(N308="sníž. přenesená",J308,0)</f>
        <v>0</v>
      </c>
      <c r="BI308" s="213">
        <f>IF(N308="nulová",J308,0)</f>
        <v>0</v>
      </c>
      <c r="BJ308" s="24" t="s">
        <v>85</v>
      </c>
      <c r="BK308" s="213">
        <f>ROUND(I308*H308,2)</f>
        <v>0</v>
      </c>
      <c r="BL308" s="24" t="s">
        <v>208</v>
      </c>
      <c r="BM308" s="24" t="s">
        <v>2184</v>
      </c>
    </row>
    <row r="309" spans="2:47" s="1" customFormat="1" ht="13.5">
      <c r="B309" s="47"/>
      <c r="D309" s="214" t="s">
        <v>210</v>
      </c>
      <c r="F309" s="215" t="s">
        <v>2185</v>
      </c>
      <c r="I309" s="216"/>
      <c r="L309" s="47"/>
      <c r="M309" s="217"/>
      <c r="N309" s="48"/>
      <c r="O309" s="48"/>
      <c r="P309" s="48"/>
      <c r="Q309" s="48"/>
      <c r="R309" s="48"/>
      <c r="S309" s="48"/>
      <c r="T309" s="86"/>
      <c r="AT309" s="24" t="s">
        <v>210</v>
      </c>
      <c r="AU309" s="24" t="s">
        <v>87</v>
      </c>
    </row>
    <row r="310" spans="2:51" s="11" customFormat="1" ht="13.5">
      <c r="B310" s="218"/>
      <c r="D310" s="214" t="s">
        <v>212</v>
      </c>
      <c r="E310" s="219" t="s">
        <v>5</v>
      </c>
      <c r="F310" s="220" t="s">
        <v>2186</v>
      </c>
      <c r="H310" s="221">
        <v>113.76</v>
      </c>
      <c r="I310" s="222"/>
      <c r="L310" s="218"/>
      <c r="M310" s="223"/>
      <c r="N310" s="224"/>
      <c r="O310" s="224"/>
      <c r="P310" s="224"/>
      <c r="Q310" s="224"/>
      <c r="R310" s="224"/>
      <c r="S310" s="224"/>
      <c r="T310" s="225"/>
      <c r="AT310" s="219" t="s">
        <v>212</v>
      </c>
      <c r="AU310" s="219" t="s">
        <v>87</v>
      </c>
      <c r="AV310" s="11" t="s">
        <v>87</v>
      </c>
      <c r="AW310" s="11" t="s">
        <v>41</v>
      </c>
      <c r="AX310" s="11" t="s">
        <v>85</v>
      </c>
      <c r="AY310" s="219" t="s">
        <v>201</v>
      </c>
    </row>
    <row r="311" spans="2:65" s="1" customFormat="1" ht="16.5" customHeight="1">
      <c r="B311" s="201"/>
      <c r="C311" s="242" t="s">
        <v>480</v>
      </c>
      <c r="D311" s="242" t="s">
        <v>504</v>
      </c>
      <c r="E311" s="243" t="s">
        <v>563</v>
      </c>
      <c r="F311" s="244" t="s">
        <v>564</v>
      </c>
      <c r="G311" s="245" t="s">
        <v>270</v>
      </c>
      <c r="H311" s="246">
        <v>116.035</v>
      </c>
      <c r="I311" s="247"/>
      <c r="J311" s="248">
        <f>ROUND(I311*H311,2)</f>
        <v>0</v>
      </c>
      <c r="K311" s="244" t="s">
        <v>207</v>
      </c>
      <c r="L311" s="249"/>
      <c r="M311" s="250" t="s">
        <v>5</v>
      </c>
      <c r="N311" s="251" t="s">
        <v>48</v>
      </c>
      <c r="O311" s="48"/>
      <c r="P311" s="211">
        <f>O311*H311</f>
        <v>0</v>
      </c>
      <c r="Q311" s="211">
        <v>0.003</v>
      </c>
      <c r="R311" s="211">
        <f>Q311*H311</f>
        <v>0.348105</v>
      </c>
      <c r="S311" s="211">
        <v>0</v>
      </c>
      <c r="T311" s="212">
        <f>S311*H311</f>
        <v>0</v>
      </c>
      <c r="AR311" s="24" t="s">
        <v>250</v>
      </c>
      <c r="AT311" s="24" t="s">
        <v>504</v>
      </c>
      <c r="AU311" s="24" t="s">
        <v>87</v>
      </c>
      <c r="AY311" s="24" t="s">
        <v>201</v>
      </c>
      <c r="BE311" s="213">
        <f>IF(N311="základní",J311,0)</f>
        <v>0</v>
      </c>
      <c r="BF311" s="213">
        <f>IF(N311="snížená",J311,0)</f>
        <v>0</v>
      </c>
      <c r="BG311" s="213">
        <f>IF(N311="zákl. přenesená",J311,0)</f>
        <v>0</v>
      </c>
      <c r="BH311" s="213">
        <f>IF(N311="sníž. přenesená",J311,0)</f>
        <v>0</v>
      </c>
      <c r="BI311" s="213">
        <f>IF(N311="nulová",J311,0)</f>
        <v>0</v>
      </c>
      <c r="BJ311" s="24" t="s">
        <v>85</v>
      </c>
      <c r="BK311" s="213">
        <f>ROUND(I311*H311,2)</f>
        <v>0</v>
      </c>
      <c r="BL311" s="24" t="s">
        <v>208</v>
      </c>
      <c r="BM311" s="24" t="s">
        <v>2187</v>
      </c>
    </row>
    <row r="312" spans="2:47" s="1" customFormat="1" ht="13.5">
      <c r="B312" s="47"/>
      <c r="D312" s="214" t="s">
        <v>210</v>
      </c>
      <c r="F312" s="215" t="s">
        <v>564</v>
      </c>
      <c r="I312" s="216"/>
      <c r="L312" s="47"/>
      <c r="M312" s="217"/>
      <c r="N312" s="48"/>
      <c r="O312" s="48"/>
      <c r="P312" s="48"/>
      <c r="Q312" s="48"/>
      <c r="R312" s="48"/>
      <c r="S312" s="48"/>
      <c r="T312" s="86"/>
      <c r="AT312" s="24" t="s">
        <v>210</v>
      </c>
      <c r="AU312" s="24" t="s">
        <v>87</v>
      </c>
    </row>
    <row r="313" spans="2:51" s="11" customFormat="1" ht="13.5">
      <c r="B313" s="218"/>
      <c r="D313" s="214" t="s">
        <v>212</v>
      </c>
      <c r="E313" s="219" t="s">
        <v>5</v>
      </c>
      <c r="F313" s="220" t="s">
        <v>2186</v>
      </c>
      <c r="H313" s="221">
        <v>113.76</v>
      </c>
      <c r="I313" s="222"/>
      <c r="L313" s="218"/>
      <c r="M313" s="223"/>
      <c r="N313" s="224"/>
      <c r="O313" s="224"/>
      <c r="P313" s="224"/>
      <c r="Q313" s="224"/>
      <c r="R313" s="224"/>
      <c r="S313" s="224"/>
      <c r="T313" s="225"/>
      <c r="AT313" s="219" t="s">
        <v>212</v>
      </c>
      <c r="AU313" s="219" t="s">
        <v>87</v>
      </c>
      <c r="AV313" s="11" t="s">
        <v>87</v>
      </c>
      <c r="AW313" s="11" t="s">
        <v>41</v>
      </c>
      <c r="AX313" s="11" t="s">
        <v>85</v>
      </c>
      <c r="AY313" s="219" t="s">
        <v>201</v>
      </c>
    </row>
    <row r="314" spans="2:51" s="11" customFormat="1" ht="13.5">
      <c r="B314" s="218"/>
      <c r="D314" s="214" t="s">
        <v>212</v>
      </c>
      <c r="F314" s="220" t="s">
        <v>2188</v>
      </c>
      <c r="H314" s="221">
        <v>116.035</v>
      </c>
      <c r="I314" s="222"/>
      <c r="L314" s="218"/>
      <c r="M314" s="223"/>
      <c r="N314" s="224"/>
      <c r="O314" s="224"/>
      <c r="P314" s="224"/>
      <c r="Q314" s="224"/>
      <c r="R314" s="224"/>
      <c r="S314" s="224"/>
      <c r="T314" s="225"/>
      <c r="AT314" s="219" t="s">
        <v>212</v>
      </c>
      <c r="AU314" s="219" t="s">
        <v>87</v>
      </c>
      <c r="AV314" s="11" t="s">
        <v>87</v>
      </c>
      <c r="AW314" s="11" t="s">
        <v>6</v>
      </c>
      <c r="AX314" s="11" t="s">
        <v>85</v>
      </c>
      <c r="AY314" s="219" t="s">
        <v>201</v>
      </c>
    </row>
    <row r="315" spans="2:65" s="1" customFormat="1" ht="16.5" customHeight="1">
      <c r="B315" s="201"/>
      <c r="C315" s="202" t="s">
        <v>487</v>
      </c>
      <c r="D315" s="202" t="s">
        <v>203</v>
      </c>
      <c r="E315" s="203" t="s">
        <v>2189</v>
      </c>
      <c r="F315" s="204" t="s">
        <v>2190</v>
      </c>
      <c r="G315" s="205" t="s">
        <v>330</v>
      </c>
      <c r="H315" s="206">
        <v>226.96</v>
      </c>
      <c r="I315" s="207"/>
      <c r="J315" s="208">
        <f>ROUND(I315*H315,2)</f>
        <v>0</v>
      </c>
      <c r="K315" s="204" t="s">
        <v>207</v>
      </c>
      <c r="L315" s="47"/>
      <c r="M315" s="209" t="s">
        <v>5</v>
      </c>
      <c r="N315" s="210" t="s">
        <v>48</v>
      </c>
      <c r="O315" s="48"/>
      <c r="P315" s="211">
        <f>O315*H315</f>
        <v>0</v>
      </c>
      <c r="Q315" s="211">
        <v>0.00025</v>
      </c>
      <c r="R315" s="211">
        <f>Q315*H315</f>
        <v>0.056740000000000006</v>
      </c>
      <c r="S315" s="211">
        <v>0</v>
      </c>
      <c r="T315" s="212">
        <f>S315*H315</f>
        <v>0</v>
      </c>
      <c r="AR315" s="24" t="s">
        <v>208</v>
      </c>
      <c r="AT315" s="24" t="s">
        <v>203</v>
      </c>
      <c r="AU315" s="24" t="s">
        <v>87</v>
      </c>
      <c r="AY315" s="24" t="s">
        <v>201</v>
      </c>
      <c r="BE315" s="213">
        <f>IF(N315="základní",J315,0)</f>
        <v>0</v>
      </c>
      <c r="BF315" s="213">
        <f>IF(N315="snížená",J315,0)</f>
        <v>0</v>
      </c>
      <c r="BG315" s="213">
        <f>IF(N315="zákl. přenesená",J315,0)</f>
        <v>0</v>
      </c>
      <c r="BH315" s="213">
        <f>IF(N315="sníž. přenesená",J315,0)</f>
        <v>0</v>
      </c>
      <c r="BI315" s="213">
        <f>IF(N315="nulová",J315,0)</f>
        <v>0</v>
      </c>
      <c r="BJ315" s="24" t="s">
        <v>85</v>
      </c>
      <c r="BK315" s="213">
        <f>ROUND(I315*H315,2)</f>
        <v>0</v>
      </c>
      <c r="BL315" s="24" t="s">
        <v>208</v>
      </c>
      <c r="BM315" s="24" t="s">
        <v>2191</v>
      </c>
    </row>
    <row r="316" spans="2:47" s="1" customFormat="1" ht="13.5">
      <c r="B316" s="47"/>
      <c r="D316" s="214" t="s">
        <v>210</v>
      </c>
      <c r="F316" s="215" t="s">
        <v>2192</v>
      </c>
      <c r="I316" s="216"/>
      <c r="L316" s="47"/>
      <c r="M316" s="217"/>
      <c r="N316" s="48"/>
      <c r="O316" s="48"/>
      <c r="P316" s="48"/>
      <c r="Q316" s="48"/>
      <c r="R316" s="48"/>
      <c r="S316" s="48"/>
      <c r="T316" s="86"/>
      <c r="AT316" s="24" t="s">
        <v>210</v>
      </c>
      <c r="AU316" s="24" t="s">
        <v>87</v>
      </c>
    </row>
    <row r="317" spans="2:51" s="13" customFormat="1" ht="13.5">
      <c r="B317" s="235"/>
      <c r="D317" s="214" t="s">
        <v>212</v>
      </c>
      <c r="E317" s="236" t="s">
        <v>5</v>
      </c>
      <c r="F317" s="237" t="s">
        <v>2193</v>
      </c>
      <c r="H317" s="236" t="s">
        <v>5</v>
      </c>
      <c r="I317" s="238"/>
      <c r="L317" s="235"/>
      <c r="M317" s="239"/>
      <c r="N317" s="240"/>
      <c r="O317" s="240"/>
      <c r="P317" s="240"/>
      <c r="Q317" s="240"/>
      <c r="R317" s="240"/>
      <c r="S317" s="240"/>
      <c r="T317" s="241"/>
      <c r="AT317" s="236" t="s">
        <v>212</v>
      </c>
      <c r="AU317" s="236" t="s">
        <v>87</v>
      </c>
      <c r="AV317" s="13" t="s">
        <v>85</v>
      </c>
      <c r="AW317" s="13" t="s">
        <v>41</v>
      </c>
      <c r="AX317" s="13" t="s">
        <v>77</v>
      </c>
      <c r="AY317" s="236" t="s">
        <v>201</v>
      </c>
    </row>
    <row r="318" spans="2:51" s="11" customFormat="1" ht="13.5">
      <c r="B318" s="218"/>
      <c r="D318" s="214" t="s">
        <v>212</v>
      </c>
      <c r="E318" s="219" t="s">
        <v>5</v>
      </c>
      <c r="F318" s="220" t="s">
        <v>2194</v>
      </c>
      <c r="H318" s="221">
        <v>32.5</v>
      </c>
      <c r="I318" s="222"/>
      <c r="L318" s="218"/>
      <c r="M318" s="223"/>
      <c r="N318" s="224"/>
      <c r="O318" s="224"/>
      <c r="P318" s="224"/>
      <c r="Q318" s="224"/>
      <c r="R318" s="224"/>
      <c r="S318" s="224"/>
      <c r="T318" s="225"/>
      <c r="AT318" s="219" t="s">
        <v>212</v>
      </c>
      <c r="AU318" s="219" t="s">
        <v>87</v>
      </c>
      <c r="AV318" s="11" t="s">
        <v>87</v>
      </c>
      <c r="AW318" s="11" t="s">
        <v>41</v>
      </c>
      <c r="AX318" s="11" t="s">
        <v>77</v>
      </c>
      <c r="AY318" s="219" t="s">
        <v>201</v>
      </c>
    </row>
    <row r="319" spans="2:51" s="11" customFormat="1" ht="13.5">
      <c r="B319" s="218"/>
      <c r="D319" s="214" t="s">
        <v>212</v>
      </c>
      <c r="E319" s="219" t="s">
        <v>5</v>
      </c>
      <c r="F319" s="220" t="s">
        <v>2195</v>
      </c>
      <c r="H319" s="221">
        <v>46.82</v>
      </c>
      <c r="I319" s="222"/>
      <c r="L319" s="218"/>
      <c r="M319" s="223"/>
      <c r="N319" s="224"/>
      <c r="O319" s="224"/>
      <c r="P319" s="224"/>
      <c r="Q319" s="224"/>
      <c r="R319" s="224"/>
      <c r="S319" s="224"/>
      <c r="T319" s="225"/>
      <c r="AT319" s="219" t="s">
        <v>212</v>
      </c>
      <c r="AU319" s="219" t="s">
        <v>87</v>
      </c>
      <c r="AV319" s="11" t="s">
        <v>87</v>
      </c>
      <c r="AW319" s="11" t="s">
        <v>41</v>
      </c>
      <c r="AX319" s="11" t="s">
        <v>77</v>
      </c>
      <c r="AY319" s="219" t="s">
        <v>201</v>
      </c>
    </row>
    <row r="320" spans="2:51" s="11" customFormat="1" ht="13.5">
      <c r="B320" s="218"/>
      <c r="D320" s="214" t="s">
        <v>212</v>
      </c>
      <c r="E320" s="219" t="s">
        <v>5</v>
      </c>
      <c r="F320" s="220" t="s">
        <v>2196</v>
      </c>
      <c r="H320" s="221">
        <v>27.36</v>
      </c>
      <c r="I320" s="222"/>
      <c r="L320" s="218"/>
      <c r="M320" s="223"/>
      <c r="N320" s="224"/>
      <c r="O320" s="224"/>
      <c r="P320" s="224"/>
      <c r="Q320" s="224"/>
      <c r="R320" s="224"/>
      <c r="S320" s="224"/>
      <c r="T320" s="225"/>
      <c r="AT320" s="219" t="s">
        <v>212</v>
      </c>
      <c r="AU320" s="219" t="s">
        <v>87</v>
      </c>
      <c r="AV320" s="11" t="s">
        <v>87</v>
      </c>
      <c r="AW320" s="11" t="s">
        <v>41</v>
      </c>
      <c r="AX320" s="11" t="s">
        <v>77</v>
      </c>
      <c r="AY320" s="219" t="s">
        <v>201</v>
      </c>
    </row>
    <row r="321" spans="2:51" s="11" customFormat="1" ht="13.5">
      <c r="B321" s="218"/>
      <c r="D321" s="214" t="s">
        <v>212</v>
      </c>
      <c r="E321" s="219" t="s">
        <v>5</v>
      </c>
      <c r="F321" s="220" t="s">
        <v>2181</v>
      </c>
      <c r="H321" s="221">
        <v>0</v>
      </c>
      <c r="I321" s="222"/>
      <c r="L321" s="218"/>
      <c r="M321" s="223"/>
      <c r="N321" s="224"/>
      <c r="O321" s="224"/>
      <c r="P321" s="224"/>
      <c r="Q321" s="224"/>
      <c r="R321" s="224"/>
      <c r="S321" s="224"/>
      <c r="T321" s="225"/>
      <c r="AT321" s="219" t="s">
        <v>212</v>
      </c>
      <c r="AU321" s="219" t="s">
        <v>87</v>
      </c>
      <c r="AV321" s="11" t="s">
        <v>87</v>
      </c>
      <c r="AW321" s="11" t="s">
        <v>41</v>
      </c>
      <c r="AX321" s="11" t="s">
        <v>77</v>
      </c>
      <c r="AY321" s="219" t="s">
        <v>201</v>
      </c>
    </row>
    <row r="322" spans="2:51" s="13" customFormat="1" ht="13.5">
      <c r="B322" s="235"/>
      <c r="D322" s="214" t="s">
        <v>212</v>
      </c>
      <c r="E322" s="236" t="s">
        <v>5</v>
      </c>
      <c r="F322" s="237" t="s">
        <v>2197</v>
      </c>
      <c r="H322" s="236" t="s">
        <v>5</v>
      </c>
      <c r="I322" s="238"/>
      <c r="L322" s="235"/>
      <c r="M322" s="239"/>
      <c r="N322" s="240"/>
      <c r="O322" s="240"/>
      <c r="P322" s="240"/>
      <c r="Q322" s="240"/>
      <c r="R322" s="240"/>
      <c r="S322" s="240"/>
      <c r="T322" s="241"/>
      <c r="AT322" s="236" t="s">
        <v>212</v>
      </c>
      <c r="AU322" s="236" t="s">
        <v>87</v>
      </c>
      <c r="AV322" s="13" t="s">
        <v>85</v>
      </c>
      <c r="AW322" s="13" t="s">
        <v>41</v>
      </c>
      <c r="AX322" s="13" t="s">
        <v>77</v>
      </c>
      <c r="AY322" s="236" t="s">
        <v>201</v>
      </c>
    </row>
    <row r="323" spans="2:51" s="11" customFormat="1" ht="13.5">
      <c r="B323" s="218"/>
      <c r="D323" s="214" t="s">
        <v>212</v>
      </c>
      <c r="E323" s="219" t="s">
        <v>5</v>
      </c>
      <c r="F323" s="220" t="s">
        <v>2194</v>
      </c>
      <c r="H323" s="221">
        <v>32.5</v>
      </c>
      <c r="I323" s="222"/>
      <c r="L323" s="218"/>
      <c r="M323" s="223"/>
      <c r="N323" s="224"/>
      <c r="O323" s="224"/>
      <c r="P323" s="224"/>
      <c r="Q323" s="224"/>
      <c r="R323" s="224"/>
      <c r="S323" s="224"/>
      <c r="T323" s="225"/>
      <c r="AT323" s="219" t="s">
        <v>212</v>
      </c>
      <c r="AU323" s="219" t="s">
        <v>87</v>
      </c>
      <c r="AV323" s="11" t="s">
        <v>87</v>
      </c>
      <c r="AW323" s="11" t="s">
        <v>41</v>
      </c>
      <c r="AX323" s="11" t="s">
        <v>77</v>
      </c>
      <c r="AY323" s="219" t="s">
        <v>201</v>
      </c>
    </row>
    <row r="324" spans="2:51" s="11" customFormat="1" ht="13.5">
      <c r="B324" s="218"/>
      <c r="D324" s="214" t="s">
        <v>212</v>
      </c>
      <c r="E324" s="219" t="s">
        <v>5</v>
      </c>
      <c r="F324" s="220" t="s">
        <v>2195</v>
      </c>
      <c r="H324" s="221">
        <v>46.82</v>
      </c>
      <c r="I324" s="222"/>
      <c r="L324" s="218"/>
      <c r="M324" s="223"/>
      <c r="N324" s="224"/>
      <c r="O324" s="224"/>
      <c r="P324" s="224"/>
      <c r="Q324" s="224"/>
      <c r="R324" s="224"/>
      <c r="S324" s="224"/>
      <c r="T324" s="225"/>
      <c r="AT324" s="219" t="s">
        <v>212</v>
      </c>
      <c r="AU324" s="219" t="s">
        <v>87</v>
      </c>
      <c r="AV324" s="11" t="s">
        <v>87</v>
      </c>
      <c r="AW324" s="11" t="s">
        <v>41</v>
      </c>
      <c r="AX324" s="11" t="s">
        <v>77</v>
      </c>
      <c r="AY324" s="219" t="s">
        <v>201</v>
      </c>
    </row>
    <row r="325" spans="2:51" s="11" customFormat="1" ht="13.5">
      <c r="B325" s="218"/>
      <c r="D325" s="214" t="s">
        <v>212</v>
      </c>
      <c r="E325" s="219" t="s">
        <v>5</v>
      </c>
      <c r="F325" s="220" t="s">
        <v>2196</v>
      </c>
      <c r="H325" s="221">
        <v>27.36</v>
      </c>
      <c r="I325" s="222"/>
      <c r="L325" s="218"/>
      <c r="M325" s="223"/>
      <c r="N325" s="224"/>
      <c r="O325" s="224"/>
      <c r="P325" s="224"/>
      <c r="Q325" s="224"/>
      <c r="R325" s="224"/>
      <c r="S325" s="224"/>
      <c r="T325" s="225"/>
      <c r="AT325" s="219" t="s">
        <v>212</v>
      </c>
      <c r="AU325" s="219" t="s">
        <v>87</v>
      </c>
      <c r="AV325" s="11" t="s">
        <v>87</v>
      </c>
      <c r="AW325" s="11" t="s">
        <v>41</v>
      </c>
      <c r="AX325" s="11" t="s">
        <v>77</v>
      </c>
      <c r="AY325" s="219" t="s">
        <v>201</v>
      </c>
    </row>
    <row r="326" spans="2:51" s="11" customFormat="1" ht="13.5">
      <c r="B326" s="218"/>
      <c r="D326" s="214" t="s">
        <v>212</v>
      </c>
      <c r="E326" s="219" t="s">
        <v>5</v>
      </c>
      <c r="F326" s="220" t="s">
        <v>2181</v>
      </c>
      <c r="H326" s="221">
        <v>0</v>
      </c>
      <c r="I326" s="222"/>
      <c r="L326" s="218"/>
      <c r="M326" s="223"/>
      <c r="N326" s="224"/>
      <c r="O326" s="224"/>
      <c r="P326" s="224"/>
      <c r="Q326" s="224"/>
      <c r="R326" s="224"/>
      <c r="S326" s="224"/>
      <c r="T326" s="225"/>
      <c r="AT326" s="219" t="s">
        <v>212</v>
      </c>
      <c r="AU326" s="219" t="s">
        <v>87</v>
      </c>
      <c r="AV326" s="11" t="s">
        <v>87</v>
      </c>
      <c r="AW326" s="11" t="s">
        <v>41</v>
      </c>
      <c r="AX326" s="11" t="s">
        <v>77</v>
      </c>
      <c r="AY326" s="219" t="s">
        <v>201</v>
      </c>
    </row>
    <row r="327" spans="2:51" s="11" customFormat="1" ht="13.5">
      <c r="B327" s="218"/>
      <c r="D327" s="214" t="s">
        <v>212</v>
      </c>
      <c r="E327" s="219" t="s">
        <v>5</v>
      </c>
      <c r="F327" s="220" t="s">
        <v>2198</v>
      </c>
      <c r="H327" s="221">
        <v>13.6</v>
      </c>
      <c r="I327" s="222"/>
      <c r="L327" s="218"/>
      <c r="M327" s="223"/>
      <c r="N327" s="224"/>
      <c r="O327" s="224"/>
      <c r="P327" s="224"/>
      <c r="Q327" s="224"/>
      <c r="R327" s="224"/>
      <c r="S327" s="224"/>
      <c r="T327" s="225"/>
      <c r="AT327" s="219" t="s">
        <v>212</v>
      </c>
      <c r="AU327" s="219" t="s">
        <v>87</v>
      </c>
      <c r="AV327" s="11" t="s">
        <v>87</v>
      </c>
      <c r="AW327" s="11" t="s">
        <v>41</v>
      </c>
      <c r="AX327" s="11" t="s">
        <v>77</v>
      </c>
      <c r="AY327" s="219" t="s">
        <v>201</v>
      </c>
    </row>
    <row r="328" spans="2:51" s="12" customFormat="1" ht="13.5">
      <c r="B328" s="226"/>
      <c r="D328" s="214" t="s">
        <v>212</v>
      </c>
      <c r="E328" s="227" t="s">
        <v>5</v>
      </c>
      <c r="F328" s="228" t="s">
        <v>226</v>
      </c>
      <c r="H328" s="229">
        <v>226.96</v>
      </c>
      <c r="I328" s="230"/>
      <c r="L328" s="226"/>
      <c r="M328" s="231"/>
      <c r="N328" s="232"/>
      <c r="O328" s="232"/>
      <c r="P328" s="232"/>
      <c r="Q328" s="232"/>
      <c r="R328" s="232"/>
      <c r="S328" s="232"/>
      <c r="T328" s="233"/>
      <c r="AT328" s="227" t="s">
        <v>212</v>
      </c>
      <c r="AU328" s="227" t="s">
        <v>87</v>
      </c>
      <c r="AV328" s="12" t="s">
        <v>208</v>
      </c>
      <c r="AW328" s="12" t="s">
        <v>41</v>
      </c>
      <c r="AX328" s="12" t="s">
        <v>85</v>
      </c>
      <c r="AY328" s="227" t="s">
        <v>201</v>
      </c>
    </row>
    <row r="329" spans="2:65" s="1" customFormat="1" ht="16.5" customHeight="1">
      <c r="B329" s="201"/>
      <c r="C329" s="242" t="s">
        <v>496</v>
      </c>
      <c r="D329" s="242" t="s">
        <v>504</v>
      </c>
      <c r="E329" s="243" t="s">
        <v>2199</v>
      </c>
      <c r="F329" s="244" t="s">
        <v>2200</v>
      </c>
      <c r="G329" s="245" t="s">
        <v>330</v>
      </c>
      <c r="H329" s="246">
        <v>112.014</v>
      </c>
      <c r="I329" s="247"/>
      <c r="J329" s="248">
        <f>ROUND(I329*H329,2)</f>
        <v>0</v>
      </c>
      <c r="K329" s="244" t="s">
        <v>207</v>
      </c>
      <c r="L329" s="249"/>
      <c r="M329" s="250" t="s">
        <v>5</v>
      </c>
      <c r="N329" s="251" t="s">
        <v>48</v>
      </c>
      <c r="O329" s="48"/>
      <c r="P329" s="211">
        <f>O329*H329</f>
        <v>0</v>
      </c>
      <c r="Q329" s="211">
        <v>4E-05</v>
      </c>
      <c r="R329" s="211">
        <f>Q329*H329</f>
        <v>0.004480560000000001</v>
      </c>
      <c r="S329" s="211">
        <v>0</v>
      </c>
      <c r="T329" s="212">
        <f>S329*H329</f>
        <v>0</v>
      </c>
      <c r="AR329" s="24" t="s">
        <v>250</v>
      </c>
      <c r="AT329" s="24" t="s">
        <v>504</v>
      </c>
      <c r="AU329" s="24" t="s">
        <v>87</v>
      </c>
      <c r="AY329" s="24" t="s">
        <v>201</v>
      </c>
      <c r="BE329" s="213">
        <f>IF(N329="základní",J329,0)</f>
        <v>0</v>
      </c>
      <c r="BF329" s="213">
        <f>IF(N329="snížená",J329,0)</f>
        <v>0</v>
      </c>
      <c r="BG329" s="213">
        <f>IF(N329="zákl. přenesená",J329,0)</f>
        <v>0</v>
      </c>
      <c r="BH329" s="213">
        <f>IF(N329="sníž. přenesená",J329,0)</f>
        <v>0</v>
      </c>
      <c r="BI329" s="213">
        <f>IF(N329="nulová",J329,0)</f>
        <v>0</v>
      </c>
      <c r="BJ329" s="24" t="s">
        <v>85</v>
      </c>
      <c r="BK329" s="213">
        <f>ROUND(I329*H329,2)</f>
        <v>0</v>
      </c>
      <c r="BL329" s="24" t="s">
        <v>208</v>
      </c>
      <c r="BM329" s="24" t="s">
        <v>2201</v>
      </c>
    </row>
    <row r="330" spans="2:47" s="1" customFormat="1" ht="13.5">
      <c r="B330" s="47"/>
      <c r="D330" s="214" t="s">
        <v>210</v>
      </c>
      <c r="F330" s="215" t="s">
        <v>2200</v>
      </c>
      <c r="I330" s="216"/>
      <c r="L330" s="47"/>
      <c r="M330" s="217"/>
      <c r="N330" s="48"/>
      <c r="O330" s="48"/>
      <c r="P330" s="48"/>
      <c r="Q330" s="48"/>
      <c r="R330" s="48"/>
      <c r="S330" s="48"/>
      <c r="T330" s="86"/>
      <c r="AT330" s="24" t="s">
        <v>210</v>
      </c>
      <c r="AU330" s="24" t="s">
        <v>87</v>
      </c>
    </row>
    <row r="331" spans="2:51" s="13" customFormat="1" ht="13.5">
      <c r="B331" s="235"/>
      <c r="D331" s="214" t="s">
        <v>212</v>
      </c>
      <c r="E331" s="236" t="s">
        <v>5</v>
      </c>
      <c r="F331" s="237" t="s">
        <v>2193</v>
      </c>
      <c r="H331" s="236" t="s">
        <v>5</v>
      </c>
      <c r="I331" s="238"/>
      <c r="L331" s="235"/>
      <c r="M331" s="239"/>
      <c r="N331" s="240"/>
      <c r="O331" s="240"/>
      <c r="P331" s="240"/>
      <c r="Q331" s="240"/>
      <c r="R331" s="240"/>
      <c r="S331" s="240"/>
      <c r="T331" s="241"/>
      <c r="AT331" s="236" t="s">
        <v>212</v>
      </c>
      <c r="AU331" s="236" t="s">
        <v>87</v>
      </c>
      <c r="AV331" s="13" t="s">
        <v>85</v>
      </c>
      <c r="AW331" s="13" t="s">
        <v>41</v>
      </c>
      <c r="AX331" s="13" t="s">
        <v>77</v>
      </c>
      <c r="AY331" s="236" t="s">
        <v>201</v>
      </c>
    </row>
    <row r="332" spans="2:51" s="11" customFormat="1" ht="13.5">
      <c r="B332" s="218"/>
      <c r="D332" s="214" t="s">
        <v>212</v>
      </c>
      <c r="E332" s="219" t="s">
        <v>5</v>
      </c>
      <c r="F332" s="220" t="s">
        <v>2194</v>
      </c>
      <c r="H332" s="221">
        <v>32.5</v>
      </c>
      <c r="I332" s="222"/>
      <c r="L332" s="218"/>
      <c r="M332" s="223"/>
      <c r="N332" s="224"/>
      <c r="O332" s="224"/>
      <c r="P332" s="224"/>
      <c r="Q332" s="224"/>
      <c r="R332" s="224"/>
      <c r="S332" s="224"/>
      <c r="T332" s="225"/>
      <c r="AT332" s="219" t="s">
        <v>212</v>
      </c>
      <c r="AU332" s="219" t="s">
        <v>87</v>
      </c>
      <c r="AV332" s="11" t="s">
        <v>87</v>
      </c>
      <c r="AW332" s="11" t="s">
        <v>41</v>
      </c>
      <c r="AX332" s="11" t="s">
        <v>77</v>
      </c>
      <c r="AY332" s="219" t="s">
        <v>201</v>
      </c>
    </row>
    <row r="333" spans="2:51" s="11" customFormat="1" ht="13.5">
      <c r="B333" s="218"/>
      <c r="D333" s="214" t="s">
        <v>212</v>
      </c>
      <c r="E333" s="219" t="s">
        <v>5</v>
      </c>
      <c r="F333" s="220" t="s">
        <v>2195</v>
      </c>
      <c r="H333" s="221">
        <v>46.82</v>
      </c>
      <c r="I333" s="222"/>
      <c r="L333" s="218"/>
      <c r="M333" s="223"/>
      <c r="N333" s="224"/>
      <c r="O333" s="224"/>
      <c r="P333" s="224"/>
      <c r="Q333" s="224"/>
      <c r="R333" s="224"/>
      <c r="S333" s="224"/>
      <c r="T333" s="225"/>
      <c r="AT333" s="219" t="s">
        <v>212</v>
      </c>
      <c r="AU333" s="219" t="s">
        <v>87</v>
      </c>
      <c r="AV333" s="11" t="s">
        <v>87</v>
      </c>
      <c r="AW333" s="11" t="s">
        <v>41</v>
      </c>
      <c r="AX333" s="11" t="s">
        <v>77</v>
      </c>
      <c r="AY333" s="219" t="s">
        <v>201</v>
      </c>
    </row>
    <row r="334" spans="2:51" s="11" customFormat="1" ht="13.5">
      <c r="B334" s="218"/>
      <c r="D334" s="214" t="s">
        <v>212</v>
      </c>
      <c r="E334" s="219" t="s">
        <v>5</v>
      </c>
      <c r="F334" s="220" t="s">
        <v>2196</v>
      </c>
      <c r="H334" s="221">
        <v>27.36</v>
      </c>
      <c r="I334" s="222"/>
      <c r="L334" s="218"/>
      <c r="M334" s="223"/>
      <c r="N334" s="224"/>
      <c r="O334" s="224"/>
      <c r="P334" s="224"/>
      <c r="Q334" s="224"/>
      <c r="R334" s="224"/>
      <c r="S334" s="224"/>
      <c r="T334" s="225"/>
      <c r="AT334" s="219" t="s">
        <v>212</v>
      </c>
      <c r="AU334" s="219" t="s">
        <v>87</v>
      </c>
      <c r="AV334" s="11" t="s">
        <v>87</v>
      </c>
      <c r="AW334" s="11" t="s">
        <v>41</v>
      </c>
      <c r="AX334" s="11" t="s">
        <v>77</v>
      </c>
      <c r="AY334" s="219" t="s">
        <v>201</v>
      </c>
    </row>
    <row r="335" spans="2:51" s="11" customFormat="1" ht="13.5">
      <c r="B335" s="218"/>
      <c r="D335" s="214" t="s">
        <v>212</v>
      </c>
      <c r="E335" s="219" t="s">
        <v>5</v>
      </c>
      <c r="F335" s="220" t="s">
        <v>2181</v>
      </c>
      <c r="H335" s="221">
        <v>0</v>
      </c>
      <c r="I335" s="222"/>
      <c r="L335" s="218"/>
      <c r="M335" s="223"/>
      <c r="N335" s="224"/>
      <c r="O335" s="224"/>
      <c r="P335" s="224"/>
      <c r="Q335" s="224"/>
      <c r="R335" s="224"/>
      <c r="S335" s="224"/>
      <c r="T335" s="225"/>
      <c r="AT335" s="219" t="s">
        <v>212</v>
      </c>
      <c r="AU335" s="219" t="s">
        <v>87</v>
      </c>
      <c r="AV335" s="11" t="s">
        <v>87</v>
      </c>
      <c r="AW335" s="11" t="s">
        <v>41</v>
      </c>
      <c r="AX335" s="11" t="s">
        <v>77</v>
      </c>
      <c r="AY335" s="219" t="s">
        <v>201</v>
      </c>
    </row>
    <row r="336" spans="2:51" s="12" customFormat="1" ht="13.5">
      <c r="B336" s="226"/>
      <c r="D336" s="214" t="s">
        <v>212</v>
      </c>
      <c r="E336" s="227" t="s">
        <v>5</v>
      </c>
      <c r="F336" s="228" t="s">
        <v>226</v>
      </c>
      <c r="H336" s="229">
        <v>106.68</v>
      </c>
      <c r="I336" s="230"/>
      <c r="L336" s="226"/>
      <c r="M336" s="231"/>
      <c r="N336" s="232"/>
      <c r="O336" s="232"/>
      <c r="P336" s="232"/>
      <c r="Q336" s="232"/>
      <c r="R336" s="232"/>
      <c r="S336" s="232"/>
      <c r="T336" s="233"/>
      <c r="AT336" s="227" t="s">
        <v>212</v>
      </c>
      <c r="AU336" s="227" t="s">
        <v>87</v>
      </c>
      <c r="AV336" s="12" t="s">
        <v>208</v>
      </c>
      <c r="AW336" s="12" t="s">
        <v>41</v>
      </c>
      <c r="AX336" s="12" t="s">
        <v>85</v>
      </c>
      <c r="AY336" s="227" t="s">
        <v>201</v>
      </c>
    </row>
    <row r="337" spans="2:51" s="11" customFormat="1" ht="13.5">
      <c r="B337" s="218"/>
      <c r="D337" s="214" t="s">
        <v>212</v>
      </c>
      <c r="F337" s="220" t="s">
        <v>2202</v>
      </c>
      <c r="H337" s="221">
        <v>112.014</v>
      </c>
      <c r="I337" s="222"/>
      <c r="L337" s="218"/>
      <c r="M337" s="223"/>
      <c r="N337" s="224"/>
      <c r="O337" s="224"/>
      <c r="P337" s="224"/>
      <c r="Q337" s="224"/>
      <c r="R337" s="224"/>
      <c r="S337" s="224"/>
      <c r="T337" s="225"/>
      <c r="AT337" s="219" t="s">
        <v>212</v>
      </c>
      <c r="AU337" s="219" t="s">
        <v>87</v>
      </c>
      <c r="AV337" s="11" t="s">
        <v>87</v>
      </c>
      <c r="AW337" s="11" t="s">
        <v>6</v>
      </c>
      <c r="AX337" s="11" t="s">
        <v>85</v>
      </c>
      <c r="AY337" s="219" t="s">
        <v>201</v>
      </c>
    </row>
    <row r="338" spans="2:65" s="1" customFormat="1" ht="16.5" customHeight="1">
      <c r="B338" s="201"/>
      <c r="C338" s="242" t="s">
        <v>503</v>
      </c>
      <c r="D338" s="242" t="s">
        <v>504</v>
      </c>
      <c r="E338" s="243" t="s">
        <v>2203</v>
      </c>
      <c r="F338" s="244" t="s">
        <v>2204</v>
      </c>
      <c r="G338" s="245" t="s">
        <v>330</v>
      </c>
      <c r="H338" s="246">
        <v>126.294</v>
      </c>
      <c r="I338" s="247"/>
      <c r="J338" s="248">
        <f>ROUND(I338*H338,2)</f>
        <v>0</v>
      </c>
      <c r="K338" s="244" t="s">
        <v>207</v>
      </c>
      <c r="L338" s="249"/>
      <c r="M338" s="250" t="s">
        <v>5</v>
      </c>
      <c r="N338" s="251" t="s">
        <v>48</v>
      </c>
      <c r="O338" s="48"/>
      <c r="P338" s="211">
        <f>O338*H338</f>
        <v>0</v>
      </c>
      <c r="Q338" s="211">
        <v>3E-05</v>
      </c>
      <c r="R338" s="211">
        <f>Q338*H338</f>
        <v>0.00378882</v>
      </c>
      <c r="S338" s="211">
        <v>0</v>
      </c>
      <c r="T338" s="212">
        <f>S338*H338</f>
        <v>0</v>
      </c>
      <c r="AR338" s="24" t="s">
        <v>250</v>
      </c>
      <c r="AT338" s="24" t="s">
        <v>504</v>
      </c>
      <c r="AU338" s="24" t="s">
        <v>87</v>
      </c>
      <c r="AY338" s="24" t="s">
        <v>201</v>
      </c>
      <c r="BE338" s="213">
        <f>IF(N338="základní",J338,0)</f>
        <v>0</v>
      </c>
      <c r="BF338" s="213">
        <f>IF(N338="snížená",J338,0)</f>
        <v>0</v>
      </c>
      <c r="BG338" s="213">
        <f>IF(N338="zákl. přenesená",J338,0)</f>
        <v>0</v>
      </c>
      <c r="BH338" s="213">
        <f>IF(N338="sníž. přenesená",J338,0)</f>
        <v>0</v>
      </c>
      <c r="BI338" s="213">
        <f>IF(N338="nulová",J338,0)</f>
        <v>0</v>
      </c>
      <c r="BJ338" s="24" t="s">
        <v>85</v>
      </c>
      <c r="BK338" s="213">
        <f>ROUND(I338*H338,2)</f>
        <v>0</v>
      </c>
      <c r="BL338" s="24" t="s">
        <v>208</v>
      </c>
      <c r="BM338" s="24" t="s">
        <v>2205</v>
      </c>
    </row>
    <row r="339" spans="2:47" s="1" customFormat="1" ht="13.5">
      <c r="B339" s="47"/>
      <c r="D339" s="214" t="s">
        <v>210</v>
      </c>
      <c r="F339" s="215" t="s">
        <v>2204</v>
      </c>
      <c r="I339" s="216"/>
      <c r="L339" s="47"/>
      <c r="M339" s="217"/>
      <c r="N339" s="48"/>
      <c r="O339" s="48"/>
      <c r="P339" s="48"/>
      <c r="Q339" s="48"/>
      <c r="R339" s="48"/>
      <c r="S339" s="48"/>
      <c r="T339" s="86"/>
      <c r="AT339" s="24" t="s">
        <v>210</v>
      </c>
      <c r="AU339" s="24" t="s">
        <v>87</v>
      </c>
    </row>
    <row r="340" spans="2:51" s="13" customFormat="1" ht="13.5">
      <c r="B340" s="235"/>
      <c r="D340" s="214" t="s">
        <v>212</v>
      </c>
      <c r="E340" s="236" t="s">
        <v>5</v>
      </c>
      <c r="F340" s="237" t="s">
        <v>2197</v>
      </c>
      <c r="H340" s="236" t="s">
        <v>5</v>
      </c>
      <c r="I340" s="238"/>
      <c r="L340" s="235"/>
      <c r="M340" s="239"/>
      <c r="N340" s="240"/>
      <c r="O340" s="240"/>
      <c r="P340" s="240"/>
      <c r="Q340" s="240"/>
      <c r="R340" s="240"/>
      <c r="S340" s="240"/>
      <c r="T340" s="241"/>
      <c r="AT340" s="236" t="s">
        <v>212</v>
      </c>
      <c r="AU340" s="236" t="s">
        <v>87</v>
      </c>
      <c r="AV340" s="13" t="s">
        <v>85</v>
      </c>
      <c r="AW340" s="13" t="s">
        <v>41</v>
      </c>
      <c r="AX340" s="13" t="s">
        <v>77</v>
      </c>
      <c r="AY340" s="236" t="s">
        <v>201</v>
      </c>
    </row>
    <row r="341" spans="2:51" s="11" customFormat="1" ht="13.5">
      <c r="B341" s="218"/>
      <c r="D341" s="214" t="s">
        <v>212</v>
      </c>
      <c r="E341" s="219" t="s">
        <v>5</v>
      </c>
      <c r="F341" s="220" t="s">
        <v>2194</v>
      </c>
      <c r="H341" s="221">
        <v>32.5</v>
      </c>
      <c r="I341" s="222"/>
      <c r="L341" s="218"/>
      <c r="M341" s="223"/>
      <c r="N341" s="224"/>
      <c r="O341" s="224"/>
      <c r="P341" s="224"/>
      <c r="Q341" s="224"/>
      <c r="R341" s="224"/>
      <c r="S341" s="224"/>
      <c r="T341" s="225"/>
      <c r="AT341" s="219" t="s">
        <v>212</v>
      </c>
      <c r="AU341" s="219" t="s">
        <v>87</v>
      </c>
      <c r="AV341" s="11" t="s">
        <v>87</v>
      </c>
      <c r="AW341" s="11" t="s">
        <v>41</v>
      </c>
      <c r="AX341" s="11" t="s">
        <v>77</v>
      </c>
      <c r="AY341" s="219" t="s">
        <v>201</v>
      </c>
    </row>
    <row r="342" spans="2:51" s="11" customFormat="1" ht="13.5">
      <c r="B342" s="218"/>
      <c r="D342" s="214" t="s">
        <v>212</v>
      </c>
      <c r="E342" s="219" t="s">
        <v>5</v>
      </c>
      <c r="F342" s="220" t="s">
        <v>2195</v>
      </c>
      <c r="H342" s="221">
        <v>46.82</v>
      </c>
      <c r="I342" s="222"/>
      <c r="L342" s="218"/>
      <c r="M342" s="223"/>
      <c r="N342" s="224"/>
      <c r="O342" s="224"/>
      <c r="P342" s="224"/>
      <c r="Q342" s="224"/>
      <c r="R342" s="224"/>
      <c r="S342" s="224"/>
      <c r="T342" s="225"/>
      <c r="AT342" s="219" t="s">
        <v>212</v>
      </c>
      <c r="AU342" s="219" t="s">
        <v>87</v>
      </c>
      <c r="AV342" s="11" t="s">
        <v>87</v>
      </c>
      <c r="AW342" s="11" t="s">
        <v>41</v>
      </c>
      <c r="AX342" s="11" t="s">
        <v>77</v>
      </c>
      <c r="AY342" s="219" t="s">
        <v>201</v>
      </c>
    </row>
    <row r="343" spans="2:51" s="11" customFormat="1" ht="13.5">
      <c r="B343" s="218"/>
      <c r="D343" s="214" t="s">
        <v>212</v>
      </c>
      <c r="E343" s="219" t="s">
        <v>5</v>
      </c>
      <c r="F343" s="220" t="s">
        <v>2196</v>
      </c>
      <c r="H343" s="221">
        <v>27.36</v>
      </c>
      <c r="I343" s="222"/>
      <c r="L343" s="218"/>
      <c r="M343" s="223"/>
      <c r="N343" s="224"/>
      <c r="O343" s="224"/>
      <c r="P343" s="224"/>
      <c r="Q343" s="224"/>
      <c r="R343" s="224"/>
      <c r="S343" s="224"/>
      <c r="T343" s="225"/>
      <c r="AT343" s="219" t="s">
        <v>212</v>
      </c>
      <c r="AU343" s="219" t="s">
        <v>87</v>
      </c>
      <c r="AV343" s="11" t="s">
        <v>87</v>
      </c>
      <c r="AW343" s="11" t="s">
        <v>41</v>
      </c>
      <c r="AX343" s="11" t="s">
        <v>77</v>
      </c>
      <c r="AY343" s="219" t="s">
        <v>201</v>
      </c>
    </row>
    <row r="344" spans="2:51" s="11" customFormat="1" ht="13.5">
      <c r="B344" s="218"/>
      <c r="D344" s="214" t="s">
        <v>212</v>
      </c>
      <c r="E344" s="219" t="s">
        <v>5</v>
      </c>
      <c r="F344" s="220" t="s">
        <v>2181</v>
      </c>
      <c r="H344" s="221">
        <v>0</v>
      </c>
      <c r="I344" s="222"/>
      <c r="L344" s="218"/>
      <c r="M344" s="223"/>
      <c r="N344" s="224"/>
      <c r="O344" s="224"/>
      <c r="P344" s="224"/>
      <c r="Q344" s="224"/>
      <c r="R344" s="224"/>
      <c r="S344" s="224"/>
      <c r="T344" s="225"/>
      <c r="AT344" s="219" t="s">
        <v>212</v>
      </c>
      <c r="AU344" s="219" t="s">
        <v>87</v>
      </c>
      <c r="AV344" s="11" t="s">
        <v>87</v>
      </c>
      <c r="AW344" s="11" t="s">
        <v>41</v>
      </c>
      <c r="AX344" s="11" t="s">
        <v>77</v>
      </c>
      <c r="AY344" s="219" t="s">
        <v>201</v>
      </c>
    </row>
    <row r="345" spans="2:51" s="11" customFormat="1" ht="13.5">
      <c r="B345" s="218"/>
      <c r="D345" s="214" t="s">
        <v>212</v>
      </c>
      <c r="E345" s="219" t="s">
        <v>5</v>
      </c>
      <c r="F345" s="220" t="s">
        <v>2198</v>
      </c>
      <c r="H345" s="221">
        <v>13.6</v>
      </c>
      <c r="I345" s="222"/>
      <c r="L345" s="218"/>
      <c r="M345" s="223"/>
      <c r="N345" s="224"/>
      <c r="O345" s="224"/>
      <c r="P345" s="224"/>
      <c r="Q345" s="224"/>
      <c r="R345" s="224"/>
      <c r="S345" s="224"/>
      <c r="T345" s="225"/>
      <c r="AT345" s="219" t="s">
        <v>212</v>
      </c>
      <c r="AU345" s="219" t="s">
        <v>87</v>
      </c>
      <c r="AV345" s="11" t="s">
        <v>87</v>
      </c>
      <c r="AW345" s="11" t="s">
        <v>41</v>
      </c>
      <c r="AX345" s="11" t="s">
        <v>77</v>
      </c>
      <c r="AY345" s="219" t="s">
        <v>201</v>
      </c>
    </row>
    <row r="346" spans="2:51" s="12" customFormat="1" ht="13.5">
      <c r="B346" s="226"/>
      <c r="D346" s="214" t="s">
        <v>212</v>
      </c>
      <c r="E346" s="227" t="s">
        <v>5</v>
      </c>
      <c r="F346" s="228" t="s">
        <v>226</v>
      </c>
      <c r="H346" s="229">
        <v>120.28</v>
      </c>
      <c r="I346" s="230"/>
      <c r="L346" s="226"/>
      <c r="M346" s="231"/>
      <c r="N346" s="232"/>
      <c r="O346" s="232"/>
      <c r="P346" s="232"/>
      <c r="Q346" s="232"/>
      <c r="R346" s="232"/>
      <c r="S346" s="232"/>
      <c r="T346" s="233"/>
      <c r="AT346" s="227" t="s">
        <v>212</v>
      </c>
      <c r="AU346" s="227" t="s">
        <v>87</v>
      </c>
      <c r="AV346" s="12" t="s">
        <v>208</v>
      </c>
      <c r="AW346" s="12" t="s">
        <v>41</v>
      </c>
      <c r="AX346" s="12" t="s">
        <v>85</v>
      </c>
      <c r="AY346" s="227" t="s">
        <v>201</v>
      </c>
    </row>
    <row r="347" spans="2:51" s="11" customFormat="1" ht="13.5">
      <c r="B347" s="218"/>
      <c r="D347" s="214" t="s">
        <v>212</v>
      </c>
      <c r="F347" s="220" t="s">
        <v>2206</v>
      </c>
      <c r="H347" s="221">
        <v>126.294</v>
      </c>
      <c r="I347" s="222"/>
      <c r="L347" s="218"/>
      <c r="M347" s="223"/>
      <c r="N347" s="224"/>
      <c r="O347" s="224"/>
      <c r="P347" s="224"/>
      <c r="Q347" s="224"/>
      <c r="R347" s="224"/>
      <c r="S347" s="224"/>
      <c r="T347" s="225"/>
      <c r="AT347" s="219" t="s">
        <v>212</v>
      </c>
      <c r="AU347" s="219" t="s">
        <v>87</v>
      </c>
      <c r="AV347" s="11" t="s">
        <v>87</v>
      </c>
      <c r="AW347" s="11" t="s">
        <v>6</v>
      </c>
      <c r="AX347" s="11" t="s">
        <v>85</v>
      </c>
      <c r="AY347" s="219" t="s">
        <v>201</v>
      </c>
    </row>
    <row r="348" spans="2:65" s="1" customFormat="1" ht="25.5" customHeight="1">
      <c r="B348" s="201"/>
      <c r="C348" s="202" t="s">
        <v>509</v>
      </c>
      <c r="D348" s="202" t="s">
        <v>203</v>
      </c>
      <c r="E348" s="203" t="s">
        <v>2207</v>
      </c>
      <c r="F348" s="204" t="s">
        <v>2208</v>
      </c>
      <c r="G348" s="205" t="s">
        <v>270</v>
      </c>
      <c r="H348" s="206">
        <v>339.871</v>
      </c>
      <c r="I348" s="207"/>
      <c r="J348" s="208">
        <f>ROUND(I348*H348,2)</f>
        <v>0</v>
      </c>
      <c r="K348" s="204" t="s">
        <v>207</v>
      </c>
      <c r="L348" s="47"/>
      <c r="M348" s="209" t="s">
        <v>5</v>
      </c>
      <c r="N348" s="210" t="s">
        <v>48</v>
      </c>
      <c r="O348" s="48"/>
      <c r="P348" s="211">
        <f>O348*H348</f>
        <v>0</v>
      </c>
      <c r="Q348" s="211">
        <v>0.02363</v>
      </c>
      <c r="R348" s="211">
        <f>Q348*H348</f>
        <v>8.03115173</v>
      </c>
      <c r="S348" s="211">
        <v>0</v>
      </c>
      <c r="T348" s="212">
        <f>S348*H348</f>
        <v>0</v>
      </c>
      <c r="AR348" s="24" t="s">
        <v>208</v>
      </c>
      <c r="AT348" s="24" t="s">
        <v>203</v>
      </c>
      <c r="AU348" s="24" t="s">
        <v>87</v>
      </c>
      <c r="AY348" s="24" t="s">
        <v>201</v>
      </c>
      <c r="BE348" s="213">
        <f>IF(N348="základní",J348,0)</f>
        <v>0</v>
      </c>
      <c r="BF348" s="213">
        <f>IF(N348="snížená",J348,0)</f>
        <v>0</v>
      </c>
      <c r="BG348" s="213">
        <f>IF(N348="zákl. přenesená",J348,0)</f>
        <v>0</v>
      </c>
      <c r="BH348" s="213">
        <f>IF(N348="sníž. přenesená",J348,0)</f>
        <v>0</v>
      </c>
      <c r="BI348" s="213">
        <f>IF(N348="nulová",J348,0)</f>
        <v>0</v>
      </c>
      <c r="BJ348" s="24" t="s">
        <v>85</v>
      </c>
      <c r="BK348" s="213">
        <f>ROUND(I348*H348,2)</f>
        <v>0</v>
      </c>
      <c r="BL348" s="24" t="s">
        <v>208</v>
      </c>
      <c r="BM348" s="24" t="s">
        <v>2209</v>
      </c>
    </row>
    <row r="349" spans="2:47" s="1" customFormat="1" ht="13.5">
      <c r="B349" s="47"/>
      <c r="D349" s="214" t="s">
        <v>210</v>
      </c>
      <c r="F349" s="215" t="s">
        <v>2210</v>
      </c>
      <c r="I349" s="216"/>
      <c r="L349" s="47"/>
      <c r="M349" s="217"/>
      <c r="N349" s="48"/>
      <c r="O349" s="48"/>
      <c r="P349" s="48"/>
      <c r="Q349" s="48"/>
      <c r="R349" s="48"/>
      <c r="S349" s="48"/>
      <c r="T349" s="86"/>
      <c r="AT349" s="24" t="s">
        <v>210</v>
      </c>
      <c r="AU349" s="24" t="s">
        <v>87</v>
      </c>
    </row>
    <row r="350" spans="2:51" s="11" customFormat="1" ht="13.5">
      <c r="B350" s="218"/>
      <c r="D350" s="214" t="s">
        <v>212</v>
      </c>
      <c r="E350" s="219" t="s">
        <v>5</v>
      </c>
      <c r="F350" s="220" t="s">
        <v>2172</v>
      </c>
      <c r="H350" s="221">
        <v>71.72</v>
      </c>
      <c r="I350" s="222"/>
      <c r="L350" s="218"/>
      <c r="M350" s="223"/>
      <c r="N350" s="224"/>
      <c r="O350" s="224"/>
      <c r="P350" s="224"/>
      <c r="Q350" s="224"/>
      <c r="R350" s="224"/>
      <c r="S350" s="224"/>
      <c r="T350" s="225"/>
      <c r="AT350" s="219" t="s">
        <v>212</v>
      </c>
      <c r="AU350" s="219" t="s">
        <v>87</v>
      </c>
      <c r="AV350" s="11" t="s">
        <v>87</v>
      </c>
      <c r="AW350" s="11" t="s">
        <v>41</v>
      </c>
      <c r="AX350" s="11" t="s">
        <v>77</v>
      </c>
      <c r="AY350" s="219" t="s">
        <v>201</v>
      </c>
    </row>
    <row r="351" spans="2:51" s="11" customFormat="1" ht="13.5">
      <c r="B351" s="218"/>
      <c r="D351" s="214" t="s">
        <v>212</v>
      </c>
      <c r="E351" s="219" t="s">
        <v>5</v>
      </c>
      <c r="F351" s="220" t="s">
        <v>2173</v>
      </c>
      <c r="H351" s="221">
        <v>67.35</v>
      </c>
      <c r="I351" s="222"/>
      <c r="L351" s="218"/>
      <c r="M351" s="223"/>
      <c r="N351" s="224"/>
      <c r="O351" s="224"/>
      <c r="P351" s="224"/>
      <c r="Q351" s="224"/>
      <c r="R351" s="224"/>
      <c r="S351" s="224"/>
      <c r="T351" s="225"/>
      <c r="AT351" s="219" t="s">
        <v>212</v>
      </c>
      <c r="AU351" s="219" t="s">
        <v>87</v>
      </c>
      <c r="AV351" s="11" t="s">
        <v>87</v>
      </c>
      <c r="AW351" s="11" t="s">
        <v>41</v>
      </c>
      <c r="AX351" s="11" t="s">
        <v>77</v>
      </c>
      <c r="AY351" s="219" t="s">
        <v>201</v>
      </c>
    </row>
    <row r="352" spans="2:51" s="11" customFormat="1" ht="13.5">
      <c r="B352" s="218"/>
      <c r="D352" s="214" t="s">
        <v>212</v>
      </c>
      <c r="E352" s="219" t="s">
        <v>5</v>
      </c>
      <c r="F352" s="220" t="s">
        <v>2174</v>
      </c>
      <c r="H352" s="221">
        <v>83.555</v>
      </c>
      <c r="I352" s="222"/>
      <c r="L352" s="218"/>
      <c r="M352" s="223"/>
      <c r="N352" s="224"/>
      <c r="O352" s="224"/>
      <c r="P352" s="224"/>
      <c r="Q352" s="224"/>
      <c r="R352" s="224"/>
      <c r="S352" s="224"/>
      <c r="T352" s="225"/>
      <c r="AT352" s="219" t="s">
        <v>212</v>
      </c>
      <c r="AU352" s="219" t="s">
        <v>87</v>
      </c>
      <c r="AV352" s="11" t="s">
        <v>87</v>
      </c>
      <c r="AW352" s="11" t="s">
        <v>41</v>
      </c>
      <c r="AX352" s="11" t="s">
        <v>77</v>
      </c>
      <c r="AY352" s="219" t="s">
        <v>201</v>
      </c>
    </row>
    <row r="353" spans="2:51" s="11" customFormat="1" ht="13.5">
      <c r="B353" s="218"/>
      <c r="D353" s="214" t="s">
        <v>212</v>
      </c>
      <c r="E353" s="219" t="s">
        <v>5</v>
      </c>
      <c r="F353" s="220" t="s">
        <v>2175</v>
      </c>
      <c r="H353" s="221">
        <v>14.925</v>
      </c>
      <c r="I353" s="222"/>
      <c r="L353" s="218"/>
      <c r="M353" s="223"/>
      <c r="N353" s="224"/>
      <c r="O353" s="224"/>
      <c r="P353" s="224"/>
      <c r="Q353" s="224"/>
      <c r="R353" s="224"/>
      <c r="S353" s="224"/>
      <c r="T353" s="225"/>
      <c r="AT353" s="219" t="s">
        <v>212</v>
      </c>
      <c r="AU353" s="219" t="s">
        <v>87</v>
      </c>
      <c r="AV353" s="11" t="s">
        <v>87</v>
      </c>
      <c r="AW353" s="11" t="s">
        <v>41</v>
      </c>
      <c r="AX353" s="11" t="s">
        <v>77</v>
      </c>
      <c r="AY353" s="219" t="s">
        <v>201</v>
      </c>
    </row>
    <row r="354" spans="2:51" s="11" customFormat="1" ht="13.5">
      <c r="B354" s="218"/>
      <c r="D354" s="214" t="s">
        <v>212</v>
      </c>
      <c r="E354" s="219" t="s">
        <v>5</v>
      </c>
      <c r="F354" s="220" t="s">
        <v>2176</v>
      </c>
      <c r="H354" s="221">
        <v>80.985</v>
      </c>
      <c r="I354" s="222"/>
      <c r="L354" s="218"/>
      <c r="M354" s="223"/>
      <c r="N354" s="224"/>
      <c r="O354" s="224"/>
      <c r="P354" s="224"/>
      <c r="Q354" s="224"/>
      <c r="R354" s="224"/>
      <c r="S354" s="224"/>
      <c r="T354" s="225"/>
      <c r="AT354" s="219" t="s">
        <v>212</v>
      </c>
      <c r="AU354" s="219" t="s">
        <v>87</v>
      </c>
      <c r="AV354" s="11" t="s">
        <v>87</v>
      </c>
      <c r="AW354" s="11" t="s">
        <v>41</v>
      </c>
      <c r="AX354" s="11" t="s">
        <v>77</v>
      </c>
      <c r="AY354" s="219" t="s">
        <v>201</v>
      </c>
    </row>
    <row r="355" spans="2:51" s="13" customFormat="1" ht="13.5">
      <c r="B355" s="235"/>
      <c r="D355" s="214" t="s">
        <v>212</v>
      </c>
      <c r="E355" s="236" t="s">
        <v>5</v>
      </c>
      <c r="F355" s="237" t="s">
        <v>2177</v>
      </c>
      <c r="H355" s="236" t="s">
        <v>5</v>
      </c>
      <c r="I355" s="238"/>
      <c r="L355" s="235"/>
      <c r="M355" s="239"/>
      <c r="N355" s="240"/>
      <c r="O355" s="240"/>
      <c r="P355" s="240"/>
      <c r="Q355" s="240"/>
      <c r="R355" s="240"/>
      <c r="S355" s="240"/>
      <c r="T355" s="241"/>
      <c r="AT355" s="236" t="s">
        <v>212</v>
      </c>
      <c r="AU355" s="236" t="s">
        <v>87</v>
      </c>
      <c r="AV355" s="13" t="s">
        <v>85</v>
      </c>
      <c r="AW355" s="13" t="s">
        <v>41</v>
      </c>
      <c r="AX355" s="13" t="s">
        <v>77</v>
      </c>
      <c r="AY355" s="236" t="s">
        <v>201</v>
      </c>
    </row>
    <row r="356" spans="2:51" s="11" customFormat="1" ht="13.5">
      <c r="B356" s="218"/>
      <c r="D356" s="214" t="s">
        <v>212</v>
      </c>
      <c r="E356" s="219" t="s">
        <v>5</v>
      </c>
      <c r="F356" s="220" t="s">
        <v>2178</v>
      </c>
      <c r="H356" s="221">
        <v>6.5</v>
      </c>
      <c r="I356" s="222"/>
      <c r="L356" s="218"/>
      <c r="M356" s="223"/>
      <c r="N356" s="224"/>
      <c r="O356" s="224"/>
      <c r="P356" s="224"/>
      <c r="Q356" s="224"/>
      <c r="R356" s="224"/>
      <c r="S356" s="224"/>
      <c r="T356" s="225"/>
      <c r="AT356" s="219" t="s">
        <v>212</v>
      </c>
      <c r="AU356" s="219" t="s">
        <v>87</v>
      </c>
      <c r="AV356" s="11" t="s">
        <v>87</v>
      </c>
      <c r="AW356" s="11" t="s">
        <v>41</v>
      </c>
      <c r="AX356" s="11" t="s">
        <v>77</v>
      </c>
      <c r="AY356" s="219" t="s">
        <v>201</v>
      </c>
    </row>
    <row r="357" spans="2:51" s="11" customFormat="1" ht="13.5">
      <c r="B357" s="218"/>
      <c r="D357" s="214" t="s">
        <v>212</v>
      </c>
      <c r="E357" s="219" t="s">
        <v>5</v>
      </c>
      <c r="F357" s="220" t="s">
        <v>2179</v>
      </c>
      <c r="H357" s="221">
        <v>9.364</v>
      </c>
      <c r="I357" s="222"/>
      <c r="L357" s="218"/>
      <c r="M357" s="223"/>
      <c r="N357" s="224"/>
      <c r="O357" s="224"/>
      <c r="P357" s="224"/>
      <c r="Q357" s="224"/>
      <c r="R357" s="224"/>
      <c r="S357" s="224"/>
      <c r="T357" s="225"/>
      <c r="AT357" s="219" t="s">
        <v>212</v>
      </c>
      <c r="AU357" s="219" t="s">
        <v>87</v>
      </c>
      <c r="AV357" s="11" t="s">
        <v>87</v>
      </c>
      <c r="AW357" s="11" t="s">
        <v>41</v>
      </c>
      <c r="AX357" s="11" t="s">
        <v>77</v>
      </c>
      <c r="AY357" s="219" t="s">
        <v>201</v>
      </c>
    </row>
    <row r="358" spans="2:51" s="11" customFormat="1" ht="13.5">
      <c r="B358" s="218"/>
      <c r="D358" s="214" t="s">
        <v>212</v>
      </c>
      <c r="E358" s="219" t="s">
        <v>5</v>
      </c>
      <c r="F358" s="220" t="s">
        <v>2180</v>
      </c>
      <c r="H358" s="221">
        <v>5.472</v>
      </c>
      <c r="I358" s="222"/>
      <c r="L358" s="218"/>
      <c r="M358" s="223"/>
      <c r="N358" s="224"/>
      <c r="O358" s="224"/>
      <c r="P358" s="224"/>
      <c r="Q358" s="224"/>
      <c r="R358" s="224"/>
      <c r="S358" s="224"/>
      <c r="T358" s="225"/>
      <c r="AT358" s="219" t="s">
        <v>212</v>
      </c>
      <c r="AU358" s="219" t="s">
        <v>87</v>
      </c>
      <c r="AV358" s="11" t="s">
        <v>87</v>
      </c>
      <c r="AW358" s="11" t="s">
        <v>41</v>
      </c>
      <c r="AX358" s="11" t="s">
        <v>77</v>
      </c>
      <c r="AY358" s="219" t="s">
        <v>201</v>
      </c>
    </row>
    <row r="359" spans="2:51" s="11" customFormat="1" ht="13.5">
      <c r="B359" s="218"/>
      <c r="D359" s="214" t="s">
        <v>212</v>
      </c>
      <c r="E359" s="219" t="s">
        <v>5</v>
      </c>
      <c r="F359" s="220" t="s">
        <v>2181</v>
      </c>
      <c r="H359" s="221">
        <v>0</v>
      </c>
      <c r="I359" s="222"/>
      <c r="L359" s="218"/>
      <c r="M359" s="223"/>
      <c r="N359" s="224"/>
      <c r="O359" s="224"/>
      <c r="P359" s="224"/>
      <c r="Q359" s="224"/>
      <c r="R359" s="224"/>
      <c r="S359" s="224"/>
      <c r="T359" s="225"/>
      <c r="AT359" s="219" t="s">
        <v>212</v>
      </c>
      <c r="AU359" s="219" t="s">
        <v>87</v>
      </c>
      <c r="AV359" s="11" t="s">
        <v>87</v>
      </c>
      <c r="AW359" s="11" t="s">
        <v>41</v>
      </c>
      <c r="AX359" s="11" t="s">
        <v>77</v>
      </c>
      <c r="AY359" s="219" t="s">
        <v>201</v>
      </c>
    </row>
    <row r="360" spans="2:51" s="11" customFormat="1" ht="13.5">
      <c r="B360" s="218"/>
      <c r="D360" s="214" t="s">
        <v>212</v>
      </c>
      <c r="E360" s="219" t="s">
        <v>5</v>
      </c>
      <c r="F360" s="220" t="s">
        <v>5</v>
      </c>
      <c r="H360" s="221">
        <v>0</v>
      </c>
      <c r="I360" s="222"/>
      <c r="L360" s="218"/>
      <c r="M360" s="223"/>
      <c r="N360" s="224"/>
      <c r="O360" s="224"/>
      <c r="P360" s="224"/>
      <c r="Q360" s="224"/>
      <c r="R360" s="224"/>
      <c r="S360" s="224"/>
      <c r="T360" s="225"/>
      <c r="AT360" s="219" t="s">
        <v>212</v>
      </c>
      <c r="AU360" s="219" t="s">
        <v>87</v>
      </c>
      <c r="AV360" s="11" t="s">
        <v>87</v>
      </c>
      <c r="AW360" s="11" t="s">
        <v>41</v>
      </c>
      <c r="AX360" s="11" t="s">
        <v>77</v>
      </c>
      <c r="AY360" s="219" t="s">
        <v>201</v>
      </c>
    </row>
    <row r="361" spans="2:51" s="12" customFormat="1" ht="13.5">
      <c r="B361" s="226"/>
      <c r="D361" s="214" t="s">
        <v>212</v>
      </c>
      <c r="E361" s="227" t="s">
        <v>5</v>
      </c>
      <c r="F361" s="228" t="s">
        <v>226</v>
      </c>
      <c r="H361" s="229">
        <v>339.871</v>
      </c>
      <c r="I361" s="230"/>
      <c r="L361" s="226"/>
      <c r="M361" s="231"/>
      <c r="N361" s="232"/>
      <c r="O361" s="232"/>
      <c r="P361" s="232"/>
      <c r="Q361" s="232"/>
      <c r="R361" s="232"/>
      <c r="S361" s="232"/>
      <c r="T361" s="233"/>
      <c r="AT361" s="227" t="s">
        <v>212</v>
      </c>
      <c r="AU361" s="227" t="s">
        <v>87</v>
      </c>
      <c r="AV361" s="12" t="s">
        <v>208</v>
      </c>
      <c r="AW361" s="12" t="s">
        <v>41</v>
      </c>
      <c r="AX361" s="12" t="s">
        <v>85</v>
      </c>
      <c r="AY361" s="227" t="s">
        <v>201</v>
      </c>
    </row>
    <row r="362" spans="2:65" s="1" customFormat="1" ht="25.5" customHeight="1">
      <c r="B362" s="201"/>
      <c r="C362" s="202" t="s">
        <v>515</v>
      </c>
      <c r="D362" s="202" t="s">
        <v>203</v>
      </c>
      <c r="E362" s="203" t="s">
        <v>2211</v>
      </c>
      <c r="F362" s="204" t="s">
        <v>2212</v>
      </c>
      <c r="G362" s="205" t="s">
        <v>270</v>
      </c>
      <c r="H362" s="206">
        <v>339.871</v>
      </c>
      <c r="I362" s="207"/>
      <c r="J362" s="208">
        <f>ROUND(I362*H362,2)</f>
        <v>0</v>
      </c>
      <c r="K362" s="204" t="s">
        <v>207</v>
      </c>
      <c r="L362" s="47"/>
      <c r="M362" s="209" t="s">
        <v>5</v>
      </c>
      <c r="N362" s="210" t="s">
        <v>48</v>
      </c>
      <c r="O362" s="48"/>
      <c r="P362" s="211">
        <f>O362*H362</f>
        <v>0</v>
      </c>
      <c r="Q362" s="211">
        <v>0.00348</v>
      </c>
      <c r="R362" s="211">
        <f>Q362*H362</f>
        <v>1.1827510799999998</v>
      </c>
      <c r="S362" s="211">
        <v>0</v>
      </c>
      <c r="T362" s="212">
        <f>S362*H362</f>
        <v>0</v>
      </c>
      <c r="AR362" s="24" t="s">
        <v>208</v>
      </c>
      <c r="AT362" s="24" t="s">
        <v>203</v>
      </c>
      <c r="AU362" s="24" t="s">
        <v>87</v>
      </c>
      <c r="AY362" s="24" t="s">
        <v>201</v>
      </c>
      <c r="BE362" s="213">
        <f>IF(N362="základní",J362,0)</f>
        <v>0</v>
      </c>
      <c r="BF362" s="213">
        <f>IF(N362="snížená",J362,0)</f>
        <v>0</v>
      </c>
      <c r="BG362" s="213">
        <f>IF(N362="zákl. přenesená",J362,0)</f>
        <v>0</v>
      </c>
      <c r="BH362" s="213">
        <f>IF(N362="sníž. přenesená",J362,0)</f>
        <v>0</v>
      </c>
      <c r="BI362" s="213">
        <f>IF(N362="nulová",J362,0)</f>
        <v>0</v>
      </c>
      <c r="BJ362" s="24" t="s">
        <v>85</v>
      </c>
      <c r="BK362" s="213">
        <f>ROUND(I362*H362,2)</f>
        <v>0</v>
      </c>
      <c r="BL362" s="24" t="s">
        <v>208</v>
      </c>
      <c r="BM362" s="24" t="s">
        <v>2213</v>
      </c>
    </row>
    <row r="363" spans="2:47" s="1" customFormat="1" ht="13.5">
      <c r="B363" s="47"/>
      <c r="D363" s="214" t="s">
        <v>210</v>
      </c>
      <c r="F363" s="215" t="s">
        <v>2214</v>
      </c>
      <c r="I363" s="216"/>
      <c r="L363" s="47"/>
      <c r="M363" s="217"/>
      <c r="N363" s="48"/>
      <c r="O363" s="48"/>
      <c r="P363" s="48"/>
      <c r="Q363" s="48"/>
      <c r="R363" s="48"/>
      <c r="S363" s="48"/>
      <c r="T363" s="86"/>
      <c r="AT363" s="24" t="s">
        <v>210</v>
      </c>
      <c r="AU363" s="24" t="s">
        <v>87</v>
      </c>
    </row>
    <row r="364" spans="2:51" s="11" customFormat="1" ht="13.5">
      <c r="B364" s="218"/>
      <c r="D364" s="214" t="s">
        <v>212</v>
      </c>
      <c r="E364" s="219" t="s">
        <v>5</v>
      </c>
      <c r="F364" s="220" t="s">
        <v>2172</v>
      </c>
      <c r="H364" s="221">
        <v>71.72</v>
      </c>
      <c r="I364" s="222"/>
      <c r="L364" s="218"/>
      <c r="M364" s="223"/>
      <c r="N364" s="224"/>
      <c r="O364" s="224"/>
      <c r="P364" s="224"/>
      <c r="Q364" s="224"/>
      <c r="R364" s="224"/>
      <c r="S364" s="224"/>
      <c r="T364" s="225"/>
      <c r="AT364" s="219" t="s">
        <v>212</v>
      </c>
      <c r="AU364" s="219" t="s">
        <v>87</v>
      </c>
      <c r="AV364" s="11" t="s">
        <v>87</v>
      </c>
      <c r="AW364" s="11" t="s">
        <v>41</v>
      </c>
      <c r="AX364" s="11" t="s">
        <v>77</v>
      </c>
      <c r="AY364" s="219" t="s">
        <v>201</v>
      </c>
    </row>
    <row r="365" spans="2:51" s="11" customFormat="1" ht="13.5">
      <c r="B365" s="218"/>
      <c r="D365" s="214" t="s">
        <v>212</v>
      </c>
      <c r="E365" s="219" t="s">
        <v>5</v>
      </c>
      <c r="F365" s="220" t="s">
        <v>2173</v>
      </c>
      <c r="H365" s="221">
        <v>67.35</v>
      </c>
      <c r="I365" s="222"/>
      <c r="L365" s="218"/>
      <c r="M365" s="223"/>
      <c r="N365" s="224"/>
      <c r="O365" s="224"/>
      <c r="P365" s="224"/>
      <c r="Q365" s="224"/>
      <c r="R365" s="224"/>
      <c r="S365" s="224"/>
      <c r="T365" s="225"/>
      <c r="AT365" s="219" t="s">
        <v>212</v>
      </c>
      <c r="AU365" s="219" t="s">
        <v>87</v>
      </c>
      <c r="AV365" s="11" t="s">
        <v>87</v>
      </c>
      <c r="AW365" s="11" t="s">
        <v>41</v>
      </c>
      <c r="AX365" s="11" t="s">
        <v>77</v>
      </c>
      <c r="AY365" s="219" t="s">
        <v>201</v>
      </c>
    </row>
    <row r="366" spans="2:51" s="11" customFormat="1" ht="13.5">
      <c r="B366" s="218"/>
      <c r="D366" s="214" t="s">
        <v>212</v>
      </c>
      <c r="E366" s="219" t="s">
        <v>5</v>
      </c>
      <c r="F366" s="220" t="s">
        <v>2174</v>
      </c>
      <c r="H366" s="221">
        <v>83.555</v>
      </c>
      <c r="I366" s="222"/>
      <c r="L366" s="218"/>
      <c r="M366" s="223"/>
      <c r="N366" s="224"/>
      <c r="O366" s="224"/>
      <c r="P366" s="224"/>
      <c r="Q366" s="224"/>
      <c r="R366" s="224"/>
      <c r="S366" s="224"/>
      <c r="T366" s="225"/>
      <c r="AT366" s="219" t="s">
        <v>212</v>
      </c>
      <c r="AU366" s="219" t="s">
        <v>87</v>
      </c>
      <c r="AV366" s="11" t="s">
        <v>87</v>
      </c>
      <c r="AW366" s="11" t="s">
        <v>41</v>
      </c>
      <c r="AX366" s="11" t="s">
        <v>77</v>
      </c>
      <c r="AY366" s="219" t="s">
        <v>201</v>
      </c>
    </row>
    <row r="367" spans="2:51" s="11" customFormat="1" ht="13.5">
      <c r="B367" s="218"/>
      <c r="D367" s="214" t="s">
        <v>212</v>
      </c>
      <c r="E367" s="219" t="s">
        <v>5</v>
      </c>
      <c r="F367" s="220" t="s">
        <v>2175</v>
      </c>
      <c r="H367" s="221">
        <v>14.925</v>
      </c>
      <c r="I367" s="222"/>
      <c r="L367" s="218"/>
      <c r="M367" s="223"/>
      <c r="N367" s="224"/>
      <c r="O367" s="224"/>
      <c r="P367" s="224"/>
      <c r="Q367" s="224"/>
      <c r="R367" s="224"/>
      <c r="S367" s="224"/>
      <c r="T367" s="225"/>
      <c r="AT367" s="219" t="s">
        <v>212</v>
      </c>
      <c r="AU367" s="219" t="s">
        <v>87</v>
      </c>
      <c r="AV367" s="11" t="s">
        <v>87</v>
      </c>
      <c r="AW367" s="11" t="s">
        <v>41</v>
      </c>
      <c r="AX367" s="11" t="s">
        <v>77</v>
      </c>
      <c r="AY367" s="219" t="s">
        <v>201</v>
      </c>
    </row>
    <row r="368" spans="2:51" s="11" customFormat="1" ht="13.5">
      <c r="B368" s="218"/>
      <c r="D368" s="214" t="s">
        <v>212</v>
      </c>
      <c r="E368" s="219" t="s">
        <v>5</v>
      </c>
      <c r="F368" s="220" t="s">
        <v>2176</v>
      </c>
      <c r="H368" s="221">
        <v>80.985</v>
      </c>
      <c r="I368" s="222"/>
      <c r="L368" s="218"/>
      <c r="M368" s="223"/>
      <c r="N368" s="224"/>
      <c r="O368" s="224"/>
      <c r="P368" s="224"/>
      <c r="Q368" s="224"/>
      <c r="R368" s="224"/>
      <c r="S368" s="224"/>
      <c r="T368" s="225"/>
      <c r="AT368" s="219" t="s">
        <v>212</v>
      </c>
      <c r="AU368" s="219" t="s">
        <v>87</v>
      </c>
      <c r="AV368" s="11" t="s">
        <v>87</v>
      </c>
      <c r="AW368" s="11" t="s">
        <v>41</v>
      </c>
      <c r="AX368" s="11" t="s">
        <v>77</v>
      </c>
      <c r="AY368" s="219" t="s">
        <v>201</v>
      </c>
    </row>
    <row r="369" spans="2:51" s="13" customFormat="1" ht="13.5">
      <c r="B369" s="235"/>
      <c r="D369" s="214" t="s">
        <v>212</v>
      </c>
      <c r="E369" s="236" t="s">
        <v>5</v>
      </c>
      <c r="F369" s="237" t="s">
        <v>2177</v>
      </c>
      <c r="H369" s="236" t="s">
        <v>5</v>
      </c>
      <c r="I369" s="238"/>
      <c r="L369" s="235"/>
      <c r="M369" s="239"/>
      <c r="N369" s="240"/>
      <c r="O369" s="240"/>
      <c r="P369" s="240"/>
      <c r="Q369" s="240"/>
      <c r="R369" s="240"/>
      <c r="S369" s="240"/>
      <c r="T369" s="241"/>
      <c r="AT369" s="236" t="s">
        <v>212</v>
      </c>
      <c r="AU369" s="236" t="s">
        <v>87</v>
      </c>
      <c r="AV369" s="13" t="s">
        <v>85</v>
      </c>
      <c r="AW369" s="13" t="s">
        <v>41</v>
      </c>
      <c r="AX369" s="13" t="s">
        <v>77</v>
      </c>
      <c r="AY369" s="236" t="s">
        <v>201</v>
      </c>
    </row>
    <row r="370" spans="2:51" s="11" customFormat="1" ht="13.5">
      <c r="B370" s="218"/>
      <c r="D370" s="214" t="s">
        <v>212</v>
      </c>
      <c r="E370" s="219" t="s">
        <v>5</v>
      </c>
      <c r="F370" s="220" t="s">
        <v>2178</v>
      </c>
      <c r="H370" s="221">
        <v>6.5</v>
      </c>
      <c r="I370" s="222"/>
      <c r="L370" s="218"/>
      <c r="M370" s="223"/>
      <c r="N370" s="224"/>
      <c r="O370" s="224"/>
      <c r="P370" s="224"/>
      <c r="Q370" s="224"/>
      <c r="R370" s="224"/>
      <c r="S370" s="224"/>
      <c r="T370" s="225"/>
      <c r="AT370" s="219" t="s">
        <v>212</v>
      </c>
      <c r="AU370" s="219" t="s">
        <v>87</v>
      </c>
      <c r="AV370" s="11" t="s">
        <v>87</v>
      </c>
      <c r="AW370" s="11" t="s">
        <v>41</v>
      </c>
      <c r="AX370" s="11" t="s">
        <v>77</v>
      </c>
      <c r="AY370" s="219" t="s">
        <v>201</v>
      </c>
    </row>
    <row r="371" spans="2:51" s="11" customFormat="1" ht="13.5">
      <c r="B371" s="218"/>
      <c r="D371" s="214" t="s">
        <v>212</v>
      </c>
      <c r="E371" s="219" t="s">
        <v>5</v>
      </c>
      <c r="F371" s="220" t="s">
        <v>2179</v>
      </c>
      <c r="H371" s="221">
        <v>9.364</v>
      </c>
      <c r="I371" s="222"/>
      <c r="L371" s="218"/>
      <c r="M371" s="223"/>
      <c r="N371" s="224"/>
      <c r="O371" s="224"/>
      <c r="P371" s="224"/>
      <c r="Q371" s="224"/>
      <c r="R371" s="224"/>
      <c r="S371" s="224"/>
      <c r="T371" s="225"/>
      <c r="AT371" s="219" t="s">
        <v>212</v>
      </c>
      <c r="AU371" s="219" t="s">
        <v>87</v>
      </c>
      <c r="AV371" s="11" t="s">
        <v>87</v>
      </c>
      <c r="AW371" s="11" t="s">
        <v>41</v>
      </c>
      <c r="AX371" s="11" t="s">
        <v>77</v>
      </c>
      <c r="AY371" s="219" t="s">
        <v>201</v>
      </c>
    </row>
    <row r="372" spans="2:51" s="11" customFormat="1" ht="13.5">
      <c r="B372" s="218"/>
      <c r="D372" s="214" t="s">
        <v>212</v>
      </c>
      <c r="E372" s="219" t="s">
        <v>5</v>
      </c>
      <c r="F372" s="220" t="s">
        <v>2180</v>
      </c>
      <c r="H372" s="221">
        <v>5.472</v>
      </c>
      <c r="I372" s="222"/>
      <c r="L372" s="218"/>
      <c r="M372" s="223"/>
      <c r="N372" s="224"/>
      <c r="O372" s="224"/>
      <c r="P372" s="224"/>
      <c r="Q372" s="224"/>
      <c r="R372" s="224"/>
      <c r="S372" s="224"/>
      <c r="T372" s="225"/>
      <c r="AT372" s="219" t="s">
        <v>212</v>
      </c>
      <c r="AU372" s="219" t="s">
        <v>87</v>
      </c>
      <c r="AV372" s="11" t="s">
        <v>87</v>
      </c>
      <c r="AW372" s="11" t="s">
        <v>41</v>
      </c>
      <c r="AX372" s="11" t="s">
        <v>77</v>
      </c>
      <c r="AY372" s="219" t="s">
        <v>201</v>
      </c>
    </row>
    <row r="373" spans="2:51" s="11" customFormat="1" ht="13.5">
      <c r="B373" s="218"/>
      <c r="D373" s="214" t="s">
        <v>212</v>
      </c>
      <c r="E373" s="219" t="s">
        <v>5</v>
      </c>
      <c r="F373" s="220" t="s">
        <v>2181</v>
      </c>
      <c r="H373" s="221">
        <v>0</v>
      </c>
      <c r="I373" s="222"/>
      <c r="L373" s="218"/>
      <c r="M373" s="223"/>
      <c r="N373" s="224"/>
      <c r="O373" s="224"/>
      <c r="P373" s="224"/>
      <c r="Q373" s="224"/>
      <c r="R373" s="224"/>
      <c r="S373" s="224"/>
      <c r="T373" s="225"/>
      <c r="AT373" s="219" t="s">
        <v>212</v>
      </c>
      <c r="AU373" s="219" t="s">
        <v>87</v>
      </c>
      <c r="AV373" s="11" t="s">
        <v>87</v>
      </c>
      <c r="AW373" s="11" t="s">
        <v>41</v>
      </c>
      <c r="AX373" s="11" t="s">
        <v>77</v>
      </c>
      <c r="AY373" s="219" t="s">
        <v>201</v>
      </c>
    </row>
    <row r="374" spans="2:51" s="11" customFormat="1" ht="13.5">
      <c r="B374" s="218"/>
      <c r="D374" s="214" t="s">
        <v>212</v>
      </c>
      <c r="E374" s="219" t="s">
        <v>5</v>
      </c>
      <c r="F374" s="220" t="s">
        <v>5</v>
      </c>
      <c r="H374" s="221">
        <v>0</v>
      </c>
      <c r="I374" s="222"/>
      <c r="L374" s="218"/>
      <c r="M374" s="223"/>
      <c r="N374" s="224"/>
      <c r="O374" s="224"/>
      <c r="P374" s="224"/>
      <c r="Q374" s="224"/>
      <c r="R374" s="224"/>
      <c r="S374" s="224"/>
      <c r="T374" s="225"/>
      <c r="AT374" s="219" t="s">
        <v>212</v>
      </c>
      <c r="AU374" s="219" t="s">
        <v>87</v>
      </c>
      <c r="AV374" s="11" t="s">
        <v>87</v>
      </c>
      <c r="AW374" s="11" t="s">
        <v>41</v>
      </c>
      <c r="AX374" s="11" t="s">
        <v>77</v>
      </c>
      <c r="AY374" s="219" t="s">
        <v>201</v>
      </c>
    </row>
    <row r="375" spans="2:51" s="12" customFormat="1" ht="13.5">
      <c r="B375" s="226"/>
      <c r="D375" s="214" t="s">
        <v>212</v>
      </c>
      <c r="E375" s="227" t="s">
        <v>5</v>
      </c>
      <c r="F375" s="228" t="s">
        <v>226</v>
      </c>
      <c r="H375" s="229">
        <v>339.871</v>
      </c>
      <c r="I375" s="230"/>
      <c r="L375" s="226"/>
      <c r="M375" s="231"/>
      <c r="N375" s="232"/>
      <c r="O375" s="232"/>
      <c r="P375" s="232"/>
      <c r="Q375" s="232"/>
      <c r="R375" s="232"/>
      <c r="S375" s="232"/>
      <c r="T375" s="233"/>
      <c r="AT375" s="227" t="s">
        <v>212</v>
      </c>
      <c r="AU375" s="227" t="s">
        <v>87</v>
      </c>
      <c r="AV375" s="12" t="s">
        <v>208</v>
      </c>
      <c r="AW375" s="12" t="s">
        <v>41</v>
      </c>
      <c r="AX375" s="12" t="s">
        <v>85</v>
      </c>
      <c r="AY375" s="227" t="s">
        <v>201</v>
      </c>
    </row>
    <row r="376" spans="2:65" s="1" customFormat="1" ht="25.5" customHeight="1">
      <c r="B376" s="201"/>
      <c r="C376" s="202" t="s">
        <v>518</v>
      </c>
      <c r="D376" s="202" t="s">
        <v>203</v>
      </c>
      <c r="E376" s="203" t="s">
        <v>2215</v>
      </c>
      <c r="F376" s="204" t="s">
        <v>2216</v>
      </c>
      <c r="G376" s="205" t="s">
        <v>206</v>
      </c>
      <c r="H376" s="206">
        <v>19.912</v>
      </c>
      <c r="I376" s="207"/>
      <c r="J376" s="208">
        <f>ROUND(I376*H376,2)</f>
        <v>0</v>
      </c>
      <c r="K376" s="204" t="s">
        <v>207</v>
      </c>
      <c r="L376" s="47"/>
      <c r="M376" s="209" t="s">
        <v>5</v>
      </c>
      <c r="N376" s="210" t="s">
        <v>48</v>
      </c>
      <c r="O376" s="48"/>
      <c r="P376" s="211">
        <f>O376*H376</f>
        <v>0</v>
      </c>
      <c r="Q376" s="211">
        <v>2.25634</v>
      </c>
      <c r="R376" s="211">
        <f>Q376*H376</f>
        <v>44.92824208</v>
      </c>
      <c r="S376" s="211">
        <v>0</v>
      </c>
      <c r="T376" s="212">
        <f>S376*H376</f>
        <v>0</v>
      </c>
      <c r="AR376" s="24" t="s">
        <v>208</v>
      </c>
      <c r="AT376" s="24" t="s">
        <v>203</v>
      </c>
      <c r="AU376" s="24" t="s">
        <v>87</v>
      </c>
      <c r="AY376" s="24" t="s">
        <v>201</v>
      </c>
      <c r="BE376" s="213">
        <f>IF(N376="základní",J376,0)</f>
        <v>0</v>
      </c>
      <c r="BF376" s="213">
        <f>IF(N376="snížená",J376,0)</f>
        <v>0</v>
      </c>
      <c r="BG376" s="213">
        <f>IF(N376="zákl. přenesená",J376,0)</f>
        <v>0</v>
      </c>
      <c r="BH376" s="213">
        <f>IF(N376="sníž. přenesená",J376,0)</f>
        <v>0</v>
      </c>
      <c r="BI376" s="213">
        <f>IF(N376="nulová",J376,0)</f>
        <v>0</v>
      </c>
      <c r="BJ376" s="24" t="s">
        <v>85</v>
      </c>
      <c r="BK376" s="213">
        <f>ROUND(I376*H376,2)</f>
        <v>0</v>
      </c>
      <c r="BL376" s="24" t="s">
        <v>208</v>
      </c>
      <c r="BM376" s="24" t="s">
        <v>2217</v>
      </c>
    </row>
    <row r="377" spans="2:47" s="1" customFormat="1" ht="13.5">
      <c r="B377" s="47"/>
      <c r="D377" s="214" t="s">
        <v>210</v>
      </c>
      <c r="F377" s="215" t="s">
        <v>2218</v>
      </c>
      <c r="I377" s="216"/>
      <c r="L377" s="47"/>
      <c r="M377" s="217"/>
      <c r="N377" s="48"/>
      <c r="O377" s="48"/>
      <c r="P377" s="48"/>
      <c r="Q377" s="48"/>
      <c r="R377" s="48"/>
      <c r="S377" s="48"/>
      <c r="T377" s="86"/>
      <c r="AT377" s="24" t="s">
        <v>210</v>
      </c>
      <c r="AU377" s="24" t="s">
        <v>87</v>
      </c>
    </row>
    <row r="378" spans="2:51" s="11" customFormat="1" ht="13.5">
      <c r="B378" s="218"/>
      <c r="D378" s="214" t="s">
        <v>212</v>
      </c>
      <c r="E378" s="219" t="s">
        <v>5</v>
      </c>
      <c r="F378" s="220" t="s">
        <v>2219</v>
      </c>
      <c r="H378" s="221">
        <v>19.912</v>
      </c>
      <c r="I378" s="222"/>
      <c r="L378" s="218"/>
      <c r="M378" s="223"/>
      <c r="N378" s="224"/>
      <c r="O378" s="224"/>
      <c r="P378" s="224"/>
      <c r="Q378" s="224"/>
      <c r="R378" s="224"/>
      <c r="S378" s="224"/>
      <c r="T378" s="225"/>
      <c r="AT378" s="219" t="s">
        <v>212</v>
      </c>
      <c r="AU378" s="219" t="s">
        <v>87</v>
      </c>
      <c r="AV378" s="11" t="s">
        <v>87</v>
      </c>
      <c r="AW378" s="11" t="s">
        <v>41</v>
      </c>
      <c r="AX378" s="11" t="s">
        <v>77</v>
      </c>
      <c r="AY378" s="219" t="s">
        <v>201</v>
      </c>
    </row>
    <row r="379" spans="2:51" s="12" customFormat="1" ht="13.5">
      <c r="B379" s="226"/>
      <c r="D379" s="214" t="s">
        <v>212</v>
      </c>
      <c r="E379" s="227" t="s">
        <v>5</v>
      </c>
      <c r="F379" s="228" t="s">
        <v>226</v>
      </c>
      <c r="H379" s="229">
        <v>19.912</v>
      </c>
      <c r="I379" s="230"/>
      <c r="L379" s="226"/>
      <c r="M379" s="231"/>
      <c r="N379" s="232"/>
      <c r="O379" s="232"/>
      <c r="P379" s="232"/>
      <c r="Q379" s="232"/>
      <c r="R379" s="232"/>
      <c r="S379" s="232"/>
      <c r="T379" s="233"/>
      <c r="AT379" s="227" t="s">
        <v>212</v>
      </c>
      <c r="AU379" s="227" t="s">
        <v>87</v>
      </c>
      <c r="AV379" s="12" t="s">
        <v>208</v>
      </c>
      <c r="AW379" s="12" t="s">
        <v>41</v>
      </c>
      <c r="AX379" s="12" t="s">
        <v>85</v>
      </c>
      <c r="AY379" s="227" t="s">
        <v>201</v>
      </c>
    </row>
    <row r="380" spans="2:65" s="1" customFormat="1" ht="25.5" customHeight="1">
      <c r="B380" s="201"/>
      <c r="C380" s="202" t="s">
        <v>523</v>
      </c>
      <c r="D380" s="202" t="s">
        <v>203</v>
      </c>
      <c r="E380" s="203" t="s">
        <v>446</v>
      </c>
      <c r="F380" s="204" t="s">
        <v>447</v>
      </c>
      <c r="G380" s="205" t="s">
        <v>206</v>
      </c>
      <c r="H380" s="206">
        <v>23.772</v>
      </c>
      <c r="I380" s="207"/>
      <c r="J380" s="208">
        <f>ROUND(I380*H380,2)</f>
        <v>0</v>
      </c>
      <c r="K380" s="204" t="s">
        <v>207</v>
      </c>
      <c r="L380" s="47"/>
      <c r="M380" s="209" t="s">
        <v>5</v>
      </c>
      <c r="N380" s="210" t="s">
        <v>48</v>
      </c>
      <c r="O380" s="48"/>
      <c r="P380" s="211">
        <f>O380*H380</f>
        <v>0</v>
      </c>
      <c r="Q380" s="211">
        <v>2.45329</v>
      </c>
      <c r="R380" s="211">
        <f>Q380*H380</f>
        <v>58.319609879999994</v>
      </c>
      <c r="S380" s="211">
        <v>0</v>
      </c>
      <c r="T380" s="212">
        <f>S380*H380</f>
        <v>0</v>
      </c>
      <c r="AR380" s="24" t="s">
        <v>208</v>
      </c>
      <c r="AT380" s="24" t="s">
        <v>203</v>
      </c>
      <c r="AU380" s="24" t="s">
        <v>87</v>
      </c>
      <c r="AY380" s="24" t="s">
        <v>201</v>
      </c>
      <c r="BE380" s="213">
        <f>IF(N380="základní",J380,0)</f>
        <v>0</v>
      </c>
      <c r="BF380" s="213">
        <f>IF(N380="snížená",J380,0)</f>
        <v>0</v>
      </c>
      <c r="BG380" s="213">
        <f>IF(N380="zákl. přenesená",J380,0)</f>
        <v>0</v>
      </c>
      <c r="BH380" s="213">
        <f>IF(N380="sníž. přenesená",J380,0)</f>
        <v>0</v>
      </c>
      <c r="BI380" s="213">
        <f>IF(N380="nulová",J380,0)</f>
        <v>0</v>
      </c>
      <c r="BJ380" s="24" t="s">
        <v>85</v>
      </c>
      <c r="BK380" s="213">
        <f>ROUND(I380*H380,2)</f>
        <v>0</v>
      </c>
      <c r="BL380" s="24" t="s">
        <v>208</v>
      </c>
      <c r="BM380" s="24" t="s">
        <v>2220</v>
      </c>
    </row>
    <row r="381" spans="2:47" s="1" customFormat="1" ht="13.5">
      <c r="B381" s="47"/>
      <c r="D381" s="214" t="s">
        <v>210</v>
      </c>
      <c r="F381" s="215" t="s">
        <v>449</v>
      </c>
      <c r="I381" s="216"/>
      <c r="L381" s="47"/>
      <c r="M381" s="217"/>
      <c r="N381" s="48"/>
      <c r="O381" s="48"/>
      <c r="P381" s="48"/>
      <c r="Q381" s="48"/>
      <c r="R381" s="48"/>
      <c r="S381" s="48"/>
      <c r="T381" s="86"/>
      <c r="AT381" s="24" t="s">
        <v>210</v>
      </c>
      <c r="AU381" s="24" t="s">
        <v>87</v>
      </c>
    </row>
    <row r="382" spans="2:51" s="11" customFormat="1" ht="13.5">
      <c r="B382" s="218"/>
      <c r="D382" s="214" t="s">
        <v>212</v>
      </c>
      <c r="E382" s="219" t="s">
        <v>5</v>
      </c>
      <c r="F382" s="220" t="s">
        <v>2221</v>
      </c>
      <c r="H382" s="221">
        <v>23.772</v>
      </c>
      <c r="I382" s="222"/>
      <c r="L382" s="218"/>
      <c r="M382" s="223"/>
      <c r="N382" s="224"/>
      <c r="O382" s="224"/>
      <c r="P382" s="224"/>
      <c r="Q382" s="224"/>
      <c r="R382" s="224"/>
      <c r="S382" s="224"/>
      <c r="T382" s="225"/>
      <c r="AT382" s="219" t="s">
        <v>212</v>
      </c>
      <c r="AU382" s="219" t="s">
        <v>87</v>
      </c>
      <c r="AV382" s="11" t="s">
        <v>87</v>
      </c>
      <c r="AW382" s="11" t="s">
        <v>41</v>
      </c>
      <c r="AX382" s="11" t="s">
        <v>77</v>
      </c>
      <c r="AY382" s="219" t="s">
        <v>201</v>
      </c>
    </row>
    <row r="383" spans="2:51" s="12" customFormat="1" ht="13.5">
      <c r="B383" s="226"/>
      <c r="D383" s="214" t="s">
        <v>212</v>
      </c>
      <c r="E383" s="227" t="s">
        <v>5</v>
      </c>
      <c r="F383" s="228" t="s">
        <v>226</v>
      </c>
      <c r="H383" s="229">
        <v>23.772</v>
      </c>
      <c r="I383" s="230"/>
      <c r="L383" s="226"/>
      <c r="M383" s="231"/>
      <c r="N383" s="232"/>
      <c r="O383" s="232"/>
      <c r="P383" s="232"/>
      <c r="Q383" s="232"/>
      <c r="R383" s="232"/>
      <c r="S383" s="232"/>
      <c r="T383" s="233"/>
      <c r="AT383" s="227" t="s">
        <v>212</v>
      </c>
      <c r="AU383" s="227" t="s">
        <v>87</v>
      </c>
      <c r="AV383" s="12" t="s">
        <v>208</v>
      </c>
      <c r="AW383" s="12" t="s">
        <v>41</v>
      </c>
      <c r="AX383" s="12" t="s">
        <v>85</v>
      </c>
      <c r="AY383" s="227" t="s">
        <v>201</v>
      </c>
    </row>
    <row r="384" spans="2:65" s="1" customFormat="1" ht="16.5" customHeight="1">
      <c r="B384" s="201"/>
      <c r="C384" s="202" t="s">
        <v>528</v>
      </c>
      <c r="D384" s="202" t="s">
        <v>203</v>
      </c>
      <c r="E384" s="203" t="s">
        <v>2222</v>
      </c>
      <c r="F384" s="204" t="s">
        <v>2223</v>
      </c>
      <c r="G384" s="205" t="s">
        <v>270</v>
      </c>
      <c r="H384" s="206">
        <v>125</v>
      </c>
      <c r="I384" s="207"/>
      <c r="J384" s="208">
        <f>ROUND(I384*H384,2)</f>
        <v>0</v>
      </c>
      <c r="K384" s="204" t="s">
        <v>5</v>
      </c>
      <c r="L384" s="47"/>
      <c r="M384" s="209" t="s">
        <v>5</v>
      </c>
      <c r="N384" s="210" t="s">
        <v>48</v>
      </c>
      <c r="O384" s="48"/>
      <c r="P384" s="211">
        <f>O384*H384</f>
        <v>0</v>
      </c>
      <c r="Q384" s="211">
        <v>0.255</v>
      </c>
      <c r="R384" s="211">
        <f>Q384*H384</f>
        <v>31.875</v>
      </c>
      <c r="S384" s="211">
        <v>0</v>
      </c>
      <c r="T384" s="212">
        <f>S384*H384</f>
        <v>0</v>
      </c>
      <c r="AR384" s="24" t="s">
        <v>208</v>
      </c>
      <c r="AT384" s="24" t="s">
        <v>203</v>
      </c>
      <c r="AU384" s="24" t="s">
        <v>87</v>
      </c>
      <c r="AY384" s="24" t="s">
        <v>201</v>
      </c>
      <c r="BE384" s="213">
        <f>IF(N384="základní",J384,0)</f>
        <v>0</v>
      </c>
      <c r="BF384" s="213">
        <f>IF(N384="snížená",J384,0)</f>
        <v>0</v>
      </c>
      <c r="BG384" s="213">
        <f>IF(N384="zákl. přenesená",J384,0)</f>
        <v>0</v>
      </c>
      <c r="BH384" s="213">
        <f>IF(N384="sníž. přenesená",J384,0)</f>
        <v>0</v>
      </c>
      <c r="BI384" s="213">
        <f>IF(N384="nulová",J384,0)</f>
        <v>0</v>
      </c>
      <c r="BJ384" s="24" t="s">
        <v>85</v>
      </c>
      <c r="BK384" s="213">
        <f>ROUND(I384*H384,2)</f>
        <v>0</v>
      </c>
      <c r="BL384" s="24" t="s">
        <v>208</v>
      </c>
      <c r="BM384" s="24" t="s">
        <v>2224</v>
      </c>
    </row>
    <row r="385" spans="2:47" s="1" customFormat="1" ht="13.5">
      <c r="B385" s="47"/>
      <c r="D385" s="214" t="s">
        <v>210</v>
      </c>
      <c r="F385" s="215" t="s">
        <v>2223</v>
      </c>
      <c r="I385" s="216"/>
      <c r="L385" s="47"/>
      <c r="M385" s="217"/>
      <c r="N385" s="48"/>
      <c r="O385" s="48"/>
      <c r="P385" s="48"/>
      <c r="Q385" s="48"/>
      <c r="R385" s="48"/>
      <c r="S385" s="48"/>
      <c r="T385" s="86"/>
      <c r="AT385" s="24" t="s">
        <v>210</v>
      </c>
      <c r="AU385" s="24" t="s">
        <v>87</v>
      </c>
    </row>
    <row r="386" spans="2:51" s="11" customFormat="1" ht="13.5">
      <c r="B386" s="218"/>
      <c r="D386" s="214" t="s">
        <v>212</v>
      </c>
      <c r="E386" s="219" t="s">
        <v>5</v>
      </c>
      <c r="F386" s="220" t="s">
        <v>2225</v>
      </c>
      <c r="H386" s="221">
        <v>125</v>
      </c>
      <c r="I386" s="222"/>
      <c r="L386" s="218"/>
      <c r="M386" s="223"/>
      <c r="N386" s="224"/>
      <c r="O386" s="224"/>
      <c r="P386" s="224"/>
      <c r="Q386" s="224"/>
      <c r="R386" s="224"/>
      <c r="S386" s="224"/>
      <c r="T386" s="225"/>
      <c r="AT386" s="219" t="s">
        <v>212</v>
      </c>
      <c r="AU386" s="219" t="s">
        <v>87</v>
      </c>
      <c r="AV386" s="11" t="s">
        <v>87</v>
      </c>
      <c r="AW386" s="11" t="s">
        <v>41</v>
      </c>
      <c r="AX386" s="11" t="s">
        <v>85</v>
      </c>
      <c r="AY386" s="219" t="s">
        <v>201</v>
      </c>
    </row>
    <row r="387" spans="2:65" s="1" customFormat="1" ht="16.5" customHeight="1">
      <c r="B387" s="201"/>
      <c r="C387" s="202" t="s">
        <v>536</v>
      </c>
      <c r="D387" s="202" t="s">
        <v>203</v>
      </c>
      <c r="E387" s="203" t="s">
        <v>2226</v>
      </c>
      <c r="F387" s="204" t="s">
        <v>2227</v>
      </c>
      <c r="G387" s="205" t="s">
        <v>206</v>
      </c>
      <c r="H387" s="206">
        <v>23.772</v>
      </c>
      <c r="I387" s="207"/>
      <c r="J387" s="208">
        <f>ROUND(I387*H387,2)</f>
        <v>0</v>
      </c>
      <c r="K387" s="204" t="s">
        <v>207</v>
      </c>
      <c r="L387" s="47"/>
      <c r="M387" s="209" t="s">
        <v>5</v>
      </c>
      <c r="N387" s="210" t="s">
        <v>48</v>
      </c>
      <c r="O387" s="48"/>
      <c r="P387" s="211">
        <f>O387*H387</f>
        <v>0</v>
      </c>
      <c r="Q387" s="211">
        <v>0</v>
      </c>
      <c r="R387" s="211">
        <f>Q387*H387</f>
        <v>0</v>
      </c>
      <c r="S387" s="211">
        <v>0</v>
      </c>
      <c r="T387" s="212">
        <f>S387*H387</f>
        <v>0</v>
      </c>
      <c r="AR387" s="24" t="s">
        <v>208</v>
      </c>
      <c r="AT387" s="24" t="s">
        <v>203</v>
      </c>
      <c r="AU387" s="24" t="s">
        <v>87</v>
      </c>
      <c r="AY387" s="24" t="s">
        <v>201</v>
      </c>
      <c r="BE387" s="213">
        <f>IF(N387="základní",J387,0)</f>
        <v>0</v>
      </c>
      <c r="BF387" s="213">
        <f>IF(N387="snížená",J387,0)</f>
        <v>0</v>
      </c>
      <c r="BG387" s="213">
        <f>IF(N387="zákl. přenesená",J387,0)</f>
        <v>0</v>
      </c>
      <c r="BH387" s="213">
        <f>IF(N387="sníž. přenesená",J387,0)</f>
        <v>0</v>
      </c>
      <c r="BI387" s="213">
        <f>IF(N387="nulová",J387,0)</f>
        <v>0</v>
      </c>
      <c r="BJ387" s="24" t="s">
        <v>85</v>
      </c>
      <c r="BK387" s="213">
        <f>ROUND(I387*H387,2)</f>
        <v>0</v>
      </c>
      <c r="BL387" s="24" t="s">
        <v>208</v>
      </c>
      <c r="BM387" s="24" t="s">
        <v>2228</v>
      </c>
    </row>
    <row r="388" spans="2:47" s="1" customFormat="1" ht="13.5">
      <c r="B388" s="47"/>
      <c r="D388" s="214" t="s">
        <v>210</v>
      </c>
      <c r="F388" s="215" t="s">
        <v>2229</v>
      </c>
      <c r="I388" s="216"/>
      <c r="L388" s="47"/>
      <c r="M388" s="217"/>
      <c r="N388" s="48"/>
      <c r="O388" s="48"/>
      <c r="P388" s="48"/>
      <c r="Q388" s="48"/>
      <c r="R388" s="48"/>
      <c r="S388" s="48"/>
      <c r="T388" s="86"/>
      <c r="AT388" s="24" t="s">
        <v>210</v>
      </c>
      <c r="AU388" s="24" t="s">
        <v>87</v>
      </c>
    </row>
    <row r="389" spans="2:51" s="11" customFormat="1" ht="13.5">
      <c r="B389" s="218"/>
      <c r="D389" s="214" t="s">
        <v>212</v>
      </c>
      <c r="E389" s="219" t="s">
        <v>5</v>
      </c>
      <c r="F389" s="220" t="s">
        <v>2221</v>
      </c>
      <c r="H389" s="221">
        <v>23.772</v>
      </c>
      <c r="I389" s="222"/>
      <c r="L389" s="218"/>
      <c r="M389" s="223"/>
      <c r="N389" s="224"/>
      <c r="O389" s="224"/>
      <c r="P389" s="224"/>
      <c r="Q389" s="224"/>
      <c r="R389" s="224"/>
      <c r="S389" s="224"/>
      <c r="T389" s="225"/>
      <c r="AT389" s="219" t="s">
        <v>212</v>
      </c>
      <c r="AU389" s="219" t="s">
        <v>87</v>
      </c>
      <c r="AV389" s="11" t="s">
        <v>87</v>
      </c>
      <c r="AW389" s="11" t="s">
        <v>41</v>
      </c>
      <c r="AX389" s="11" t="s">
        <v>77</v>
      </c>
      <c r="AY389" s="219" t="s">
        <v>201</v>
      </c>
    </row>
    <row r="390" spans="2:51" s="12" customFormat="1" ht="13.5">
      <c r="B390" s="226"/>
      <c r="D390" s="214" t="s">
        <v>212</v>
      </c>
      <c r="E390" s="227" t="s">
        <v>5</v>
      </c>
      <c r="F390" s="228" t="s">
        <v>226</v>
      </c>
      <c r="H390" s="229">
        <v>23.772</v>
      </c>
      <c r="I390" s="230"/>
      <c r="L390" s="226"/>
      <c r="M390" s="231"/>
      <c r="N390" s="232"/>
      <c r="O390" s="232"/>
      <c r="P390" s="232"/>
      <c r="Q390" s="232"/>
      <c r="R390" s="232"/>
      <c r="S390" s="232"/>
      <c r="T390" s="233"/>
      <c r="AT390" s="227" t="s">
        <v>212</v>
      </c>
      <c r="AU390" s="227" t="s">
        <v>87</v>
      </c>
      <c r="AV390" s="12" t="s">
        <v>208</v>
      </c>
      <c r="AW390" s="12" t="s">
        <v>41</v>
      </c>
      <c r="AX390" s="12" t="s">
        <v>85</v>
      </c>
      <c r="AY390" s="227" t="s">
        <v>201</v>
      </c>
    </row>
    <row r="391" spans="2:65" s="1" customFormat="1" ht="25.5" customHeight="1">
      <c r="B391" s="201"/>
      <c r="C391" s="202" t="s">
        <v>541</v>
      </c>
      <c r="D391" s="202" t="s">
        <v>203</v>
      </c>
      <c r="E391" s="203" t="s">
        <v>2230</v>
      </c>
      <c r="F391" s="204" t="s">
        <v>2231</v>
      </c>
      <c r="G391" s="205" t="s">
        <v>206</v>
      </c>
      <c r="H391" s="206">
        <v>23.772</v>
      </c>
      <c r="I391" s="207"/>
      <c r="J391" s="208">
        <f>ROUND(I391*H391,2)</f>
        <v>0</v>
      </c>
      <c r="K391" s="204" t="s">
        <v>207</v>
      </c>
      <c r="L391" s="47"/>
      <c r="M391" s="209" t="s">
        <v>5</v>
      </c>
      <c r="N391" s="210" t="s">
        <v>48</v>
      </c>
      <c r="O391" s="48"/>
      <c r="P391" s="211">
        <f>O391*H391</f>
        <v>0</v>
      </c>
      <c r="Q391" s="211">
        <v>0</v>
      </c>
      <c r="R391" s="211">
        <f>Q391*H391</f>
        <v>0</v>
      </c>
      <c r="S391" s="211">
        <v>0</v>
      </c>
      <c r="T391" s="212">
        <f>S391*H391</f>
        <v>0</v>
      </c>
      <c r="AR391" s="24" t="s">
        <v>208</v>
      </c>
      <c r="AT391" s="24" t="s">
        <v>203</v>
      </c>
      <c r="AU391" s="24" t="s">
        <v>87</v>
      </c>
      <c r="AY391" s="24" t="s">
        <v>201</v>
      </c>
      <c r="BE391" s="213">
        <f>IF(N391="základní",J391,0)</f>
        <v>0</v>
      </c>
      <c r="BF391" s="213">
        <f>IF(N391="snížená",J391,0)</f>
        <v>0</v>
      </c>
      <c r="BG391" s="213">
        <f>IF(N391="zákl. přenesená",J391,0)</f>
        <v>0</v>
      </c>
      <c r="BH391" s="213">
        <f>IF(N391="sníž. přenesená",J391,0)</f>
        <v>0</v>
      </c>
      <c r="BI391" s="213">
        <f>IF(N391="nulová",J391,0)</f>
        <v>0</v>
      </c>
      <c r="BJ391" s="24" t="s">
        <v>85</v>
      </c>
      <c r="BK391" s="213">
        <f>ROUND(I391*H391,2)</f>
        <v>0</v>
      </c>
      <c r="BL391" s="24" t="s">
        <v>208</v>
      </c>
      <c r="BM391" s="24" t="s">
        <v>2232</v>
      </c>
    </row>
    <row r="392" spans="2:47" s="1" customFormat="1" ht="13.5">
      <c r="B392" s="47"/>
      <c r="D392" s="214" t="s">
        <v>210</v>
      </c>
      <c r="F392" s="215" t="s">
        <v>2233</v>
      </c>
      <c r="I392" s="216"/>
      <c r="L392" s="47"/>
      <c r="M392" s="217"/>
      <c r="N392" s="48"/>
      <c r="O392" s="48"/>
      <c r="P392" s="48"/>
      <c r="Q392" s="48"/>
      <c r="R392" s="48"/>
      <c r="S392" s="48"/>
      <c r="T392" s="86"/>
      <c r="AT392" s="24" t="s">
        <v>210</v>
      </c>
      <c r="AU392" s="24" t="s">
        <v>87</v>
      </c>
    </row>
    <row r="393" spans="2:51" s="11" customFormat="1" ht="13.5">
      <c r="B393" s="218"/>
      <c r="D393" s="214" t="s">
        <v>212</v>
      </c>
      <c r="E393" s="219" t="s">
        <v>5</v>
      </c>
      <c r="F393" s="220" t="s">
        <v>2221</v>
      </c>
      <c r="H393" s="221">
        <v>23.772</v>
      </c>
      <c r="I393" s="222"/>
      <c r="L393" s="218"/>
      <c r="M393" s="223"/>
      <c r="N393" s="224"/>
      <c r="O393" s="224"/>
      <c r="P393" s="224"/>
      <c r="Q393" s="224"/>
      <c r="R393" s="224"/>
      <c r="S393" s="224"/>
      <c r="T393" s="225"/>
      <c r="AT393" s="219" t="s">
        <v>212</v>
      </c>
      <c r="AU393" s="219" t="s">
        <v>87</v>
      </c>
      <c r="AV393" s="11" t="s">
        <v>87</v>
      </c>
      <c r="AW393" s="11" t="s">
        <v>41</v>
      </c>
      <c r="AX393" s="11" t="s">
        <v>77</v>
      </c>
      <c r="AY393" s="219" t="s">
        <v>201</v>
      </c>
    </row>
    <row r="394" spans="2:51" s="12" customFormat="1" ht="13.5">
      <c r="B394" s="226"/>
      <c r="D394" s="214" t="s">
        <v>212</v>
      </c>
      <c r="E394" s="227" t="s">
        <v>5</v>
      </c>
      <c r="F394" s="228" t="s">
        <v>226</v>
      </c>
      <c r="H394" s="229">
        <v>23.772</v>
      </c>
      <c r="I394" s="230"/>
      <c r="L394" s="226"/>
      <c r="M394" s="231"/>
      <c r="N394" s="232"/>
      <c r="O394" s="232"/>
      <c r="P394" s="232"/>
      <c r="Q394" s="232"/>
      <c r="R394" s="232"/>
      <c r="S394" s="232"/>
      <c r="T394" s="233"/>
      <c r="AT394" s="227" t="s">
        <v>212</v>
      </c>
      <c r="AU394" s="227" t="s">
        <v>87</v>
      </c>
      <c r="AV394" s="12" t="s">
        <v>208</v>
      </c>
      <c r="AW394" s="12" t="s">
        <v>41</v>
      </c>
      <c r="AX394" s="12" t="s">
        <v>85</v>
      </c>
      <c r="AY394" s="227" t="s">
        <v>201</v>
      </c>
    </row>
    <row r="395" spans="2:65" s="1" customFormat="1" ht="16.5" customHeight="1">
      <c r="B395" s="201"/>
      <c r="C395" s="202" t="s">
        <v>402</v>
      </c>
      <c r="D395" s="202" t="s">
        <v>203</v>
      </c>
      <c r="E395" s="203" t="s">
        <v>2234</v>
      </c>
      <c r="F395" s="204" t="s">
        <v>2235</v>
      </c>
      <c r="G395" s="205" t="s">
        <v>259</v>
      </c>
      <c r="H395" s="206">
        <v>1.28</v>
      </c>
      <c r="I395" s="207"/>
      <c r="J395" s="208">
        <f>ROUND(I395*H395,2)</f>
        <v>0</v>
      </c>
      <c r="K395" s="204" t="s">
        <v>207</v>
      </c>
      <c r="L395" s="47"/>
      <c r="M395" s="209" t="s">
        <v>5</v>
      </c>
      <c r="N395" s="210" t="s">
        <v>48</v>
      </c>
      <c r="O395" s="48"/>
      <c r="P395" s="211">
        <f>O395*H395</f>
        <v>0</v>
      </c>
      <c r="Q395" s="211">
        <v>1.06277</v>
      </c>
      <c r="R395" s="211">
        <f>Q395*H395</f>
        <v>1.3603456</v>
      </c>
      <c r="S395" s="211">
        <v>0</v>
      </c>
      <c r="T395" s="212">
        <f>S395*H395</f>
        <v>0</v>
      </c>
      <c r="AR395" s="24" t="s">
        <v>208</v>
      </c>
      <c r="AT395" s="24" t="s">
        <v>203</v>
      </c>
      <c r="AU395" s="24" t="s">
        <v>87</v>
      </c>
      <c r="AY395" s="24" t="s">
        <v>201</v>
      </c>
      <c r="BE395" s="213">
        <f>IF(N395="základní",J395,0)</f>
        <v>0</v>
      </c>
      <c r="BF395" s="213">
        <f>IF(N395="snížená",J395,0)</f>
        <v>0</v>
      </c>
      <c r="BG395" s="213">
        <f>IF(N395="zákl. přenesená",J395,0)</f>
        <v>0</v>
      </c>
      <c r="BH395" s="213">
        <f>IF(N395="sníž. přenesená",J395,0)</f>
        <v>0</v>
      </c>
      <c r="BI395" s="213">
        <f>IF(N395="nulová",J395,0)</f>
        <v>0</v>
      </c>
      <c r="BJ395" s="24" t="s">
        <v>85</v>
      </c>
      <c r="BK395" s="213">
        <f>ROUND(I395*H395,2)</f>
        <v>0</v>
      </c>
      <c r="BL395" s="24" t="s">
        <v>208</v>
      </c>
      <c r="BM395" s="24" t="s">
        <v>2236</v>
      </c>
    </row>
    <row r="396" spans="2:47" s="1" customFormat="1" ht="13.5">
      <c r="B396" s="47"/>
      <c r="D396" s="214" t="s">
        <v>210</v>
      </c>
      <c r="F396" s="215" t="s">
        <v>2237</v>
      </c>
      <c r="I396" s="216"/>
      <c r="L396" s="47"/>
      <c r="M396" s="217"/>
      <c r="N396" s="48"/>
      <c r="O396" s="48"/>
      <c r="P396" s="48"/>
      <c r="Q396" s="48"/>
      <c r="R396" s="48"/>
      <c r="S396" s="48"/>
      <c r="T396" s="86"/>
      <c r="AT396" s="24" t="s">
        <v>210</v>
      </c>
      <c r="AU396" s="24" t="s">
        <v>87</v>
      </c>
    </row>
    <row r="397" spans="2:51" s="11" customFormat="1" ht="13.5">
      <c r="B397" s="218"/>
      <c r="D397" s="214" t="s">
        <v>212</v>
      </c>
      <c r="E397" s="219" t="s">
        <v>5</v>
      </c>
      <c r="F397" s="220" t="s">
        <v>2238</v>
      </c>
      <c r="H397" s="221">
        <v>1.28</v>
      </c>
      <c r="I397" s="222"/>
      <c r="L397" s="218"/>
      <c r="M397" s="223"/>
      <c r="N397" s="224"/>
      <c r="O397" s="224"/>
      <c r="P397" s="224"/>
      <c r="Q397" s="224"/>
      <c r="R397" s="224"/>
      <c r="S397" s="224"/>
      <c r="T397" s="225"/>
      <c r="AT397" s="219" t="s">
        <v>212</v>
      </c>
      <c r="AU397" s="219" t="s">
        <v>87</v>
      </c>
      <c r="AV397" s="11" t="s">
        <v>87</v>
      </c>
      <c r="AW397" s="11" t="s">
        <v>41</v>
      </c>
      <c r="AX397" s="11" t="s">
        <v>77</v>
      </c>
      <c r="AY397" s="219" t="s">
        <v>201</v>
      </c>
    </row>
    <row r="398" spans="2:51" s="12" customFormat="1" ht="13.5">
      <c r="B398" s="226"/>
      <c r="D398" s="214" t="s">
        <v>212</v>
      </c>
      <c r="E398" s="227" t="s">
        <v>5</v>
      </c>
      <c r="F398" s="228" t="s">
        <v>226</v>
      </c>
      <c r="H398" s="229">
        <v>1.28</v>
      </c>
      <c r="I398" s="230"/>
      <c r="L398" s="226"/>
      <c r="M398" s="231"/>
      <c r="N398" s="232"/>
      <c r="O398" s="232"/>
      <c r="P398" s="232"/>
      <c r="Q398" s="232"/>
      <c r="R398" s="232"/>
      <c r="S398" s="232"/>
      <c r="T398" s="233"/>
      <c r="AT398" s="227" t="s">
        <v>212</v>
      </c>
      <c r="AU398" s="227" t="s">
        <v>87</v>
      </c>
      <c r="AV398" s="12" t="s">
        <v>208</v>
      </c>
      <c r="AW398" s="12" t="s">
        <v>41</v>
      </c>
      <c r="AX398" s="12" t="s">
        <v>85</v>
      </c>
      <c r="AY398" s="227" t="s">
        <v>201</v>
      </c>
    </row>
    <row r="399" spans="2:65" s="1" customFormat="1" ht="16.5" customHeight="1">
      <c r="B399" s="201"/>
      <c r="C399" s="202" t="s">
        <v>550</v>
      </c>
      <c r="D399" s="202" t="s">
        <v>203</v>
      </c>
      <c r="E399" s="203" t="s">
        <v>457</v>
      </c>
      <c r="F399" s="204" t="s">
        <v>458</v>
      </c>
      <c r="G399" s="205" t="s">
        <v>270</v>
      </c>
      <c r="H399" s="206">
        <v>464.6</v>
      </c>
      <c r="I399" s="207"/>
      <c r="J399" s="208">
        <f>ROUND(I399*H399,2)</f>
        <v>0</v>
      </c>
      <c r="K399" s="204" t="s">
        <v>207</v>
      </c>
      <c r="L399" s="47"/>
      <c r="M399" s="209" t="s">
        <v>5</v>
      </c>
      <c r="N399" s="210" t="s">
        <v>48</v>
      </c>
      <c r="O399" s="48"/>
      <c r="P399" s="211">
        <f>O399*H399</f>
        <v>0</v>
      </c>
      <c r="Q399" s="211">
        <v>0.00013</v>
      </c>
      <c r="R399" s="211">
        <f>Q399*H399</f>
        <v>0.060398</v>
      </c>
      <c r="S399" s="211">
        <v>0</v>
      </c>
      <c r="T399" s="212">
        <f>S399*H399</f>
        <v>0</v>
      </c>
      <c r="AR399" s="24" t="s">
        <v>208</v>
      </c>
      <c r="AT399" s="24" t="s">
        <v>203</v>
      </c>
      <c r="AU399" s="24" t="s">
        <v>87</v>
      </c>
      <c r="AY399" s="24" t="s">
        <v>201</v>
      </c>
      <c r="BE399" s="213">
        <f>IF(N399="základní",J399,0)</f>
        <v>0</v>
      </c>
      <c r="BF399" s="213">
        <f>IF(N399="snížená",J399,0)</f>
        <v>0</v>
      </c>
      <c r="BG399" s="213">
        <f>IF(N399="zákl. přenesená",J399,0)</f>
        <v>0</v>
      </c>
      <c r="BH399" s="213">
        <f>IF(N399="sníž. přenesená",J399,0)</f>
        <v>0</v>
      </c>
      <c r="BI399" s="213">
        <f>IF(N399="nulová",J399,0)</f>
        <v>0</v>
      </c>
      <c r="BJ399" s="24" t="s">
        <v>85</v>
      </c>
      <c r="BK399" s="213">
        <f>ROUND(I399*H399,2)</f>
        <v>0</v>
      </c>
      <c r="BL399" s="24" t="s">
        <v>208</v>
      </c>
      <c r="BM399" s="24" t="s">
        <v>2239</v>
      </c>
    </row>
    <row r="400" spans="2:47" s="1" customFormat="1" ht="13.5">
      <c r="B400" s="47"/>
      <c r="D400" s="214" t="s">
        <v>210</v>
      </c>
      <c r="F400" s="215" t="s">
        <v>460</v>
      </c>
      <c r="I400" s="216"/>
      <c r="L400" s="47"/>
      <c r="M400" s="217"/>
      <c r="N400" s="48"/>
      <c r="O400" s="48"/>
      <c r="P400" s="48"/>
      <c r="Q400" s="48"/>
      <c r="R400" s="48"/>
      <c r="S400" s="48"/>
      <c r="T400" s="86"/>
      <c r="AT400" s="24" t="s">
        <v>210</v>
      </c>
      <c r="AU400" s="24" t="s">
        <v>87</v>
      </c>
    </row>
    <row r="401" spans="2:51" s="11" customFormat="1" ht="13.5">
      <c r="B401" s="218"/>
      <c r="D401" s="214" t="s">
        <v>212</v>
      </c>
      <c r="E401" s="219" t="s">
        <v>5</v>
      </c>
      <c r="F401" s="220" t="s">
        <v>2240</v>
      </c>
      <c r="H401" s="221">
        <v>464.6</v>
      </c>
      <c r="I401" s="222"/>
      <c r="L401" s="218"/>
      <c r="M401" s="223"/>
      <c r="N401" s="224"/>
      <c r="O401" s="224"/>
      <c r="P401" s="224"/>
      <c r="Q401" s="224"/>
      <c r="R401" s="224"/>
      <c r="S401" s="224"/>
      <c r="T401" s="225"/>
      <c r="AT401" s="219" t="s">
        <v>212</v>
      </c>
      <c r="AU401" s="219" t="s">
        <v>87</v>
      </c>
      <c r="AV401" s="11" t="s">
        <v>87</v>
      </c>
      <c r="AW401" s="11" t="s">
        <v>41</v>
      </c>
      <c r="AX401" s="11" t="s">
        <v>77</v>
      </c>
      <c r="AY401" s="219" t="s">
        <v>201</v>
      </c>
    </row>
    <row r="402" spans="2:51" s="12" customFormat="1" ht="13.5">
      <c r="B402" s="226"/>
      <c r="D402" s="214" t="s">
        <v>212</v>
      </c>
      <c r="E402" s="227" t="s">
        <v>5</v>
      </c>
      <c r="F402" s="228" t="s">
        <v>226</v>
      </c>
      <c r="H402" s="229">
        <v>464.6</v>
      </c>
      <c r="I402" s="230"/>
      <c r="L402" s="226"/>
      <c r="M402" s="231"/>
      <c r="N402" s="232"/>
      <c r="O402" s="232"/>
      <c r="P402" s="232"/>
      <c r="Q402" s="232"/>
      <c r="R402" s="232"/>
      <c r="S402" s="232"/>
      <c r="T402" s="233"/>
      <c r="AT402" s="227" t="s">
        <v>212</v>
      </c>
      <c r="AU402" s="227" t="s">
        <v>87</v>
      </c>
      <c r="AV402" s="12" t="s">
        <v>208</v>
      </c>
      <c r="AW402" s="12" t="s">
        <v>41</v>
      </c>
      <c r="AX402" s="12" t="s">
        <v>85</v>
      </c>
      <c r="AY402" s="227" t="s">
        <v>201</v>
      </c>
    </row>
    <row r="403" spans="2:65" s="1" customFormat="1" ht="16.5" customHeight="1">
      <c r="B403" s="201"/>
      <c r="C403" s="202" t="s">
        <v>557</v>
      </c>
      <c r="D403" s="202" t="s">
        <v>203</v>
      </c>
      <c r="E403" s="203" t="s">
        <v>2241</v>
      </c>
      <c r="F403" s="204" t="s">
        <v>2242</v>
      </c>
      <c r="G403" s="205" t="s">
        <v>270</v>
      </c>
      <c r="H403" s="206">
        <v>29.92</v>
      </c>
      <c r="I403" s="207"/>
      <c r="J403" s="208">
        <f>ROUND(I403*H403,2)</f>
        <v>0</v>
      </c>
      <c r="K403" s="204" t="s">
        <v>207</v>
      </c>
      <c r="L403" s="47"/>
      <c r="M403" s="209" t="s">
        <v>5</v>
      </c>
      <c r="N403" s="210" t="s">
        <v>48</v>
      </c>
      <c r="O403" s="48"/>
      <c r="P403" s="211">
        <f>O403*H403</f>
        <v>0</v>
      </c>
      <c r="Q403" s="211">
        <v>0.29312</v>
      </c>
      <c r="R403" s="211">
        <f>Q403*H403</f>
        <v>8.7701504</v>
      </c>
      <c r="S403" s="211">
        <v>0</v>
      </c>
      <c r="T403" s="212">
        <f>S403*H403</f>
        <v>0</v>
      </c>
      <c r="AR403" s="24" t="s">
        <v>208</v>
      </c>
      <c r="AT403" s="24" t="s">
        <v>203</v>
      </c>
      <c r="AU403" s="24" t="s">
        <v>87</v>
      </c>
      <c r="AY403" s="24" t="s">
        <v>201</v>
      </c>
      <c r="BE403" s="213">
        <f>IF(N403="základní",J403,0)</f>
        <v>0</v>
      </c>
      <c r="BF403" s="213">
        <f>IF(N403="snížená",J403,0)</f>
        <v>0</v>
      </c>
      <c r="BG403" s="213">
        <f>IF(N403="zákl. přenesená",J403,0)</f>
        <v>0</v>
      </c>
      <c r="BH403" s="213">
        <f>IF(N403="sníž. přenesená",J403,0)</f>
        <v>0</v>
      </c>
      <c r="BI403" s="213">
        <f>IF(N403="nulová",J403,0)</f>
        <v>0</v>
      </c>
      <c r="BJ403" s="24" t="s">
        <v>85</v>
      </c>
      <c r="BK403" s="213">
        <f>ROUND(I403*H403,2)</f>
        <v>0</v>
      </c>
      <c r="BL403" s="24" t="s">
        <v>208</v>
      </c>
      <c r="BM403" s="24" t="s">
        <v>2243</v>
      </c>
    </row>
    <row r="404" spans="2:47" s="1" customFormat="1" ht="13.5">
      <c r="B404" s="47"/>
      <c r="D404" s="214" t="s">
        <v>210</v>
      </c>
      <c r="F404" s="215" t="s">
        <v>2244</v>
      </c>
      <c r="I404" s="216"/>
      <c r="L404" s="47"/>
      <c r="M404" s="217"/>
      <c r="N404" s="48"/>
      <c r="O404" s="48"/>
      <c r="P404" s="48"/>
      <c r="Q404" s="48"/>
      <c r="R404" s="48"/>
      <c r="S404" s="48"/>
      <c r="T404" s="86"/>
      <c r="AT404" s="24" t="s">
        <v>210</v>
      </c>
      <c r="AU404" s="24" t="s">
        <v>87</v>
      </c>
    </row>
    <row r="405" spans="2:51" s="11" customFormat="1" ht="13.5">
      <c r="B405" s="218"/>
      <c r="D405" s="214" t="s">
        <v>212</v>
      </c>
      <c r="E405" s="219" t="s">
        <v>5</v>
      </c>
      <c r="F405" s="220" t="s">
        <v>2245</v>
      </c>
      <c r="H405" s="221">
        <v>29.92</v>
      </c>
      <c r="I405" s="222"/>
      <c r="L405" s="218"/>
      <c r="M405" s="223"/>
      <c r="N405" s="224"/>
      <c r="O405" s="224"/>
      <c r="P405" s="224"/>
      <c r="Q405" s="224"/>
      <c r="R405" s="224"/>
      <c r="S405" s="224"/>
      <c r="T405" s="225"/>
      <c r="AT405" s="219" t="s">
        <v>212</v>
      </c>
      <c r="AU405" s="219" t="s">
        <v>87</v>
      </c>
      <c r="AV405" s="11" t="s">
        <v>87</v>
      </c>
      <c r="AW405" s="11" t="s">
        <v>41</v>
      </c>
      <c r="AX405" s="11" t="s">
        <v>85</v>
      </c>
      <c r="AY405" s="219" t="s">
        <v>201</v>
      </c>
    </row>
    <row r="406" spans="2:63" s="10" customFormat="1" ht="29.85" customHeight="1">
      <c r="B406" s="188"/>
      <c r="D406" s="189" t="s">
        <v>76</v>
      </c>
      <c r="E406" s="199" t="s">
        <v>256</v>
      </c>
      <c r="F406" s="199" t="s">
        <v>462</v>
      </c>
      <c r="I406" s="191"/>
      <c r="J406" s="200">
        <f>BK406</f>
        <v>0</v>
      </c>
      <c r="L406" s="188"/>
      <c r="M406" s="193"/>
      <c r="N406" s="194"/>
      <c r="O406" s="194"/>
      <c r="P406" s="195">
        <f>SUM(P407:P435)</f>
        <v>0</v>
      </c>
      <c r="Q406" s="194"/>
      <c r="R406" s="195">
        <f>SUM(R407:R435)</f>
        <v>0.104282</v>
      </c>
      <c r="S406" s="194"/>
      <c r="T406" s="196">
        <f>SUM(T407:T435)</f>
        <v>0</v>
      </c>
      <c r="AR406" s="189" t="s">
        <v>85</v>
      </c>
      <c r="AT406" s="197" t="s">
        <v>76</v>
      </c>
      <c r="AU406" s="197" t="s">
        <v>85</v>
      </c>
      <c r="AY406" s="189" t="s">
        <v>201</v>
      </c>
      <c r="BK406" s="198">
        <f>SUM(BK407:BK435)</f>
        <v>0</v>
      </c>
    </row>
    <row r="407" spans="2:65" s="1" customFormat="1" ht="25.5" customHeight="1">
      <c r="B407" s="201"/>
      <c r="C407" s="202" t="s">
        <v>562</v>
      </c>
      <c r="D407" s="202" t="s">
        <v>203</v>
      </c>
      <c r="E407" s="203" t="s">
        <v>2246</v>
      </c>
      <c r="F407" s="204" t="s">
        <v>2247</v>
      </c>
      <c r="G407" s="205" t="s">
        <v>270</v>
      </c>
      <c r="H407" s="206">
        <v>377.975</v>
      </c>
      <c r="I407" s="207"/>
      <c r="J407" s="208">
        <f>ROUND(I407*H407,2)</f>
        <v>0</v>
      </c>
      <c r="K407" s="204" t="s">
        <v>207</v>
      </c>
      <c r="L407" s="47"/>
      <c r="M407" s="209" t="s">
        <v>5</v>
      </c>
      <c r="N407" s="210" t="s">
        <v>48</v>
      </c>
      <c r="O407" s="48"/>
      <c r="P407" s="211">
        <f>O407*H407</f>
        <v>0</v>
      </c>
      <c r="Q407" s="211">
        <v>0</v>
      </c>
      <c r="R407" s="211">
        <f>Q407*H407</f>
        <v>0</v>
      </c>
      <c r="S407" s="211">
        <v>0</v>
      </c>
      <c r="T407" s="212">
        <f>S407*H407</f>
        <v>0</v>
      </c>
      <c r="AR407" s="24" t="s">
        <v>208</v>
      </c>
      <c r="AT407" s="24" t="s">
        <v>203</v>
      </c>
      <c r="AU407" s="24" t="s">
        <v>87</v>
      </c>
      <c r="AY407" s="24" t="s">
        <v>201</v>
      </c>
      <c r="BE407" s="213">
        <f>IF(N407="základní",J407,0)</f>
        <v>0</v>
      </c>
      <c r="BF407" s="213">
        <f>IF(N407="snížená",J407,0)</f>
        <v>0</v>
      </c>
      <c r="BG407" s="213">
        <f>IF(N407="zákl. přenesená",J407,0)</f>
        <v>0</v>
      </c>
      <c r="BH407" s="213">
        <f>IF(N407="sníž. přenesená",J407,0)</f>
        <v>0</v>
      </c>
      <c r="BI407" s="213">
        <f>IF(N407="nulová",J407,0)</f>
        <v>0</v>
      </c>
      <c r="BJ407" s="24" t="s">
        <v>85</v>
      </c>
      <c r="BK407" s="213">
        <f>ROUND(I407*H407,2)</f>
        <v>0</v>
      </c>
      <c r="BL407" s="24" t="s">
        <v>208</v>
      </c>
      <c r="BM407" s="24" t="s">
        <v>2248</v>
      </c>
    </row>
    <row r="408" spans="2:47" s="1" customFormat="1" ht="13.5">
      <c r="B408" s="47"/>
      <c r="D408" s="214" t="s">
        <v>210</v>
      </c>
      <c r="F408" s="215" t="s">
        <v>2249</v>
      </c>
      <c r="I408" s="216"/>
      <c r="L408" s="47"/>
      <c r="M408" s="217"/>
      <c r="N408" s="48"/>
      <c r="O408" s="48"/>
      <c r="P408" s="48"/>
      <c r="Q408" s="48"/>
      <c r="R408" s="48"/>
      <c r="S408" s="48"/>
      <c r="T408" s="86"/>
      <c r="AT408" s="24" t="s">
        <v>210</v>
      </c>
      <c r="AU408" s="24" t="s">
        <v>87</v>
      </c>
    </row>
    <row r="409" spans="2:51" s="11" customFormat="1" ht="13.5">
      <c r="B409" s="218"/>
      <c r="D409" s="214" t="s">
        <v>212</v>
      </c>
      <c r="E409" s="219" t="s">
        <v>5</v>
      </c>
      <c r="F409" s="220" t="s">
        <v>2250</v>
      </c>
      <c r="H409" s="221">
        <v>95.2</v>
      </c>
      <c r="I409" s="222"/>
      <c r="L409" s="218"/>
      <c r="M409" s="223"/>
      <c r="N409" s="224"/>
      <c r="O409" s="224"/>
      <c r="P409" s="224"/>
      <c r="Q409" s="224"/>
      <c r="R409" s="224"/>
      <c r="S409" s="224"/>
      <c r="T409" s="225"/>
      <c r="AT409" s="219" t="s">
        <v>212</v>
      </c>
      <c r="AU409" s="219" t="s">
        <v>87</v>
      </c>
      <c r="AV409" s="11" t="s">
        <v>87</v>
      </c>
      <c r="AW409" s="11" t="s">
        <v>41</v>
      </c>
      <c r="AX409" s="11" t="s">
        <v>77</v>
      </c>
      <c r="AY409" s="219" t="s">
        <v>201</v>
      </c>
    </row>
    <row r="410" spans="2:51" s="11" customFormat="1" ht="13.5">
      <c r="B410" s="218"/>
      <c r="D410" s="214" t="s">
        <v>212</v>
      </c>
      <c r="E410" s="219" t="s">
        <v>5</v>
      </c>
      <c r="F410" s="220" t="s">
        <v>2251</v>
      </c>
      <c r="H410" s="221">
        <v>95.2</v>
      </c>
      <c r="I410" s="222"/>
      <c r="L410" s="218"/>
      <c r="M410" s="223"/>
      <c r="N410" s="224"/>
      <c r="O410" s="224"/>
      <c r="P410" s="224"/>
      <c r="Q410" s="224"/>
      <c r="R410" s="224"/>
      <c r="S410" s="224"/>
      <c r="T410" s="225"/>
      <c r="AT410" s="219" t="s">
        <v>212</v>
      </c>
      <c r="AU410" s="219" t="s">
        <v>87</v>
      </c>
      <c r="AV410" s="11" t="s">
        <v>87</v>
      </c>
      <c r="AW410" s="11" t="s">
        <v>41</v>
      </c>
      <c r="AX410" s="11" t="s">
        <v>77</v>
      </c>
      <c r="AY410" s="219" t="s">
        <v>201</v>
      </c>
    </row>
    <row r="411" spans="2:51" s="11" customFormat="1" ht="13.5">
      <c r="B411" s="218"/>
      <c r="D411" s="214" t="s">
        <v>212</v>
      </c>
      <c r="E411" s="219" t="s">
        <v>5</v>
      </c>
      <c r="F411" s="220" t="s">
        <v>2252</v>
      </c>
      <c r="H411" s="221">
        <v>101.25</v>
      </c>
      <c r="I411" s="222"/>
      <c r="L411" s="218"/>
      <c r="M411" s="223"/>
      <c r="N411" s="224"/>
      <c r="O411" s="224"/>
      <c r="P411" s="224"/>
      <c r="Q411" s="224"/>
      <c r="R411" s="224"/>
      <c r="S411" s="224"/>
      <c r="T411" s="225"/>
      <c r="AT411" s="219" t="s">
        <v>212</v>
      </c>
      <c r="AU411" s="219" t="s">
        <v>87</v>
      </c>
      <c r="AV411" s="11" t="s">
        <v>87</v>
      </c>
      <c r="AW411" s="11" t="s">
        <v>41</v>
      </c>
      <c r="AX411" s="11" t="s">
        <v>77</v>
      </c>
      <c r="AY411" s="219" t="s">
        <v>201</v>
      </c>
    </row>
    <row r="412" spans="2:51" s="11" customFormat="1" ht="13.5">
      <c r="B412" s="218"/>
      <c r="D412" s="214" t="s">
        <v>212</v>
      </c>
      <c r="E412" s="219" t="s">
        <v>5</v>
      </c>
      <c r="F412" s="220" t="s">
        <v>2253</v>
      </c>
      <c r="H412" s="221">
        <v>86.325</v>
      </c>
      <c r="I412" s="222"/>
      <c r="L412" s="218"/>
      <c r="M412" s="223"/>
      <c r="N412" s="224"/>
      <c r="O412" s="224"/>
      <c r="P412" s="224"/>
      <c r="Q412" s="224"/>
      <c r="R412" s="224"/>
      <c r="S412" s="224"/>
      <c r="T412" s="225"/>
      <c r="AT412" s="219" t="s">
        <v>212</v>
      </c>
      <c r="AU412" s="219" t="s">
        <v>87</v>
      </c>
      <c r="AV412" s="11" t="s">
        <v>87</v>
      </c>
      <c r="AW412" s="11" t="s">
        <v>41</v>
      </c>
      <c r="AX412" s="11" t="s">
        <v>77</v>
      </c>
      <c r="AY412" s="219" t="s">
        <v>201</v>
      </c>
    </row>
    <row r="413" spans="2:51" s="12" customFormat="1" ht="13.5">
      <c r="B413" s="226"/>
      <c r="D413" s="214" t="s">
        <v>212</v>
      </c>
      <c r="E413" s="227" t="s">
        <v>5</v>
      </c>
      <c r="F413" s="228" t="s">
        <v>226</v>
      </c>
      <c r="H413" s="229">
        <v>377.975</v>
      </c>
      <c r="I413" s="230"/>
      <c r="L413" s="226"/>
      <c r="M413" s="231"/>
      <c r="N413" s="232"/>
      <c r="O413" s="232"/>
      <c r="P413" s="232"/>
      <c r="Q413" s="232"/>
      <c r="R413" s="232"/>
      <c r="S413" s="232"/>
      <c r="T413" s="233"/>
      <c r="AT413" s="227" t="s">
        <v>212</v>
      </c>
      <c r="AU413" s="227" t="s">
        <v>87</v>
      </c>
      <c r="AV413" s="12" t="s">
        <v>208</v>
      </c>
      <c r="AW413" s="12" t="s">
        <v>41</v>
      </c>
      <c r="AX413" s="12" t="s">
        <v>85</v>
      </c>
      <c r="AY413" s="227" t="s">
        <v>201</v>
      </c>
    </row>
    <row r="414" spans="2:65" s="1" customFormat="1" ht="25.5" customHeight="1">
      <c r="B414" s="201"/>
      <c r="C414" s="202" t="s">
        <v>567</v>
      </c>
      <c r="D414" s="202" t="s">
        <v>203</v>
      </c>
      <c r="E414" s="203" t="s">
        <v>2254</v>
      </c>
      <c r="F414" s="204" t="s">
        <v>2255</v>
      </c>
      <c r="G414" s="205" t="s">
        <v>270</v>
      </c>
      <c r="H414" s="206">
        <v>17008.875</v>
      </c>
      <c r="I414" s="207"/>
      <c r="J414" s="208">
        <f>ROUND(I414*H414,2)</f>
        <v>0</v>
      </c>
      <c r="K414" s="204" t="s">
        <v>207</v>
      </c>
      <c r="L414" s="47"/>
      <c r="M414" s="209" t="s">
        <v>5</v>
      </c>
      <c r="N414" s="210" t="s">
        <v>48</v>
      </c>
      <c r="O414" s="48"/>
      <c r="P414" s="211">
        <f>O414*H414</f>
        <v>0</v>
      </c>
      <c r="Q414" s="211">
        <v>0</v>
      </c>
      <c r="R414" s="211">
        <f>Q414*H414</f>
        <v>0</v>
      </c>
      <c r="S414" s="211">
        <v>0</v>
      </c>
      <c r="T414" s="212">
        <f>S414*H414</f>
        <v>0</v>
      </c>
      <c r="AR414" s="24" t="s">
        <v>208</v>
      </c>
      <c r="AT414" s="24" t="s">
        <v>203</v>
      </c>
      <c r="AU414" s="24" t="s">
        <v>87</v>
      </c>
      <c r="AY414" s="24" t="s">
        <v>201</v>
      </c>
      <c r="BE414" s="213">
        <f>IF(N414="základní",J414,0)</f>
        <v>0</v>
      </c>
      <c r="BF414" s="213">
        <f>IF(N414="snížená",J414,0)</f>
        <v>0</v>
      </c>
      <c r="BG414" s="213">
        <f>IF(N414="zákl. přenesená",J414,0)</f>
        <v>0</v>
      </c>
      <c r="BH414" s="213">
        <f>IF(N414="sníž. přenesená",J414,0)</f>
        <v>0</v>
      </c>
      <c r="BI414" s="213">
        <f>IF(N414="nulová",J414,0)</f>
        <v>0</v>
      </c>
      <c r="BJ414" s="24" t="s">
        <v>85</v>
      </c>
      <c r="BK414" s="213">
        <f>ROUND(I414*H414,2)</f>
        <v>0</v>
      </c>
      <c r="BL414" s="24" t="s">
        <v>208</v>
      </c>
      <c r="BM414" s="24" t="s">
        <v>2256</v>
      </c>
    </row>
    <row r="415" spans="2:47" s="1" customFormat="1" ht="13.5">
      <c r="B415" s="47"/>
      <c r="D415" s="214" t="s">
        <v>210</v>
      </c>
      <c r="F415" s="215" t="s">
        <v>2257</v>
      </c>
      <c r="I415" s="216"/>
      <c r="L415" s="47"/>
      <c r="M415" s="217"/>
      <c r="N415" s="48"/>
      <c r="O415" s="48"/>
      <c r="P415" s="48"/>
      <c r="Q415" s="48"/>
      <c r="R415" s="48"/>
      <c r="S415" s="48"/>
      <c r="T415" s="86"/>
      <c r="AT415" s="24" t="s">
        <v>210</v>
      </c>
      <c r="AU415" s="24" t="s">
        <v>87</v>
      </c>
    </row>
    <row r="416" spans="2:51" s="11" customFormat="1" ht="13.5">
      <c r="B416" s="218"/>
      <c r="D416" s="214" t="s">
        <v>212</v>
      </c>
      <c r="F416" s="220" t="s">
        <v>2258</v>
      </c>
      <c r="H416" s="221">
        <v>17008.875</v>
      </c>
      <c r="I416" s="222"/>
      <c r="L416" s="218"/>
      <c r="M416" s="223"/>
      <c r="N416" s="224"/>
      <c r="O416" s="224"/>
      <c r="P416" s="224"/>
      <c r="Q416" s="224"/>
      <c r="R416" s="224"/>
      <c r="S416" s="224"/>
      <c r="T416" s="225"/>
      <c r="AT416" s="219" t="s">
        <v>212</v>
      </c>
      <c r="AU416" s="219" t="s">
        <v>87</v>
      </c>
      <c r="AV416" s="11" t="s">
        <v>87</v>
      </c>
      <c r="AW416" s="11" t="s">
        <v>6</v>
      </c>
      <c r="AX416" s="11" t="s">
        <v>85</v>
      </c>
      <c r="AY416" s="219" t="s">
        <v>201</v>
      </c>
    </row>
    <row r="417" spans="2:65" s="1" customFormat="1" ht="25.5" customHeight="1">
      <c r="B417" s="201"/>
      <c r="C417" s="202" t="s">
        <v>574</v>
      </c>
      <c r="D417" s="202" t="s">
        <v>203</v>
      </c>
      <c r="E417" s="203" t="s">
        <v>2259</v>
      </c>
      <c r="F417" s="204" t="s">
        <v>2260</v>
      </c>
      <c r="G417" s="205" t="s">
        <v>270</v>
      </c>
      <c r="H417" s="206">
        <v>377.975</v>
      </c>
      <c r="I417" s="207"/>
      <c r="J417" s="208">
        <f>ROUND(I417*H417,2)</f>
        <v>0</v>
      </c>
      <c r="K417" s="204" t="s">
        <v>207</v>
      </c>
      <c r="L417" s="47"/>
      <c r="M417" s="209" t="s">
        <v>5</v>
      </c>
      <c r="N417" s="210" t="s">
        <v>48</v>
      </c>
      <c r="O417" s="48"/>
      <c r="P417" s="211">
        <f>O417*H417</f>
        <v>0</v>
      </c>
      <c r="Q417" s="211">
        <v>0</v>
      </c>
      <c r="R417" s="211">
        <f>Q417*H417</f>
        <v>0</v>
      </c>
      <c r="S417" s="211">
        <v>0</v>
      </c>
      <c r="T417" s="212">
        <f>S417*H417</f>
        <v>0</v>
      </c>
      <c r="AR417" s="24" t="s">
        <v>208</v>
      </c>
      <c r="AT417" s="24" t="s">
        <v>203</v>
      </c>
      <c r="AU417" s="24" t="s">
        <v>87</v>
      </c>
      <c r="AY417" s="24" t="s">
        <v>201</v>
      </c>
      <c r="BE417" s="213">
        <f>IF(N417="základní",J417,0)</f>
        <v>0</v>
      </c>
      <c r="BF417" s="213">
        <f>IF(N417="snížená",J417,0)</f>
        <v>0</v>
      </c>
      <c r="BG417" s="213">
        <f>IF(N417="zákl. přenesená",J417,0)</f>
        <v>0</v>
      </c>
      <c r="BH417" s="213">
        <f>IF(N417="sníž. přenesená",J417,0)</f>
        <v>0</v>
      </c>
      <c r="BI417" s="213">
        <f>IF(N417="nulová",J417,0)</f>
        <v>0</v>
      </c>
      <c r="BJ417" s="24" t="s">
        <v>85</v>
      </c>
      <c r="BK417" s="213">
        <f>ROUND(I417*H417,2)</f>
        <v>0</v>
      </c>
      <c r="BL417" s="24" t="s">
        <v>208</v>
      </c>
      <c r="BM417" s="24" t="s">
        <v>2261</v>
      </c>
    </row>
    <row r="418" spans="2:47" s="1" customFormat="1" ht="13.5">
      <c r="B418" s="47"/>
      <c r="D418" s="214" t="s">
        <v>210</v>
      </c>
      <c r="F418" s="215" t="s">
        <v>2262</v>
      </c>
      <c r="I418" s="216"/>
      <c r="L418" s="47"/>
      <c r="M418" s="217"/>
      <c r="N418" s="48"/>
      <c r="O418" s="48"/>
      <c r="P418" s="48"/>
      <c r="Q418" s="48"/>
      <c r="R418" s="48"/>
      <c r="S418" s="48"/>
      <c r="T418" s="86"/>
      <c r="AT418" s="24" t="s">
        <v>210</v>
      </c>
      <c r="AU418" s="24" t="s">
        <v>87</v>
      </c>
    </row>
    <row r="419" spans="2:51" s="11" customFormat="1" ht="13.5">
      <c r="B419" s="218"/>
      <c r="D419" s="214" t="s">
        <v>212</v>
      </c>
      <c r="E419" s="219" t="s">
        <v>5</v>
      </c>
      <c r="F419" s="220" t="s">
        <v>2250</v>
      </c>
      <c r="H419" s="221">
        <v>95.2</v>
      </c>
      <c r="I419" s="222"/>
      <c r="L419" s="218"/>
      <c r="M419" s="223"/>
      <c r="N419" s="224"/>
      <c r="O419" s="224"/>
      <c r="P419" s="224"/>
      <c r="Q419" s="224"/>
      <c r="R419" s="224"/>
      <c r="S419" s="224"/>
      <c r="T419" s="225"/>
      <c r="AT419" s="219" t="s">
        <v>212</v>
      </c>
      <c r="AU419" s="219" t="s">
        <v>87</v>
      </c>
      <c r="AV419" s="11" t="s">
        <v>87</v>
      </c>
      <c r="AW419" s="11" t="s">
        <v>41</v>
      </c>
      <c r="AX419" s="11" t="s">
        <v>77</v>
      </c>
      <c r="AY419" s="219" t="s">
        <v>201</v>
      </c>
    </row>
    <row r="420" spans="2:51" s="11" customFormat="1" ht="13.5">
      <c r="B420" s="218"/>
      <c r="D420" s="214" t="s">
        <v>212</v>
      </c>
      <c r="E420" s="219" t="s">
        <v>5</v>
      </c>
      <c r="F420" s="220" t="s">
        <v>2251</v>
      </c>
      <c r="H420" s="221">
        <v>95.2</v>
      </c>
      <c r="I420" s="222"/>
      <c r="L420" s="218"/>
      <c r="M420" s="223"/>
      <c r="N420" s="224"/>
      <c r="O420" s="224"/>
      <c r="P420" s="224"/>
      <c r="Q420" s="224"/>
      <c r="R420" s="224"/>
      <c r="S420" s="224"/>
      <c r="T420" s="225"/>
      <c r="AT420" s="219" t="s">
        <v>212</v>
      </c>
      <c r="AU420" s="219" t="s">
        <v>87</v>
      </c>
      <c r="AV420" s="11" t="s">
        <v>87</v>
      </c>
      <c r="AW420" s="11" t="s">
        <v>41</v>
      </c>
      <c r="AX420" s="11" t="s">
        <v>77</v>
      </c>
      <c r="AY420" s="219" t="s">
        <v>201</v>
      </c>
    </row>
    <row r="421" spans="2:51" s="11" customFormat="1" ht="13.5">
      <c r="B421" s="218"/>
      <c r="D421" s="214" t="s">
        <v>212</v>
      </c>
      <c r="E421" s="219" t="s">
        <v>5</v>
      </c>
      <c r="F421" s="220" t="s">
        <v>2252</v>
      </c>
      <c r="H421" s="221">
        <v>101.25</v>
      </c>
      <c r="I421" s="222"/>
      <c r="L421" s="218"/>
      <c r="M421" s="223"/>
      <c r="N421" s="224"/>
      <c r="O421" s="224"/>
      <c r="P421" s="224"/>
      <c r="Q421" s="224"/>
      <c r="R421" s="224"/>
      <c r="S421" s="224"/>
      <c r="T421" s="225"/>
      <c r="AT421" s="219" t="s">
        <v>212</v>
      </c>
      <c r="AU421" s="219" t="s">
        <v>87</v>
      </c>
      <c r="AV421" s="11" t="s">
        <v>87</v>
      </c>
      <c r="AW421" s="11" t="s">
        <v>41</v>
      </c>
      <c r="AX421" s="11" t="s">
        <v>77</v>
      </c>
      <c r="AY421" s="219" t="s">
        <v>201</v>
      </c>
    </row>
    <row r="422" spans="2:51" s="11" customFormat="1" ht="13.5">
      <c r="B422" s="218"/>
      <c r="D422" s="214" t="s">
        <v>212</v>
      </c>
      <c r="E422" s="219" t="s">
        <v>5</v>
      </c>
      <c r="F422" s="220" t="s">
        <v>2253</v>
      </c>
      <c r="H422" s="221">
        <v>86.325</v>
      </c>
      <c r="I422" s="222"/>
      <c r="L422" s="218"/>
      <c r="M422" s="223"/>
      <c r="N422" s="224"/>
      <c r="O422" s="224"/>
      <c r="P422" s="224"/>
      <c r="Q422" s="224"/>
      <c r="R422" s="224"/>
      <c r="S422" s="224"/>
      <c r="T422" s="225"/>
      <c r="AT422" s="219" t="s">
        <v>212</v>
      </c>
      <c r="AU422" s="219" t="s">
        <v>87</v>
      </c>
      <c r="AV422" s="11" t="s">
        <v>87</v>
      </c>
      <c r="AW422" s="11" t="s">
        <v>41</v>
      </c>
      <c r="AX422" s="11" t="s">
        <v>77</v>
      </c>
      <c r="AY422" s="219" t="s">
        <v>201</v>
      </c>
    </row>
    <row r="423" spans="2:51" s="12" customFormat="1" ht="13.5">
      <c r="B423" s="226"/>
      <c r="D423" s="214" t="s">
        <v>212</v>
      </c>
      <c r="E423" s="227" t="s">
        <v>5</v>
      </c>
      <c r="F423" s="228" t="s">
        <v>226</v>
      </c>
      <c r="H423" s="229">
        <v>377.975</v>
      </c>
      <c r="I423" s="230"/>
      <c r="L423" s="226"/>
      <c r="M423" s="231"/>
      <c r="N423" s="232"/>
      <c r="O423" s="232"/>
      <c r="P423" s="232"/>
      <c r="Q423" s="232"/>
      <c r="R423" s="232"/>
      <c r="S423" s="232"/>
      <c r="T423" s="233"/>
      <c r="AT423" s="227" t="s">
        <v>212</v>
      </c>
      <c r="AU423" s="227" t="s">
        <v>87</v>
      </c>
      <c r="AV423" s="12" t="s">
        <v>208</v>
      </c>
      <c r="AW423" s="12" t="s">
        <v>41</v>
      </c>
      <c r="AX423" s="12" t="s">
        <v>85</v>
      </c>
      <c r="AY423" s="227" t="s">
        <v>201</v>
      </c>
    </row>
    <row r="424" spans="2:65" s="1" customFormat="1" ht="25.5" customHeight="1">
      <c r="B424" s="201"/>
      <c r="C424" s="202" t="s">
        <v>579</v>
      </c>
      <c r="D424" s="202" t="s">
        <v>203</v>
      </c>
      <c r="E424" s="203" t="s">
        <v>2263</v>
      </c>
      <c r="F424" s="204" t="s">
        <v>2264</v>
      </c>
      <c r="G424" s="205" t="s">
        <v>270</v>
      </c>
      <c r="H424" s="206">
        <v>464.6</v>
      </c>
      <c r="I424" s="207"/>
      <c r="J424" s="208">
        <f>ROUND(I424*H424,2)</f>
        <v>0</v>
      </c>
      <c r="K424" s="204" t="s">
        <v>207</v>
      </c>
      <c r="L424" s="47"/>
      <c r="M424" s="209" t="s">
        <v>5</v>
      </c>
      <c r="N424" s="210" t="s">
        <v>48</v>
      </c>
      <c r="O424" s="48"/>
      <c r="P424" s="211">
        <f>O424*H424</f>
        <v>0</v>
      </c>
      <c r="Q424" s="211">
        <v>0.00013</v>
      </c>
      <c r="R424" s="211">
        <f>Q424*H424</f>
        <v>0.060398</v>
      </c>
      <c r="S424" s="211">
        <v>0</v>
      </c>
      <c r="T424" s="212">
        <f>S424*H424</f>
        <v>0</v>
      </c>
      <c r="AR424" s="24" t="s">
        <v>208</v>
      </c>
      <c r="AT424" s="24" t="s">
        <v>203</v>
      </c>
      <c r="AU424" s="24" t="s">
        <v>87</v>
      </c>
      <c r="AY424" s="24" t="s">
        <v>201</v>
      </c>
      <c r="BE424" s="213">
        <f>IF(N424="základní",J424,0)</f>
        <v>0</v>
      </c>
      <c r="BF424" s="213">
        <f>IF(N424="snížená",J424,0)</f>
        <v>0</v>
      </c>
      <c r="BG424" s="213">
        <f>IF(N424="zákl. přenesená",J424,0)</f>
        <v>0</v>
      </c>
      <c r="BH424" s="213">
        <f>IF(N424="sníž. přenesená",J424,0)</f>
        <v>0</v>
      </c>
      <c r="BI424" s="213">
        <f>IF(N424="nulová",J424,0)</f>
        <v>0</v>
      </c>
      <c r="BJ424" s="24" t="s">
        <v>85</v>
      </c>
      <c r="BK424" s="213">
        <f>ROUND(I424*H424,2)</f>
        <v>0</v>
      </c>
      <c r="BL424" s="24" t="s">
        <v>208</v>
      </c>
      <c r="BM424" s="24" t="s">
        <v>2265</v>
      </c>
    </row>
    <row r="425" spans="2:47" s="1" customFormat="1" ht="13.5">
      <c r="B425" s="47"/>
      <c r="D425" s="214" t="s">
        <v>210</v>
      </c>
      <c r="F425" s="215" t="s">
        <v>2266</v>
      </c>
      <c r="I425" s="216"/>
      <c r="L425" s="47"/>
      <c r="M425" s="217"/>
      <c r="N425" s="48"/>
      <c r="O425" s="48"/>
      <c r="P425" s="48"/>
      <c r="Q425" s="48"/>
      <c r="R425" s="48"/>
      <c r="S425" s="48"/>
      <c r="T425" s="86"/>
      <c r="AT425" s="24" t="s">
        <v>210</v>
      </c>
      <c r="AU425" s="24" t="s">
        <v>87</v>
      </c>
    </row>
    <row r="426" spans="2:51" s="11" customFormat="1" ht="13.5">
      <c r="B426" s="218"/>
      <c r="D426" s="214" t="s">
        <v>212</v>
      </c>
      <c r="E426" s="219" t="s">
        <v>5</v>
      </c>
      <c r="F426" s="220" t="s">
        <v>2240</v>
      </c>
      <c r="H426" s="221">
        <v>464.6</v>
      </c>
      <c r="I426" s="222"/>
      <c r="L426" s="218"/>
      <c r="M426" s="223"/>
      <c r="N426" s="224"/>
      <c r="O426" s="224"/>
      <c r="P426" s="224"/>
      <c r="Q426" s="224"/>
      <c r="R426" s="224"/>
      <c r="S426" s="224"/>
      <c r="T426" s="225"/>
      <c r="AT426" s="219" t="s">
        <v>212</v>
      </c>
      <c r="AU426" s="219" t="s">
        <v>87</v>
      </c>
      <c r="AV426" s="11" t="s">
        <v>87</v>
      </c>
      <c r="AW426" s="11" t="s">
        <v>41</v>
      </c>
      <c r="AX426" s="11" t="s">
        <v>77</v>
      </c>
      <c r="AY426" s="219" t="s">
        <v>201</v>
      </c>
    </row>
    <row r="427" spans="2:51" s="12" customFormat="1" ht="13.5">
      <c r="B427" s="226"/>
      <c r="D427" s="214" t="s">
        <v>212</v>
      </c>
      <c r="E427" s="227" t="s">
        <v>5</v>
      </c>
      <c r="F427" s="228" t="s">
        <v>226</v>
      </c>
      <c r="H427" s="229">
        <v>464.6</v>
      </c>
      <c r="I427" s="230"/>
      <c r="L427" s="226"/>
      <c r="M427" s="231"/>
      <c r="N427" s="232"/>
      <c r="O427" s="232"/>
      <c r="P427" s="232"/>
      <c r="Q427" s="232"/>
      <c r="R427" s="232"/>
      <c r="S427" s="232"/>
      <c r="T427" s="233"/>
      <c r="AT427" s="227" t="s">
        <v>212</v>
      </c>
      <c r="AU427" s="227" t="s">
        <v>87</v>
      </c>
      <c r="AV427" s="12" t="s">
        <v>208</v>
      </c>
      <c r="AW427" s="12" t="s">
        <v>41</v>
      </c>
      <c r="AX427" s="12" t="s">
        <v>85</v>
      </c>
      <c r="AY427" s="227" t="s">
        <v>201</v>
      </c>
    </row>
    <row r="428" spans="2:65" s="1" customFormat="1" ht="16.5" customHeight="1">
      <c r="B428" s="201"/>
      <c r="C428" s="202" t="s">
        <v>584</v>
      </c>
      <c r="D428" s="202" t="s">
        <v>203</v>
      </c>
      <c r="E428" s="203" t="s">
        <v>2267</v>
      </c>
      <c r="F428" s="204" t="s">
        <v>2268</v>
      </c>
      <c r="G428" s="205" t="s">
        <v>270</v>
      </c>
      <c r="H428" s="206">
        <v>464.6</v>
      </c>
      <c r="I428" s="207"/>
      <c r="J428" s="208">
        <f>ROUND(I428*H428,2)</f>
        <v>0</v>
      </c>
      <c r="K428" s="204" t="s">
        <v>207</v>
      </c>
      <c r="L428" s="47"/>
      <c r="M428" s="209" t="s">
        <v>5</v>
      </c>
      <c r="N428" s="210" t="s">
        <v>48</v>
      </c>
      <c r="O428" s="48"/>
      <c r="P428" s="211">
        <f>O428*H428</f>
        <v>0</v>
      </c>
      <c r="Q428" s="211">
        <v>4E-05</v>
      </c>
      <c r="R428" s="211">
        <f>Q428*H428</f>
        <v>0.018584000000000003</v>
      </c>
      <c r="S428" s="211">
        <v>0</v>
      </c>
      <c r="T428" s="212">
        <f>S428*H428</f>
        <v>0</v>
      </c>
      <c r="AR428" s="24" t="s">
        <v>208</v>
      </c>
      <c r="AT428" s="24" t="s">
        <v>203</v>
      </c>
      <c r="AU428" s="24" t="s">
        <v>87</v>
      </c>
      <c r="AY428" s="24" t="s">
        <v>201</v>
      </c>
      <c r="BE428" s="213">
        <f>IF(N428="základní",J428,0)</f>
        <v>0</v>
      </c>
      <c r="BF428" s="213">
        <f>IF(N428="snížená",J428,0)</f>
        <v>0</v>
      </c>
      <c r="BG428" s="213">
        <f>IF(N428="zákl. přenesená",J428,0)</f>
        <v>0</v>
      </c>
      <c r="BH428" s="213">
        <f>IF(N428="sníž. přenesená",J428,0)</f>
        <v>0</v>
      </c>
      <c r="BI428" s="213">
        <f>IF(N428="nulová",J428,0)</f>
        <v>0</v>
      </c>
      <c r="BJ428" s="24" t="s">
        <v>85</v>
      </c>
      <c r="BK428" s="213">
        <f>ROUND(I428*H428,2)</f>
        <v>0</v>
      </c>
      <c r="BL428" s="24" t="s">
        <v>208</v>
      </c>
      <c r="BM428" s="24" t="s">
        <v>2269</v>
      </c>
    </row>
    <row r="429" spans="2:47" s="1" customFormat="1" ht="13.5">
      <c r="B429" s="47"/>
      <c r="D429" s="214" t="s">
        <v>210</v>
      </c>
      <c r="F429" s="215" t="s">
        <v>2270</v>
      </c>
      <c r="I429" s="216"/>
      <c r="L429" s="47"/>
      <c r="M429" s="217"/>
      <c r="N429" s="48"/>
      <c r="O429" s="48"/>
      <c r="P429" s="48"/>
      <c r="Q429" s="48"/>
      <c r="R429" s="48"/>
      <c r="S429" s="48"/>
      <c r="T429" s="86"/>
      <c r="AT429" s="24" t="s">
        <v>210</v>
      </c>
      <c r="AU429" s="24" t="s">
        <v>87</v>
      </c>
    </row>
    <row r="430" spans="2:51" s="11" customFormat="1" ht="13.5">
      <c r="B430" s="218"/>
      <c r="D430" s="214" t="s">
        <v>212</v>
      </c>
      <c r="E430" s="219" t="s">
        <v>5</v>
      </c>
      <c r="F430" s="220" t="s">
        <v>2240</v>
      </c>
      <c r="H430" s="221">
        <v>464.6</v>
      </c>
      <c r="I430" s="222"/>
      <c r="L430" s="218"/>
      <c r="M430" s="223"/>
      <c r="N430" s="224"/>
      <c r="O430" s="224"/>
      <c r="P430" s="224"/>
      <c r="Q430" s="224"/>
      <c r="R430" s="224"/>
      <c r="S430" s="224"/>
      <c r="T430" s="225"/>
      <c r="AT430" s="219" t="s">
        <v>212</v>
      </c>
      <c r="AU430" s="219" t="s">
        <v>87</v>
      </c>
      <c r="AV430" s="11" t="s">
        <v>87</v>
      </c>
      <c r="AW430" s="11" t="s">
        <v>41</v>
      </c>
      <c r="AX430" s="11" t="s">
        <v>77</v>
      </c>
      <c r="AY430" s="219" t="s">
        <v>201</v>
      </c>
    </row>
    <row r="431" spans="2:51" s="12" customFormat="1" ht="13.5">
      <c r="B431" s="226"/>
      <c r="D431" s="214" t="s">
        <v>212</v>
      </c>
      <c r="E431" s="227" t="s">
        <v>5</v>
      </c>
      <c r="F431" s="228" t="s">
        <v>226</v>
      </c>
      <c r="H431" s="229">
        <v>464.6</v>
      </c>
      <c r="I431" s="230"/>
      <c r="L431" s="226"/>
      <c r="M431" s="231"/>
      <c r="N431" s="232"/>
      <c r="O431" s="232"/>
      <c r="P431" s="232"/>
      <c r="Q431" s="232"/>
      <c r="R431" s="232"/>
      <c r="S431" s="232"/>
      <c r="T431" s="233"/>
      <c r="AT431" s="227" t="s">
        <v>212</v>
      </c>
      <c r="AU431" s="227" t="s">
        <v>87</v>
      </c>
      <c r="AV431" s="12" t="s">
        <v>208</v>
      </c>
      <c r="AW431" s="12" t="s">
        <v>41</v>
      </c>
      <c r="AX431" s="12" t="s">
        <v>85</v>
      </c>
      <c r="AY431" s="227" t="s">
        <v>201</v>
      </c>
    </row>
    <row r="432" spans="2:65" s="1" customFormat="1" ht="16.5" customHeight="1">
      <c r="B432" s="201"/>
      <c r="C432" s="202" t="s">
        <v>589</v>
      </c>
      <c r="D432" s="202" t="s">
        <v>203</v>
      </c>
      <c r="E432" s="203" t="s">
        <v>475</v>
      </c>
      <c r="F432" s="204" t="s">
        <v>476</v>
      </c>
      <c r="G432" s="205" t="s">
        <v>316</v>
      </c>
      <c r="H432" s="206">
        <v>2</v>
      </c>
      <c r="I432" s="207"/>
      <c r="J432" s="208">
        <f>ROUND(I432*H432,2)</f>
        <v>0</v>
      </c>
      <c r="K432" s="204" t="s">
        <v>5</v>
      </c>
      <c r="L432" s="47"/>
      <c r="M432" s="209" t="s">
        <v>5</v>
      </c>
      <c r="N432" s="210" t="s">
        <v>48</v>
      </c>
      <c r="O432" s="48"/>
      <c r="P432" s="211">
        <f>O432*H432</f>
        <v>0</v>
      </c>
      <c r="Q432" s="211">
        <v>0.01265</v>
      </c>
      <c r="R432" s="211">
        <f>Q432*H432</f>
        <v>0.0253</v>
      </c>
      <c r="S432" s="211">
        <v>0</v>
      </c>
      <c r="T432" s="212">
        <f>S432*H432</f>
        <v>0</v>
      </c>
      <c r="AR432" s="24" t="s">
        <v>208</v>
      </c>
      <c r="AT432" s="24" t="s">
        <v>203</v>
      </c>
      <c r="AU432" s="24" t="s">
        <v>87</v>
      </c>
      <c r="AY432" s="24" t="s">
        <v>201</v>
      </c>
      <c r="BE432" s="213">
        <f>IF(N432="základní",J432,0)</f>
        <v>0</v>
      </c>
      <c r="BF432" s="213">
        <f>IF(N432="snížená",J432,0)</f>
        <v>0</v>
      </c>
      <c r="BG432" s="213">
        <f>IF(N432="zákl. přenesená",J432,0)</f>
        <v>0</v>
      </c>
      <c r="BH432" s="213">
        <f>IF(N432="sníž. přenesená",J432,0)</f>
        <v>0</v>
      </c>
      <c r="BI432" s="213">
        <f>IF(N432="nulová",J432,0)</f>
        <v>0</v>
      </c>
      <c r="BJ432" s="24" t="s">
        <v>85</v>
      </c>
      <c r="BK432" s="213">
        <f>ROUND(I432*H432,2)</f>
        <v>0</v>
      </c>
      <c r="BL432" s="24" t="s">
        <v>208</v>
      </c>
      <c r="BM432" s="24" t="s">
        <v>2271</v>
      </c>
    </row>
    <row r="433" spans="2:47" s="1" customFormat="1" ht="13.5">
      <c r="B433" s="47"/>
      <c r="D433" s="214" t="s">
        <v>322</v>
      </c>
      <c r="F433" s="234" t="s">
        <v>478</v>
      </c>
      <c r="I433" s="216"/>
      <c r="L433" s="47"/>
      <c r="M433" s="217"/>
      <c r="N433" s="48"/>
      <c r="O433" s="48"/>
      <c r="P433" s="48"/>
      <c r="Q433" s="48"/>
      <c r="R433" s="48"/>
      <c r="S433" s="48"/>
      <c r="T433" s="86"/>
      <c r="AT433" s="24" t="s">
        <v>322</v>
      </c>
      <c r="AU433" s="24" t="s">
        <v>87</v>
      </c>
    </row>
    <row r="434" spans="2:51" s="11" customFormat="1" ht="13.5">
      <c r="B434" s="218"/>
      <c r="D434" s="214" t="s">
        <v>212</v>
      </c>
      <c r="E434" s="219" t="s">
        <v>5</v>
      </c>
      <c r="F434" s="220" t="s">
        <v>2272</v>
      </c>
      <c r="H434" s="221">
        <v>2</v>
      </c>
      <c r="I434" s="222"/>
      <c r="L434" s="218"/>
      <c r="M434" s="223"/>
      <c r="N434" s="224"/>
      <c r="O434" s="224"/>
      <c r="P434" s="224"/>
      <c r="Q434" s="224"/>
      <c r="R434" s="224"/>
      <c r="S434" s="224"/>
      <c r="T434" s="225"/>
      <c r="AT434" s="219" t="s">
        <v>212</v>
      </c>
      <c r="AU434" s="219" t="s">
        <v>87</v>
      </c>
      <c r="AV434" s="11" t="s">
        <v>87</v>
      </c>
      <c r="AW434" s="11" t="s">
        <v>41</v>
      </c>
      <c r="AX434" s="11" t="s">
        <v>77</v>
      </c>
      <c r="AY434" s="219" t="s">
        <v>201</v>
      </c>
    </row>
    <row r="435" spans="2:51" s="12" customFormat="1" ht="13.5">
      <c r="B435" s="226"/>
      <c r="D435" s="214" t="s">
        <v>212</v>
      </c>
      <c r="E435" s="227" t="s">
        <v>5</v>
      </c>
      <c r="F435" s="228" t="s">
        <v>226</v>
      </c>
      <c r="H435" s="229">
        <v>2</v>
      </c>
      <c r="I435" s="230"/>
      <c r="L435" s="226"/>
      <c r="M435" s="231"/>
      <c r="N435" s="232"/>
      <c r="O435" s="232"/>
      <c r="P435" s="232"/>
      <c r="Q435" s="232"/>
      <c r="R435" s="232"/>
      <c r="S435" s="232"/>
      <c r="T435" s="233"/>
      <c r="AT435" s="227" t="s">
        <v>212</v>
      </c>
      <c r="AU435" s="227" t="s">
        <v>87</v>
      </c>
      <c r="AV435" s="12" t="s">
        <v>208</v>
      </c>
      <c r="AW435" s="12" t="s">
        <v>41</v>
      </c>
      <c r="AX435" s="12" t="s">
        <v>85</v>
      </c>
      <c r="AY435" s="227" t="s">
        <v>201</v>
      </c>
    </row>
    <row r="436" spans="2:63" s="10" customFormat="1" ht="29.85" customHeight="1">
      <c r="B436" s="188"/>
      <c r="D436" s="189" t="s">
        <v>76</v>
      </c>
      <c r="E436" s="199" t="s">
        <v>485</v>
      </c>
      <c r="F436" s="199" t="s">
        <v>486</v>
      </c>
      <c r="I436" s="191"/>
      <c r="J436" s="200">
        <f>BK436</f>
        <v>0</v>
      </c>
      <c r="L436" s="188"/>
      <c r="M436" s="193"/>
      <c r="N436" s="194"/>
      <c r="O436" s="194"/>
      <c r="P436" s="195">
        <f>SUM(P437:P438)</f>
        <v>0</v>
      </c>
      <c r="Q436" s="194"/>
      <c r="R436" s="195">
        <f>SUM(R437:R438)</f>
        <v>0</v>
      </c>
      <c r="S436" s="194"/>
      <c r="T436" s="196">
        <f>SUM(T437:T438)</f>
        <v>0</v>
      </c>
      <c r="AR436" s="189" t="s">
        <v>85</v>
      </c>
      <c r="AT436" s="197" t="s">
        <v>76</v>
      </c>
      <c r="AU436" s="197" t="s">
        <v>85</v>
      </c>
      <c r="AY436" s="189" t="s">
        <v>201</v>
      </c>
      <c r="BK436" s="198">
        <f>SUM(BK437:BK438)</f>
        <v>0</v>
      </c>
    </row>
    <row r="437" spans="2:65" s="1" customFormat="1" ht="16.5" customHeight="1">
      <c r="B437" s="201"/>
      <c r="C437" s="202" t="s">
        <v>596</v>
      </c>
      <c r="D437" s="202" t="s">
        <v>203</v>
      </c>
      <c r="E437" s="203" t="s">
        <v>2273</v>
      </c>
      <c r="F437" s="204" t="s">
        <v>2274</v>
      </c>
      <c r="G437" s="205" t="s">
        <v>259</v>
      </c>
      <c r="H437" s="206">
        <v>657.51</v>
      </c>
      <c r="I437" s="207"/>
      <c r="J437" s="208">
        <f>ROUND(I437*H437,2)</f>
        <v>0</v>
      </c>
      <c r="K437" s="204" t="s">
        <v>207</v>
      </c>
      <c r="L437" s="47"/>
      <c r="M437" s="209" t="s">
        <v>5</v>
      </c>
      <c r="N437" s="210" t="s">
        <v>48</v>
      </c>
      <c r="O437" s="48"/>
      <c r="P437" s="211">
        <f>O437*H437</f>
        <v>0</v>
      </c>
      <c r="Q437" s="211">
        <v>0</v>
      </c>
      <c r="R437" s="211">
        <f>Q437*H437</f>
        <v>0</v>
      </c>
      <c r="S437" s="211">
        <v>0</v>
      </c>
      <c r="T437" s="212">
        <f>S437*H437</f>
        <v>0</v>
      </c>
      <c r="AR437" s="24" t="s">
        <v>208</v>
      </c>
      <c r="AT437" s="24" t="s">
        <v>203</v>
      </c>
      <c r="AU437" s="24" t="s">
        <v>87</v>
      </c>
      <c r="AY437" s="24" t="s">
        <v>201</v>
      </c>
      <c r="BE437" s="213">
        <f>IF(N437="základní",J437,0)</f>
        <v>0</v>
      </c>
      <c r="BF437" s="213">
        <f>IF(N437="snížená",J437,0)</f>
        <v>0</v>
      </c>
      <c r="BG437" s="213">
        <f>IF(N437="zákl. přenesená",J437,0)</f>
        <v>0</v>
      </c>
      <c r="BH437" s="213">
        <f>IF(N437="sníž. přenesená",J437,0)</f>
        <v>0</v>
      </c>
      <c r="BI437" s="213">
        <f>IF(N437="nulová",J437,0)</f>
        <v>0</v>
      </c>
      <c r="BJ437" s="24" t="s">
        <v>85</v>
      </c>
      <c r="BK437" s="213">
        <f>ROUND(I437*H437,2)</f>
        <v>0</v>
      </c>
      <c r="BL437" s="24" t="s">
        <v>208</v>
      </c>
      <c r="BM437" s="24" t="s">
        <v>2275</v>
      </c>
    </row>
    <row r="438" spans="2:47" s="1" customFormat="1" ht="13.5">
      <c r="B438" s="47"/>
      <c r="D438" s="214" t="s">
        <v>210</v>
      </c>
      <c r="F438" s="215" t="s">
        <v>2276</v>
      </c>
      <c r="I438" s="216"/>
      <c r="L438" s="47"/>
      <c r="M438" s="217"/>
      <c r="N438" s="48"/>
      <c r="O438" s="48"/>
      <c r="P438" s="48"/>
      <c r="Q438" s="48"/>
      <c r="R438" s="48"/>
      <c r="S438" s="48"/>
      <c r="T438" s="86"/>
      <c r="AT438" s="24" t="s">
        <v>210</v>
      </c>
      <c r="AU438" s="24" t="s">
        <v>87</v>
      </c>
    </row>
    <row r="439" spans="2:63" s="10" customFormat="1" ht="37.4" customHeight="1">
      <c r="B439" s="188"/>
      <c r="D439" s="189" t="s">
        <v>76</v>
      </c>
      <c r="E439" s="190" t="s">
        <v>492</v>
      </c>
      <c r="F439" s="190" t="s">
        <v>493</v>
      </c>
      <c r="I439" s="191"/>
      <c r="J439" s="192">
        <f>BK439</f>
        <v>0</v>
      </c>
      <c r="L439" s="188"/>
      <c r="M439" s="193"/>
      <c r="N439" s="194"/>
      <c r="O439" s="194"/>
      <c r="P439" s="195">
        <f>P440+P505+P523+P534+P550+P574+P625+P630+P661+P682</f>
        <v>0</v>
      </c>
      <c r="Q439" s="194"/>
      <c r="R439" s="195">
        <f>R440+R505+R523+R534+R550+R574+R625+R630+R661+R682</f>
        <v>90.93924851999999</v>
      </c>
      <c r="S439" s="194"/>
      <c r="T439" s="196">
        <f>T440+T505+T523+T534+T550+T574+T625+T630+T661+T682</f>
        <v>0</v>
      </c>
      <c r="AR439" s="189" t="s">
        <v>87</v>
      </c>
      <c r="AT439" s="197" t="s">
        <v>76</v>
      </c>
      <c r="AU439" s="197" t="s">
        <v>77</v>
      </c>
      <c r="AY439" s="189" t="s">
        <v>201</v>
      </c>
      <c r="BK439" s="198">
        <f>BK440+BK505+BK523+BK534+BK550+BK574+BK625+BK630+BK661+BK682</f>
        <v>0</v>
      </c>
    </row>
    <row r="440" spans="2:63" s="10" customFormat="1" ht="19.9" customHeight="1">
      <c r="B440" s="188"/>
      <c r="D440" s="189" t="s">
        <v>76</v>
      </c>
      <c r="E440" s="199" t="s">
        <v>494</v>
      </c>
      <c r="F440" s="199" t="s">
        <v>495</v>
      </c>
      <c r="I440" s="191"/>
      <c r="J440" s="200">
        <f>BK440</f>
        <v>0</v>
      </c>
      <c r="L440" s="188"/>
      <c r="M440" s="193"/>
      <c r="N440" s="194"/>
      <c r="O440" s="194"/>
      <c r="P440" s="195">
        <f>SUM(P441:P504)</f>
        <v>0</v>
      </c>
      <c r="Q440" s="194"/>
      <c r="R440" s="195">
        <f>SUM(R441:R504)</f>
        <v>2.1278067899999997</v>
      </c>
      <c r="S440" s="194"/>
      <c r="T440" s="196">
        <f>SUM(T441:T504)</f>
        <v>0</v>
      </c>
      <c r="AR440" s="189" t="s">
        <v>87</v>
      </c>
      <c r="AT440" s="197" t="s">
        <v>76</v>
      </c>
      <c r="AU440" s="197" t="s">
        <v>85</v>
      </c>
      <c r="AY440" s="189" t="s">
        <v>201</v>
      </c>
      <c r="BK440" s="198">
        <f>SUM(BK441:BK504)</f>
        <v>0</v>
      </c>
    </row>
    <row r="441" spans="2:65" s="1" customFormat="1" ht="25.5" customHeight="1">
      <c r="B441" s="201"/>
      <c r="C441" s="202" t="s">
        <v>603</v>
      </c>
      <c r="D441" s="202" t="s">
        <v>203</v>
      </c>
      <c r="E441" s="203" t="s">
        <v>2277</v>
      </c>
      <c r="F441" s="204" t="s">
        <v>2278</v>
      </c>
      <c r="G441" s="205" t="s">
        <v>270</v>
      </c>
      <c r="H441" s="206">
        <v>69.12</v>
      </c>
      <c r="I441" s="207"/>
      <c r="J441" s="208">
        <f>ROUND(I441*H441,2)</f>
        <v>0</v>
      </c>
      <c r="K441" s="204" t="s">
        <v>207</v>
      </c>
      <c r="L441" s="47"/>
      <c r="M441" s="209" t="s">
        <v>5</v>
      </c>
      <c r="N441" s="210" t="s">
        <v>48</v>
      </c>
      <c r="O441" s="48"/>
      <c r="P441" s="211">
        <f>O441*H441</f>
        <v>0</v>
      </c>
      <c r="Q441" s="211">
        <v>0</v>
      </c>
      <c r="R441" s="211">
        <f>Q441*H441</f>
        <v>0</v>
      </c>
      <c r="S441" s="211">
        <v>0</v>
      </c>
      <c r="T441" s="212">
        <f>S441*H441</f>
        <v>0</v>
      </c>
      <c r="AR441" s="24" t="s">
        <v>296</v>
      </c>
      <c r="AT441" s="24" t="s">
        <v>203</v>
      </c>
      <c r="AU441" s="24" t="s">
        <v>87</v>
      </c>
      <c r="AY441" s="24" t="s">
        <v>201</v>
      </c>
      <c r="BE441" s="213">
        <f>IF(N441="základní",J441,0)</f>
        <v>0</v>
      </c>
      <c r="BF441" s="213">
        <f>IF(N441="snížená",J441,0)</f>
        <v>0</v>
      </c>
      <c r="BG441" s="213">
        <f>IF(N441="zákl. přenesená",J441,0)</f>
        <v>0</v>
      </c>
      <c r="BH441" s="213">
        <f>IF(N441="sníž. přenesená",J441,0)</f>
        <v>0</v>
      </c>
      <c r="BI441" s="213">
        <f>IF(N441="nulová",J441,0)</f>
        <v>0</v>
      </c>
      <c r="BJ441" s="24" t="s">
        <v>85</v>
      </c>
      <c r="BK441" s="213">
        <f>ROUND(I441*H441,2)</f>
        <v>0</v>
      </c>
      <c r="BL441" s="24" t="s">
        <v>296</v>
      </c>
      <c r="BM441" s="24" t="s">
        <v>2279</v>
      </c>
    </row>
    <row r="442" spans="2:47" s="1" customFormat="1" ht="13.5">
      <c r="B442" s="47"/>
      <c r="D442" s="214" t="s">
        <v>210</v>
      </c>
      <c r="F442" s="215" t="s">
        <v>2280</v>
      </c>
      <c r="I442" s="216"/>
      <c r="L442" s="47"/>
      <c r="M442" s="217"/>
      <c r="N442" s="48"/>
      <c r="O442" s="48"/>
      <c r="P442" s="48"/>
      <c r="Q442" s="48"/>
      <c r="R442" s="48"/>
      <c r="S442" s="48"/>
      <c r="T442" s="86"/>
      <c r="AT442" s="24" t="s">
        <v>210</v>
      </c>
      <c r="AU442" s="24" t="s">
        <v>87</v>
      </c>
    </row>
    <row r="443" spans="2:51" s="13" customFormat="1" ht="13.5">
      <c r="B443" s="235"/>
      <c r="D443" s="214" t="s">
        <v>212</v>
      </c>
      <c r="E443" s="236" t="s">
        <v>5</v>
      </c>
      <c r="F443" s="237" t="s">
        <v>2281</v>
      </c>
      <c r="H443" s="236" t="s">
        <v>5</v>
      </c>
      <c r="I443" s="238"/>
      <c r="L443" s="235"/>
      <c r="M443" s="239"/>
      <c r="N443" s="240"/>
      <c r="O443" s="240"/>
      <c r="P443" s="240"/>
      <c r="Q443" s="240"/>
      <c r="R443" s="240"/>
      <c r="S443" s="240"/>
      <c r="T443" s="241"/>
      <c r="AT443" s="236" t="s">
        <v>212</v>
      </c>
      <c r="AU443" s="236" t="s">
        <v>87</v>
      </c>
      <c r="AV443" s="13" t="s">
        <v>85</v>
      </c>
      <c r="AW443" s="13" t="s">
        <v>41</v>
      </c>
      <c r="AX443" s="13" t="s">
        <v>77</v>
      </c>
      <c r="AY443" s="236" t="s">
        <v>201</v>
      </c>
    </row>
    <row r="444" spans="2:51" s="11" customFormat="1" ht="13.5">
      <c r="B444" s="218"/>
      <c r="D444" s="214" t="s">
        <v>212</v>
      </c>
      <c r="E444" s="219" t="s">
        <v>5</v>
      </c>
      <c r="F444" s="220" t="s">
        <v>2282</v>
      </c>
      <c r="H444" s="221">
        <v>69.12</v>
      </c>
      <c r="I444" s="222"/>
      <c r="L444" s="218"/>
      <c r="M444" s="223"/>
      <c r="N444" s="224"/>
      <c r="O444" s="224"/>
      <c r="P444" s="224"/>
      <c r="Q444" s="224"/>
      <c r="R444" s="224"/>
      <c r="S444" s="224"/>
      <c r="T444" s="225"/>
      <c r="AT444" s="219" t="s">
        <v>212</v>
      </c>
      <c r="AU444" s="219" t="s">
        <v>87</v>
      </c>
      <c r="AV444" s="11" t="s">
        <v>87</v>
      </c>
      <c r="AW444" s="11" t="s">
        <v>41</v>
      </c>
      <c r="AX444" s="11" t="s">
        <v>77</v>
      </c>
      <c r="AY444" s="219" t="s">
        <v>201</v>
      </c>
    </row>
    <row r="445" spans="2:51" s="12" customFormat="1" ht="13.5">
      <c r="B445" s="226"/>
      <c r="D445" s="214" t="s">
        <v>212</v>
      </c>
      <c r="E445" s="227" t="s">
        <v>5</v>
      </c>
      <c r="F445" s="228" t="s">
        <v>226</v>
      </c>
      <c r="H445" s="229">
        <v>69.12</v>
      </c>
      <c r="I445" s="230"/>
      <c r="L445" s="226"/>
      <c r="M445" s="231"/>
      <c r="N445" s="232"/>
      <c r="O445" s="232"/>
      <c r="P445" s="232"/>
      <c r="Q445" s="232"/>
      <c r="R445" s="232"/>
      <c r="S445" s="232"/>
      <c r="T445" s="233"/>
      <c r="AT445" s="227" t="s">
        <v>212</v>
      </c>
      <c r="AU445" s="227" t="s">
        <v>87</v>
      </c>
      <c r="AV445" s="12" t="s">
        <v>208</v>
      </c>
      <c r="AW445" s="12" t="s">
        <v>41</v>
      </c>
      <c r="AX445" s="12" t="s">
        <v>85</v>
      </c>
      <c r="AY445" s="227" t="s">
        <v>201</v>
      </c>
    </row>
    <row r="446" spans="2:65" s="1" customFormat="1" ht="16.5" customHeight="1">
      <c r="B446" s="201"/>
      <c r="C446" s="242" t="s">
        <v>609</v>
      </c>
      <c r="D446" s="242" t="s">
        <v>504</v>
      </c>
      <c r="E446" s="243" t="s">
        <v>2283</v>
      </c>
      <c r="F446" s="244" t="s">
        <v>2284</v>
      </c>
      <c r="G446" s="245" t="s">
        <v>259</v>
      </c>
      <c r="H446" s="246">
        <v>0.021</v>
      </c>
      <c r="I446" s="247"/>
      <c r="J446" s="248">
        <f>ROUND(I446*H446,2)</f>
        <v>0</v>
      </c>
      <c r="K446" s="244" t="s">
        <v>207</v>
      </c>
      <c r="L446" s="249"/>
      <c r="M446" s="250" t="s">
        <v>5</v>
      </c>
      <c r="N446" s="251" t="s">
        <v>48</v>
      </c>
      <c r="O446" s="48"/>
      <c r="P446" s="211">
        <f>O446*H446</f>
        <v>0</v>
      </c>
      <c r="Q446" s="211">
        <v>1</v>
      </c>
      <c r="R446" s="211">
        <f>Q446*H446</f>
        <v>0.021</v>
      </c>
      <c r="S446" s="211">
        <v>0</v>
      </c>
      <c r="T446" s="212">
        <f>S446*H446</f>
        <v>0</v>
      </c>
      <c r="AR446" s="24" t="s">
        <v>391</v>
      </c>
      <c r="AT446" s="24" t="s">
        <v>504</v>
      </c>
      <c r="AU446" s="24" t="s">
        <v>87</v>
      </c>
      <c r="AY446" s="24" t="s">
        <v>201</v>
      </c>
      <c r="BE446" s="213">
        <f>IF(N446="základní",J446,0)</f>
        <v>0</v>
      </c>
      <c r="BF446" s="213">
        <f>IF(N446="snížená",J446,0)</f>
        <v>0</v>
      </c>
      <c r="BG446" s="213">
        <f>IF(N446="zákl. přenesená",J446,0)</f>
        <v>0</v>
      </c>
      <c r="BH446" s="213">
        <f>IF(N446="sníž. přenesená",J446,0)</f>
        <v>0</v>
      </c>
      <c r="BI446" s="213">
        <f>IF(N446="nulová",J446,0)</f>
        <v>0</v>
      </c>
      <c r="BJ446" s="24" t="s">
        <v>85</v>
      </c>
      <c r="BK446" s="213">
        <f>ROUND(I446*H446,2)</f>
        <v>0</v>
      </c>
      <c r="BL446" s="24" t="s">
        <v>296</v>
      </c>
      <c r="BM446" s="24" t="s">
        <v>2285</v>
      </c>
    </row>
    <row r="447" spans="2:47" s="1" customFormat="1" ht="13.5">
      <c r="B447" s="47"/>
      <c r="D447" s="214" t="s">
        <v>210</v>
      </c>
      <c r="F447" s="215" t="s">
        <v>2284</v>
      </c>
      <c r="I447" s="216"/>
      <c r="L447" s="47"/>
      <c r="M447" s="217"/>
      <c r="N447" s="48"/>
      <c r="O447" s="48"/>
      <c r="P447" s="48"/>
      <c r="Q447" s="48"/>
      <c r="R447" s="48"/>
      <c r="S447" s="48"/>
      <c r="T447" s="86"/>
      <c r="AT447" s="24" t="s">
        <v>210</v>
      </c>
      <c r="AU447" s="24" t="s">
        <v>87</v>
      </c>
    </row>
    <row r="448" spans="2:51" s="13" customFormat="1" ht="13.5">
      <c r="B448" s="235"/>
      <c r="D448" s="214" t="s">
        <v>212</v>
      </c>
      <c r="E448" s="236" t="s">
        <v>5</v>
      </c>
      <c r="F448" s="237" t="s">
        <v>2281</v>
      </c>
      <c r="H448" s="236" t="s">
        <v>5</v>
      </c>
      <c r="I448" s="238"/>
      <c r="L448" s="235"/>
      <c r="M448" s="239"/>
      <c r="N448" s="240"/>
      <c r="O448" s="240"/>
      <c r="P448" s="240"/>
      <c r="Q448" s="240"/>
      <c r="R448" s="240"/>
      <c r="S448" s="240"/>
      <c r="T448" s="241"/>
      <c r="AT448" s="236" t="s">
        <v>212</v>
      </c>
      <c r="AU448" s="236" t="s">
        <v>87</v>
      </c>
      <c r="AV448" s="13" t="s">
        <v>85</v>
      </c>
      <c r="AW448" s="13" t="s">
        <v>41</v>
      </c>
      <c r="AX448" s="13" t="s">
        <v>77</v>
      </c>
      <c r="AY448" s="236" t="s">
        <v>201</v>
      </c>
    </row>
    <row r="449" spans="2:51" s="11" customFormat="1" ht="13.5">
      <c r="B449" s="218"/>
      <c r="D449" s="214" t="s">
        <v>212</v>
      </c>
      <c r="E449" s="219" t="s">
        <v>5</v>
      </c>
      <c r="F449" s="220" t="s">
        <v>2282</v>
      </c>
      <c r="H449" s="221">
        <v>69.12</v>
      </c>
      <c r="I449" s="222"/>
      <c r="L449" s="218"/>
      <c r="M449" s="223"/>
      <c r="N449" s="224"/>
      <c r="O449" s="224"/>
      <c r="P449" s="224"/>
      <c r="Q449" s="224"/>
      <c r="R449" s="224"/>
      <c r="S449" s="224"/>
      <c r="T449" s="225"/>
      <c r="AT449" s="219" t="s">
        <v>212</v>
      </c>
      <c r="AU449" s="219" t="s">
        <v>87</v>
      </c>
      <c r="AV449" s="11" t="s">
        <v>87</v>
      </c>
      <c r="AW449" s="11" t="s">
        <v>41</v>
      </c>
      <c r="AX449" s="11" t="s">
        <v>77</v>
      </c>
      <c r="AY449" s="219" t="s">
        <v>201</v>
      </c>
    </row>
    <row r="450" spans="2:51" s="12" customFormat="1" ht="13.5">
      <c r="B450" s="226"/>
      <c r="D450" s="214" t="s">
        <v>212</v>
      </c>
      <c r="E450" s="227" t="s">
        <v>5</v>
      </c>
      <c r="F450" s="228" t="s">
        <v>226</v>
      </c>
      <c r="H450" s="229">
        <v>69.12</v>
      </c>
      <c r="I450" s="230"/>
      <c r="L450" s="226"/>
      <c r="M450" s="231"/>
      <c r="N450" s="232"/>
      <c r="O450" s="232"/>
      <c r="P450" s="232"/>
      <c r="Q450" s="232"/>
      <c r="R450" s="232"/>
      <c r="S450" s="232"/>
      <c r="T450" s="233"/>
      <c r="AT450" s="227" t="s">
        <v>212</v>
      </c>
      <c r="AU450" s="227" t="s">
        <v>87</v>
      </c>
      <c r="AV450" s="12" t="s">
        <v>208</v>
      </c>
      <c r="AW450" s="12" t="s">
        <v>41</v>
      </c>
      <c r="AX450" s="12" t="s">
        <v>85</v>
      </c>
      <c r="AY450" s="227" t="s">
        <v>201</v>
      </c>
    </row>
    <row r="451" spans="2:51" s="11" customFormat="1" ht="13.5">
      <c r="B451" s="218"/>
      <c r="D451" s="214" t="s">
        <v>212</v>
      </c>
      <c r="F451" s="220" t="s">
        <v>2286</v>
      </c>
      <c r="H451" s="221">
        <v>0.021</v>
      </c>
      <c r="I451" s="222"/>
      <c r="L451" s="218"/>
      <c r="M451" s="223"/>
      <c r="N451" s="224"/>
      <c r="O451" s="224"/>
      <c r="P451" s="224"/>
      <c r="Q451" s="224"/>
      <c r="R451" s="224"/>
      <c r="S451" s="224"/>
      <c r="T451" s="225"/>
      <c r="AT451" s="219" t="s">
        <v>212</v>
      </c>
      <c r="AU451" s="219" t="s">
        <v>87</v>
      </c>
      <c r="AV451" s="11" t="s">
        <v>87</v>
      </c>
      <c r="AW451" s="11" t="s">
        <v>6</v>
      </c>
      <c r="AX451" s="11" t="s">
        <v>85</v>
      </c>
      <c r="AY451" s="219" t="s">
        <v>201</v>
      </c>
    </row>
    <row r="452" spans="2:65" s="1" customFormat="1" ht="16.5" customHeight="1">
      <c r="B452" s="201"/>
      <c r="C452" s="202" t="s">
        <v>615</v>
      </c>
      <c r="D452" s="202" t="s">
        <v>203</v>
      </c>
      <c r="E452" s="203" t="s">
        <v>2287</v>
      </c>
      <c r="F452" s="204" t="s">
        <v>2288</v>
      </c>
      <c r="G452" s="205" t="s">
        <v>270</v>
      </c>
      <c r="H452" s="206">
        <v>69.12</v>
      </c>
      <c r="I452" s="207"/>
      <c r="J452" s="208">
        <f>ROUND(I452*H452,2)</f>
        <v>0</v>
      </c>
      <c r="K452" s="204" t="s">
        <v>207</v>
      </c>
      <c r="L452" s="47"/>
      <c r="M452" s="209" t="s">
        <v>5</v>
      </c>
      <c r="N452" s="210" t="s">
        <v>48</v>
      </c>
      <c r="O452" s="48"/>
      <c r="P452" s="211">
        <f>O452*H452</f>
        <v>0</v>
      </c>
      <c r="Q452" s="211">
        <v>0.0004</v>
      </c>
      <c r="R452" s="211">
        <f>Q452*H452</f>
        <v>0.027648000000000002</v>
      </c>
      <c r="S452" s="211">
        <v>0</v>
      </c>
      <c r="T452" s="212">
        <f>S452*H452</f>
        <v>0</v>
      </c>
      <c r="AR452" s="24" t="s">
        <v>296</v>
      </c>
      <c r="AT452" s="24" t="s">
        <v>203</v>
      </c>
      <c r="AU452" s="24" t="s">
        <v>87</v>
      </c>
      <c r="AY452" s="24" t="s">
        <v>201</v>
      </c>
      <c r="BE452" s="213">
        <f>IF(N452="základní",J452,0)</f>
        <v>0</v>
      </c>
      <c r="BF452" s="213">
        <f>IF(N452="snížená",J452,0)</f>
        <v>0</v>
      </c>
      <c r="BG452" s="213">
        <f>IF(N452="zákl. přenesená",J452,0)</f>
        <v>0</v>
      </c>
      <c r="BH452" s="213">
        <f>IF(N452="sníž. přenesená",J452,0)</f>
        <v>0</v>
      </c>
      <c r="BI452" s="213">
        <f>IF(N452="nulová",J452,0)</f>
        <v>0</v>
      </c>
      <c r="BJ452" s="24" t="s">
        <v>85</v>
      </c>
      <c r="BK452" s="213">
        <f>ROUND(I452*H452,2)</f>
        <v>0</v>
      </c>
      <c r="BL452" s="24" t="s">
        <v>296</v>
      </c>
      <c r="BM452" s="24" t="s">
        <v>2289</v>
      </c>
    </row>
    <row r="453" spans="2:47" s="1" customFormat="1" ht="13.5">
      <c r="B453" s="47"/>
      <c r="D453" s="214" t="s">
        <v>210</v>
      </c>
      <c r="F453" s="215" t="s">
        <v>2290</v>
      </c>
      <c r="I453" s="216"/>
      <c r="L453" s="47"/>
      <c r="M453" s="217"/>
      <c r="N453" s="48"/>
      <c r="O453" s="48"/>
      <c r="P453" s="48"/>
      <c r="Q453" s="48"/>
      <c r="R453" s="48"/>
      <c r="S453" s="48"/>
      <c r="T453" s="86"/>
      <c r="AT453" s="24" t="s">
        <v>210</v>
      </c>
      <c r="AU453" s="24" t="s">
        <v>87</v>
      </c>
    </row>
    <row r="454" spans="2:51" s="13" customFormat="1" ht="13.5">
      <c r="B454" s="235"/>
      <c r="D454" s="214" t="s">
        <v>212</v>
      </c>
      <c r="E454" s="236" t="s">
        <v>5</v>
      </c>
      <c r="F454" s="237" t="s">
        <v>2281</v>
      </c>
      <c r="H454" s="236" t="s">
        <v>5</v>
      </c>
      <c r="I454" s="238"/>
      <c r="L454" s="235"/>
      <c r="M454" s="239"/>
      <c r="N454" s="240"/>
      <c r="O454" s="240"/>
      <c r="P454" s="240"/>
      <c r="Q454" s="240"/>
      <c r="R454" s="240"/>
      <c r="S454" s="240"/>
      <c r="T454" s="241"/>
      <c r="AT454" s="236" t="s">
        <v>212</v>
      </c>
      <c r="AU454" s="236" t="s">
        <v>87</v>
      </c>
      <c r="AV454" s="13" t="s">
        <v>85</v>
      </c>
      <c r="AW454" s="13" t="s">
        <v>41</v>
      </c>
      <c r="AX454" s="13" t="s">
        <v>77</v>
      </c>
      <c r="AY454" s="236" t="s">
        <v>201</v>
      </c>
    </row>
    <row r="455" spans="2:51" s="11" customFormat="1" ht="13.5">
      <c r="B455" s="218"/>
      <c r="D455" s="214" t="s">
        <v>212</v>
      </c>
      <c r="E455" s="219" t="s">
        <v>5</v>
      </c>
      <c r="F455" s="220" t="s">
        <v>2282</v>
      </c>
      <c r="H455" s="221">
        <v>69.12</v>
      </c>
      <c r="I455" s="222"/>
      <c r="L455" s="218"/>
      <c r="M455" s="223"/>
      <c r="N455" s="224"/>
      <c r="O455" s="224"/>
      <c r="P455" s="224"/>
      <c r="Q455" s="224"/>
      <c r="R455" s="224"/>
      <c r="S455" s="224"/>
      <c r="T455" s="225"/>
      <c r="AT455" s="219" t="s">
        <v>212</v>
      </c>
      <c r="AU455" s="219" t="s">
        <v>87</v>
      </c>
      <c r="AV455" s="11" t="s">
        <v>87</v>
      </c>
      <c r="AW455" s="11" t="s">
        <v>41</v>
      </c>
      <c r="AX455" s="11" t="s">
        <v>77</v>
      </c>
      <c r="AY455" s="219" t="s">
        <v>201</v>
      </c>
    </row>
    <row r="456" spans="2:51" s="12" customFormat="1" ht="13.5">
      <c r="B456" s="226"/>
      <c r="D456" s="214" t="s">
        <v>212</v>
      </c>
      <c r="E456" s="227" t="s">
        <v>5</v>
      </c>
      <c r="F456" s="228" t="s">
        <v>226</v>
      </c>
      <c r="H456" s="229">
        <v>69.12</v>
      </c>
      <c r="I456" s="230"/>
      <c r="L456" s="226"/>
      <c r="M456" s="231"/>
      <c r="N456" s="232"/>
      <c r="O456" s="232"/>
      <c r="P456" s="232"/>
      <c r="Q456" s="232"/>
      <c r="R456" s="232"/>
      <c r="S456" s="232"/>
      <c r="T456" s="233"/>
      <c r="AT456" s="227" t="s">
        <v>212</v>
      </c>
      <c r="AU456" s="227" t="s">
        <v>87</v>
      </c>
      <c r="AV456" s="12" t="s">
        <v>208</v>
      </c>
      <c r="AW456" s="12" t="s">
        <v>41</v>
      </c>
      <c r="AX456" s="12" t="s">
        <v>85</v>
      </c>
      <c r="AY456" s="227" t="s">
        <v>201</v>
      </c>
    </row>
    <row r="457" spans="2:65" s="1" customFormat="1" ht="16.5" customHeight="1">
      <c r="B457" s="201"/>
      <c r="C457" s="242" t="s">
        <v>622</v>
      </c>
      <c r="D457" s="242" t="s">
        <v>504</v>
      </c>
      <c r="E457" s="243" t="s">
        <v>2291</v>
      </c>
      <c r="F457" s="244" t="s">
        <v>2292</v>
      </c>
      <c r="G457" s="245" t="s">
        <v>270</v>
      </c>
      <c r="H457" s="246">
        <v>79.488</v>
      </c>
      <c r="I457" s="247"/>
      <c r="J457" s="248">
        <f>ROUND(I457*H457,2)</f>
        <v>0</v>
      </c>
      <c r="K457" s="244" t="s">
        <v>207</v>
      </c>
      <c r="L457" s="249"/>
      <c r="M457" s="250" t="s">
        <v>5</v>
      </c>
      <c r="N457" s="251" t="s">
        <v>48</v>
      </c>
      <c r="O457" s="48"/>
      <c r="P457" s="211">
        <f>O457*H457</f>
        <v>0</v>
      </c>
      <c r="Q457" s="211">
        <v>0.00388</v>
      </c>
      <c r="R457" s="211">
        <f>Q457*H457</f>
        <v>0.30841344000000004</v>
      </c>
      <c r="S457" s="211">
        <v>0</v>
      </c>
      <c r="T457" s="212">
        <f>S457*H457</f>
        <v>0</v>
      </c>
      <c r="AR457" s="24" t="s">
        <v>391</v>
      </c>
      <c r="AT457" s="24" t="s">
        <v>504</v>
      </c>
      <c r="AU457" s="24" t="s">
        <v>87</v>
      </c>
      <c r="AY457" s="24" t="s">
        <v>201</v>
      </c>
      <c r="BE457" s="213">
        <f>IF(N457="základní",J457,0)</f>
        <v>0</v>
      </c>
      <c r="BF457" s="213">
        <f>IF(N457="snížená",J457,0)</f>
        <v>0</v>
      </c>
      <c r="BG457" s="213">
        <f>IF(N457="zákl. přenesená",J457,0)</f>
        <v>0</v>
      </c>
      <c r="BH457" s="213">
        <f>IF(N457="sníž. přenesená",J457,0)</f>
        <v>0</v>
      </c>
      <c r="BI457" s="213">
        <f>IF(N457="nulová",J457,0)</f>
        <v>0</v>
      </c>
      <c r="BJ457" s="24" t="s">
        <v>85</v>
      </c>
      <c r="BK457" s="213">
        <f>ROUND(I457*H457,2)</f>
        <v>0</v>
      </c>
      <c r="BL457" s="24" t="s">
        <v>296</v>
      </c>
      <c r="BM457" s="24" t="s">
        <v>2293</v>
      </c>
    </row>
    <row r="458" spans="2:47" s="1" customFormat="1" ht="13.5">
      <c r="B458" s="47"/>
      <c r="D458" s="214" t="s">
        <v>210</v>
      </c>
      <c r="F458" s="215" t="s">
        <v>2292</v>
      </c>
      <c r="I458" s="216"/>
      <c r="L458" s="47"/>
      <c r="M458" s="217"/>
      <c r="N458" s="48"/>
      <c r="O458" s="48"/>
      <c r="P458" s="48"/>
      <c r="Q458" s="48"/>
      <c r="R458" s="48"/>
      <c r="S458" s="48"/>
      <c r="T458" s="86"/>
      <c r="AT458" s="24" t="s">
        <v>210</v>
      </c>
      <c r="AU458" s="24" t="s">
        <v>87</v>
      </c>
    </row>
    <row r="459" spans="2:51" s="13" customFormat="1" ht="13.5">
      <c r="B459" s="235"/>
      <c r="D459" s="214" t="s">
        <v>212</v>
      </c>
      <c r="E459" s="236" t="s">
        <v>5</v>
      </c>
      <c r="F459" s="237" t="s">
        <v>2281</v>
      </c>
      <c r="H459" s="236" t="s">
        <v>5</v>
      </c>
      <c r="I459" s="238"/>
      <c r="L459" s="235"/>
      <c r="M459" s="239"/>
      <c r="N459" s="240"/>
      <c r="O459" s="240"/>
      <c r="P459" s="240"/>
      <c r="Q459" s="240"/>
      <c r="R459" s="240"/>
      <c r="S459" s="240"/>
      <c r="T459" s="241"/>
      <c r="AT459" s="236" t="s">
        <v>212</v>
      </c>
      <c r="AU459" s="236" t="s">
        <v>87</v>
      </c>
      <c r="AV459" s="13" t="s">
        <v>85</v>
      </c>
      <c r="AW459" s="13" t="s">
        <v>41</v>
      </c>
      <c r="AX459" s="13" t="s">
        <v>77</v>
      </c>
      <c r="AY459" s="236" t="s">
        <v>201</v>
      </c>
    </row>
    <row r="460" spans="2:51" s="11" customFormat="1" ht="13.5">
      <c r="B460" s="218"/>
      <c r="D460" s="214" t="s">
        <v>212</v>
      </c>
      <c r="E460" s="219" t="s">
        <v>5</v>
      </c>
      <c r="F460" s="220" t="s">
        <v>2282</v>
      </c>
      <c r="H460" s="221">
        <v>69.12</v>
      </c>
      <c r="I460" s="222"/>
      <c r="L460" s="218"/>
      <c r="M460" s="223"/>
      <c r="N460" s="224"/>
      <c r="O460" s="224"/>
      <c r="P460" s="224"/>
      <c r="Q460" s="224"/>
      <c r="R460" s="224"/>
      <c r="S460" s="224"/>
      <c r="T460" s="225"/>
      <c r="AT460" s="219" t="s">
        <v>212</v>
      </c>
      <c r="AU460" s="219" t="s">
        <v>87</v>
      </c>
      <c r="AV460" s="11" t="s">
        <v>87</v>
      </c>
      <c r="AW460" s="11" t="s">
        <v>41</v>
      </c>
      <c r="AX460" s="11" t="s">
        <v>77</v>
      </c>
      <c r="AY460" s="219" t="s">
        <v>201</v>
      </c>
    </row>
    <row r="461" spans="2:51" s="12" customFormat="1" ht="13.5">
      <c r="B461" s="226"/>
      <c r="D461" s="214" t="s">
        <v>212</v>
      </c>
      <c r="E461" s="227" t="s">
        <v>5</v>
      </c>
      <c r="F461" s="228" t="s">
        <v>226</v>
      </c>
      <c r="H461" s="229">
        <v>69.12</v>
      </c>
      <c r="I461" s="230"/>
      <c r="L461" s="226"/>
      <c r="M461" s="231"/>
      <c r="N461" s="232"/>
      <c r="O461" s="232"/>
      <c r="P461" s="232"/>
      <c r="Q461" s="232"/>
      <c r="R461" s="232"/>
      <c r="S461" s="232"/>
      <c r="T461" s="233"/>
      <c r="AT461" s="227" t="s">
        <v>212</v>
      </c>
      <c r="AU461" s="227" t="s">
        <v>87</v>
      </c>
      <c r="AV461" s="12" t="s">
        <v>208</v>
      </c>
      <c r="AW461" s="12" t="s">
        <v>41</v>
      </c>
      <c r="AX461" s="12" t="s">
        <v>85</v>
      </c>
      <c r="AY461" s="227" t="s">
        <v>201</v>
      </c>
    </row>
    <row r="462" spans="2:51" s="11" customFormat="1" ht="13.5">
      <c r="B462" s="218"/>
      <c r="D462" s="214" t="s">
        <v>212</v>
      </c>
      <c r="F462" s="220" t="s">
        <v>2294</v>
      </c>
      <c r="H462" s="221">
        <v>79.488</v>
      </c>
      <c r="I462" s="222"/>
      <c r="L462" s="218"/>
      <c r="M462" s="223"/>
      <c r="N462" s="224"/>
      <c r="O462" s="224"/>
      <c r="P462" s="224"/>
      <c r="Q462" s="224"/>
      <c r="R462" s="224"/>
      <c r="S462" s="224"/>
      <c r="T462" s="225"/>
      <c r="AT462" s="219" t="s">
        <v>212</v>
      </c>
      <c r="AU462" s="219" t="s">
        <v>87</v>
      </c>
      <c r="AV462" s="11" t="s">
        <v>87</v>
      </c>
      <c r="AW462" s="11" t="s">
        <v>6</v>
      </c>
      <c r="AX462" s="11" t="s">
        <v>85</v>
      </c>
      <c r="AY462" s="219" t="s">
        <v>201</v>
      </c>
    </row>
    <row r="463" spans="2:65" s="1" customFormat="1" ht="16.5" customHeight="1">
      <c r="B463" s="201"/>
      <c r="C463" s="202" t="s">
        <v>626</v>
      </c>
      <c r="D463" s="202" t="s">
        <v>203</v>
      </c>
      <c r="E463" s="203" t="s">
        <v>2295</v>
      </c>
      <c r="F463" s="204" t="s">
        <v>2296</v>
      </c>
      <c r="G463" s="205" t="s">
        <v>270</v>
      </c>
      <c r="H463" s="206">
        <v>32.3</v>
      </c>
      <c r="I463" s="207"/>
      <c r="J463" s="208">
        <f>ROUND(I463*H463,2)</f>
        <v>0</v>
      </c>
      <c r="K463" s="204" t="s">
        <v>207</v>
      </c>
      <c r="L463" s="47"/>
      <c r="M463" s="209" t="s">
        <v>5</v>
      </c>
      <c r="N463" s="210" t="s">
        <v>48</v>
      </c>
      <c r="O463" s="48"/>
      <c r="P463" s="211">
        <f>O463*H463</f>
        <v>0</v>
      </c>
      <c r="Q463" s="211">
        <v>0.0035</v>
      </c>
      <c r="R463" s="211">
        <f>Q463*H463</f>
        <v>0.11305</v>
      </c>
      <c r="S463" s="211">
        <v>0</v>
      </c>
      <c r="T463" s="212">
        <f>S463*H463</f>
        <v>0</v>
      </c>
      <c r="AR463" s="24" t="s">
        <v>296</v>
      </c>
      <c r="AT463" s="24" t="s">
        <v>203</v>
      </c>
      <c r="AU463" s="24" t="s">
        <v>87</v>
      </c>
      <c r="AY463" s="24" t="s">
        <v>201</v>
      </c>
      <c r="BE463" s="213">
        <f>IF(N463="základní",J463,0)</f>
        <v>0</v>
      </c>
      <c r="BF463" s="213">
        <f>IF(N463="snížená",J463,0)</f>
        <v>0</v>
      </c>
      <c r="BG463" s="213">
        <f>IF(N463="zákl. přenesená",J463,0)</f>
        <v>0</v>
      </c>
      <c r="BH463" s="213">
        <f>IF(N463="sníž. přenesená",J463,0)</f>
        <v>0</v>
      </c>
      <c r="BI463" s="213">
        <f>IF(N463="nulová",J463,0)</f>
        <v>0</v>
      </c>
      <c r="BJ463" s="24" t="s">
        <v>85</v>
      </c>
      <c r="BK463" s="213">
        <f>ROUND(I463*H463,2)</f>
        <v>0</v>
      </c>
      <c r="BL463" s="24" t="s">
        <v>296</v>
      </c>
      <c r="BM463" s="24" t="s">
        <v>2297</v>
      </c>
    </row>
    <row r="464" spans="2:47" s="1" customFormat="1" ht="13.5">
      <c r="B464" s="47"/>
      <c r="D464" s="214" t="s">
        <v>210</v>
      </c>
      <c r="F464" s="215" t="s">
        <v>2298</v>
      </c>
      <c r="I464" s="216"/>
      <c r="L464" s="47"/>
      <c r="M464" s="217"/>
      <c r="N464" s="48"/>
      <c r="O464" s="48"/>
      <c r="P464" s="48"/>
      <c r="Q464" s="48"/>
      <c r="R464" s="48"/>
      <c r="S464" s="48"/>
      <c r="T464" s="86"/>
      <c r="AT464" s="24" t="s">
        <v>210</v>
      </c>
      <c r="AU464" s="24" t="s">
        <v>87</v>
      </c>
    </row>
    <row r="465" spans="2:51" s="11" customFormat="1" ht="13.5">
      <c r="B465" s="218"/>
      <c r="D465" s="214" t="s">
        <v>212</v>
      </c>
      <c r="E465" s="219" t="s">
        <v>5</v>
      </c>
      <c r="F465" s="220" t="s">
        <v>2299</v>
      </c>
      <c r="H465" s="221">
        <v>32.3</v>
      </c>
      <c r="I465" s="222"/>
      <c r="L465" s="218"/>
      <c r="M465" s="223"/>
      <c r="N465" s="224"/>
      <c r="O465" s="224"/>
      <c r="P465" s="224"/>
      <c r="Q465" s="224"/>
      <c r="R465" s="224"/>
      <c r="S465" s="224"/>
      <c r="T465" s="225"/>
      <c r="AT465" s="219" t="s">
        <v>212</v>
      </c>
      <c r="AU465" s="219" t="s">
        <v>87</v>
      </c>
      <c r="AV465" s="11" t="s">
        <v>87</v>
      </c>
      <c r="AW465" s="11" t="s">
        <v>41</v>
      </c>
      <c r="AX465" s="11" t="s">
        <v>77</v>
      </c>
      <c r="AY465" s="219" t="s">
        <v>201</v>
      </c>
    </row>
    <row r="466" spans="2:51" s="12" customFormat="1" ht="13.5">
      <c r="B466" s="226"/>
      <c r="D466" s="214" t="s">
        <v>212</v>
      </c>
      <c r="E466" s="227" t="s">
        <v>5</v>
      </c>
      <c r="F466" s="228" t="s">
        <v>226</v>
      </c>
      <c r="H466" s="229">
        <v>32.3</v>
      </c>
      <c r="I466" s="230"/>
      <c r="L466" s="226"/>
      <c r="M466" s="231"/>
      <c r="N466" s="232"/>
      <c r="O466" s="232"/>
      <c r="P466" s="232"/>
      <c r="Q466" s="232"/>
      <c r="R466" s="232"/>
      <c r="S466" s="232"/>
      <c r="T466" s="233"/>
      <c r="AT466" s="227" t="s">
        <v>212</v>
      </c>
      <c r="AU466" s="227" t="s">
        <v>87</v>
      </c>
      <c r="AV466" s="12" t="s">
        <v>208</v>
      </c>
      <c r="AW466" s="12" t="s">
        <v>41</v>
      </c>
      <c r="AX466" s="12" t="s">
        <v>85</v>
      </c>
      <c r="AY466" s="227" t="s">
        <v>201</v>
      </c>
    </row>
    <row r="467" spans="2:65" s="1" customFormat="1" ht="16.5" customHeight="1">
      <c r="B467" s="201"/>
      <c r="C467" s="202" t="s">
        <v>630</v>
      </c>
      <c r="D467" s="202" t="s">
        <v>203</v>
      </c>
      <c r="E467" s="203" t="s">
        <v>2300</v>
      </c>
      <c r="F467" s="204" t="s">
        <v>2301</v>
      </c>
      <c r="G467" s="205" t="s">
        <v>270</v>
      </c>
      <c r="H467" s="206">
        <v>26.28</v>
      </c>
      <c r="I467" s="207"/>
      <c r="J467" s="208">
        <f>ROUND(I467*H467,2)</f>
        <v>0</v>
      </c>
      <c r="K467" s="204" t="s">
        <v>207</v>
      </c>
      <c r="L467" s="47"/>
      <c r="M467" s="209" t="s">
        <v>5</v>
      </c>
      <c r="N467" s="210" t="s">
        <v>48</v>
      </c>
      <c r="O467" s="48"/>
      <c r="P467" s="211">
        <f>O467*H467</f>
        <v>0</v>
      </c>
      <c r="Q467" s="211">
        <v>0.0035</v>
      </c>
      <c r="R467" s="211">
        <f>Q467*H467</f>
        <v>0.09198</v>
      </c>
      <c r="S467" s="211">
        <v>0</v>
      </c>
      <c r="T467" s="212">
        <f>S467*H467</f>
        <v>0</v>
      </c>
      <c r="AR467" s="24" t="s">
        <v>296</v>
      </c>
      <c r="AT467" s="24" t="s">
        <v>203</v>
      </c>
      <c r="AU467" s="24" t="s">
        <v>87</v>
      </c>
      <c r="AY467" s="24" t="s">
        <v>201</v>
      </c>
      <c r="BE467" s="213">
        <f>IF(N467="základní",J467,0)</f>
        <v>0</v>
      </c>
      <c r="BF467" s="213">
        <f>IF(N467="snížená",J467,0)</f>
        <v>0</v>
      </c>
      <c r="BG467" s="213">
        <f>IF(N467="zákl. přenesená",J467,0)</f>
        <v>0</v>
      </c>
      <c r="BH467" s="213">
        <f>IF(N467="sníž. přenesená",J467,0)</f>
        <v>0</v>
      </c>
      <c r="BI467" s="213">
        <f>IF(N467="nulová",J467,0)</f>
        <v>0</v>
      </c>
      <c r="BJ467" s="24" t="s">
        <v>85</v>
      </c>
      <c r="BK467" s="213">
        <f>ROUND(I467*H467,2)</f>
        <v>0</v>
      </c>
      <c r="BL467" s="24" t="s">
        <v>296</v>
      </c>
      <c r="BM467" s="24" t="s">
        <v>2302</v>
      </c>
    </row>
    <row r="468" spans="2:47" s="1" customFormat="1" ht="13.5">
      <c r="B468" s="47"/>
      <c r="D468" s="214" t="s">
        <v>210</v>
      </c>
      <c r="F468" s="215" t="s">
        <v>2303</v>
      </c>
      <c r="I468" s="216"/>
      <c r="L468" s="47"/>
      <c r="M468" s="217"/>
      <c r="N468" s="48"/>
      <c r="O468" s="48"/>
      <c r="P468" s="48"/>
      <c r="Q468" s="48"/>
      <c r="R468" s="48"/>
      <c r="S468" s="48"/>
      <c r="T468" s="86"/>
      <c r="AT468" s="24" t="s">
        <v>210</v>
      </c>
      <c r="AU468" s="24" t="s">
        <v>87</v>
      </c>
    </row>
    <row r="469" spans="2:51" s="11" customFormat="1" ht="13.5">
      <c r="B469" s="218"/>
      <c r="D469" s="214" t="s">
        <v>212</v>
      </c>
      <c r="E469" s="219" t="s">
        <v>5</v>
      </c>
      <c r="F469" s="220" t="s">
        <v>2304</v>
      </c>
      <c r="H469" s="221">
        <v>26.28</v>
      </c>
      <c r="I469" s="222"/>
      <c r="L469" s="218"/>
      <c r="M469" s="223"/>
      <c r="N469" s="224"/>
      <c r="O469" s="224"/>
      <c r="P469" s="224"/>
      <c r="Q469" s="224"/>
      <c r="R469" s="224"/>
      <c r="S469" s="224"/>
      <c r="T469" s="225"/>
      <c r="AT469" s="219" t="s">
        <v>212</v>
      </c>
      <c r="AU469" s="219" t="s">
        <v>87</v>
      </c>
      <c r="AV469" s="11" t="s">
        <v>87</v>
      </c>
      <c r="AW469" s="11" t="s">
        <v>41</v>
      </c>
      <c r="AX469" s="11" t="s">
        <v>77</v>
      </c>
      <c r="AY469" s="219" t="s">
        <v>201</v>
      </c>
    </row>
    <row r="470" spans="2:51" s="12" customFormat="1" ht="13.5">
      <c r="B470" s="226"/>
      <c r="D470" s="214" t="s">
        <v>212</v>
      </c>
      <c r="E470" s="227" t="s">
        <v>5</v>
      </c>
      <c r="F470" s="228" t="s">
        <v>226</v>
      </c>
      <c r="H470" s="229">
        <v>26.28</v>
      </c>
      <c r="I470" s="230"/>
      <c r="L470" s="226"/>
      <c r="M470" s="231"/>
      <c r="N470" s="232"/>
      <c r="O470" s="232"/>
      <c r="P470" s="232"/>
      <c r="Q470" s="232"/>
      <c r="R470" s="232"/>
      <c r="S470" s="232"/>
      <c r="T470" s="233"/>
      <c r="AT470" s="227" t="s">
        <v>212</v>
      </c>
      <c r="AU470" s="227" t="s">
        <v>87</v>
      </c>
      <c r="AV470" s="12" t="s">
        <v>208</v>
      </c>
      <c r="AW470" s="12" t="s">
        <v>41</v>
      </c>
      <c r="AX470" s="12" t="s">
        <v>85</v>
      </c>
      <c r="AY470" s="227" t="s">
        <v>201</v>
      </c>
    </row>
    <row r="471" spans="2:65" s="1" customFormat="1" ht="16.5" customHeight="1">
      <c r="B471" s="201"/>
      <c r="C471" s="202" t="s">
        <v>634</v>
      </c>
      <c r="D471" s="202" t="s">
        <v>203</v>
      </c>
      <c r="E471" s="203" t="s">
        <v>497</v>
      </c>
      <c r="F471" s="204" t="s">
        <v>498</v>
      </c>
      <c r="G471" s="205" t="s">
        <v>270</v>
      </c>
      <c r="H471" s="206">
        <v>538.295</v>
      </c>
      <c r="I471" s="207"/>
      <c r="J471" s="208">
        <f>ROUND(I471*H471,2)</f>
        <v>0</v>
      </c>
      <c r="K471" s="204" t="s">
        <v>207</v>
      </c>
      <c r="L471" s="47"/>
      <c r="M471" s="209" t="s">
        <v>5</v>
      </c>
      <c r="N471" s="210" t="s">
        <v>48</v>
      </c>
      <c r="O471" s="48"/>
      <c r="P471" s="211">
        <f>O471*H471</f>
        <v>0</v>
      </c>
      <c r="Q471" s="211">
        <v>3E-05</v>
      </c>
      <c r="R471" s="211">
        <f>Q471*H471</f>
        <v>0.01614885</v>
      </c>
      <c r="S471" s="211">
        <v>0</v>
      </c>
      <c r="T471" s="212">
        <f>S471*H471</f>
        <v>0</v>
      </c>
      <c r="AR471" s="24" t="s">
        <v>296</v>
      </c>
      <c r="AT471" s="24" t="s">
        <v>203</v>
      </c>
      <c r="AU471" s="24" t="s">
        <v>87</v>
      </c>
      <c r="AY471" s="24" t="s">
        <v>201</v>
      </c>
      <c r="BE471" s="213">
        <f>IF(N471="základní",J471,0)</f>
        <v>0</v>
      </c>
      <c r="BF471" s="213">
        <f>IF(N471="snížená",J471,0)</f>
        <v>0</v>
      </c>
      <c r="BG471" s="213">
        <f>IF(N471="zákl. přenesená",J471,0)</f>
        <v>0</v>
      </c>
      <c r="BH471" s="213">
        <f>IF(N471="sníž. přenesená",J471,0)</f>
        <v>0</v>
      </c>
      <c r="BI471" s="213">
        <f>IF(N471="nulová",J471,0)</f>
        <v>0</v>
      </c>
      <c r="BJ471" s="24" t="s">
        <v>85</v>
      </c>
      <c r="BK471" s="213">
        <f>ROUND(I471*H471,2)</f>
        <v>0</v>
      </c>
      <c r="BL471" s="24" t="s">
        <v>296</v>
      </c>
      <c r="BM471" s="24" t="s">
        <v>2305</v>
      </c>
    </row>
    <row r="472" spans="2:47" s="1" customFormat="1" ht="13.5">
      <c r="B472" s="47"/>
      <c r="D472" s="214" t="s">
        <v>210</v>
      </c>
      <c r="F472" s="215" t="s">
        <v>500</v>
      </c>
      <c r="I472" s="216"/>
      <c r="L472" s="47"/>
      <c r="M472" s="217"/>
      <c r="N472" s="48"/>
      <c r="O472" s="48"/>
      <c r="P472" s="48"/>
      <c r="Q472" s="48"/>
      <c r="R472" s="48"/>
      <c r="S472" s="48"/>
      <c r="T472" s="86"/>
      <c r="AT472" s="24" t="s">
        <v>210</v>
      </c>
      <c r="AU472" s="24" t="s">
        <v>87</v>
      </c>
    </row>
    <row r="473" spans="2:51" s="11" customFormat="1" ht="13.5">
      <c r="B473" s="218"/>
      <c r="D473" s="214" t="s">
        <v>212</v>
      </c>
      <c r="E473" s="219" t="s">
        <v>5</v>
      </c>
      <c r="F473" s="220" t="s">
        <v>2306</v>
      </c>
      <c r="H473" s="221">
        <v>538.295</v>
      </c>
      <c r="I473" s="222"/>
      <c r="L473" s="218"/>
      <c r="M473" s="223"/>
      <c r="N473" s="224"/>
      <c r="O473" s="224"/>
      <c r="P473" s="224"/>
      <c r="Q473" s="224"/>
      <c r="R473" s="224"/>
      <c r="S473" s="224"/>
      <c r="T473" s="225"/>
      <c r="AT473" s="219" t="s">
        <v>212</v>
      </c>
      <c r="AU473" s="219" t="s">
        <v>87</v>
      </c>
      <c r="AV473" s="11" t="s">
        <v>87</v>
      </c>
      <c r="AW473" s="11" t="s">
        <v>41</v>
      </c>
      <c r="AX473" s="11" t="s">
        <v>85</v>
      </c>
      <c r="AY473" s="219" t="s">
        <v>201</v>
      </c>
    </row>
    <row r="474" spans="2:65" s="1" customFormat="1" ht="16.5" customHeight="1">
      <c r="B474" s="201"/>
      <c r="C474" s="242" t="s">
        <v>638</v>
      </c>
      <c r="D474" s="242" t="s">
        <v>504</v>
      </c>
      <c r="E474" s="243" t="s">
        <v>505</v>
      </c>
      <c r="F474" s="244" t="s">
        <v>506</v>
      </c>
      <c r="G474" s="245" t="s">
        <v>270</v>
      </c>
      <c r="H474" s="246">
        <v>592.125</v>
      </c>
      <c r="I474" s="247"/>
      <c r="J474" s="248">
        <f>ROUND(I474*H474,2)</f>
        <v>0</v>
      </c>
      <c r="K474" s="244" t="s">
        <v>5</v>
      </c>
      <c r="L474" s="249"/>
      <c r="M474" s="250" t="s">
        <v>5</v>
      </c>
      <c r="N474" s="251" t="s">
        <v>48</v>
      </c>
      <c r="O474" s="48"/>
      <c r="P474" s="211">
        <f>O474*H474</f>
        <v>0</v>
      </c>
      <c r="Q474" s="211">
        <v>0.0019</v>
      </c>
      <c r="R474" s="211">
        <f>Q474*H474</f>
        <v>1.1250375</v>
      </c>
      <c r="S474" s="211">
        <v>0</v>
      </c>
      <c r="T474" s="212">
        <f>S474*H474</f>
        <v>0</v>
      </c>
      <c r="AR474" s="24" t="s">
        <v>391</v>
      </c>
      <c r="AT474" s="24" t="s">
        <v>504</v>
      </c>
      <c r="AU474" s="24" t="s">
        <v>87</v>
      </c>
      <c r="AY474" s="24" t="s">
        <v>201</v>
      </c>
      <c r="BE474" s="213">
        <f>IF(N474="základní",J474,0)</f>
        <v>0</v>
      </c>
      <c r="BF474" s="213">
        <f>IF(N474="snížená",J474,0)</f>
        <v>0</v>
      </c>
      <c r="BG474" s="213">
        <f>IF(N474="zákl. přenesená",J474,0)</f>
        <v>0</v>
      </c>
      <c r="BH474" s="213">
        <f>IF(N474="sníž. přenesená",J474,0)</f>
        <v>0</v>
      </c>
      <c r="BI474" s="213">
        <f>IF(N474="nulová",J474,0)</f>
        <v>0</v>
      </c>
      <c r="BJ474" s="24" t="s">
        <v>85</v>
      </c>
      <c r="BK474" s="213">
        <f>ROUND(I474*H474,2)</f>
        <v>0</v>
      </c>
      <c r="BL474" s="24" t="s">
        <v>296</v>
      </c>
      <c r="BM474" s="24" t="s">
        <v>2307</v>
      </c>
    </row>
    <row r="475" spans="2:51" s="11" customFormat="1" ht="13.5">
      <c r="B475" s="218"/>
      <c r="D475" s="214" t="s">
        <v>212</v>
      </c>
      <c r="E475" s="219" t="s">
        <v>5</v>
      </c>
      <c r="F475" s="220" t="s">
        <v>2306</v>
      </c>
      <c r="H475" s="221">
        <v>538.295</v>
      </c>
      <c r="I475" s="222"/>
      <c r="L475" s="218"/>
      <c r="M475" s="223"/>
      <c r="N475" s="224"/>
      <c r="O475" s="224"/>
      <c r="P475" s="224"/>
      <c r="Q475" s="224"/>
      <c r="R475" s="224"/>
      <c r="S475" s="224"/>
      <c r="T475" s="225"/>
      <c r="AT475" s="219" t="s">
        <v>212</v>
      </c>
      <c r="AU475" s="219" t="s">
        <v>87</v>
      </c>
      <c r="AV475" s="11" t="s">
        <v>87</v>
      </c>
      <c r="AW475" s="11" t="s">
        <v>41</v>
      </c>
      <c r="AX475" s="11" t="s">
        <v>85</v>
      </c>
      <c r="AY475" s="219" t="s">
        <v>201</v>
      </c>
    </row>
    <row r="476" spans="2:51" s="11" customFormat="1" ht="13.5">
      <c r="B476" s="218"/>
      <c r="D476" s="214" t="s">
        <v>212</v>
      </c>
      <c r="F476" s="220" t="s">
        <v>2308</v>
      </c>
      <c r="H476" s="221">
        <v>592.125</v>
      </c>
      <c r="I476" s="222"/>
      <c r="L476" s="218"/>
      <c r="M476" s="223"/>
      <c r="N476" s="224"/>
      <c r="O476" s="224"/>
      <c r="P476" s="224"/>
      <c r="Q476" s="224"/>
      <c r="R476" s="224"/>
      <c r="S476" s="224"/>
      <c r="T476" s="225"/>
      <c r="AT476" s="219" t="s">
        <v>212</v>
      </c>
      <c r="AU476" s="219" t="s">
        <v>87</v>
      </c>
      <c r="AV476" s="11" t="s">
        <v>87</v>
      </c>
      <c r="AW476" s="11" t="s">
        <v>6</v>
      </c>
      <c r="AX476" s="11" t="s">
        <v>85</v>
      </c>
      <c r="AY476" s="219" t="s">
        <v>201</v>
      </c>
    </row>
    <row r="477" spans="2:65" s="1" customFormat="1" ht="16.5" customHeight="1">
      <c r="B477" s="201"/>
      <c r="C477" s="202" t="s">
        <v>642</v>
      </c>
      <c r="D477" s="202" t="s">
        <v>203</v>
      </c>
      <c r="E477" s="203" t="s">
        <v>510</v>
      </c>
      <c r="F477" s="204" t="s">
        <v>511</v>
      </c>
      <c r="G477" s="205" t="s">
        <v>270</v>
      </c>
      <c r="H477" s="206">
        <v>28.17</v>
      </c>
      <c r="I477" s="207"/>
      <c r="J477" s="208">
        <f>ROUND(I477*H477,2)</f>
        <v>0</v>
      </c>
      <c r="K477" s="204" t="s">
        <v>207</v>
      </c>
      <c r="L477" s="47"/>
      <c r="M477" s="209" t="s">
        <v>5</v>
      </c>
      <c r="N477" s="210" t="s">
        <v>48</v>
      </c>
      <c r="O477" s="48"/>
      <c r="P477" s="211">
        <f>O477*H477</f>
        <v>0</v>
      </c>
      <c r="Q477" s="211">
        <v>5E-05</v>
      </c>
      <c r="R477" s="211">
        <f>Q477*H477</f>
        <v>0.0014085000000000002</v>
      </c>
      <c r="S477" s="211">
        <v>0</v>
      </c>
      <c r="T477" s="212">
        <f>S477*H477</f>
        <v>0</v>
      </c>
      <c r="AR477" s="24" t="s">
        <v>296</v>
      </c>
      <c r="AT477" s="24" t="s">
        <v>203</v>
      </c>
      <c r="AU477" s="24" t="s">
        <v>87</v>
      </c>
      <c r="AY477" s="24" t="s">
        <v>201</v>
      </c>
      <c r="BE477" s="213">
        <f>IF(N477="základní",J477,0)</f>
        <v>0</v>
      </c>
      <c r="BF477" s="213">
        <f>IF(N477="snížená",J477,0)</f>
        <v>0</v>
      </c>
      <c r="BG477" s="213">
        <f>IF(N477="zákl. přenesená",J477,0)</f>
        <v>0</v>
      </c>
      <c r="BH477" s="213">
        <f>IF(N477="sníž. přenesená",J477,0)</f>
        <v>0</v>
      </c>
      <c r="BI477" s="213">
        <f>IF(N477="nulová",J477,0)</f>
        <v>0</v>
      </c>
      <c r="BJ477" s="24" t="s">
        <v>85</v>
      </c>
      <c r="BK477" s="213">
        <f>ROUND(I477*H477,2)</f>
        <v>0</v>
      </c>
      <c r="BL477" s="24" t="s">
        <v>296</v>
      </c>
      <c r="BM477" s="24" t="s">
        <v>2309</v>
      </c>
    </row>
    <row r="478" spans="2:47" s="1" customFormat="1" ht="13.5">
      <c r="B478" s="47"/>
      <c r="D478" s="214" t="s">
        <v>210</v>
      </c>
      <c r="F478" s="215" t="s">
        <v>513</v>
      </c>
      <c r="I478" s="216"/>
      <c r="L478" s="47"/>
      <c r="M478" s="217"/>
      <c r="N478" s="48"/>
      <c r="O478" s="48"/>
      <c r="P478" s="48"/>
      <c r="Q478" s="48"/>
      <c r="R478" s="48"/>
      <c r="S478" s="48"/>
      <c r="T478" s="86"/>
      <c r="AT478" s="24" t="s">
        <v>210</v>
      </c>
      <c r="AU478" s="24" t="s">
        <v>87</v>
      </c>
    </row>
    <row r="479" spans="2:51" s="11" customFormat="1" ht="13.5">
      <c r="B479" s="218"/>
      <c r="D479" s="214" t="s">
        <v>212</v>
      </c>
      <c r="E479" s="219" t="s">
        <v>5</v>
      </c>
      <c r="F479" s="220" t="s">
        <v>2310</v>
      </c>
      <c r="H479" s="221">
        <v>28.17</v>
      </c>
      <c r="I479" s="222"/>
      <c r="L479" s="218"/>
      <c r="M479" s="223"/>
      <c r="N479" s="224"/>
      <c r="O479" s="224"/>
      <c r="P479" s="224"/>
      <c r="Q479" s="224"/>
      <c r="R479" s="224"/>
      <c r="S479" s="224"/>
      <c r="T479" s="225"/>
      <c r="AT479" s="219" t="s">
        <v>212</v>
      </c>
      <c r="AU479" s="219" t="s">
        <v>87</v>
      </c>
      <c r="AV479" s="11" t="s">
        <v>87</v>
      </c>
      <c r="AW479" s="11" t="s">
        <v>41</v>
      </c>
      <c r="AX479" s="11" t="s">
        <v>85</v>
      </c>
      <c r="AY479" s="219" t="s">
        <v>201</v>
      </c>
    </row>
    <row r="480" spans="2:65" s="1" customFormat="1" ht="16.5" customHeight="1">
      <c r="B480" s="201"/>
      <c r="C480" s="242" t="s">
        <v>646</v>
      </c>
      <c r="D480" s="242" t="s">
        <v>504</v>
      </c>
      <c r="E480" s="243" t="s">
        <v>505</v>
      </c>
      <c r="F480" s="244" t="s">
        <v>506</v>
      </c>
      <c r="G480" s="245" t="s">
        <v>270</v>
      </c>
      <c r="H480" s="246">
        <v>32.396</v>
      </c>
      <c r="I480" s="247"/>
      <c r="J480" s="248">
        <f>ROUND(I480*H480,2)</f>
        <v>0</v>
      </c>
      <c r="K480" s="244" t="s">
        <v>5</v>
      </c>
      <c r="L480" s="249"/>
      <c r="M480" s="250" t="s">
        <v>5</v>
      </c>
      <c r="N480" s="251" t="s">
        <v>48</v>
      </c>
      <c r="O480" s="48"/>
      <c r="P480" s="211">
        <f>O480*H480</f>
        <v>0</v>
      </c>
      <c r="Q480" s="211">
        <v>0.0019</v>
      </c>
      <c r="R480" s="211">
        <f>Q480*H480</f>
        <v>0.0615524</v>
      </c>
      <c r="S480" s="211">
        <v>0</v>
      </c>
      <c r="T480" s="212">
        <f>S480*H480</f>
        <v>0</v>
      </c>
      <c r="AR480" s="24" t="s">
        <v>391</v>
      </c>
      <c r="AT480" s="24" t="s">
        <v>504</v>
      </c>
      <c r="AU480" s="24" t="s">
        <v>87</v>
      </c>
      <c r="AY480" s="24" t="s">
        <v>201</v>
      </c>
      <c r="BE480" s="213">
        <f>IF(N480="základní",J480,0)</f>
        <v>0</v>
      </c>
      <c r="BF480" s="213">
        <f>IF(N480="snížená",J480,0)</f>
        <v>0</v>
      </c>
      <c r="BG480" s="213">
        <f>IF(N480="zákl. přenesená",J480,0)</f>
        <v>0</v>
      </c>
      <c r="BH480" s="213">
        <f>IF(N480="sníž. přenesená",J480,0)</f>
        <v>0</v>
      </c>
      <c r="BI480" s="213">
        <f>IF(N480="nulová",J480,0)</f>
        <v>0</v>
      </c>
      <c r="BJ480" s="24" t="s">
        <v>85</v>
      </c>
      <c r="BK480" s="213">
        <f>ROUND(I480*H480,2)</f>
        <v>0</v>
      </c>
      <c r="BL480" s="24" t="s">
        <v>296</v>
      </c>
      <c r="BM480" s="24" t="s">
        <v>2311</v>
      </c>
    </row>
    <row r="481" spans="2:51" s="11" customFormat="1" ht="13.5">
      <c r="B481" s="218"/>
      <c r="D481" s="214" t="s">
        <v>212</v>
      </c>
      <c r="E481" s="219" t="s">
        <v>5</v>
      </c>
      <c r="F481" s="220" t="s">
        <v>2310</v>
      </c>
      <c r="H481" s="221">
        <v>28.17</v>
      </c>
      <c r="I481" s="222"/>
      <c r="L481" s="218"/>
      <c r="M481" s="223"/>
      <c r="N481" s="224"/>
      <c r="O481" s="224"/>
      <c r="P481" s="224"/>
      <c r="Q481" s="224"/>
      <c r="R481" s="224"/>
      <c r="S481" s="224"/>
      <c r="T481" s="225"/>
      <c r="AT481" s="219" t="s">
        <v>212</v>
      </c>
      <c r="AU481" s="219" t="s">
        <v>87</v>
      </c>
      <c r="AV481" s="11" t="s">
        <v>87</v>
      </c>
      <c r="AW481" s="11" t="s">
        <v>41</v>
      </c>
      <c r="AX481" s="11" t="s">
        <v>85</v>
      </c>
      <c r="AY481" s="219" t="s">
        <v>201</v>
      </c>
    </row>
    <row r="482" spans="2:51" s="11" customFormat="1" ht="13.5">
      <c r="B482" s="218"/>
      <c r="D482" s="214" t="s">
        <v>212</v>
      </c>
      <c r="F482" s="220" t="s">
        <v>2312</v>
      </c>
      <c r="H482" s="221">
        <v>32.396</v>
      </c>
      <c r="I482" s="222"/>
      <c r="L482" s="218"/>
      <c r="M482" s="223"/>
      <c r="N482" s="224"/>
      <c r="O482" s="224"/>
      <c r="P482" s="224"/>
      <c r="Q482" s="224"/>
      <c r="R482" s="224"/>
      <c r="S482" s="224"/>
      <c r="T482" s="225"/>
      <c r="AT482" s="219" t="s">
        <v>212</v>
      </c>
      <c r="AU482" s="219" t="s">
        <v>87</v>
      </c>
      <c r="AV482" s="11" t="s">
        <v>87</v>
      </c>
      <c r="AW482" s="11" t="s">
        <v>6</v>
      </c>
      <c r="AX482" s="11" t="s">
        <v>85</v>
      </c>
      <c r="AY482" s="219" t="s">
        <v>201</v>
      </c>
    </row>
    <row r="483" spans="2:65" s="1" customFormat="1" ht="16.5" customHeight="1">
      <c r="B483" s="201"/>
      <c r="C483" s="202" t="s">
        <v>650</v>
      </c>
      <c r="D483" s="202" t="s">
        <v>203</v>
      </c>
      <c r="E483" s="203" t="s">
        <v>519</v>
      </c>
      <c r="F483" s="204" t="s">
        <v>520</v>
      </c>
      <c r="G483" s="205" t="s">
        <v>330</v>
      </c>
      <c r="H483" s="206">
        <v>93.9</v>
      </c>
      <c r="I483" s="207"/>
      <c r="J483" s="208">
        <f>ROUND(I483*H483,2)</f>
        <v>0</v>
      </c>
      <c r="K483" s="204" t="s">
        <v>5</v>
      </c>
      <c r="L483" s="47"/>
      <c r="M483" s="209" t="s">
        <v>5</v>
      </c>
      <c r="N483" s="210" t="s">
        <v>48</v>
      </c>
      <c r="O483" s="48"/>
      <c r="P483" s="211">
        <f>O483*H483</f>
        <v>0</v>
      </c>
      <c r="Q483" s="211">
        <v>5E-05</v>
      </c>
      <c r="R483" s="211">
        <f>Q483*H483</f>
        <v>0.004695</v>
      </c>
      <c r="S483" s="211">
        <v>0</v>
      </c>
      <c r="T483" s="212">
        <f>S483*H483</f>
        <v>0</v>
      </c>
      <c r="AR483" s="24" t="s">
        <v>296</v>
      </c>
      <c r="AT483" s="24" t="s">
        <v>203</v>
      </c>
      <c r="AU483" s="24" t="s">
        <v>87</v>
      </c>
      <c r="AY483" s="24" t="s">
        <v>201</v>
      </c>
      <c r="BE483" s="213">
        <f>IF(N483="základní",J483,0)</f>
        <v>0</v>
      </c>
      <c r="BF483" s="213">
        <f>IF(N483="snížená",J483,0)</f>
        <v>0</v>
      </c>
      <c r="BG483" s="213">
        <f>IF(N483="zákl. přenesená",J483,0)</f>
        <v>0</v>
      </c>
      <c r="BH483" s="213">
        <f>IF(N483="sníž. přenesená",J483,0)</f>
        <v>0</v>
      </c>
      <c r="BI483" s="213">
        <f>IF(N483="nulová",J483,0)</f>
        <v>0</v>
      </c>
      <c r="BJ483" s="24" t="s">
        <v>85</v>
      </c>
      <c r="BK483" s="213">
        <f>ROUND(I483*H483,2)</f>
        <v>0</v>
      </c>
      <c r="BL483" s="24" t="s">
        <v>296</v>
      </c>
      <c r="BM483" s="24" t="s">
        <v>2313</v>
      </c>
    </row>
    <row r="484" spans="2:51" s="11" customFormat="1" ht="13.5">
      <c r="B484" s="218"/>
      <c r="D484" s="214" t="s">
        <v>212</v>
      </c>
      <c r="E484" s="219" t="s">
        <v>5</v>
      </c>
      <c r="F484" s="220" t="s">
        <v>2314</v>
      </c>
      <c r="H484" s="221">
        <v>93.9</v>
      </c>
      <c r="I484" s="222"/>
      <c r="L484" s="218"/>
      <c r="M484" s="223"/>
      <c r="N484" s="224"/>
      <c r="O484" s="224"/>
      <c r="P484" s="224"/>
      <c r="Q484" s="224"/>
      <c r="R484" s="224"/>
      <c r="S484" s="224"/>
      <c r="T484" s="225"/>
      <c r="AT484" s="219" t="s">
        <v>212</v>
      </c>
      <c r="AU484" s="219" t="s">
        <v>87</v>
      </c>
      <c r="AV484" s="11" t="s">
        <v>87</v>
      </c>
      <c r="AW484" s="11" t="s">
        <v>41</v>
      </c>
      <c r="AX484" s="11" t="s">
        <v>85</v>
      </c>
      <c r="AY484" s="219" t="s">
        <v>201</v>
      </c>
    </row>
    <row r="485" spans="2:65" s="1" customFormat="1" ht="16.5" customHeight="1">
      <c r="B485" s="201"/>
      <c r="C485" s="202" t="s">
        <v>654</v>
      </c>
      <c r="D485" s="202" t="s">
        <v>203</v>
      </c>
      <c r="E485" s="203" t="s">
        <v>524</v>
      </c>
      <c r="F485" s="204" t="s">
        <v>525</v>
      </c>
      <c r="G485" s="205" t="s">
        <v>270</v>
      </c>
      <c r="H485" s="206">
        <v>538.295</v>
      </c>
      <c r="I485" s="207"/>
      <c r="J485" s="208">
        <f>ROUND(I485*H485,2)</f>
        <v>0</v>
      </c>
      <c r="K485" s="204" t="s">
        <v>207</v>
      </c>
      <c r="L485" s="47"/>
      <c r="M485" s="209" t="s">
        <v>5</v>
      </c>
      <c r="N485" s="210" t="s">
        <v>48</v>
      </c>
      <c r="O485" s="48"/>
      <c r="P485" s="211">
        <f>O485*H485</f>
        <v>0</v>
      </c>
      <c r="Q485" s="211">
        <v>0</v>
      </c>
      <c r="R485" s="211">
        <f>Q485*H485</f>
        <v>0</v>
      </c>
      <c r="S485" s="211">
        <v>0</v>
      </c>
      <c r="T485" s="212">
        <f>S485*H485</f>
        <v>0</v>
      </c>
      <c r="AR485" s="24" t="s">
        <v>296</v>
      </c>
      <c r="AT485" s="24" t="s">
        <v>203</v>
      </c>
      <c r="AU485" s="24" t="s">
        <v>87</v>
      </c>
      <c r="AY485" s="24" t="s">
        <v>201</v>
      </c>
      <c r="BE485" s="213">
        <f>IF(N485="základní",J485,0)</f>
        <v>0</v>
      </c>
      <c r="BF485" s="213">
        <f>IF(N485="snížená",J485,0)</f>
        <v>0</v>
      </c>
      <c r="BG485" s="213">
        <f>IF(N485="zákl. přenesená",J485,0)</f>
        <v>0</v>
      </c>
      <c r="BH485" s="213">
        <f>IF(N485="sníž. přenesená",J485,0)</f>
        <v>0</v>
      </c>
      <c r="BI485" s="213">
        <f>IF(N485="nulová",J485,0)</f>
        <v>0</v>
      </c>
      <c r="BJ485" s="24" t="s">
        <v>85</v>
      </c>
      <c r="BK485" s="213">
        <f>ROUND(I485*H485,2)</f>
        <v>0</v>
      </c>
      <c r="BL485" s="24" t="s">
        <v>296</v>
      </c>
      <c r="BM485" s="24" t="s">
        <v>2315</v>
      </c>
    </row>
    <row r="486" spans="2:47" s="1" customFormat="1" ht="13.5">
      <c r="B486" s="47"/>
      <c r="D486" s="214" t="s">
        <v>210</v>
      </c>
      <c r="F486" s="215" t="s">
        <v>527</v>
      </c>
      <c r="I486" s="216"/>
      <c r="L486" s="47"/>
      <c r="M486" s="217"/>
      <c r="N486" s="48"/>
      <c r="O486" s="48"/>
      <c r="P486" s="48"/>
      <c r="Q486" s="48"/>
      <c r="R486" s="48"/>
      <c r="S486" s="48"/>
      <c r="T486" s="86"/>
      <c r="AT486" s="24" t="s">
        <v>210</v>
      </c>
      <c r="AU486" s="24" t="s">
        <v>87</v>
      </c>
    </row>
    <row r="487" spans="2:51" s="11" customFormat="1" ht="13.5">
      <c r="B487" s="218"/>
      <c r="D487" s="214" t="s">
        <v>212</v>
      </c>
      <c r="E487" s="219" t="s">
        <v>5</v>
      </c>
      <c r="F487" s="220" t="s">
        <v>2306</v>
      </c>
      <c r="H487" s="221">
        <v>538.295</v>
      </c>
      <c r="I487" s="222"/>
      <c r="L487" s="218"/>
      <c r="M487" s="223"/>
      <c r="N487" s="224"/>
      <c r="O487" s="224"/>
      <c r="P487" s="224"/>
      <c r="Q487" s="224"/>
      <c r="R487" s="224"/>
      <c r="S487" s="224"/>
      <c r="T487" s="225"/>
      <c r="AT487" s="219" t="s">
        <v>212</v>
      </c>
      <c r="AU487" s="219" t="s">
        <v>87</v>
      </c>
      <c r="AV487" s="11" t="s">
        <v>87</v>
      </c>
      <c r="AW487" s="11" t="s">
        <v>41</v>
      </c>
      <c r="AX487" s="11" t="s">
        <v>85</v>
      </c>
      <c r="AY487" s="219" t="s">
        <v>201</v>
      </c>
    </row>
    <row r="488" spans="2:65" s="1" customFormat="1" ht="16.5" customHeight="1">
      <c r="B488" s="201"/>
      <c r="C488" s="242" t="s">
        <v>658</v>
      </c>
      <c r="D488" s="242" t="s">
        <v>504</v>
      </c>
      <c r="E488" s="243" t="s">
        <v>529</v>
      </c>
      <c r="F488" s="244" t="s">
        <v>530</v>
      </c>
      <c r="G488" s="245" t="s">
        <v>270</v>
      </c>
      <c r="H488" s="246">
        <v>1189.577</v>
      </c>
      <c r="I488" s="247"/>
      <c r="J488" s="248">
        <f>ROUND(I488*H488,2)</f>
        <v>0</v>
      </c>
      <c r="K488" s="244" t="s">
        <v>207</v>
      </c>
      <c r="L488" s="249"/>
      <c r="M488" s="250" t="s">
        <v>5</v>
      </c>
      <c r="N488" s="251" t="s">
        <v>48</v>
      </c>
      <c r="O488" s="48"/>
      <c r="P488" s="211">
        <f>O488*H488</f>
        <v>0</v>
      </c>
      <c r="Q488" s="211">
        <v>0.0003</v>
      </c>
      <c r="R488" s="211">
        <f>Q488*H488</f>
        <v>0.35687309999999994</v>
      </c>
      <c r="S488" s="211">
        <v>0</v>
      </c>
      <c r="T488" s="212">
        <f>S488*H488</f>
        <v>0</v>
      </c>
      <c r="AR488" s="24" t="s">
        <v>391</v>
      </c>
      <c r="AT488" s="24" t="s">
        <v>504</v>
      </c>
      <c r="AU488" s="24" t="s">
        <v>87</v>
      </c>
      <c r="AY488" s="24" t="s">
        <v>201</v>
      </c>
      <c r="BE488" s="213">
        <f>IF(N488="základní",J488,0)</f>
        <v>0</v>
      </c>
      <c r="BF488" s="213">
        <f>IF(N488="snížená",J488,0)</f>
        <v>0</v>
      </c>
      <c r="BG488" s="213">
        <f>IF(N488="zákl. přenesená",J488,0)</f>
        <v>0</v>
      </c>
      <c r="BH488" s="213">
        <f>IF(N488="sníž. přenesená",J488,0)</f>
        <v>0</v>
      </c>
      <c r="BI488" s="213">
        <f>IF(N488="nulová",J488,0)</f>
        <v>0</v>
      </c>
      <c r="BJ488" s="24" t="s">
        <v>85</v>
      </c>
      <c r="BK488" s="213">
        <f>ROUND(I488*H488,2)</f>
        <v>0</v>
      </c>
      <c r="BL488" s="24" t="s">
        <v>296</v>
      </c>
      <c r="BM488" s="24" t="s">
        <v>2316</v>
      </c>
    </row>
    <row r="489" spans="2:47" s="1" customFormat="1" ht="13.5">
      <c r="B489" s="47"/>
      <c r="D489" s="214" t="s">
        <v>210</v>
      </c>
      <c r="F489" s="215" t="s">
        <v>530</v>
      </c>
      <c r="I489" s="216"/>
      <c r="L489" s="47"/>
      <c r="M489" s="217"/>
      <c r="N489" s="48"/>
      <c r="O489" s="48"/>
      <c r="P489" s="48"/>
      <c r="Q489" s="48"/>
      <c r="R489" s="48"/>
      <c r="S489" s="48"/>
      <c r="T489" s="86"/>
      <c r="AT489" s="24" t="s">
        <v>210</v>
      </c>
      <c r="AU489" s="24" t="s">
        <v>87</v>
      </c>
    </row>
    <row r="490" spans="2:51" s="11" customFormat="1" ht="13.5">
      <c r="B490" s="218"/>
      <c r="D490" s="214" t="s">
        <v>212</v>
      </c>
      <c r="E490" s="219" t="s">
        <v>5</v>
      </c>
      <c r="F490" s="220" t="s">
        <v>2317</v>
      </c>
      <c r="H490" s="221">
        <v>1076.59</v>
      </c>
      <c r="I490" s="222"/>
      <c r="L490" s="218"/>
      <c r="M490" s="223"/>
      <c r="N490" s="224"/>
      <c r="O490" s="224"/>
      <c r="P490" s="224"/>
      <c r="Q490" s="224"/>
      <c r="R490" s="224"/>
      <c r="S490" s="224"/>
      <c r="T490" s="225"/>
      <c r="AT490" s="219" t="s">
        <v>212</v>
      </c>
      <c r="AU490" s="219" t="s">
        <v>87</v>
      </c>
      <c r="AV490" s="11" t="s">
        <v>87</v>
      </c>
      <c r="AW490" s="11" t="s">
        <v>41</v>
      </c>
      <c r="AX490" s="11" t="s">
        <v>77</v>
      </c>
      <c r="AY490" s="219" t="s">
        <v>201</v>
      </c>
    </row>
    <row r="491" spans="2:51" s="11" customFormat="1" ht="13.5">
      <c r="B491" s="218"/>
      <c r="D491" s="214" t="s">
        <v>212</v>
      </c>
      <c r="E491" s="219" t="s">
        <v>5</v>
      </c>
      <c r="F491" s="220" t="s">
        <v>2318</v>
      </c>
      <c r="H491" s="221">
        <v>56.34</v>
      </c>
      <c r="I491" s="222"/>
      <c r="L491" s="218"/>
      <c r="M491" s="223"/>
      <c r="N491" s="224"/>
      <c r="O491" s="224"/>
      <c r="P491" s="224"/>
      <c r="Q491" s="224"/>
      <c r="R491" s="224"/>
      <c r="S491" s="224"/>
      <c r="T491" s="225"/>
      <c r="AT491" s="219" t="s">
        <v>212</v>
      </c>
      <c r="AU491" s="219" t="s">
        <v>87</v>
      </c>
      <c r="AV491" s="11" t="s">
        <v>87</v>
      </c>
      <c r="AW491" s="11" t="s">
        <v>41</v>
      </c>
      <c r="AX491" s="11" t="s">
        <v>77</v>
      </c>
      <c r="AY491" s="219" t="s">
        <v>201</v>
      </c>
    </row>
    <row r="492" spans="2:51" s="12" customFormat="1" ht="13.5">
      <c r="B492" s="226"/>
      <c r="D492" s="214" t="s">
        <v>212</v>
      </c>
      <c r="E492" s="227" t="s">
        <v>5</v>
      </c>
      <c r="F492" s="228" t="s">
        <v>226</v>
      </c>
      <c r="H492" s="229">
        <v>1132.93</v>
      </c>
      <c r="I492" s="230"/>
      <c r="L492" s="226"/>
      <c r="M492" s="231"/>
      <c r="N492" s="232"/>
      <c r="O492" s="232"/>
      <c r="P492" s="232"/>
      <c r="Q492" s="232"/>
      <c r="R492" s="232"/>
      <c r="S492" s="232"/>
      <c r="T492" s="233"/>
      <c r="AT492" s="227" t="s">
        <v>212</v>
      </c>
      <c r="AU492" s="227" t="s">
        <v>87</v>
      </c>
      <c r="AV492" s="12" t="s">
        <v>208</v>
      </c>
      <c r="AW492" s="12" t="s">
        <v>41</v>
      </c>
      <c r="AX492" s="12" t="s">
        <v>85</v>
      </c>
      <c r="AY492" s="227" t="s">
        <v>201</v>
      </c>
    </row>
    <row r="493" spans="2:51" s="11" customFormat="1" ht="13.5">
      <c r="B493" s="218"/>
      <c r="D493" s="214" t="s">
        <v>212</v>
      </c>
      <c r="F493" s="220" t="s">
        <v>2319</v>
      </c>
      <c r="H493" s="221">
        <v>1189.577</v>
      </c>
      <c r="I493" s="222"/>
      <c r="L493" s="218"/>
      <c r="M493" s="223"/>
      <c r="N493" s="224"/>
      <c r="O493" s="224"/>
      <c r="P493" s="224"/>
      <c r="Q493" s="224"/>
      <c r="R493" s="224"/>
      <c r="S493" s="224"/>
      <c r="T493" s="225"/>
      <c r="AT493" s="219" t="s">
        <v>212</v>
      </c>
      <c r="AU493" s="219" t="s">
        <v>87</v>
      </c>
      <c r="AV493" s="11" t="s">
        <v>87</v>
      </c>
      <c r="AW493" s="11" t="s">
        <v>6</v>
      </c>
      <c r="AX493" s="11" t="s">
        <v>85</v>
      </c>
      <c r="AY493" s="219" t="s">
        <v>201</v>
      </c>
    </row>
    <row r="494" spans="2:65" s="1" customFormat="1" ht="16.5" customHeight="1">
      <c r="B494" s="201"/>
      <c r="C494" s="202" t="s">
        <v>662</v>
      </c>
      <c r="D494" s="202" t="s">
        <v>203</v>
      </c>
      <c r="E494" s="203" t="s">
        <v>537</v>
      </c>
      <c r="F494" s="204" t="s">
        <v>538</v>
      </c>
      <c r="G494" s="205" t="s">
        <v>270</v>
      </c>
      <c r="H494" s="206">
        <v>538.295</v>
      </c>
      <c r="I494" s="207"/>
      <c r="J494" s="208">
        <f>ROUND(I494*H494,2)</f>
        <v>0</v>
      </c>
      <c r="K494" s="204" t="s">
        <v>207</v>
      </c>
      <c r="L494" s="47"/>
      <c r="M494" s="209" t="s">
        <v>5</v>
      </c>
      <c r="N494" s="210" t="s">
        <v>48</v>
      </c>
      <c r="O494" s="48"/>
      <c r="P494" s="211">
        <f>O494*H494</f>
        <v>0</v>
      </c>
      <c r="Q494" s="211">
        <v>0</v>
      </c>
      <c r="R494" s="211">
        <f>Q494*H494</f>
        <v>0</v>
      </c>
      <c r="S494" s="211">
        <v>0</v>
      </c>
      <c r="T494" s="212">
        <f>S494*H494</f>
        <v>0</v>
      </c>
      <c r="AR494" s="24" t="s">
        <v>296</v>
      </c>
      <c r="AT494" s="24" t="s">
        <v>203</v>
      </c>
      <c r="AU494" s="24" t="s">
        <v>87</v>
      </c>
      <c r="AY494" s="24" t="s">
        <v>201</v>
      </c>
      <c r="BE494" s="213">
        <f>IF(N494="základní",J494,0)</f>
        <v>0</v>
      </c>
      <c r="BF494" s="213">
        <f>IF(N494="snížená",J494,0)</f>
        <v>0</v>
      </c>
      <c r="BG494" s="213">
        <f>IF(N494="zákl. přenesená",J494,0)</f>
        <v>0</v>
      </c>
      <c r="BH494" s="213">
        <f>IF(N494="sníž. přenesená",J494,0)</f>
        <v>0</v>
      </c>
      <c r="BI494" s="213">
        <f>IF(N494="nulová",J494,0)</f>
        <v>0</v>
      </c>
      <c r="BJ494" s="24" t="s">
        <v>85</v>
      </c>
      <c r="BK494" s="213">
        <f>ROUND(I494*H494,2)</f>
        <v>0</v>
      </c>
      <c r="BL494" s="24" t="s">
        <v>296</v>
      </c>
      <c r="BM494" s="24" t="s">
        <v>2320</v>
      </c>
    </row>
    <row r="495" spans="2:47" s="1" customFormat="1" ht="13.5">
      <c r="B495" s="47"/>
      <c r="D495" s="214" t="s">
        <v>210</v>
      </c>
      <c r="F495" s="215" t="s">
        <v>540</v>
      </c>
      <c r="I495" s="216"/>
      <c r="L495" s="47"/>
      <c r="M495" s="217"/>
      <c r="N495" s="48"/>
      <c r="O495" s="48"/>
      <c r="P495" s="48"/>
      <c r="Q495" s="48"/>
      <c r="R495" s="48"/>
      <c r="S495" s="48"/>
      <c r="T495" s="86"/>
      <c r="AT495" s="24" t="s">
        <v>210</v>
      </c>
      <c r="AU495" s="24" t="s">
        <v>87</v>
      </c>
    </row>
    <row r="496" spans="2:51" s="11" customFormat="1" ht="13.5">
      <c r="B496" s="218"/>
      <c r="D496" s="214" t="s">
        <v>212</v>
      </c>
      <c r="E496" s="219" t="s">
        <v>5</v>
      </c>
      <c r="F496" s="220" t="s">
        <v>2306</v>
      </c>
      <c r="H496" s="221">
        <v>538.295</v>
      </c>
      <c r="I496" s="222"/>
      <c r="L496" s="218"/>
      <c r="M496" s="223"/>
      <c r="N496" s="224"/>
      <c r="O496" s="224"/>
      <c r="P496" s="224"/>
      <c r="Q496" s="224"/>
      <c r="R496" s="224"/>
      <c r="S496" s="224"/>
      <c r="T496" s="225"/>
      <c r="AT496" s="219" t="s">
        <v>212</v>
      </c>
      <c r="AU496" s="219" t="s">
        <v>87</v>
      </c>
      <c r="AV496" s="11" t="s">
        <v>87</v>
      </c>
      <c r="AW496" s="11" t="s">
        <v>41</v>
      </c>
      <c r="AX496" s="11" t="s">
        <v>85</v>
      </c>
      <c r="AY496" s="219" t="s">
        <v>201</v>
      </c>
    </row>
    <row r="497" spans="2:65" s="1" customFormat="1" ht="16.5" customHeight="1">
      <c r="B497" s="201"/>
      <c r="C497" s="202" t="s">
        <v>666</v>
      </c>
      <c r="D497" s="202" t="s">
        <v>203</v>
      </c>
      <c r="E497" s="203" t="s">
        <v>542</v>
      </c>
      <c r="F497" s="204" t="s">
        <v>543</v>
      </c>
      <c r="G497" s="205" t="s">
        <v>270</v>
      </c>
      <c r="H497" s="206">
        <v>28.17</v>
      </c>
      <c r="I497" s="207"/>
      <c r="J497" s="208">
        <f>ROUND(I497*H497,2)</f>
        <v>0</v>
      </c>
      <c r="K497" s="204" t="s">
        <v>207</v>
      </c>
      <c r="L497" s="47"/>
      <c r="M497" s="209" t="s">
        <v>5</v>
      </c>
      <c r="N497" s="210" t="s">
        <v>48</v>
      </c>
      <c r="O497" s="48"/>
      <c r="P497" s="211">
        <f>O497*H497</f>
        <v>0</v>
      </c>
      <c r="Q497" s="211">
        <v>0</v>
      </c>
      <c r="R497" s="211">
        <f>Q497*H497</f>
        <v>0</v>
      </c>
      <c r="S497" s="211">
        <v>0</v>
      </c>
      <c r="T497" s="212">
        <f>S497*H497</f>
        <v>0</v>
      </c>
      <c r="AR497" s="24" t="s">
        <v>296</v>
      </c>
      <c r="AT497" s="24" t="s">
        <v>203</v>
      </c>
      <c r="AU497" s="24" t="s">
        <v>87</v>
      </c>
      <c r="AY497" s="24" t="s">
        <v>201</v>
      </c>
      <c r="BE497" s="213">
        <f>IF(N497="základní",J497,0)</f>
        <v>0</v>
      </c>
      <c r="BF497" s="213">
        <f>IF(N497="snížená",J497,0)</f>
        <v>0</v>
      </c>
      <c r="BG497" s="213">
        <f>IF(N497="zákl. přenesená",J497,0)</f>
        <v>0</v>
      </c>
      <c r="BH497" s="213">
        <f>IF(N497="sníž. přenesená",J497,0)</f>
        <v>0</v>
      </c>
      <c r="BI497" s="213">
        <f>IF(N497="nulová",J497,0)</f>
        <v>0</v>
      </c>
      <c r="BJ497" s="24" t="s">
        <v>85</v>
      </c>
      <c r="BK497" s="213">
        <f>ROUND(I497*H497,2)</f>
        <v>0</v>
      </c>
      <c r="BL497" s="24" t="s">
        <v>296</v>
      </c>
      <c r="BM497" s="24" t="s">
        <v>2321</v>
      </c>
    </row>
    <row r="498" spans="2:47" s="1" customFormat="1" ht="13.5">
      <c r="B498" s="47"/>
      <c r="D498" s="214" t="s">
        <v>210</v>
      </c>
      <c r="F498" s="215" t="s">
        <v>545</v>
      </c>
      <c r="I498" s="216"/>
      <c r="L498" s="47"/>
      <c r="M498" s="217"/>
      <c r="N498" s="48"/>
      <c r="O498" s="48"/>
      <c r="P498" s="48"/>
      <c r="Q498" s="48"/>
      <c r="R498" s="48"/>
      <c r="S498" s="48"/>
      <c r="T498" s="86"/>
      <c r="AT498" s="24" t="s">
        <v>210</v>
      </c>
      <c r="AU498" s="24" t="s">
        <v>87</v>
      </c>
    </row>
    <row r="499" spans="2:51" s="11" customFormat="1" ht="13.5">
      <c r="B499" s="218"/>
      <c r="D499" s="214" t="s">
        <v>212</v>
      </c>
      <c r="E499" s="219" t="s">
        <v>5</v>
      </c>
      <c r="F499" s="220" t="s">
        <v>2310</v>
      </c>
      <c r="H499" s="221">
        <v>28.17</v>
      </c>
      <c r="I499" s="222"/>
      <c r="L499" s="218"/>
      <c r="M499" s="223"/>
      <c r="N499" s="224"/>
      <c r="O499" s="224"/>
      <c r="P499" s="224"/>
      <c r="Q499" s="224"/>
      <c r="R499" s="224"/>
      <c r="S499" s="224"/>
      <c r="T499" s="225"/>
      <c r="AT499" s="219" t="s">
        <v>212</v>
      </c>
      <c r="AU499" s="219" t="s">
        <v>87</v>
      </c>
      <c r="AV499" s="11" t="s">
        <v>87</v>
      </c>
      <c r="AW499" s="11" t="s">
        <v>41</v>
      </c>
      <c r="AX499" s="11" t="s">
        <v>85</v>
      </c>
      <c r="AY499" s="219" t="s">
        <v>201</v>
      </c>
    </row>
    <row r="500" spans="2:65" s="1" customFormat="1" ht="16.5" customHeight="1">
      <c r="B500" s="201"/>
      <c r="C500" s="202" t="s">
        <v>675</v>
      </c>
      <c r="D500" s="202" t="s">
        <v>203</v>
      </c>
      <c r="E500" s="203" t="s">
        <v>546</v>
      </c>
      <c r="F500" s="204" t="s">
        <v>547</v>
      </c>
      <c r="G500" s="205" t="s">
        <v>270</v>
      </c>
      <c r="H500" s="206">
        <v>28.17</v>
      </c>
      <c r="I500" s="207"/>
      <c r="J500" s="208">
        <f>ROUND(I500*H500,2)</f>
        <v>0</v>
      </c>
      <c r="K500" s="204" t="s">
        <v>207</v>
      </c>
      <c r="L500" s="47"/>
      <c r="M500" s="209" t="s">
        <v>5</v>
      </c>
      <c r="N500" s="210" t="s">
        <v>48</v>
      </c>
      <c r="O500" s="48"/>
      <c r="P500" s="211">
        <f>O500*H500</f>
        <v>0</v>
      </c>
      <c r="Q500" s="211">
        <v>0</v>
      </c>
      <c r="R500" s="211">
        <f>Q500*H500</f>
        <v>0</v>
      </c>
      <c r="S500" s="211">
        <v>0</v>
      </c>
      <c r="T500" s="212">
        <f>S500*H500</f>
        <v>0</v>
      </c>
      <c r="AR500" s="24" t="s">
        <v>296</v>
      </c>
      <c r="AT500" s="24" t="s">
        <v>203</v>
      </c>
      <c r="AU500" s="24" t="s">
        <v>87</v>
      </c>
      <c r="AY500" s="24" t="s">
        <v>201</v>
      </c>
      <c r="BE500" s="213">
        <f>IF(N500="základní",J500,0)</f>
        <v>0</v>
      </c>
      <c r="BF500" s="213">
        <f>IF(N500="snížená",J500,0)</f>
        <v>0</v>
      </c>
      <c r="BG500" s="213">
        <f>IF(N500="zákl. přenesená",J500,0)</f>
        <v>0</v>
      </c>
      <c r="BH500" s="213">
        <f>IF(N500="sníž. přenesená",J500,0)</f>
        <v>0</v>
      </c>
      <c r="BI500" s="213">
        <f>IF(N500="nulová",J500,0)</f>
        <v>0</v>
      </c>
      <c r="BJ500" s="24" t="s">
        <v>85</v>
      </c>
      <c r="BK500" s="213">
        <f>ROUND(I500*H500,2)</f>
        <v>0</v>
      </c>
      <c r="BL500" s="24" t="s">
        <v>296</v>
      </c>
      <c r="BM500" s="24" t="s">
        <v>2322</v>
      </c>
    </row>
    <row r="501" spans="2:47" s="1" customFormat="1" ht="13.5">
      <c r="B501" s="47"/>
      <c r="D501" s="214" t="s">
        <v>210</v>
      </c>
      <c r="F501" s="215" t="s">
        <v>549</v>
      </c>
      <c r="I501" s="216"/>
      <c r="L501" s="47"/>
      <c r="M501" s="217"/>
      <c r="N501" s="48"/>
      <c r="O501" s="48"/>
      <c r="P501" s="48"/>
      <c r="Q501" s="48"/>
      <c r="R501" s="48"/>
      <c r="S501" s="48"/>
      <c r="T501" s="86"/>
      <c r="AT501" s="24" t="s">
        <v>210</v>
      </c>
      <c r="AU501" s="24" t="s">
        <v>87</v>
      </c>
    </row>
    <row r="502" spans="2:51" s="11" customFormat="1" ht="13.5">
      <c r="B502" s="218"/>
      <c r="D502" s="214" t="s">
        <v>212</v>
      </c>
      <c r="E502" s="219" t="s">
        <v>5</v>
      </c>
      <c r="F502" s="220" t="s">
        <v>2310</v>
      </c>
      <c r="H502" s="221">
        <v>28.17</v>
      </c>
      <c r="I502" s="222"/>
      <c r="L502" s="218"/>
      <c r="M502" s="223"/>
      <c r="N502" s="224"/>
      <c r="O502" s="224"/>
      <c r="P502" s="224"/>
      <c r="Q502" s="224"/>
      <c r="R502" s="224"/>
      <c r="S502" s="224"/>
      <c r="T502" s="225"/>
      <c r="AT502" s="219" t="s">
        <v>212</v>
      </c>
      <c r="AU502" s="219" t="s">
        <v>87</v>
      </c>
      <c r="AV502" s="11" t="s">
        <v>87</v>
      </c>
      <c r="AW502" s="11" t="s">
        <v>41</v>
      </c>
      <c r="AX502" s="11" t="s">
        <v>85</v>
      </c>
      <c r="AY502" s="219" t="s">
        <v>201</v>
      </c>
    </row>
    <row r="503" spans="2:65" s="1" customFormat="1" ht="25.5" customHeight="1">
      <c r="B503" s="201"/>
      <c r="C503" s="202" t="s">
        <v>682</v>
      </c>
      <c r="D503" s="202" t="s">
        <v>203</v>
      </c>
      <c r="E503" s="203" t="s">
        <v>551</v>
      </c>
      <c r="F503" s="204" t="s">
        <v>552</v>
      </c>
      <c r="G503" s="205" t="s">
        <v>259</v>
      </c>
      <c r="H503" s="206">
        <v>2.128</v>
      </c>
      <c r="I503" s="207"/>
      <c r="J503" s="208">
        <f>ROUND(I503*H503,2)</f>
        <v>0</v>
      </c>
      <c r="K503" s="204" t="s">
        <v>207</v>
      </c>
      <c r="L503" s="47"/>
      <c r="M503" s="209" t="s">
        <v>5</v>
      </c>
      <c r="N503" s="210" t="s">
        <v>48</v>
      </c>
      <c r="O503" s="48"/>
      <c r="P503" s="211">
        <f>O503*H503</f>
        <v>0</v>
      </c>
      <c r="Q503" s="211">
        <v>0</v>
      </c>
      <c r="R503" s="211">
        <f>Q503*H503</f>
        <v>0</v>
      </c>
      <c r="S503" s="211">
        <v>0</v>
      </c>
      <c r="T503" s="212">
        <f>S503*H503</f>
        <v>0</v>
      </c>
      <c r="AR503" s="24" t="s">
        <v>296</v>
      </c>
      <c r="AT503" s="24" t="s">
        <v>203</v>
      </c>
      <c r="AU503" s="24" t="s">
        <v>87</v>
      </c>
      <c r="AY503" s="24" t="s">
        <v>201</v>
      </c>
      <c r="BE503" s="213">
        <f>IF(N503="základní",J503,0)</f>
        <v>0</v>
      </c>
      <c r="BF503" s="213">
        <f>IF(N503="snížená",J503,0)</f>
        <v>0</v>
      </c>
      <c r="BG503" s="213">
        <f>IF(N503="zákl. přenesená",J503,0)</f>
        <v>0</v>
      </c>
      <c r="BH503" s="213">
        <f>IF(N503="sníž. přenesená",J503,0)</f>
        <v>0</v>
      </c>
      <c r="BI503" s="213">
        <f>IF(N503="nulová",J503,0)</f>
        <v>0</v>
      </c>
      <c r="BJ503" s="24" t="s">
        <v>85</v>
      </c>
      <c r="BK503" s="213">
        <f>ROUND(I503*H503,2)</f>
        <v>0</v>
      </c>
      <c r="BL503" s="24" t="s">
        <v>296</v>
      </c>
      <c r="BM503" s="24" t="s">
        <v>2323</v>
      </c>
    </row>
    <row r="504" spans="2:47" s="1" customFormat="1" ht="13.5">
      <c r="B504" s="47"/>
      <c r="D504" s="214" t="s">
        <v>210</v>
      </c>
      <c r="F504" s="215" t="s">
        <v>554</v>
      </c>
      <c r="I504" s="216"/>
      <c r="L504" s="47"/>
      <c r="M504" s="217"/>
      <c r="N504" s="48"/>
      <c r="O504" s="48"/>
      <c r="P504" s="48"/>
      <c r="Q504" s="48"/>
      <c r="R504" s="48"/>
      <c r="S504" s="48"/>
      <c r="T504" s="86"/>
      <c r="AT504" s="24" t="s">
        <v>210</v>
      </c>
      <c r="AU504" s="24" t="s">
        <v>87</v>
      </c>
    </row>
    <row r="505" spans="2:63" s="10" customFormat="1" ht="29.85" customHeight="1">
      <c r="B505" s="188"/>
      <c r="D505" s="189" t="s">
        <v>76</v>
      </c>
      <c r="E505" s="199" t="s">
        <v>555</v>
      </c>
      <c r="F505" s="199" t="s">
        <v>556</v>
      </c>
      <c r="I505" s="191"/>
      <c r="J505" s="200">
        <f>BK505</f>
        <v>0</v>
      </c>
      <c r="L505" s="188"/>
      <c r="M505" s="193"/>
      <c r="N505" s="194"/>
      <c r="O505" s="194"/>
      <c r="P505" s="195">
        <f>SUM(P506:P522)</f>
        <v>0</v>
      </c>
      <c r="Q505" s="194"/>
      <c r="R505" s="195">
        <f>SUM(R506:R522)</f>
        <v>6.742325999999999</v>
      </c>
      <c r="S505" s="194"/>
      <c r="T505" s="196">
        <f>SUM(T506:T522)</f>
        <v>0</v>
      </c>
      <c r="AR505" s="189" t="s">
        <v>87</v>
      </c>
      <c r="AT505" s="197" t="s">
        <v>76</v>
      </c>
      <c r="AU505" s="197" t="s">
        <v>85</v>
      </c>
      <c r="AY505" s="189" t="s">
        <v>201</v>
      </c>
      <c r="BK505" s="198">
        <f>SUM(BK506:BK522)</f>
        <v>0</v>
      </c>
    </row>
    <row r="506" spans="2:65" s="1" customFormat="1" ht="25.5" customHeight="1">
      <c r="B506" s="201"/>
      <c r="C506" s="202" t="s">
        <v>687</v>
      </c>
      <c r="D506" s="202" t="s">
        <v>203</v>
      </c>
      <c r="E506" s="203" t="s">
        <v>2324</v>
      </c>
      <c r="F506" s="204" t="s">
        <v>2325</v>
      </c>
      <c r="G506" s="205" t="s">
        <v>206</v>
      </c>
      <c r="H506" s="206">
        <v>201.577</v>
      </c>
      <c r="I506" s="207"/>
      <c r="J506" s="208">
        <f>ROUND(I506*H506,2)</f>
        <v>0</v>
      </c>
      <c r="K506" s="204" t="s">
        <v>207</v>
      </c>
      <c r="L506" s="47"/>
      <c r="M506" s="209" t="s">
        <v>5</v>
      </c>
      <c r="N506" s="210" t="s">
        <v>48</v>
      </c>
      <c r="O506" s="48"/>
      <c r="P506" s="211">
        <f>O506*H506</f>
        <v>0</v>
      </c>
      <c r="Q506" s="211">
        <v>0.026</v>
      </c>
      <c r="R506" s="211">
        <f>Q506*H506</f>
        <v>5.241002</v>
      </c>
      <c r="S506" s="211">
        <v>0</v>
      </c>
      <c r="T506" s="212">
        <f>S506*H506</f>
        <v>0</v>
      </c>
      <c r="AR506" s="24" t="s">
        <v>296</v>
      </c>
      <c r="AT506" s="24" t="s">
        <v>203</v>
      </c>
      <c r="AU506" s="24" t="s">
        <v>87</v>
      </c>
      <c r="AY506" s="24" t="s">
        <v>201</v>
      </c>
      <c r="BE506" s="213">
        <f>IF(N506="základní",J506,0)</f>
        <v>0</v>
      </c>
      <c r="BF506" s="213">
        <f>IF(N506="snížená",J506,0)</f>
        <v>0</v>
      </c>
      <c r="BG506" s="213">
        <f>IF(N506="zákl. přenesená",J506,0)</f>
        <v>0</v>
      </c>
      <c r="BH506" s="213">
        <f>IF(N506="sníž. přenesená",J506,0)</f>
        <v>0</v>
      </c>
      <c r="BI506" s="213">
        <f>IF(N506="nulová",J506,0)</f>
        <v>0</v>
      </c>
      <c r="BJ506" s="24" t="s">
        <v>85</v>
      </c>
      <c r="BK506" s="213">
        <f>ROUND(I506*H506,2)</f>
        <v>0</v>
      </c>
      <c r="BL506" s="24" t="s">
        <v>296</v>
      </c>
      <c r="BM506" s="24" t="s">
        <v>2326</v>
      </c>
    </row>
    <row r="507" spans="2:47" s="1" customFormat="1" ht="13.5">
      <c r="B507" s="47"/>
      <c r="D507" s="214" t="s">
        <v>210</v>
      </c>
      <c r="F507" s="215" t="s">
        <v>2327</v>
      </c>
      <c r="I507" s="216"/>
      <c r="L507" s="47"/>
      <c r="M507" s="217"/>
      <c r="N507" s="48"/>
      <c r="O507" s="48"/>
      <c r="P507" s="48"/>
      <c r="Q507" s="48"/>
      <c r="R507" s="48"/>
      <c r="S507" s="48"/>
      <c r="T507" s="86"/>
      <c r="AT507" s="24" t="s">
        <v>210</v>
      </c>
      <c r="AU507" s="24" t="s">
        <v>87</v>
      </c>
    </row>
    <row r="508" spans="2:51" s="11" customFormat="1" ht="13.5">
      <c r="B508" s="218"/>
      <c r="D508" s="214" t="s">
        <v>212</v>
      </c>
      <c r="E508" s="219" t="s">
        <v>5</v>
      </c>
      <c r="F508" s="220" t="s">
        <v>2328</v>
      </c>
      <c r="H508" s="221">
        <v>201.577</v>
      </c>
      <c r="I508" s="222"/>
      <c r="L508" s="218"/>
      <c r="M508" s="223"/>
      <c r="N508" s="224"/>
      <c r="O508" s="224"/>
      <c r="P508" s="224"/>
      <c r="Q508" s="224"/>
      <c r="R508" s="224"/>
      <c r="S508" s="224"/>
      <c r="T508" s="225"/>
      <c r="AT508" s="219" t="s">
        <v>212</v>
      </c>
      <c r="AU508" s="219" t="s">
        <v>87</v>
      </c>
      <c r="AV508" s="11" t="s">
        <v>87</v>
      </c>
      <c r="AW508" s="11" t="s">
        <v>41</v>
      </c>
      <c r="AX508" s="11" t="s">
        <v>85</v>
      </c>
      <c r="AY508" s="219" t="s">
        <v>201</v>
      </c>
    </row>
    <row r="509" spans="2:65" s="1" customFormat="1" ht="25.5" customHeight="1">
      <c r="B509" s="201"/>
      <c r="C509" s="202" t="s">
        <v>691</v>
      </c>
      <c r="D509" s="202" t="s">
        <v>203</v>
      </c>
      <c r="E509" s="203" t="s">
        <v>558</v>
      </c>
      <c r="F509" s="204" t="s">
        <v>559</v>
      </c>
      <c r="G509" s="205" t="s">
        <v>270</v>
      </c>
      <c r="H509" s="206">
        <v>464.6</v>
      </c>
      <c r="I509" s="207"/>
      <c r="J509" s="208">
        <f>ROUND(I509*H509,2)</f>
        <v>0</v>
      </c>
      <c r="K509" s="204" t="s">
        <v>207</v>
      </c>
      <c r="L509" s="47"/>
      <c r="M509" s="209" t="s">
        <v>5</v>
      </c>
      <c r="N509" s="210" t="s">
        <v>48</v>
      </c>
      <c r="O509" s="48"/>
      <c r="P509" s="211">
        <f>O509*H509</f>
        <v>0</v>
      </c>
      <c r="Q509" s="211">
        <v>0</v>
      </c>
      <c r="R509" s="211">
        <f>Q509*H509</f>
        <v>0</v>
      </c>
      <c r="S509" s="211">
        <v>0</v>
      </c>
      <c r="T509" s="212">
        <f>S509*H509</f>
        <v>0</v>
      </c>
      <c r="AR509" s="24" t="s">
        <v>296</v>
      </c>
      <c r="AT509" s="24" t="s">
        <v>203</v>
      </c>
      <c r="AU509" s="24" t="s">
        <v>87</v>
      </c>
      <c r="AY509" s="24" t="s">
        <v>201</v>
      </c>
      <c r="BE509" s="213">
        <f>IF(N509="základní",J509,0)</f>
        <v>0</v>
      </c>
      <c r="BF509" s="213">
        <f>IF(N509="snížená",J509,0)</f>
        <v>0</v>
      </c>
      <c r="BG509" s="213">
        <f>IF(N509="zákl. přenesená",J509,0)</f>
        <v>0</v>
      </c>
      <c r="BH509" s="213">
        <f>IF(N509="sníž. přenesená",J509,0)</f>
        <v>0</v>
      </c>
      <c r="BI509" s="213">
        <f>IF(N509="nulová",J509,0)</f>
        <v>0</v>
      </c>
      <c r="BJ509" s="24" t="s">
        <v>85</v>
      </c>
      <c r="BK509" s="213">
        <f>ROUND(I509*H509,2)</f>
        <v>0</v>
      </c>
      <c r="BL509" s="24" t="s">
        <v>296</v>
      </c>
      <c r="BM509" s="24" t="s">
        <v>2329</v>
      </c>
    </row>
    <row r="510" spans="2:47" s="1" customFormat="1" ht="13.5">
      <c r="B510" s="47"/>
      <c r="D510" s="214" t="s">
        <v>210</v>
      </c>
      <c r="F510" s="215" t="s">
        <v>561</v>
      </c>
      <c r="I510" s="216"/>
      <c r="L510" s="47"/>
      <c r="M510" s="217"/>
      <c r="N510" s="48"/>
      <c r="O510" s="48"/>
      <c r="P510" s="48"/>
      <c r="Q510" s="48"/>
      <c r="R510" s="48"/>
      <c r="S510" s="48"/>
      <c r="T510" s="86"/>
      <c r="AT510" s="24" t="s">
        <v>210</v>
      </c>
      <c r="AU510" s="24" t="s">
        <v>87</v>
      </c>
    </row>
    <row r="511" spans="2:51" s="11" customFormat="1" ht="13.5">
      <c r="B511" s="218"/>
      <c r="D511" s="214" t="s">
        <v>212</v>
      </c>
      <c r="E511" s="219" t="s">
        <v>5</v>
      </c>
      <c r="F511" s="220" t="s">
        <v>2240</v>
      </c>
      <c r="H511" s="221">
        <v>464.6</v>
      </c>
      <c r="I511" s="222"/>
      <c r="L511" s="218"/>
      <c r="M511" s="223"/>
      <c r="N511" s="224"/>
      <c r="O511" s="224"/>
      <c r="P511" s="224"/>
      <c r="Q511" s="224"/>
      <c r="R511" s="224"/>
      <c r="S511" s="224"/>
      <c r="T511" s="225"/>
      <c r="AT511" s="219" t="s">
        <v>212</v>
      </c>
      <c r="AU511" s="219" t="s">
        <v>87</v>
      </c>
      <c r="AV511" s="11" t="s">
        <v>87</v>
      </c>
      <c r="AW511" s="11" t="s">
        <v>41</v>
      </c>
      <c r="AX511" s="11" t="s">
        <v>77</v>
      </c>
      <c r="AY511" s="219" t="s">
        <v>201</v>
      </c>
    </row>
    <row r="512" spans="2:51" s="12" customFormat="1" ht="13.5">
      <c r="B512" s="226"/>
      <c r="D512" s="214" t="s">
        <v>212</v>
      </c>
      <c r="E512" s="227" t="s">
        <v>5</v>
      </c>
      <c r="F512" s="228" t="s">
        <v>226</v>
      </c>
      <c r="H512" s="229">
        <v>464.6</v>
      </c>
      <c r="I512" s="230"/>
      <c r="L512" s="226"/>
      <c r="M512" s="231"/>
      <c r="N512" s="232"/>
      <c r="O512" s="232"/>
      <c r="P512" s="232"/>
      <c r="Q512" s="232"/>
      <c r="R512" s="232"/>
      <c r="S512" s="232"/>
      <c r="T512" s="233"/>
      <c r="AT512" s="227" t="s">
        <v>212</v>
      </c>
      <c r="AU512" s="227" t="s">
        <v>87</v>
      </c>
      <c r="AV512" s="12" t="s">
        <v>208</v>
      </c>
      <c r="AW512" s="12" t="s">
        <v>41</v>
      </c>
      <c r="AX512" s="12" t="s">
        <v>85</v>
      </c>
      <c r="AY512" s="227" t="s">
        <v>201</v>
      </c>
    </row>
    <row r="513" spans="2:65" s="1" customFormat="1" ht="16.5" customHeight="1">
      <c r="B513" s="201"/>
      <c r="C513" s="242" t="s">
        <v>695</v>
      </c>
      <c r="D513" s="242" t="s">
        <v>504</v>
      </c>
      <c r="E513" s="243" t="s">
        <v>563</v>
      </c>
      <c r="F513" s="244" t="s">
        <v>564</v>
      </c>
      <c r="G513" s="245" t="s">
        <v>270</v>
      </c>
      <c r="H513" s="246">
        <v>473.892</v>
      </c>
      <c r="I513" s="247"/>
      <c r="J513" s="248">
        <f>ROUND(I513*H513,2)</f>
        <v>0</v>
      </c>
      <c r="K513" s="244" t="s">
        <v>207</v>
      </c>
      <c r="L513" s="249"/>
      <c r="M513" s="250" t="s">
        <v>5</v>
      </c>
      <c r="N513" s="251" t="s">
        <v>48</v>
      </c>
      <c r="O513" s="48"/>
      <c r="P513" s="211">
        <f>O513*H513</f>
        <v>0</v>
      </c>
      <c r="Q513" s="211">
        <v>0.003</v>
      </c>
      <c r="R513" s="211">
        <f>Q513*H513</f>
        <v>1.421676</v>
      </c>
      <c r="S513" s="211">
        <v>0</v>
      </c>
      <c r="T513" s="212">
        <f>S513*H513</f>
        <v>0</v>
      </c>
      <c r="AR513" s="24" t="s">
        <v>391</v>
      </c>
      <c r="AT513" s="24" t="s">
        <v>504</v>
      </c>
      <c r="AU513" s="24" t="s">
        <v>87</v>
      </c>
      <c r="AY513" s="24" t="s">
        <v>201</v>
      </c>
      <c r="BE513" s="213">
        <f>IF(N513="základní",J513,0)</f>
        <v>0</v>
      </c>
      <c r="BF513" s="213">
        <f>IF(N513="snížená",J513,0)</f>
        <v>0</v>
      </c>
      <c r="BG513" s="213">
        <f>IF(N513="zákl. přenesená",J513,0)</f>
        <v>0</v>
      </c>
      <c r="BH513" s="213">
        <f>IF(N513="sníž. přenesená",J513,0)</f>
        <v>0</v>
      </c>
      <c r="BI513" s="213">
        <f>IF(N513="nulová",J513,0)</f>
        <v>0</v>
      </c>
      <c r="BJ513" s="24" t="s">
        <v>85</v>
      </c>
      <c r="BK513" s="213">
        <f>ROUND(I513*H513,2)</f>
        <v>0</v>
      </c>
      <c r="BL513" s="24" t="s">
        <v>296</v>
      </c>
      <c r="BM513" s="24" t="s">
        <v>2330</v>
      </c>
    </row>
    <row r="514" spans="2:47" s="1" customFormat="1" ht="13.5">
      <c r="B514" s="47"/>
      <c r="D514" s="214" t="s">
        <v>210</v>
      </c>
      <c r="F514" s="215" t="s">
        <v>564</v>
      </c>
      <c r="I514" s="216"/>
      <c r="L514" s="47"/>
      <c r="M514" s="217"/>
      <c r="N514" s="48"/>
      <c r="O514" s="48"/>
      <c r="P514" s="48"/>
      <c r="Q514" s="48"/>
      <c r="R514" s="48"/>
      <c r="S514" s="48"/>
      <c r="T514" s="86"/>
      <c r="AT514" s="24" t="s">
        <v>210</v>
      </c>
      <c r="AU514" s="24" t="s">
        <v>87</v>
      </c>
    </row>
    <row r="515" spans="2:51" s="11" customFormat="1" ht="13.5">
      <c r="B515" s="218"/>
      <c r="D515" s="214" t="s">
        <v>212</v>
      </c>
      <c r="E515" s="219" t="s">
        <v>5</v>
      </c>
      <c r="F515" s="220" t="s">
        <v>2240</v>
      </c>
      <c r="H515" s="221">
        <v>464.6</v>
      </c>
      <c r="I515" s="222"/>
      <c r="L515" s="218"/>
      <c r="M515" s="223"/>
      <c r="N515" s="224"/>
      <c r="O515" s="224"/>
      <c r="P515" s="224"/>
      <c r="Q515" s="224"/>
      <c r="R515" s="224"/>
      <c r="S515" s="224"/>
      <c r="T515" s="225"/>
      <c r="AT515" s="219" t="s">
        <v>212</v>
      </c>
      <c r="AU515" s="219" t="s">
        <v>87</v>
      </c>
      <c r="AV515" s="11" t="s">
        <v>87</v>
      </c>
      <c r="AW515" s="11" t="s">
        <v>41</v>
      </c>
      <c r="AX515" s="11" t="s">
        <v>77</v>
      </c>
      <c r="AY515" s="219" t="s">
        <v>201</v>
      </c>
    </row>
    <row r="516" spans="2:51" s="12" customFormat="1" ht="13.5">
      <c r="B516" s="226"/>
      <c r="D516" s="214" t="s">
        <v>212</v>
      </c>
      <c r="E516" s="227" t="s">
        <v>5</v>
      </c>
      <c r="F516" s="228" t="s">
        <v>226</v>
      </c>
      <c r="H516" s="229">
        <v>464.6</v>
      </c>
      <c r="I516" s="230"/>
      <c r="L516" s="226"/>
      <c r="M516" s="231"/>
      <c r="N516" s="232"/>
      <c r="O516" s="232"/>
      <c r="P516" s="232"/>
      <c r="Q516" s="232"/>
      <c r="R516" s="232"/>
      <c r="S516" s="232"/>
      <c r="T516" s="233"/>
      <c r="AT516" s="227" t="s">
        <v>212</v>
      </c>
      <c r="AU516" s="227" t="s">
        <v>87</v>
      </c>
      <c r="AV516" s="12" t="s">
        <v>208</v>
      </c>
      <c r="AW516" s="12" t="s">
        <v>41</v>
      </c>
      <c r="AX516" s="12" t="s">
        <v>85</v>
      </c>
      <c r="AY516" s="227" t="s">
        <v>201</v>
      </c>
    </row>
    <row r="517" spans="2:51" s="11" customFormat="1" ht="13.5">
      <c r="B517" s="218"/>
      <c r="D517" s="214" t="s">
        <v>212</v>
      </c>
      <c r="F517" s="220" t="s">
        <v>2331</v>
      </c>
      <c r="H517" s="221">
        <v>473.892</v>
      </c>
      <c r="I517" s="222"/>
      <c r="L517" s="218"/>
      <c r="M517" s="223"/>
      <c r="N517" s="224"/>
      <c r="O517" s="224"/>
      <c r="P517" s="224"/>
      <c r="Q517" s="224"/>
      <c r="R517" s="224"/>
      <c r="S517" s="224"/>
      <c r="T517" s="225"/>
      <c r="AT517" s="219" t="s">
        <v>212</v>
      </c>
      <c r="AU517" s="219" t="s">
        <v>87</v>
      </c>
      <c r="AV517" s="11" t="s">
        <v>87</v>
      </c>
      <c r="AW517" s="11" t="s">
        <v>6</v>
      </c>
      <c r="AX517" s="11" t="s">
        <v>85</v>
      </c>
      <c r="AY517" s="219" t="s">
        <v>201</v>
      </c>
    </row>
    <row r="518" spans="2:65" s="1" customFormat="1" ht="16.5" customHeight="1">
      <c r="B518" s="201"/>
      <c r="C518" s="202" t="s">
        <v>699</v>
      </c>
      <c r="D518" s="202" t="s">
        <v>203</v>
      </c>
      <c r="E518" s="203" t="s">
        <v>2332</v>
      </c>
      <c r="F518" s="204" t="s">
        <v>2333</v>
      </c>
      <c r="G518" s="205" t="s">
        <v>270</v>
      </c>
      <c r="H518" s="206">
        <v>497.8</v>
      </c>
      <c r="I518" s="207"/>
      <c r="J518" s="208">
        <f>ROUND(I518*H518,2)</f>
        <v>0</v>
      </c>
      <c r="K518" s="204" t="s">
        <v>5</v>
      </c>
      <c r="L518" s="47"/>
      <c r="M518" s="209" t="s">
        <v>5</v>
      </c>
      <c r="N518" s="210" t="s">
        <v>48</v>
      </c>
      <c r="O518" s="48"/>
      <c r="P518" s="211">
        <f>O518*H518</f>
        <v>0</v>
      </c>
      <c r="Q518" s="211">
        <v>0.00016</v>
      </c>
      <c r="R518" s="211">
        <f>Q518*H518</f>
        <v>0.07964800000000001</v>
      </c>
      <c r="S518" s="211">
        <v>0</v>
      </c>
      <c r="T518" s="212">
        <f>S518*H518</f>
        <v>0</v>
      </c>
      <c r="AR518" s="24" t="s">
        <v>296</v>
      </c>
      <c r="AT518" s="24" t="s">
        <v>203</v>
      </c>
      <c r="AU518" s="24" t="s">
        <v>87</v>
      </c>
      <c r="AY518" s="24" t="s">
        <v>201</v>
      </c>
      <c r="BE518" s="213">
        <f>IF(N518="základní",J518,0)</f>
        <v>0</v>
      </c>
      <c r="BF518" s="213">
        <f>IF(N518="snížená",J518,0)</f>
        <v>0</v>
      </c>
      <c r="BG518" s="213">
        <f>IF(N518="zákl. přenesená",J518,0)</f>
        <v>0</v>
      </c>
      <c r="BH518" s="213">
        <f>IF(N518="sníž. přenesená",J518,0)</f>
        <v>0</v>
      </c>
      <c r="BI518" s="213">
        <f>IF(N518="nulová",J518,0)</f>
        <v>0</v>
      </c>
      <c r="BJ518" s="24" t="s">
        <v>85</v>
      </c>
      <c r="BK518" s="213">
        <f>ROUND(I518*H518,2)</f>
        <v>0</v>
      </c>
      <c r="BL518" s="24" t="s">
        <v>296</v>
      </c>
      <c r="BM518" s="24" t="s">
        <v>2334</v>
      </c>
    </row>
    <row r="519" spans="2:47" s="1" customFormat="1" ht="13.5">
      <c r="B519" s="47"/>
      <c r="D519" s="214" t="s">
        <v>210</v>
      </c>
      <c r="F519" s="215" t="s">
        <v>2333</v>
      </c>
      <c r="I519" s="216"/>
      <c r="L519" s="47"/>
      <c r="M519" s="217"/>
      <c r="N519" s="48"/>
      <c r="O519" s="48"/>
      <c r="P519" s="48"/>
      <c r="Q519" s="48"/>
      <c r="R519" s="48"/>
      <c r="S519" s="48"/>
      <c r="T519" s="86"/>
      <c r="AT519" s="24" t="s">
        <v>210</v>
      </c>
      <c r="AU519" s="24" t="s">
        <v>87</v>
      </c>
    </row>
    <row r="520" spans="2:51" s="11" customFormat="1" ht="13.5">
      <c r="B520" s="218"/>
      <c r="D520" s="214" t="s">
        <v>212</v>
      </c>
      <c r="E520" s="219" t="s">
        <v>5</v>
      </c>
      <c r="F520" s="220" t="s">
        <v>2335</v>
      </c>
      <c r="H520" s="221">
        <v>497.8</v>
      </c>
      <c r="I520" s="222"/>
      <c r="L520" s="218"/>
      <c r="M520" s="223"/>
      <c r="N520" s="224"/>
      <c r="O520" s="224"/>
      <c r="P520" s="224"/>
      <c r="Q520" s="224"/>
      <c r="R520" s="224"/>
      <c r="S520" s="224"/>
      <c r="T520" s="225"/>
      <c r="AT520" s="219" t="s">
        <v>212</v>
      </c>
      <c r="AU520" s="219" t="s">
        <v>87</v>
      </c>
      <c r="AV520" s="11" t="s">
        <v>87</v>
      </c>
      <c r="AW520" s="11" t="s">
        <v>41</v>
      </c>
      <c r="AX520" s="11" t="s">
        <v>85</v>
      </c>
      <c r="AY520" s="219" t="s">
        <v>201</v>
      </c>
    </row>
    <row r="521" spans="2:65" s="1" customFormat="1" ht="16.5" customHeight="1">
      <c r="B521" s="201"/>
      <c r="C521" s="202" t="s">
        <v>704</v>
      </c>
      <c r="D521" s="202" t="s">
        <v>203</v>
      </c>
      <c r="E521" s="203" t="s">
        <v>568</v>
      </c>
      <c r="F521" s="204" t="s">
        <v>569</v>
      </c>
      <c r="G521" s="205" t="s">
        <v>259</v>
      </c>
      <c r="H521" s="206">
        <v>6.742</v>
      </c>
      <c r="I521" s="207"/>
      <c r="J521" s="208">
        <f>ROUND(I521*H521,2)</f>
        <v>0</v>
      </c>
      <c r="K521" s="204" t="s">
        <v>207</v>
      </c>
      <c r="L521" s="47"/>
      <c r="M521" s="209" t="s">
        <v>5</v>
      </c>
      <c r="N521" s="210" t="s">
        <v>48</v>
      </c>
      <c r="O521" s="48"/>
      <c r="P521" s="211">
        <f>O521*H521</f>
        <v>0</v>
      </c>
      <c r="Q521" s="211">
        <v>0</v>
      </c>
      <c r="R521" s="211">
        <f>Q521*H521</f>
        <v>0</v>
      </c>
      <c r="S521" s="211">
        <v>0</v>
      </c>
      <c r="T521" s="212">
        <f>S521*H521</f>
        <v>0</v>
      </c>
      <c r="AR521" s="24" t="s">
        <v>296</v>
      </c>
      <c r="AT521" s="24" t="s">
        <v>203</v>
      </c>
      <c r="AU521" s="24" t="s">
        <v>87</v>
      </c>
      <c r="AY521" s="24" t="s">
        <v>201</v>
      </c>
      <c r="BE521" s="213">
        <f>IF(N521="základní",J521,0)</f>
        <v>0</v>
      </c>
      <c r="BF521" s="213">
        <f>IF(N521="snížená",J521,0)</f>
        <v>0</v>
      </c>
      <c r="BG521" s="213">
        <f>IF(N521="zákl. přenesená",J521,0)</f>
        <v>0</v>
      </c>
      <c r="BH521" s="213">
        <f>IF(N521="sníž. přenesená",J521,0)</f>
        <v>0</v>
      </c>
      <c r="BI521" s="213">
        <f>IF(N521="nulová",J521,0)</f>
        <v>0</v>
      </c>
      <c r="BJ521" s="24" t="s">
        <v>85</v>
      </c>
      <c r="BK521" s="213">
        <f>ROUND(I521*H521,2)</f>
        <v>0</v>
      </c>
      <c r="BL521" s="24" t="s">
        <v>296</v>
      </c>
      <c r="BM521" s="24" t="s">
        <v>2336</v>
      </c>
    </row>
    <row r="522" spans="2:47" s="1" customFormat="1" ht="13.5">
      <c r="B522" s="47"/>
      <c r="D522" s="214" t="s">
        <v>210</v>
      </c>
      <c r="F522" s="215" t="s">
        <v>571</v>
      </c>
      <c r="I522" s="216"/>
      <c r="L522" s="47"/>
      <c r="M522" s="217"/>
      <c r="N522" s="48"/>
      <c r="O522" s="48"/>
      <c r="P522" s="48"/>
      <c r="Q522" s="48"/>
      <c r="R522" s="48"/>
      <c r="S522" s="48"/>
      <c r="T522" s="86"/>
      <c r="AT522" s="24" t="s">
        <v>210</v>
      </c>
      <c r="AU522" s="24" t="s">
        <v>87</v>
      </c>
    </row>
    <row r="523" spans="2:63" s="10" customFormat="1" ht="29.85" customHeight="1">
      <c r="B523" s="188"/>
      <c r="D523" s="189" t="s">
        <v>76</v>
      </c>
      <c r="E523" s="199" t="s">
        <v>2337</v>
      </c>
      <c r="F523" s="199" t="s">
        <v>2338</v>
      </c>
      <c r="I523" s="191"/>
      <c r="J523" s="200">
        <f>BK523</f>
        <v>0</v>
      </c>
      <c r="L523" s="188"/>
      <c r="M523" s="193"/>
      <c r="N523" s="194"/>
      <c r="O523" s="194"/>
      <c r="P523" s="195">
        <f>SUM(P524:P533)</f>
        <v>0</v>
      </c>
      <c r="Q523" s="194"/>
      <c r="R523" s="195">
        <f>SUM(R524:R533)</f>
        <v>13.962936899999997</v>
      </c>
      <c r="S523" s="194"/>
      <c r="T523" s="196">
        <f>SUM(T524:T533)</f>
        <v>0</v>
      </c>
      <c r="AR523" s="189" t="s">
        <v>87</v>
      </c>
      <c r="AT523" s="197" t="s">
        <v>76</v>
      </c>
      <c r="AU523" s="197" t="s">
        <v>85</v>
      </c>
      <c r="AY523" s="189" t="s">
        <v>201</v>
      </c>
      <c r="BK523" s="198">
        <f>SUM(BK524:BK533)</f>
        <v>0</v>
      </c>
    </row>
    <row r="524" spans="2:65" s="1" customFormat="1" ht="16.5" customHeight="1">
      <c r="B524" s="201"/>
      <c r="C524" s="202" t="s">
        <v>708</v>
      </c>
      <c r="D524" s="202" t="s">
        <v>203</v>
      </c>
      <c r="E524" s="203" t="s">
        <v>2339</v>
      </c>
      <c r="F524" s="204" t="s">
        <v>2340</v>
      </c>
      <c r="G524" s="205" t="s">
        <v>270</v>
      </c>
      <c r="H524" s="206">
        <v>559.935</v>
      </c>
      <c r="I524" s="207"/>
      <c r="J524" s="208">
        <f>ROUND(I524*H524,2)</f>
        <v>0</v>
      </c>
      <c r="K524" s="204" t="s">
        <v>5</v>
      </c>
      <c r="L524" s="47"/>
      <c r="M524" s="209" t="s">
        <v>5</v>
      </c>
      <c r="N524" s="210" t="s">
        <v>48</v>
      </c>
      <c r="O524" s="48"/>
      <c r="P524" s="211">
        <f>O524*H524</f>
        <v>0</v>
      </c>
      <c r="Q524" s="211">
        <v>0.022</v>
      </c>
      <c r="R524" s="211">
        <f>Q524*H524</f>
        <v>12.318569999999998</v>
      </c>
      <c r="S524" s="211">
        <v>0</v>
      </c>
      <c r="T524" s="212">
        <f>S524*H524</f>
        <v>0</v>
      </c>
      <c r="AR524" s="24" t="s">
        <v>296</v>
      </c>
      <c r="AT524" s="24" t="s">
        <v>203</v>
      </c>
      <c r="AU524" s="24" t="s">
        <v>87</v>
      </c>
      <c r="AY524" s="24" t="s">
        <v>201</v>
      </c>
      <c r="BE524" s="213">
        <f>IF(N524="základní",J524,0)</f>
        <v>0</v>
      </c>
      <c r="BF524" s="213">
        <f>IF(N524="snížená",J524,0)</f>
        <v>0</v>
      </c>
      <c r="BG524" s="213">
        <f>IF(N524="zákl. přenesená",J524,0)</f>
        <v>0</v>
      </c>
      <c r="BH524" s="213">
        <f>IF(N524="sníž. přenesená",J524,0)</f>
        <v>0</v>
      </c>
      <c r="BI524" s="213">
        <f>IF(N524="nulová",J524,0)</f>
        <v>0</v>
      </c>
      <c r="BJ524" s="24" t="s">
        <v>85</v>
      </c>
      <c r="BK524" s="213">
        <f>ROUND(I524*H524,2)</f>
        <v>0</v>
      </c>
      <c r="BL524" s="24" t="s">
        <v>296</v>
      </c>
      <c r="BM524" s="24" t="s">
        <v>2341</v>
      </c>
    </row>
    <row r="525" spans="2:47" s="1" customFormat="1" ht="13.5">
      <c r="B525" s="47"/>
      <c r="D525" s="214" t="s">
        <v>210</v>
      </c>
      <c r="F525" s="215" t="s">
        <v>2340</v>
      </c>
      <c r="I525" s="216"/>
      <c r="L525" s="47"/>
      <c r="M525" s="217"/>
      <c r="N525" s="48"/>
      <c r="O525" s="48"/>
      <c r="P525" s="48"/>
      <c r="Q525" s="48"/>
      <c r="R525" s="48"/>
      <c r="S525" s="48"/>
      <c r="T525" s="86"/>
      <c r="AT525" s="24" t="s">
        <v>210</v>
      </c>
      <c r="AU525" s="24" t="s">
        <v>87</v>
      </c>
    </row>
    <row r="526" spans="2:51" s="11" customFormat="1" ht="13.5">
      <c r="B526" s="218"/>
      <c r="D526" s="214" t="s">
        <v>212</v>
      </c>
      <c r="E526" s="219" t="s">
        <v>5</v>
      </c>
      <c r="F526" s="220" t="s">
        <v>2342</v>
      </c>
      <c r="H526" s="221">
        <v>559.935</v>
      </c>
      <c r="I526" s="222"/>
      <c r="L526" s="218"/>
      <c r="M526" s="223"/>
      <c r="N526" s="224"/>
      <c r="O526" s="224"/>
      <c r="P526" s="224"/>
      <c r="Q526" s="224"/>
      <c r="R526" s="224"/>
      <c r="S526" s="224"/>
      <c r="T526" s="225"/>
      <c r="AT526" s="219" t="s">
        <v>212</v>
      </c>
      <c r="AU526" s="219" t="s">
        <v>87</v>
      </c>
      <c r="AV526" s="11" t="s">
        <v>87</v>
      </c>
      <c r="AW526" s="11" t="s">
        <v>41</v>
      </c>
      <c r="AX526" s="11" t="s">
        <v>85</v>
      </c>
      <c r="AY526" s="219" t="s">
        <v>201</v>
      </c>
    </row>
    <row r="527" spans="2:65" s="1" customFormat="1" ht="25.5" customHeight="1">
      <c r="B527" s="201"/>
      <c r="C527" s="202" t="s">
        <v>713</v>
      </c>
      <c r="D527" s="202" t="s">
        <v>203</v>
      </c>
      <c r="E527" s="203" t="s">
        <v>2343</v>
      </c>
      <c r="F527" s="204" t="s">
        <v>2344</v>
      </c>
      <c r="G527" s="205" t="s">
        <v>270</v>
      </c>
      <c r="H527" s="206">
        <v>59.73</v>
      </c>
      <c r="I527" s="207"/>
      <c r="J527" s="208">
        <f>ROUND(I527*H527,2)</f>
        <v>0</v>
      </c>
      <c r="K527" s="204" t="s">
        <v>5</v>
      </c>
      <c r="L527" s="47"/>
      <c r="M527" s="209" t="s">
        <v>5</v>
      </c>
      <c r="N527" s="210" t="s">
        <v>48</v>
      </c>
      <c r="O527" s="48"/>
      <c r="P527" s="211">
        <f>O527*H527</f>
        <v>0</v>
      </c>
      <c r="Q527" s="211">
        <v>0.02753</v>
      </c>
      <c r="R527" s="211">
        <f>Q527*H527</f>
        <v>1.6443668999999999</v>
      </c>
      <c r="S527" s="211">
        <v>0</v>
      </c>
      <c r="T527" s="212">
        <f>S527*H527</f>
        <v>0</v>
      </c>
      <c r="AR527" s="24" t="s">
        <v>296</v>
      </c>
      <c r="AT527" s="24" t="s">
        <v>203</v>
      </c>
      <c r="AU527" s="24" t="s">
        <v>87</v>
      </c>
      <c r="AY527" s="24" t="s">
        <v>201</v>
      </c>
      <c r="BE527" s="213">
        <f>IF(N527="základní",J527,0)</f>
        <v>0</v>
      </c>
      <c r="BF527" s="213">
        <f>IF(N527="snížená",J527,0)</f>
        <v>0</v>
      </c>
      <c r="BG527" s="213">
        <f>IF(N527="zákl. přenesená",J527,0)</f>
        <v>0</v>
      </c>
      <c r="BH527" s="213">
        <f>IF(N527="sníž. přenesená",J527,0)</f>
        <v>0</v>
      </c>
      <c r="BI527" s="213">
        <f>IF(N527="nulová",J527,0)</f>
        <v>0</v>
      </c>
      <c r="BJ527" s="24" t="s">
        <v>85</v>
      </c>
      <c r="BK527" s="213">
        <f>ROUND(I527*H527,2)</f>
        <v>0</v>
      </c>
      <c r="BL527" s="24" t="s">
        <v>296</v>
      </c>
      <c r="BM527" s="24" t="s">
        <v>2345</v>
      </c>
    </row>
    <row r="528" spans="2:47" s="1" customFormat="1" ht="13.5">
      <c r="B528" s="47"/>
      <c r="D528" s="214" t="s">
        <v>210</v>
      </c>
      <c r="F528" s="215" t="s">
        <v>2344</v>
      </c>
      <c r="I528" s="216"/>
      <c r="L528" s="47"/>
      <c r="M528" s="217"/>
      <c r="N528" s="48"/>
      <c r="O528" s="48"/>
      <c r="P528" s="48"/>
      <c r="Q528" s="48"/>
      <c r="R528" s="48"/>
      <c r="S528" s="48"/>
      <c r="T528" s="86"/>
      <c r="AT528" s="24" t="s">
        <v>210</v>
      </c>
      <c r="AU528" s="24" t="s">
        <v>87</v>
      </c>
    </row>
    <row r="529" spans="2:51" s="11" customFormat="1" ht="13.5">
      <c r="B529" s="218"/>
      <c r="D529" s="214" t="s">
        <v>212</v>
      </c>
      <c r="E529" s="219" t="s">
        <v>5</v>
      </c>
      <c r="F529" s="220" t="s">
        <v>2346</v>
      </c>
      <c r="H529" s="221">
        <v>29.865</v>
      </c>
      <c r="I529" s="222"/>
      <c r="L529" s="218"/>
      <c r="M529" s="223"/>
      <c r="N529" s="224"/>
      <c r="O529" s="224"/>
      <c r="P529" s="224"/>
      <c r="Q529" s="224"/>
      <c r="R529" s="224"/>
      <c r="S529" s="224"/>
      <c r="T529" s="225"/>
      <c r="AT529" s="219" t="s">
        <v>212</v>
      </c>
      <c r="AU529" s="219" t="s">
        <v>87</v>
      </c>
      <c r="AV529" s="11" t="s">
        <v>87</v>
      </c>
      <c r="AW529" s="11" t="s">
        <v>41</v>
      </c>
      <c r="AX529" s="11" t="s">
        <v>77</v>
      </c>
      <c r="AY529" s="219" t="s">
        <v>201</v>
      </c>
    </row>
    <row r="530" spans="2:51" s="11" customFormat="1" ht="13.5">
      <c r="B530" s="218"/>
      <c r="D530" s="214" t="s">
        <v>212</v>
      </c>
      <c r="E530" s="219" t="s">
        <v>5</v>
      </c>
      <c r="F530" s="220" t="s">
        <v>2347</v>
      </c>
      <c r="H530" s="221">
        <v>29.865</v>
      </c>
      <c r="I530" s="222"/>
      <c r="L530" s="218"/>
      <c r="M530" s="223"/>
      <c r="N530" s="224"/>
      <c r="O530" s="224"/>
      <c r="P530" s="224"/>
      <c r="Q530" s="224"/>
      <c r="R530" s="224"/>
      <c r="S530" s="224"/>
      <c r="T530" s="225"/>
      <c r="AT530" s="219" t="s">
        <v>212</v>
      </c>
      <c r="AU530" s="219" t="s">
        <v>87</v>
      </c>
      <c r="AV530" s="11" t="s">
        <v>87</v>
      </c>
      <c r="AW530" s="11" t="s">
        <v>41</v>
      </c>
      <c r="AX530" s="11" t="s">
        <v>77</v>
      </c>
      <c r="AY530" s="219" t="s">
        <v>201</v>
      </c>
    </row>
    <row r="531" spans="2:51" s="12" customFormat="1" ht="13.5">
      <c r="B531" s="226"/>
      <c r="D531" s="214" t="s">
        <v>212</v>
      </c>
      <c r="E531" s="227" t="s">
        <v>5</v>
      </c>
      <c r="F531" s="228" t="s">
        <v>226</v>
      </c>
      <c r="H531" s="229">
        <v>59.73</v>
      </c>
      <c r="I531" s="230"/>
      <c r="L531" s="226"/>
      <c r="M531" s="231"/>
      <c r="N531" s="232"/>
      <c r="O531" s="232"/>
      <c r="P531" s="232"/>
      <c r="Q531" s="232"/>
      <c r="R531" s="232"/>
      <c r="S531" s="232"/>
      <c r="T531" s="233"/>
      <c r="AT531" s="227" t="s">
        <v>212</v>
      </c>
      <c r="AU531" s="227" t="s">
        <v>87</v>
      </c>
      <c r="AV531" s="12" t="s">
        <v>208</v>
      </c>
      <c r="AW531" s="12" t="s">
        <v>41</v>
      </c>
      <c r="AX531" s="12" t="s">
        <v>85</v>
      </c>
      <c r="AY531" s="227" t="s">
        <v>201</v>
      </c>
    </row>
    <row r="532" spans="2:65" s="1" customFormat="1" ht="16.5" customHeight="1">
      <c r="B532" s="201"/>
      <c r="C532" s="202" t="s">
        <v>718</v>
      </c>
      <c r="D532" s="202" t="s">
        <v>203</v>
      </c>
      <c r="E532" s="203" t="s">
        <v>2348</v>
      </c>
      <c r="F532" s="204" t="s">
        <v>2349</v>
      </c>
      <c r="G532" s="205" t="s">
        <v>259</v>
      </c>
      <c r="H532" s="206">
        <v>13.963</v>
      </c>
      <c r="I532" s="207"/>
      <c r="J532" s="208">
        <f>ROUND(I532*H532,2)</f>
        <v>0</v>
      </c>
      <c r="K532" s="204" t="s">
        <v>207</v>
      </c>
      <c r="L532" s="47"/>
      <c r="M532" s="209" t="s">
        <v>5</v>
      </c>
      <c r="N532" s="210" t="s">
        <v>48</v>
      </c>
      <c r="O532" s="48"/>
      <c r="P532" s="211">
        <f>O532*H532</f>
        <v>0</v>
      </c>
      <c r="Q532" s="211">
        <v>0</v>
      </c>
      <c r="R532" s="211">
        <f>Q532*H532</f>
        <v>0</v>
      </c>
      <c r="S532" s="211">
        <v>0</v>
      </c>
      <c r="T532" s="212">
        <f>S532*H532</f>
        <v>0</v>
      </c>
      <c r="AR532" s="24" t="s">
        <v>296</v>
      </c>
      <c r="AT532" s="24" t="s">
        <v>203</v>
      </c>
      <c r="AU532" s="24" t="s">
        <v>87</v>
      </c>
      <c r="AY532" s="24" t="s">
        <v>201</v>
      </c>
      <c r="BE532" s="213">
        <f>IF(N532="základní",J532,0)</f>
        <v>0</v>
      </c>
      <c r="BF532" s="213">
        <f>IF(N532="snížená",J532,0)</f>
        <v>0</v>
      </c>
      <c r="BG532" s="213">
        <f>IF(N532="zákl. přenesená",J532,0)</f>
        <v>0</v>
      </c>
      <c r="BH532" s="213">
        <f>IF(N532="sníž. přenesená",J532,0)</f>
        <v>0</v>
      </c>
      <c r="BI532" s="213">
        <f>IF(N532="nulová",J532,0)</f>
        <v>0</v>
      </c>
      <c r="BJ532" s="24" t="s">
        <v>85</v>
      </c>
      <c r="BK532" s="213">
        <f>ROUND(I532*H532,2)</f>
        <v>0</v>
      </c>
      <c r="BL532" s="24" t="s">
        <v>296</v>
      </c>
      <c r="BM532" s="24" t="s">
        <v>2350</v>
      </c>
    </row>
    <row r="533" spans="2:47" s="1" customFormat="1" ht="13.5">
      <c r="B533" s="47"/>
      <c r="D533" s="214" t="s">
        <v>210</v>
      </c>
      <c r="F533" s="215" t="s">
        <v>2351</v>
      </c>
      <c r="I533" s="216"/>
      <c r="L533" s="47"/>
      <c r="M533" s="217"/>
      <c r="N533" s="48"/>
      <c r="O533" s="48"/>
      <c r="P533" s="48"/>
      <c r="Q533" s="48"/>
      <c r="R533" s="48"/>
      <c r="S533" s="48"/>
      <c r="T533" s="86"/>
      <c r="AT533" s="24" t="s">
        <v>210</v>
      </c>
      <c r="AU533" s="24" t="s">
        <v>87</v>
      </c>
    </row>
    <row r="534" spans="2:63" s="10" customFormat="1" ht="29.85" customHeight="1">
      <c r="B534" s="188"/>
      <c r="D534" s="189" t="s">
        <v>76</v>
      </c>
      <c r="E534" s="199" t="s">
        <v>572</v>
      </c>
      <c r="F534" s="199" t="s">
        <v>573</v>
      </c>
      <c r="I534" s="191"/>
      <c r="J534" s="200">
        <f>BK534</f>
        <v>0</v>
      </c>
      <c r="L534" s="188"/>
      <c r="M534" s="193"/>
      <c r="N534" s="194"/>
      <c r="O534" s="194"/>
      <c r="P534" s="195">
        <f>SUM(P535:P549)</f>
        <v>0</v>
      </c>
      <c r="Q534" s="194"/>
      <c r="R534" s="195">
        <f>SUM(R535:R549)</f>
        <v>34.629515</v>
      </c>
      <c r="S534" s="194"/>
      <c r="T534" s="196">
        <f>SUM(T535:T549)</f>
        <v>0</v>
      </c>
      <c r="AR534" s="189" t="s">
        <v>87</v>
      </c>
      <c r="AT534" s="197" t="s">
        <v>76</v>
      </c>
      <c r="AU534" s="197" t="s">
        <v>85</v>
      </c>
      <c r="AY534" s="189" t="s">
        <v>201</v>
      </c>
      <c r="BK534" s="198">
        <f>SUM(BK535:BK549)</f>
        <v>0</v>
      </c>
    </row>
    <row r="535" spans="2:65" s="1" customFormat="1" ht="25.5" customHeight="1">
      <c r="B535" s="201"/>
      <c r="C535" s="202" t="s">
        <v>722</v>
      </c>
      <c r="D535" s="202" t="s">
        <v>203</v>
      </c>
      <c r="E535" s="203" t="s">
        <v>575</v>
      </c>
      <c r="F535" s="204" t="s">
        <v>576</v>
      </c>
      <c r="G535" s="205" t="s">
        <v>270</v>
      </c>
      <c r="H535" s="206">
        <v>57.7</v>
      </c>
      <c r="I535" s="207"/>
      <c r="J535" s="208">
        <f>ROUND(I535*H535,2)</f>
        <v>0</v>
      </c>
      <c r="K535" s="204" t="s">
        <v>5</v>
      </c>
      <c r="L535" s="47"/>
      <c r="M535" s="209" t="s">
        <v>5</v>
      </c>
      <c r="N535" s="210" t="s">
        <v>48</v>
      </c>
      <c r="O535" s="48"/>
      <c r="P535" s="211">
        <f>O535*H535</f>
        <v>0</v>
      </c>
      <c r="Q535" s="211">
        <v>0.03139</v>
      </c>
      <c r="R535" s="211">
        <f>Q535*H535</f>
        <v>1.8112030000000001</v>
      </c>
      <c r="S535" s="211">
        <v>0</v>
      </c>
      <c r="T535" s="212">
        <f>S535*H535</f>
        <v>0</v>
      </c>
      <c r="AR535" s="24" t="s">
        <v>296</v>
      </c>
      <c r="AT535" s="24" t="s">
        <v>203</v>
      </c>
      <c r="AU535" s="24" t="s">
        <v>87</v>
      </c>
      <c r="AY535" s="24" t="s">
        <v>201</v>
      </c>
      <c r="BE535" s="213">
        <f>IF(N535="základní",J535,0)</f>
        <v>0</v>
      </c>
      <c r="BF535" s="213">
        <f>IF(N535="snížená",J535,0)</f>
        <v>0</v>
      </c>
      <c r="BG535" s="213">
        <f>IF(N535="zákl. přenesená",J535,0)</f>
        <v>0</v>
      </c>
      <c r="BH535" s="213">
        <f>IF(N535="sníž. přenesená",J535,0)</f>
        <v>0</v>
      </c>
      <c r="BI535" s="213">
        <f>IF(N535="nulová",J535,0)</f>
        <v>0</v>
      </c>
      <c r="BJ535" s="24" t="s">
        <v>85</v>
      </c>
      <c r="BK535" s="213">
        <f>ROUND(I535*H535,2)</f>
        <v>0</v>
      </c>
      <c r="BL535" s="24" t="s">
        <v>296</v>
      </c>
      <c r="BM535" s="24" t="s">
        <v>2352</v>
      </c>
    </row>
    <row r="536" spans="2:47" s="1" customFormat="1" ht="13.5">
      <c r="B536" s="47"/>
      <c r="D536" s="214" t="s">
        <v>210</v>
      </c>
      <c r="F536" s="215" t="s">
        <v>576</v>
      </c>
      <c r="I536" s="216"/>
      <c r="L536" s="47"/>
      <c r="M536" s="217"/>
      <c r="N536" s="48"/>
      <c r="O536" s="48"/>
      <c r="P536" s="48"/>
      <c r="Q536" s="48"/>
      <c r="R536" s="48"/>
      <c r="S536" s="48"/>
      <c r="T536" s="86"/>
      <c r="AT536" s="24" t="s">
        <v>210</v>
      </c>
      <c r="AU536" s="24" t="s">
        <v>87</v>
      </c>
    </row>
    <row r="537" spans="2:51" s="11" customFormat="1" ht="13.5">
      <c r="B537" s="218"/>
      <c r="D537" s="214" t="s">
        <v>212</v>
      </c>
      <c r="E537" s="219" t="s">
        <v>5</v>
      </c>
      <c r="F537" s="220" t="s">
        <v>2353</v>
      </c>
      <c r="H537" s="221">
        <v>57.7</v>
      </c>
      <c r="I537" s="222"/>
      <c r="L537" s="218"/>
      <c r="M537" s="223"/>
      <c r="N537" s="224"/>
      <c r="O537" s="224"/>
      <c r="P537" s="224"/>
      <c r="Q537" s="224"/>
      <c r="R537" s="224"/>
      <c r="S537" s="224"/>
      <c r="T537" s="225"/>
      <c r="AT537" s="219" t="s">
        <v>212</v>
      </c>
      <c r="AU537" s="219" t="s">
        <v>87</v>
      </c>
      <c r="AV537" s="11" t="s">
        <v>87</v>
      </c>
      <c r="AW537" s="11" t="s">
        <v>41</v>
      </c>
      <c r="AX537" s="11" t="s">
        <v>77</v>
      </c>
      <c r="AY537" s="219" t="s">
        <v>201</v>
      </c>
    </row>
    <row r="538" spans="2:51" s="12" customFormat="1" ht="13.5">
      <c r="B538" s="226"/>
      <c r="D538" s="214" t="s">
        <v>212</v>
      </c>
      <c r="E538" s="227" t="s">
        <v>5</v>
      </c>
      <c r="F538" s="228" t="s">
        <v>226</v>
      </c>
      <c r="H538" s="229">
        <v>57.7</v>
      </c>
      <c r="I538" s="230"/>
      <c r="L538" s="226"/>
      <c r="M538" s="231"/>
      <c r="N538" s="232"/>
      <c r="O538" s="232"/>
      <c r="P538" s="232"/>
      <c r="Q538" s="232"/>
      <c r="R538" s="232"/>
      <c r="S538" s="232"/>
      <c r="T538" s="233"/>
      <c r="AT538" s="227" t="s">
        <v>212</v>
      </c>
      <c r="AU538" s="227" t="s">
        <v>87</v>
      </c>
      <c r="AV538" s="12" t="s">
        <v>208</v>
      </c>
      <c r="AW538" s="12" t="s">
        <v>41</v>
      </c>
      <c r="AX538" s="12" t="s">
        <v>85</v>
      </c>
      <c r="AY538" s="227" t="s">
        <v>201</v>
      </c>
    </row>
    <row r="539" spans="2:65" s="1" customFormat="1" ht="16.5" customHeight="1">
      <c r="B539" s="201"/>
      <c r="C539" s="202" t="s">
        <v>726</v>
      </c>
      <c r="D539" s="202" t="s">
        <v>203</v>
      </c>
      <c r="E539" s="203" t="s">
        <v>580</v>
      </c>
      <c r="F539" s="204" t="s">
        <v>581</v>
      </c>
      <c r="G539" s="205" t="s">
        <v>270</v>
      </c>
      <c r="H539" s="206">
        <v>291.2</v>
      </c>
      <c r="I539" s="207"/>
      <c r="J539" s="208">
        <f>ROUND(I539*H539,2)</f>
        <v>0</v>
      </c>
      <c r="K539" s="204" t="s">
        <v>5</v>
      </c>
      <c r="L539" s="47"/>
      <c r="M539" s="209" t="s">
        <v>5</v>
      </c>
      <c r="N539" s="210" t="s">
        <v>48</v>
      </c>
      <c r="O539" s="48"/>
      <c r="P539" s="211">
        <f>O539*H539</f>
        <v>0</v>
      </c>
      <c r="Q539" s="211">
        <v>0.01873</v>
      </c>
      <c r="R539" s="211">
        <f>Q539*H539</f>
        <v>5.4541759999999995</v>
      </c>
      <c r="S539" s="211">
        <v>0</v>
      </c>
      <c r="T539" s="212">
        <f>S539*H539</f>
        <v>0</v>
      </c>
      <c r="AR539" s="24" t="s">
        <v>296</v>
      </c>
      <c r="AT539" s="24" t="s">
        <v>203</v>
      </c>
      <c r="AU539" s="24" t="s">
        <v>87</v>
      </c>
      <c r="AY539" s="24" t="s">
        <v>201</v>
      </c>
      <c r="BE539" s="213">
        <f>IF(N539="základní",J539,0)</f>
        <v>0</v>
      </c>
      <c r="BF539" s="213">
        <f>IF(N539="snížená",J539,0)</f>
        <v>0</v>
      </c>
      <c r="BG539" s="213">
        <f>IF(N539="zákl. přenesená",J539,0)</f>
        <v>0</v>
      </c>
      <c r="BH539" s="213">
        <f>IF(N539="sníž. přenesená",J539,0)</f>
        <v>0</v>
      </c>
      <c r="BI539" s="213">
        <f>IF(N539="nulová",J539,0)</f>
        <v>0</v>
      </c>
      <c r="BJ539" s="24" t="s">
        <v>85</v>
      </c>
      <c r="BK539" s="213">
        <f>ROUND(I539*H539,2)</f>
        <v>0</v>
      </c>
      <c r="BL539" s="24" t="s">
        <v>296</v>
      </c>
      <c r="BM539" s="24" t="s">
        <v>2354</v>
      </c>
    </row>
    <row r="540" spans="2:51" s="11" customFormat="1" ht="13.5">
      <c r="B540" s="218"/>
      <c r="D540" s="214" t="s">
        <v>212</v>
      </c>
      <c r="E540" s="219" t="s">
        <v>5</v>
      </c>
      <c r="F540" s="220" t="s">
        <v>2355</v>
      </c>
      <c r="H540" s="221">
        <v>291.2</v>
      </c>
      <c r="I540" s="222"/>
      <c r="L540" s="218"/>
      <c r="M540" s="223"/>
      <c r="N540" s="224"/>
      <c r="O540" s="224"/>
      <c r="P540" s="224"/>
      <c r="Q540" s="224"/>
      <c r="R540" s="224"/>
      <c r="S540" s="224"/>
      <c r="T540" s="225"/>
      <c r="AT540" s="219" t="s">
        <v>212</v>
      </c>
      <c r="AU540" s="219" t="s">
        <v>87</v>
      </c>
      <c r="AV540" s="11" t="s">
        <v>87</v>
      </c>
      <c r="AW540" s="11" t="s">
        <v>41</v>
      </c>
      <c r="AX540" s="11" t="s">
        <v>77</v>
      </c>
      <c r="AY540" s="219" t="s">
        <v>201</v>
      </c>
    </row>
    <row r="541" spans="2:51" s="12" customFormat="1" ht="13.5">
      <c r="B541" s="226"/>
      <c r="D541" s="214" t="s">
        <v>212</v>
      </c>
      <c r="E541" s="227" t="s">
        <v>5</v>
      </c>
      <c r="F541" s="228" t="s">
        <v>226</v>
      </c>
      <c r="H541" s="229">
        <v>291.2</v>
      </c>
      <c r="I541" s="230"/>
      <c r="L541" s="226"/>
      <c r="M541" s="231"/>
      <c r="N541" s="232"/>
      <c r="O541" s="232"/>
      <c r="P541" s="232"/>
      <c r="Q541" s="232"/>
      <c r="R541" s="232"/>
      <c r="S541" s="232"/>
      <c r="T541" s="233"/>
      <c r="AT541" s="227" t="s">
        <v>212</v>
      </c>
      <c r="AU541" s="227" t="s">
        <v>87</v>
      </c>
      <c r="AV541" s="12" t="s">
        <v>208</v>
      </c>
      <c r="AW541" s="12" t="s">
        <v>41</v>
      </c>
      <c r="AX541" s="12" t="s">
        <v>85</v>
      </c>
      <c r="AY541" s="227" t="s">
        <v>201</v>
      </c>
    </row>
    <row r="542" spans="2:65" s="1" customFormat="1" ht="25.5" customHeight="1">
      <c r="B542" s="201"/>
      <c r="C542" s="202" t="s">
        <v>730</v>
      </c>
      <c r="D542" s="202" t="s">
        <v>203</v>
      </c>
      <c r="E542" s="203" t="s">
        <v>585</v>
      </c>
      <c r="F542" s="204" t="s">
        <v>586</v>
      </c>
      <c r="G542" s="205" t="s">
        <v>270</v>
      </c>
      <c r="H542" s="206">
        <v>115.7</v>
      </c>
      <c r="I542" s="207"/>
      <c r="J542" s="208">
        <f>ROUND(I542*H542,2)</f>
        <v>0</v>
      </c>
      <c r="K542" s="204" t="s">
        <v>5</v>
      </c>
      <c r="L542" s="47"/>
      <c r="M542" s="209" t="s">
        <v>5</v>
      </c>
      <c r="N542" s="210" t="s">
        <v>48</v>
      </c>
      <c r="O542" s="48"/>
      <c r="P542" s="211">
        <f>O542*H542</f>
        <v>0</v>
      </c>
      <c r="Q542" s="211">
        <v>0.01873</v>
      </c>
      <c r="R542" s="211">
        <f>Q542*H542</f>
        <v>2.167061</v>
      </c>
      <c r="S542" s="211">
        <v>0</v>
      </c>
      <c r="T542" s="212">
        <f>S542*H542</f>
        <v>0</v>
      </c>
      <c r="AR542" s="24" t="s">
        <v>296</v>
      </c>
      <c r="AT542" s="24" t="s">
        <v>203</v>
      </c>
      <c r="AU542" s="24" t="s">
        <v>87</v>
      </c>
      <c r="AY542" s="24" t="s">
        <v>201</v>
      </c>
      <c r="BE542" s="213">
        <f>IF(N542="základní",J542,0)</f>
        <v>0</v>
      </c>
      <c r="BF542" s="213">
        <f>IF(N542="snížená",J542,0)</f>
        <v>0</v>
      </c>
      <c r="BG542" s="213">
        <f>IF(N542="zákl. přenesená",J542,0)</f>
        <v>0</v>
      </c>
      <c r="BH542" s="213">
        <f>IF(N542="sníž. přenesená",J542,0)</f>
        <v>0</v>
      </c>
      <c r="BI542" s="213">
        <f>IF(N542="nulová",J542,0)</f>
        <v>0</v>
      </c>
      <c r="BJ542" s="24" t="s">
        <v>85</v>
      </c>
      <c r="BK542" s="213">
        <f>ROUND(I542*H542,2)</f>
        <v>0</v>
      </c>
      <c r="BL542" s="24" t="s">
        <v>296</v>
      </c>
      <c r="BM542" s="24" t="s">
        <v>2356</v>
      </c>
    </row>
    <row r="543" spans="2:51" s="11" customFormat="1" ht="13.5">
      <c r="B543" s="218"/>
      <c r="D543" s="214" t="s">
        <v>212</v>
      </c>
      <c r="E543" s="219" t="s">
        <v>5</v>
      </c>
      <c r="F543" s="220" t="s">
        <v>2357</v>
      </c>
      <c r="H543" s="221">
        <v>115.7</v>
      </c>
      <c r="I543" s="222"/>
      <c r="L543" s="218"/>
      <c r="M543" s="223"/>
      <c r="N543" s="224"/>
      <c r="O543" s="224"/>
      <c r="P543" s="224"/>
      <c r="Q543" s="224"/>
      <c r="R543" s="224"/>
      <c r="S543" s="224"/>
      <c r="T543" s="225"/>
      <c r="AT543" s="219" t="s">
        <v>212</v>
      </c>
      <c r="AU543" s="219" t="s">
        <v>87</v>
      </c>
      <c r="AV543" s="11" t="s">
        <v>87</v>
      </c>
      <c r="AW543" s="11" t="s">
        <v>41</v>
      </c>
      <c r="AX543" s="11" t="s">
        <v>77</v>
      </c>
      <c r="AY543" s="219" t="s">
        <v>201</v>
      </c>
    </row>
    <row r="544" spans="2:51" s="12" customFormat="1" ht="13.5">
      <c r="B544" s="226"/>
      <c r="D544" s="214" t="s">
        <v>212</v>
      </c>
      <c r="E544" s="227" t="s">
        <v>5</v>
      </c>
      <c r="F544" s="228" t="s">
        <v>226</v>
      </c>
      <c r="H544" s="229">
        <v>115.7</v>
      </c>
      <c r="I544" s="230"/>
      <c r="L544" s="226"/>
      <c r="M544" s="231"/>
      <c r="N544" s="232"/>
      <c r="O544" s="232"/>
      <c r="P544" s="232"/>
      <c r="Q544" s="232"/>
      <c r="R544" s="232"/>
      <c r="S544" s="232"/>
      <c r="T544" s="233"/>
      <c r="AT544" s="227" t="s">
        <v>212</v>
      </c>
      <c r="AU544" s="227" t="s">
        <v>87</v>
      </c>
      <c r="AV544" s="12" t="s">
        <v>208</v>
      </c>
      <c r="AW544" s="12" t="s">
        <v>41</v>
      </c>
      <c r="AX544" s="12" t="s">
        <v>85</v>
      </c>
      <c r="AY544" s="227" t="s">
        <v>201</v>
      </c>
    </row>
    <row r="545" spans="2:65" s="1" customFormat="1" ht="16.5" customHeight="1">
      <c r="B545" s="201"/>
      <c r="C545" s="202" t="s">
        <v>734</v>
      </c>
      <c r="D545" s="202" t="s">
        <v>203</v>
      </c>
      <c r="E545" s="203" t="s">
        <v>2358</v>
      </c>
      <c r="F545" s="204" t="s">
        <v>2359</v>
      </c>
      <c r="G545" s="205" t="s">
        <v>270</v>
      </c>
      <c r="H545" s="206">
        <v>559.935</v>
      </c>
      <c r="I545" s="207"/>
      <c r="J545" s="208">
        <f>ROUND(I545*H545,2)</f>
        <v>0</v>
      </c>
      <c r="K545" s="204" t="s">
        <v>5</v>
      </c>
      <c r="L545" s="47"/>
      <c r="M545" s="209" t="s">
        <v>5</v>
      </c>
      <c r="N545" s="210" t="s">
        <v>48</v>
      </c>
      <c r="O545" s="48"/>
      <c r="P545" s="211">
        <f>O545*H545</f>
        <v>0</v>
      </c>
      <c r="Q545" s="211">
        <v>0.045</v>
      </c>
      <c r="R545" s="211">
        <f>Q545*H545</f>
        <v>25.197074999999998</v>
      </c>
      <c r="S545" s="211">
        <v>0</v>
      </c>
      <c r="T545" s="212">
        <f>S545*H545</f>
        <v>0</v>
      </c>
      <c r="AR545" s="24" t="s">
        <v>296</v>
      </c>
      <c r="AT545" s="24" t="s">
        <v>203</v>
      </c>
      <c r="AU545" s="24" t="s">
        <v>87</v>
      </c>
      <c r="AY545" s="24" t="s">
        <v>201</v>
      </c>
      <c r="BE545" s="213">
        <f>IF(N545="základní",J545,0)</f>
        <v>0</v>
      </c>
      <c r="BF545" s="213">
        <f>IF(N545="snížená",J545,0)</f>
        <v>0</v>
      </c>
      <c r="BG545" s="213">
        <f>IF(N545="zákl. přenesená",J545,0)</f>
        <v>0</v>
      </c>
      <c r="BH545" s="213">
        <f>IF(N545="sníž. přenesená",J545,0)</f>
        <v>0</v>
      </c>
      <c r="BI545" s="213">
        <f>IF(N545="nulová",J545,0)</f>
        <v>0</v>
      </c>
      <c r="BJ545" s="24" t="s">
        <v>85</v>
      </c>
      <c r="BK545" s="213">
        <f>ROUND(I545*H545,2)</f>
        <v>0</v>
      </c>
      <c r="BL545" s="24" t="s">
        <v>296</v>
      </c>
      <c r="BM545" s="24" t="s">
        <v>2360</v>
      </c>
    </row>
    <row r="546" spans="2:47" s="1" customFormat="1" ht="13.5">
      <c r="B546" s="47"/>
      <c r="D546" s="214" t="s">
        <v>210</v>
      </c>
      <c r="F546" s="215" t="s">
        <v>2359</v>
      </c>
      <c r="I546" s="216"/>
      <c r="L546" s="47"/>
      <c r="M546" s="217"/>
      <c r="N546" s="48"/>
      <c r="O546" s="48"/>
      <c r="P546" s="48"/>
      <c r="Q546" s="48"/>
      <c r="R546" s="48"/>
      <c r="S546" s="48"/>
      <c r="T546" s="86"/>
      <c r="AT546" s="24" t="s">
        <v>210</v>
      </c>
      <c r="AU546" s="24" t="s">
        <v>87</v>
      </c>
    </row>
    <row r="547" spans="2:51" s="11" customFormat="1" ht="13.5">
      <c r="B547" s="218"/>
      <c r="D547" s="214" t="s">
        <v>212</v>
      </c>
      <c r="E547" s="219" t="s">
        <v>5</v>
      </c>
      <c r="F547" s="220" t="s">
        <v>2342</v>
      </c>
      <c r="H547" s="221">
        <v>559.935</v>
      </c>
      <c r="I547" s="222"/>
      <c r="L547" s="218"/>
      <c r="M547" s="223"/>
      <c r="N547" s="224"/>
      <c r="O547" s="224"/>
      <c r="P547" s="224"/>
      <c r="Q547" s="224"/>
      <c r="R547" s="224"/>
      <c r="S547" s="224"/>
      <c r="T547" s="225"/>
      <c r="AT547" s="219" t="s">
        <v>212</v>
      </c>
      <c r="AU547" s="219" t="s">
        <v>87</v>
      </c>
      <c r="AV547" s="11" t="s">
        <v>87</v>
      </c>
      <c r="AW547" s="11" t="s">
        <v>41</v>
      </c>
      <c r="AX547" s="11" t="s">
        <v>85</v>
      </c>
      <c r="AY547" s="219" t="s">
        <v>201</v>
      </c>
    </row>
    <row r="548" spans="2:65" s="1" customFormat="1" ht="16.5" customHeight="1">
      <c r="B548" s="201"/>
      <c r="C548" s="202" t="s">
        <v>738</v>
      </c>
      <c r="D548" s="202" t="s">
        <v>203</v>
      </c>
      <c r="E548" s="203" t="s">
        <v>590</v>
      </c>
      <c r="F548" s="204" t="s">
        <v>591</v>
      </c>
      <c r="G548" s="205" t="s">
        <v>259</v>
      </c>
      <c r="H548" s="206">
        <v>34.63</v>
      </c>
      <c r="I548" s="207"/>
      <c r="J548" s="208">
        <f>ROUND(I548*H548,2)</f>
        <v>0</v>
      </c>
      <c r="K548" s="204" t="s">
        <v>207</v>
      </c>
      <c r="L548" s="47"/>
      <c r="M548" s="209" t="s">
        <v>5</v>
      </c>
      <c r="N548" s="210" t="s">
        <v>48</v>
      </c>
      <c r="O548" s="48"/>
      <c r="P548" s="211">
        <f>O548*H548</f>
        <v>0</v>
      </c>
      <c r="Q548" s="211">
        <v>0</v>
      </c>
      <c r="R548" s="211">
        <f>Q548*H548</f>
        <v>0</v>
      </c>
      <c r="S548" s="211">
        <v>0</v>
      </c>
      <c r="T548" s="212">
        <f>S548*H548</f>
        <v>0</v>
      </c>
      <c r="AR548" s="24" t="s">
        <v>296</v>
      </c>
      <c r="AT548" s="24" t="s">
        <v>203</v>
      </c>
      <c r="AU548" s="24" t="s">
        <v>87</v>
      </c>
      <c r="AY548" s="24" t="s">
        <v>201</v>
      </c>
      <c r="BE548" s="213">
        <f>IF(N548="základní",J548,0)</f>
        <v>0</v>
      </c>
      <c r="BF548" s="213">
        <f>IF(N548="snížená",J548,0)</f>
        <v>0</v>
      </c>
      <c r="BG548" s="213">
        <f>IF(N548="zákl. přenesená",J548,0)</f>
        <v>0</v>
      </c>
      <c r="BH548" s="213">
        <f>IF(N548="sníž. přenesená",J548,0)</f>
        <v>0</v>
      </c>
      <c r="BI548" s="213">
        <f>IF(N548="nulová",J548,0)</f>
        <v>0</v>
      </c>
      <c r="BJ548" s="24" t="s">
        <v>85</v>
      </c>
      <c r="BK548" s="213">
        <f>ROUND(I548*H548,2)</f>
        <v>0</v>
      </c>
      <c r="BL548" s="24" t="s">
        <v>296</v>
      </c>
      <c r="BM548" s="24" t="s">
        <v>2361</v>
      </c>
    </row>
    <row r="549" spans="2:47" s="1" customFormat="1" ht="13.5">
      <c r="B549" s="47"/>
      <c r="D549" s="214" t="s">
        <v>210</v>
      </c>
      <c r="F549" s="215" t="s">
        <v>593</v>
      </c>
      <c r="I549" s="216"/>
      <c r="L549" s="47"/>
      <c r="M549" s="217"/>
      <c r="N549" s="48"/>
      <c r="O549" s="48"/>
      <c r="P549" s="48"/>
      <c r="Q549" s="48"/>
      <c r="R549" s="48"/>
      <c r="S549" s="48"/>
      <c r="T549" s="86"/>
      <c r="AT549" s="24" t="s">
        <v>210</v>
      </c>
      <c r="AU549" s="24" t="s">
        <v>87</v>
      </c>
    </row>
    <row r="550" spans="2:63" s="10" customFormat="1" ht="29.85" customHeight="1">
      <c r="B550" s="188"/>
      <c r="D550" s="189" t="s">
        <v>76</v>
      </c>
      <c r="E550" s="199" t="s">
        <v>594</v>
      </c>
      <c r="F550" s="199" t="s">
        <v>595</v>
      </c>
      <c r="I550" s="191"/>
      <c r="J550" s="200">
        <f>BK550</f>
        <v>0</v>
      </c>
      <c r="L550" s="188"/>
      <c r="M550" s="193"/>
      <c r="N550" s="194"/>
      <c r="O550" s="194"/>
      <c r="P550" s="195">
        <f>SUM(P551:P573)</f>
        <v>0</v>
      </c>
      <c r="Q550" s="194"/>
      <c r="R550" s="195">
        <f>SUM(R551:R573)</f>
        <v>13.115535000000001</v>
      </c>
      <c r="S550" s="194"/>
      <c r="T550" s="196">
        <f>SUM(T551:T573)</f>
        <v>0</v>
      </c>
      <c r="AR550" s="189" t="s">
        <v>87</v>
      </c>
      <c r="AT550" s="197" t="s">
        <v>76</v>
      </c>
      <c r="AU550" s="197" t="s">
        <v>85</v>
      </c>
      <c r="AY550" s="189" t="s">
        <v>201</v>
      </c>
      <c r="BK550" s="198">
        <f>SUM(BK551:BK573)</f>
        <v>0</v>
      </c>
    </row>
    <row r="551" spans="2:65" s="1" customFormat="1" ht="25.5" customHeight="1">
      <c r="B551" s="201"/>
      <c r="C551" s="202" t="s">
        <v>744</v>
      </c>
      <c r="D551" s="202" t="s">
        <v>203</v>
      </c>
      <c r="E551" s="203" t="s">
        <v>2362</v>
      </c>
      <c r="F551" s="204" t="s">
        <v>2363</v>
      </c>
      <c r="G551" s="205" t="s">
        <v>270</v>
      </c>
      <c r="H551" s="206">
        <v>560</v>
      </c>
      <c r="I551" s="207"/>
      <c r="J551" s="208">
        <f>ROUND(I551*H551,2)</f>
        <v>0</v>
      </c>
      <c r="K551" s="204" t="s">
        <v>207</v>
      </c>
      <c r="L551" s="47"/>
      <c r="M551" s="209" t="s">
        <v>5</v>
      </c>
      <c r="N551" s="210" t="s">
        <v>48</v>
      </c>
      <c r="O551" s="48"/>
      <c r="P551" s="211">
        <f>O551*H551</f>
        <v>0</v>
      </c>
      <c r="Q551" s="211">
        <v>0.0076</v>
      </c>
      <c r="R551" s="211">
        <f>Q551*H551</f>
        <v>4.256</v>
      </c>
      <c r="S551" s="211">
        <v>0</v>
      </c>
      <c r="T551" s="212">
        <f>S551*H551</f>
        <v>0</v>
      </c>
      <c r="AR551" s="24" t="s">
        <v>296</v>
      </c>
      <c r="AT551" s="24" t="s">
        <v>203</v>
      </c>
      <c r="AU551" s="24" t="s">
        <v>87</v>
      </c>
      <c r="AY551" s="24" t="s">
        <v>201</v>
      </c>
      <c r="BE551" s="213">
        <f>IF(N551="základní",J551,0)</f>
        <v>0</v>
      </c>
      <c r="BF551" s="213">
        <f>IF(N551="snížená",J551,0)</f>
        <v>0</v>
      </c>
      <c r="BG551" s="213">
        <f>IF(N551="zákl. přenesená",J551,0)</f>
        <v>0</v>
      </c>
      <c r="BH551" s="213">
        <f>IF(N551="sníž. přenesená",J551,0)</f>
        <v>0</v>
      </c>
      <c r="BI551" s="213">
        <f>IF(N551="nulová",J551,0)</f>
        <v>0</v>
      </c>
      <c r="BJ551" s="24" t="s">
        <v>85</v>
      </c>
      <c r="BK551" s="213">
        <f>ROUND(I551*H551,2)</f>
        <v>0</v>
      </c>
      <c r="BL551" s="24" t="s">
        <v>296</v>
      </c>
      <c r="BM551" s="24" t="s">
        <v>2364</v>
      </c>
    </row>
    <row r="552" spans="2:47" s="1" customFormat="1" ht="13.5">
      <c r="B552" s="47"/>
      <c r="D552" s="214" t="s">
        <v>210</v>
      </c>
      <c r="F552" s="215" t="s">
        <v>2365</v>
      </c>
      <c r="I552" s="216"/>
      <c r="L552" s="47"/>
      <c r="M552" s="217"/>
      <c r="N552" s="48"/>
      <c r="O552" s="48"/>
      <c r="P552" s="48"/>
      <c r="Q552" s="48"/>
      <c r="R552" s="48"/>
      <c r="S552" s="48"/>
      <c r="T552" s="86"/>
      <c r="AT552" s="24" t="s">
        <v>210</v>
      </c>
      <c r="AU552" s="24" t="s">
        <v>87</v>
      </c>
    </row>
    <row r="553" spans="2:65" s="1" customFormat="1" ht="16.5" customHeight="1">
      <c r="B553" s="201"/>
      <c r="C553" s="202" t="s">
        <v>749</v>
      </c>
      <c r="D553" s="202" t="s">
        <v>203</v>
      </c>
      <c r="E553" s="203" t="s">
        <v>2366</v>
      </c>
      <c r="F553" s="204" t="s">
        <v>2367</v>
      </c>
      <c r="G553" s="205" t="s">
        <v>270</v>
      </c>
      <c r="H553" s="206">
        <v>560</v>
      </c>
      <c r="I553" s="207"/>
      <c r="J553" s="208">
        <f>ROUND(I553*H553,2)</f>
        <v>0</v>
      </c>
      <c r="K553" s="204" t="s">
        <v>5</v>
      </c>
      <c r="L553" s="47"/>
      <c r="M553" s="209" t="s">
        <v>5</v>
      </c>
      <c r="N553" s="210" t="s">
        <v>48</v>
      </c>
      <c r="O553" s="48"/>
      <c r="P553" s="211">
        <f>O553*H553</f>
        <v>0</v>
      </c>
      <c r="Q553" s="211">
        <v>0.0076</v>
      </c>
      <c r="R553" s="211">
        <f>Q553*H553</f>
        <v>4.256</v>
      </c>
      <c r="S553" s="211">
        <v>0</v>
      </c>
      <c r="T553" s="212">
        <f>S553*H553</f>
        <v>0</v>
      </c>
      <c r="AR553" s="24" t="s">
        <v>296</v>
      </c>
      <c r="AT553" s="24" t="s">
        <v>203</v>
      </c>
      <c r="AU553" s="24" t="s">
        <v>87</v>
      </c>
      <c r="AY553" s="24" t="s">
        <v>201</v>
      </c>
      <c r="BE553" s="213">
        <f>IF(N553="základní",J553,0)</f>
        <v>0</v>
      </c>
      <c r="BF553" s="213">
        <f>IF(N553="snížená",J553,0)</f>
        <v>0</v>
      </c>
      <c r="BG553" s="213">
        <f>IF(N553="zákl. přenesená",J553,0)</f>
        <v>0</v>
      </c>
      <c r="BH553" s="213">
        <f>IF(N553="sníž. přenesená",J553,0)</f>
        <v>0</v>
      </c>
      <c r="BI553" s="213">
        <f>IF(N553="nulová",J553,0)</f>
        <v>0</v>
      </c>
      <c r="BJ553" s="24" t="s">
        <v>85</v>
      </c>
      <c r="BK553" s="213">
        <f>ROUND(I553*H553,2)</f>
        <v>0</v>
      </c>
      <c r="BL553" s="24" t="s">
        <v>296</v>
      </c>
      <c r="BM553" s="24" t="s">
        <v>2368</v>
      </c>
    </row>
    <row r="554" spans="2:65" s="1" customFormat="1" ht="16.5" customHeight="1">
      <c r="B554" s="201"/>
      <c r="C554" s="202" t="s">
        <v>755</v>
      </c>
      <c r="D554" s="202" t="s">
        <v>203</v>
      </c>
      <c r="E554" s="203" t="s">
        <v>2369</v>
      </c>
      <c r="F554" s="204" t="s">
        <v>2370</v>
      </c>
      <c r="G554" s="205" t="s">
        <v>270</v>
      </c>
      <c r="H554" s="206">
        <v>560</v>
      </c>
      <c r="I554" s="207"/>
      <c r="J554" s="208">
        <f>ROUND(I554*H554,2)</f>
        <v>0</v>
      </c>
      <c r="K554" s="204" t="s">
        <v>5</v>
      </c>
      <c r="L554" s="47"/>
      <c r="M554" s="209" t="s">
        <v>5</v>
      </c>
      <c r="N554" s="210" t="s">
        <v>48</v>
      </c>
      <c r="O554" s="48"/>
      <c r="P554" s="211">
        <f>O554*H554</f>
        <v>0</v>
      </c>
      <c r="Q554" s="211">
        <v>0.0076</v>
      </c>
      <c r="R554" s="211">
        <f>Q554*H554</f>
        <v>4.256</v>
      </c>
      <c r="S554" s="211">
        <v>0</v>
      </c>
      <c r="T554" s="212">
        <f>S554*H554</f>
        <v>0</v>
      </c>
      <c r="AR554" s="24" t="s">
        <v>296</v>
      </c>
      <c r="AT554" s="24" t="s">
        <v>203</v>
      </c>
      <c r="AU554" s="24" t="s">
        <v>87</v>
      </c>
      <c r="AY554" s="24" t="s">
        <v>201</v>
      </c>
      <c r="BE554" s="213">
        <f>IF(N554="základní",J554,0)</f>
        <v>0</v>
      </c>
      <c r="BF554" s="213">
        <f>IF(N554="snížená",J554,0)</f>
        <v>0</v>
      </c>
      <c r="BG554" s="213">
        <f>IF(N554="zákl. přenesená",J554,0)</f>
        <v>0</v>
      </c>
      <c r="BH554" s="213">
        <f>IF(N554="sníž. přenesená",J554,0)</f>
        <v>0</v>
      </c>
      <c r="BI554" s="213">
        <f>IF(N554="nulová",J554,0)</f>
        <v>0</v>
      </c>
      <c r="BJ554" s="24" t="s">
        <v>85</v>
      </c>
      <c r="BK554" s="213">
        <f>ROUND(I554*H554,2)</f>
        <v>0</v>
      </c>
      <c r="BL554" s="24" t="s">
        <v>296</v>
      </c>
      <c r="BM554" s="24" t="s">
        <v>2371</v>
      </c>
    </row>
    <row r="555" spans="2:65" s="1" customFormat="1" ht="25.5" customHeight="1">
      <c r="B555" s="201"/>
      <c r="C555" s="202" t="s">
        <v>759</v>
      </c>
      <c r="D555" s="202" t="s">
        <v>203</v>
      </c>
      <c r="E555" s="203" t="s">
        <v>2372</v>
      </c>
      <c r="F555" s="204" t="s">
        <v>2373</v>
      </c>
      <c r="G555" s="205" t="s">
        <v>330</v>
      </c>
      <c r="H555" s="206">
        <v>20.1</v>
      </c>
      <c r="I555" s="207"/>
      <c r="J555" s="208">
        <f>ROUND(I555*H555,2)</f>
        <v>0</v>
      </c>
      <c r="K555" s="204" t="s">
        <v>207</v>
      </c>
      <c r="L555" s="47"/>
      <c r="M555" s="209" t="s">
        <v>5</v>
      </c>
      <c r="N555" s="210" t="s">
        <v>48</v>
      </c>
      <c r="O555" s="48"/>
      <c r="P555" s="211">
        <f>O555*H555</f>
        <v>0</v>
      </c>
      <c r="Q555" s="211">
        <v>0.00437</v>
      </c>
      <c r="R555" s="211">
        <f>Q555*H555</f>
        <v>0.087837</v>
      </c>
      <c r="S555" s="211">
        <v>0</v>
      </c>
      <c r="T555" s="212">
        <f>S555*H555</f>
        <v>0</v>
      </c>
      <c r="AR555" s="24" t="s">
        <v>296</v>
      </c>
      <c r="AT555" s="24" t="s">
        <v>203</v>
      </c>
      <c r="AU555" s="24" t="s">
        <v>87</v>
      </c>
      <c r="AY555" s="24" t="s">
        <v>201</v>
      </c>
      <c r="BE555" s="213">
        <f>IF(N555="základní",J555,0)</f>
        <v>0</v>
      </c>
      <c r="BF555" s="213">
        <f>IF(N555="snížená",J555,0)</f>
        <v>0</v>
      </c>
      <c r="BG555" s="213">
        <f>IF(N555="zákl. přenesená",J555,0)</f>
        <v>0</v>
      </c>
      <c r="BH555" s="213">
        <f>IF(N555="sníž. přenesená",J555,0)</f>
        <v>0</v>
      </c>
      <c r="BI555" s="213">
        <f>IF(N555="nulová",J555,0)</f>
        <v>0</v>
      </c>
      <c r="BJ555" s="24" t="s">
        <v>85</v>
      </c>
      <c r="BK555" s="213">
        <f>ROUND(I555*H555,2)</f>
        <v>0</v>
      </c>
      <c r="BL555" s="24" t="s">
        <v>296</v>
      </c>
      <c r="BM555" s="24" t="s">
        <v>2374</v>
      </c>
    </row>
    <row r="556" spans="2:47" s="1" customFormat="1" ht="13.5">
      <c r="B556" s="47"/>
      <c r="D556" s="214" t="s">
        <v>210</v>
      </c>
      <c r="F556" s="215" t="s">
        <v>2375</v>
      </c>
      <c r="I556" s="216"/>
      <c r="L556" s="47"/>
      <c r="M556" s="217"/>
      <c r="N556" s="48"/>
      <c r="O556" s="48"/>
      <c r="P556" s="48"/>
      <c r="Q556" s="48"/>
      <c r="R556" s="48"/>
      <c r="S556" s="48"/>
      <c r="T556" s="86"/>
      <c r="AT556" s="24" t="s">
        <v>210</v>
      </c>
      <c r="AU556" s="24" t="s">
        <v>87</v>
      </c>
    </row>
    <row r="557" spans="2:65" s="1" customFormat="1" ht="25.5" customHeight="1">
      <c r="B557" s="201"/>
      <c r="C557" s="202" t="s">
        <v>763</v>
      </c>
      <c r="D557" s="202" t="s">
        <v>203</v>
      </c>
      <c r="E557" s="203" t="s">
        <v>2376</v>
      </c>
      <c r="F557" s="204" t="s">
        <v>2377</v>
      </c>
      <c r="G557" s="205" t="s">
        <v>330</v>
      </c>
      <c r="H557" s="206">
        <v>38</v>
      </c>
      <c r="I557" s="207"/>
      <c r="J557" s="208">
        <f>ROUND(I557*H557,2)</f>
        <v>0</v>
      </c>
      <c r="K557" s="204" t="s">
        <v>207</v>
      </c>
      <c r="L557" s="47"/>
      <c r="M557" s="209" t="s">
        <v>5</v>
      </c>
      <c r="N557" s="210" t="s">
        <v>48</v>
      </c>
      <c r="O557" s="48"/>
      <c r="P557" s="211">
        <f>O557*H557</f>
        <v>0</v>
      </c>
      <c r="Q557" s="211">
        <v>0.00291</v>
      </c>
      <c r="R557" s="211">
        <f>Q557*H557</f>
        <v>0.11058</v>
      </c>
      <c r="S557" s="211">
        <v>0</v>
      </c>
      <c r="T557" s="212">
        <f>S557*H557</f>
        <v>0</v>
      </c>
      <c r="AR557" s="24" t="s">
        <v>296</v>
      </c>
      <c r="AT557" s="24" t="s">
        <v>203</v>
      </c>
      <c r="AU557" s="24" t="s">
        <v>87</v>
      </c>
      <c r="AY557" s="24" t="s">
        <v>201</v>
      </c>
      <c r="BE557" s="213">
        <f>IF(N557="základní",J557,0)</f>
        <v>0</v>
      </c>
      <c r="BF557" s="213">
        <f>IF(N557="snížená",J557,0)</f>
        <v>0</v>
      </c>
      <c r="BG557" s="213">
        <f>IF(N557="zákl. přenesená",J557,0)</f>
        <v>0</v>
      </c>
      <c r="BH557" s="213">
        <f>IF(N557="sníž. přenesená",J557,0)</f>
        <v>0</v>
      </c>
      <c r="BI557" s="213">
        <f>IF(N557="nulová",J557,0)</f>
        <v>0</v>
      </c>
      <c r="BJ557" s="24" t="s">
        <v>85</v>
      </c>
      <c r="BK557" s="213">
        <f>ROUND(I557*H557,2)</f>
        <v>0</v>
      </c>
      <c r="BL557" s="24" t="s">
        <v>296</v>
      </c>
      <c r="BM557" s="24" t="s">
        <v>2378</v>
      </c>
    </row>
    <row r="558" spans="2:47" s="1" customFormat="1" ht="13.5">
      <c r="B558" s="47"/>
      <c r="D558" s="214" t="s">
        <v>210</v>
      </c>
      <c r="F558" s="215" t="s">
        <v>2379</v>
      </c>
      <c r="I558" s="216"/>
      <c r="L558" s="47"/>
      <c r="M558" s="217"/>
      <c r="N558" s="48"/>
      <c r="O558" s="48"/>
      <c r="P558" s="48"/>
      <c r="Q558" s="48"/>
      <c r="R558" s="48"/>
      <c r="S558" s="48"/>
      <c r="T558" s="86"/>
      <c r="AT558" s="24" t="s">
        <v>210</v>
      </c>
      <c r="AU558" s="24" t="s">
        <v>87</v>
      </c>
    </row>
    <row r="559" spans="2:51" s="11" customFormat="1" ht="13.5">
      <c r="B559" s="218"/>
      <c r="D559" s="214" t="s">
        <v>212</v>
      </c>
      <c r="E559" s="219" t="s">
        <v>5</v>
      </c>
      <c r="F559" s="220" t="s">
        <v>2380</v>
      </c>
      <c r="H559" s="221">
        <v>38</v>
      </c>
      <c r="I559" s="222"/>
      <c r="L559" s="218"/>
      <c r="M559" s="223"/>
      <c r="N559" s="224"/>
      <c r="O559" s="224"/>
      <c r="P559" s="224"/>
      <c r="Q559" s="224"/>
      <c r="R559" s="224"/>
      <c r="S559" s="224"/>
      <c r="T559" s="225"/>
      <c r="AT559" s="219" t="s">
        <v>212</v>
      </c>
      <c r="AU559" s="219" t="s">
        <v>87</v>
      </c>
      <c r="AV559" s="11" t="s">
        <v>87</v>
      </c>
      <c r="AW559" s="11" t="s">
        <v>41</v>
      </c>
      <c r="AX559" s="11" t="s">
        <v>77</v>
      </c>
      <c r="AY559" s="219" t="s">
        <v>201</v>
      </c>
    </row>
    <row r="560" spans="2:51" s="12" customFormat="1" ht="13.5">
      <c r="B560" s="226"/>
      <c r="D560" s="214" t="s">
        <v>212</v>
      </c>
      <c r="E560" s="227" t="s">
        <v>5</v>
      </c>
      <c r="F560" s="228" t="s">
        <v>226</v>
      </c>
      <c r="H560" s="229">
        <v>38</v>
      </c>
      <c r="I560" s="230"/>
      <c r="L560" s="226"/>
      <c r="M560" s="231"/>
      <c r="N560" s="232"/>
      <c r="O560" s="232"/>
      <c r="P560" s="232"/>
      <c r="Q560" s="232"/>
      <c r="R560" s="232"/>
      <c r="S560" s="232"/>
      <c r="T560" s="233"/>
      <c r="AT560" s="227" t="s">
        <v>212</v>
      </c>
      <c r="AU560" s="227" t="s">
        <v>87</v>
      </c>
      <c r="AV560" s="12" t="s">
        <v>208</v>
      </c>
      <c r="AW560" s="12" t="s">
        <v>41</v>
      </c>
      <c r="AX560" s="12" t="s">
        <v>85</v>
      </c>
      <c r="AY560" s="227" t="s">
        <v>201</v>
      </c>
    </row>
    <row r="561" spans="2:65" s="1" customFormat="1" ht="25.5" customHeight="1">
      <c r="B561" s="201"/>
      <c r="C561" s="202" t="s">
        <v>769</v>
      </c>
      <c r="D561" s="202" t="s">
        <v>203</v>
      </c>
      <c r="E561" s="203" t="s">
        <v>2381</v>
      </c>
      <c r="F561" s="204" t="s">
        <v>2382</v>
      </c>
      <c r="G561" s="205" t="s">
        <v>270</v>
      </c>
      <c r="H561" s="206">
        <v>2.64</v>
      </c>
      <c r="I561" s="207"/>
      <c r="J561" s="208">
        <f>ROUND(I561*H561,2)</f>
        <v>0</v>
      </c>
      <c r="K561" s="204" t="s">
        <v>207</v>
      </c>
      <c r="L561" s="47"/>
      <c r="M561" s="209" t="s">
        <v>5</v>
      </c>
      <c r="N561" s="210" t="s">
        <v>48</v>
      </c>
      <c r="O561" s="48"/>
      <c r="P561" s="211">
        <f>O561*H561</f>
        <v>0</v>
      </c>
      <c r="Q561" s="211">
        <v>0.0076</v>
      </c>
      <c r="R561" s="211">
        <f>Q561*H561</f>
        <v>0.020064000000000002</v>
      </c>
      <c r="S561" s="211">
        <v>0</v>
      </c>
      <c r="T561" s="212">
        <f>S561*H561</f>
        <v>0</v>
      </c>
      <c r="AR561" s="24" t="s">
        <v>296</v>
      </c>
      <c r="AT561" s="24" t="s">
        <v>203</v>
      </c>
      <c r="AU561" s="24" t="s">
        <v>87</v>
      </c>
      <c r="AY561" s="24" t="s">
        <v>201</v>
      </c>
      <c r="BE561" s="213">
        <f>IF(N561="základní",J561,0)</f>
        <v>0</v>
      </c>
      <c r="BF561" s="213">
        <f>IF(N561="snížená",J561,0)</f>
        <v>0</v>
      </c>
      <c r="BG561" s="213">
        <f>IF(N561="zákl. přenesená",J561,0)</f>
        <v>0</v>
      </c>
      <c r="BH561" s="213">
        <f>IF(N561="sníž. přenesená",J561,0)</f>
        <v>0</v>
      </c>
      <c r="BI561" s="213">
        <f>IF(N561="nulová",J561,0)</f>
        <v>0</v>
      </c>
      <c r="BJ561" s="24" t="s">
        <v>85</v>
      </c>
      <c r="BK561" s="213">
        <f>ROUND(I561*H561,2)</f>
        <v>0</v>
      </c>
      <c r="BL561" s="24" t="s">
        <v>296</v>
      </c>
      <c r="BM561" s="24" t="s">
        <v>2383</v>
      </c>
    </row>
    <row r="562" spans="2:47" s="1" customFormat="1" ht="13.5">
      <c r="B562" s="47"/>
      <c r="D562" s="214" t="s">
        <v>210</v>
      </c>
      <c r="F562" s="215" t="s">
        <v>2384</v>
      </c>
      <c r="I562" s="216"/>
      <c r="L562" s="47"/>
      <c r="M562" s="217"/>
      <c r="N562" s="48"/>
      <c r="O562" s="48"/>
      <c r="P562" s="48"/>
      <c r="Q562" s="48"/>
      <c r="R562" s="48"/>
      <c r="S562" s="48"/>
      <c r="T562" s="86"/>
      <c r="AT562" s="24" t="s">
        <v>210</v>
      </c>
      <c r="AU562" s="24" t="s">
        <v>87</v>
      </c>
    </row>
    <row r="563" spans="2:51" s="11" customFormat="1" ht="13.5">
      <c r="B563" s="218"/>
      <c r="D563" s="214" t="s">
        <v>212</v>
      </c>
      <c r="E563" s="219" t="s">
        <v>5</v>
      </c>
      <c r="F563" s="220" t="s">
        <v>2385</v>
      </c>
      <c r="H563" s="221">
        <v>2.64</v>
      </c>
      <c r="I563" s="222"/>
      <c r="L563" s="218"/>
      <c r="M563" s="223"/>
      <c r="N563" s="224"/>
      <c r="O563" s="224"/>
      <c r="P563" s="224"/>
      <c r="Q563" s="224"/>
      <c r="R563" s="224"/>
      <c r="S563" s="224"/>
      <c r="T563" s="225"/>
      <c r="AT563" s="219" t="s">
        <v>212</v>
      </c>
      <c r="AU563" s="219" t="s">
        <v>87</v>
      </c>
      <c r="AV563" s="11" t="s">
        <v>87</v>
      </c>
      <c r="AW563" s="11" t="s">
        <v>41</v>
      </c>
      <c r="AX563" s="11" t="s">
        <v>85</v>
      </c>
      <c r="AY563" s="219" t="s">
        <v>201</v>
      </c>
    </row>
    <row r="564" spans="2:65" s="1" customFormat="1" ht="16.5" customHeight="1">
      <c r="B564" s="201"/>
      <c r="C564" s="202" t="s">
        <v>773</v>
      </c>
      <c r="D564" s="202" t="s">
        <v>203</v>
      </c>
      <c r="E564" s="203" t="s">
        <v>2386</v>
      </c>
      <c r="F564" s="204" t="s">
        <v>2387</v>
      </c>
      <c r="G564" s="205" t="s">
        <v>330</v>
      </c>
      <c r="H564" s="206">
        <v>54.1</v>
      </c>
      <c r="I564" s="207"/>
      <c r="J564" s="208">
        <f>ROUND(I564*H564,2)</f>
        <v>0</v>
      </c>
      <c r="K564" s="204" t="s">
        <v>207</v>
      </c>
      <c r="L564" s="47"/>
      <c r="M564" s="209" t="s">
        <v>5</v>
      </c>
      <c r="N564" s="210" t="s">
        <v>48</v>
      </c>
      <c r="O564" s="48"/>
      <c r="P564" s="211">
        <f>O564*H564</f>
        <v>0</v>
      </c>
      <c r="Q564" s="211">
        <v>0.00174</v>
      </c>
      <c r="R564" s="211">
        <f>Q564*H564</f>
        <v>0.09413400000000001</v>
      </c>
      <c r="S564" s="211">
        <v>0</v>
      </c>
      <c r="T564" s="212">
        <f>S564*H564</f>
        <v>0</v>
      </c>
      <c r="AR564" s="24" t="s">
        <v>296</v>
      </c>
      <c r="AT564" s="24" t="s">
        <v>203</v>
      </c>
      <c r="AU564" s="24" t="s">
        <v>87</v>
      </c>
      <c r="AY564" s="24" t="s">
        <v>201</v>
      </c>
      <c r="BE564" s="213">
        <f>IF(N564="základní",J564,0)</f>
        <v>0</v>
      </c>
      <c r="BF564" s="213">
        <f>IF(N564="snížená",J564,0)</f>
        <v>0</v>
      </c>
      <c r="BG564" s="213">
        <f>IF(N564="zákl. přenesená",J564,0)</f>
        <v>0</v>
      </c>
      <c r="BH564" s="213">
        <f>IF(N564="sníž. přenesená",J564,0)</f>
        <v>0</v>
      </c>
      <c r="BI564" s="213">
        <f>IF(N564="nulová",J564,0)</f>
        <v>0</v>
      </c>
      <c r="BJ564" s="24" t="s">
        <v>85</v>
      </c>
      <c r="BK564" s="213">
        <f>ROUND(I564*H564,2)</f>
        <v>0</v>
      </c>
      <c r="BL564" s="24" t="s">
        <v>296</v>
      </c>
      <c r="BM564" s="24" t="s">
        <v>2388</v>
      </c>
    </row>
    <row r="565" spans="2:47" s="1" customFormat="1" ht="13.5">
      <c r="B565" s="47"/>
      <c r="D565" s="214" t="s">
        <v>210</v>
      </c>
      <c r="F565" s="215" t="s">
        <v>2389</v>
      </c>
      <c r="I565" s="216"/>
      <c r="L565" s="47"/>
      <c r="M565" s="217"/>
      <c r="N565" s="48"/>
      <c r="O565" s="48"/>
      <c r="P565" s="48"/>
      <c r="Q565" s="48"/>
      <c r="R565" s="48"/>
      <c r="S565" s="48"/>
      <c r="T565" s="86"/>
      <c r="AT565" s="24" t="s">
        <v>210</v>
      </c>
      <c r="AU565" s="24" t="s">
        <v>87</v>
      </c>
    </row>
    <row r="566" spans="2:51" s="11" customFormat="1" ht="13.5">
      <c r="B566" s="218"/>
      <c r="D566" s="214" t="s">
        <v>212</v>
      </c>
      <c r="E566" s="219" t="s">
        <v>5</v>
      </c>
      <c r="F566" s="220" t="s">
        <v>2390</v>
      </c>
      <c r="H566" s="221">
        <v>54.1</v>
      </c>
      <c r="I566" s="222"/>
      <c r="L566" s="218"/>
      <c r="M566" s="223"/>
      <c r="N566" s="224"/>
      <c r="O566" s="224"/>
      <c r="P566" s="224"/>
      <c r="Q566" s="224"/>
      <c r="R566" s="224"/>
      <c r="S566" s="224"/>
      <c r="T566" s="225"/>
      <c r="AT566" s="219" t="s">
        <v>212</v>
      </c>
      <c r="AU566" s="219" t="s">
        <v>87</v>
      </c>
      <c r="AV566" s="11" t="s">
        <v>87</v>
      </c>
      <c r="AW566" s="11" t="s">
        <v>41</v>
      </c>
      <c r="AX566" s="11" t="s">
        <v>85</v>
      </c>
      <c r="AY566" s="219" t="s">
        <v>201</v>
      </c>
    </row>
    <row r="567" spans="2:65" s="1" customFormat="1" ht="25.5" customHeight="1">
      <c r="B567" s="201"/>
      <c r="C567" s="202" t="s">
        <v>780</v>
      </c>
      <c r="D567" s="202" t="s">
        <v>203</v>
      </c>
      <c r="E567" s="203" t="s">
        <v>2391</v>
      </c>
      <c r="F567" s="204" t="s">
        <v>2392</v>
      </c>
      <c r="G567" s="205" t="s">
        <v>316</v>
      </c>
      <c r="H567" s="206">
        <v>4</v>
      </c>
      <c r="I567" s="207"/>
      <c r="J567" s="208">
        <f>ROUND(I567*H567,2)</f>
        <v>0</v>
      </c>
      <c r="K567" s="204" t="s">
        <v>207</v>
      </c>
      <c r="L567" s="47"/>
      <c r="M567" s="209" t="s">
        <v>5</v>
      </c>
      <c r="N567" s="210" t="s">
        <v>48</v>
      </c>
      <c r="O567" s="48"/>
      <c r="P567" s="211">
        <f>O567*H567</f>
        <v>0</v>
      </c>
      <c r="Q567" s="211">
        <v>0.00025</v>
      </c>
      <c r="R567" s="211">
        <f>Q567*H567</f>
        <v>0.001</v>
      </c>
      <c r="S567" s="211">
        <v>0</v>
      </c>
      <c r="T567" s="212">
        <f>S567*H567</f>
        <v>0</v>
      </c>
      <c r="AR567" s="24" t="s">
        <v>296</v>
      </c>
      <c r="AT567" s="24" t="s">
        <v>203</v>
      </c>
      <c r="AU567" s="24" t="s">
        <v>87</v>
      </c>
      <c r="AY567" s="24" t="s">
        <v>201</v>
      </c>
      <c r="BE567" s="213">
        <f>IF(N567="základní",J567,0)</f>
        <v>0</v>
      </c>
      <c r="BF567" s="213">
        <f>IF(N567="snížená",J567,0)</f>
        <v>0</v>
      </c>
      <c r="BG567" s="213">
        <f>IF(N567="zákl. přenesená",J567,0)</f>
        <v>0</v>
      </c>
      <c r="BH567" s="213">
        <f>IF(N567="sníž. přenesená",J567,0)</f>
        <v>0</v>
      </c>
      <c r="BI567" s="213">
        <f>IF(N567="nulová",J567,0)</f>
        <v>0</v>
      </c>
      <c r="BJ567" s="24" t="s">
        <v>85</v>
      </c>
      <c r="BK567" s="213">
        <f>ROUND(I567*H567,2)</f>
        <v>0</v>
      </c>
      <c r="BL567" s="24" t="s">
        <v>296</v>
      </c>
      <c r="BM567" s="24" t="s">
        <v>2393</v>
      </c>
    </row>
    <row r="568" spans="2:47" s="1" customFormat="1" ht="13.5">
      <c r="B568" s="47"/>
      <c r="D568" s="214" t="s">
        <v>210</v>
      </c>
      <c r="F568" s="215" t="s">
        <v>2394</v>
      </c>
      <c r="I568" s="216"/>
      <c r="L568" s="47"/>
      <c r="M568" s="217"/>
      <c r="N568" s="48"/>
      <c r="O568" s="48"/>
      <c r="P568" s="48"/>
      <c r="Q568" s="48"/>
      <c r="R568" s="48"/>
      <c r="S568" s="48"/>
      <c r="T568" s="86"/>
      <c r="AT568" s="24" t="s">
        <v>210</v>
      </c>
      <c r="AU568" s="24" t="s">
        <v>87</v>
      </c>
    </row>
    <row r="569" spans="2:65" s="1" customFormat="1" ht="25.5" customHeight="1">
      <c r="B569" s="201"/>
      <c r="C569" s="202" t="s">
        <v>787</v>
      </c>
      <c r="D569" s="202" t="s">
        <v>203</v>
      </c>
      <c r="E569" s="203" t="s">
        <v>2395</v>
      </c>
      <c r="F569" s="204" t="s">
        <v>2396</v>
      </c>
      <c r="G569" s="205" t="s">
        <v>330</v>
      </c>
      <c r="H569" s="206">
        <v>16</v>
      </c>
      <c r="I569" s="207"/>
      <c r="J569" s="208">
        <f>ROUND(I569*H569,2)</f>
        <v>0</v>
      </c>
      <c r="K569" s="204" t="s">
        <v>207</v>
      </c>
      <c r="L569" s="47"/>
      <c r="M569" s="209" t="s">
        <v>5</v>
      </c>
      <c r="N569" s="210" t="s">
        <v>48</v>
      </c>
      <c r="O569" s="48"/>
      <c r="P569" s="211">
        <f>O569*H569</f>
        <v>0</v>
      </c>
      <c r="Q569" s="211">
        <v>0.00212</v>
      </c>
      <c r="R569" s="211">
        <f>Q569*H569</f>
        <v>0.03392</v>
      </c>
      <c r="S569" s="211">
        <v>0</v>
      </c>
      <c r="T569" s="212">
        <f>S569*H569</f>
        <v>0</v>
      </c>
      <c r="AR569" s="24" t="s">
        <v>296</v>
      </c>
      <c r="AT569" s="24" t="s">
        <v>203</v>
      </c>
      <c r="AU569" s="24" t="s">
        <v>87</v>
      </c>
      <c r="AY569" s="24" t="s">
        <v>201</v>
      </c>
      <c r="BE569" s="213">
        <f>IF(N569="základní",J569,0)</f>
        <v>0</v>
      </c>
      <c r="BF569" s="213">
        <f>IF(N569="snížená",J569,0)</f>
        <v>0</v>
      </c>
      <c r="BG569" s="213">
        <f>IF(N569="zákl. přenesená",J569,0)</f>
        <v>0</v>
      </c>
      <c r="BH569" s="213">
        <f>IF(N569="sníž. přenesená",J569,0)</f>
        <v>0</v>
      </c>
      <c r="BI569" s="213">
        <f>IF(N569="nulová",J569,0)</f>
        <v>0</v>
      </c>
      <c r="BJ569" s="24" t="s">
        <v>85</v>
      </c>
      <c r="BK569" s="213">
        <f>ROUND(I569*H569,2)</f>
        <v>0</v>
      </c>
      <c r="BL569" s="24" t="s">
        <v>296</v>
      </c>
      <c r="BM569" s="24" t="s">
        <v>2397</v>
      </c>
    </row>
    <row r="570" spans="2:47" s="1" customFormat="1" ht="13.5">
      <c r="B570" s="47"/>
      <c r="D570" s="214" t="s">
        <v>210</v>
      </c>
      <c r="F570" s="215" t="s">
        <v>2398</v>
      </c>
      <c r="I570" s="216"/>
      <c r="L570" s="47"/>
      <c r="M570" s="217"/>
      <c r="N570" s="48"/>
      <c r="O570" s="48"/>
      <c r="P570" s="48"/>
      <c r="Q570" s="48"/>
      <c r="R570" s="48"/>
      <c r="S570" s="48"/>
      <c r="T570" s="86"/>
      <c r="AT570" s="24" t="s">
        <v>210</v>
      </c>
      <c r="AU570" s="24" t="s">
        <v>87</v>
      </c>
    </row>
    <row r="571" spans="2:51" s="11" customFormat="1" ht="13.5">
      <c r="B571" s="218"/>
      <c r="D571" s="214" t="s">
        <v>212</v>
      </c>
      <c r="E571" s="219" t="s">
        <v>5</v>
      </c>
      <c r="F571" s="220" t="s">
        <v>2399</v>
      </c>
      <c r="H571" s="221">
        <v>16</v>
      </c>
      <c r="I571" s="222"/>
      <c r="L571" s="218"/>
      <c r="M571" s="223"/>
      <c r="N571" s="224"/>
      <c r="O571" s="224"/>
      <c r="P571" s="224"/>
      <c r="Q571" s="224"/>
      <c r="R571" s="224"/>
      <c r="S571" s="224"/>
      <c r="T571" s="225"/>
      <c r="AT571" s="219" t="s">
        <v>212</v>
      </c>
      <c r="AU571" s="219" t="s">
        <v>87</v>
      </c>
      <c r="AV571" s="11" t="s">
        <v>87</v>
      </c>
      <c r="AW571" s="11" t="s">
        <v>41</v>
      </c>
      <c r="AX571" s="11" t="s">
        <v>85</v>
      </c>
      <c r="AY571" s="219" t="s">
        <v>201</v>
      </c>
    </row>
    <row r="572" spans="2:65" s="1" customFormat="1" ht="16.5" customHeight="1">
      <c r="B572" s="201"/>
      <c r="C572" s="202" t="s">
        <v>792</v>
      </c>
      <c r="D572" s="202" t="s">
        <v>203</v>
      </c>
      <c r="E572" s="203" t="s">
        <v>616</v>
      </c>
      <c r="F572" s="204" t="s">
        <v>617</v>
      </c>
      <c r="G572" s="205" t="s">
        <v>259</v>
      </c>
      <c r="H572" s="206">
        <v>13.116</v>
      </c>
      <c r="I572" s="207"/>
      <c r="J572" s="208">
        <f>ROUND(I572*H572,2)</f>
        <v>0</v>
      </c>
      <c r="K572" s="204" t="s">
        <v>207</v>
      </c>
      <c r="L572" s="47"/>
      <c r="M572" s="209" t="s">
        <v>5</v>
      </c>
      <c r="N572" s="210" t="s">
        <v>48</v>
      </c>
      <c r="O572" s="48"/>
      <c r="P572" s="211">
        <f>O572*H572</f>
        <v>0</v>
      </c>
      <c r="Q572" s="211">
        <v>0</v>
      </c>
      <c r="R572" s="211">
        <f>Q572*H572</f>
        <v>0</v>
      </c>
      <c r="S572" s="211">
        <v>0</v>
      </c>
      <c r="T572" s="212">
        <f>S572*H572</f>
        <v>0</v>
      </c>
      <c r="AR572" s="24" t="s">
        <v>296</v>
      </c>
      <c r="AT572" s="24" t="s">
        <v>203</v>
      </c>
      <c r="AU572" s="24" t="s">
        <v>87</v>
      </c>
      <c r="AY572" s="24" t="s">
        <v>201</v>
      </c>
      <c r="BE572" s="213">
        <f>IF(N572="základní",J572,0)</f>
        <v>0</v>
      </c>
      <c r="BF572" s="213">
        <f>IF(N572="snížená",J572,0)</f>
        <v>0</v>
      </c>
      <c r="BG572" s="213">
        <f>IF(N572="zákl. přenesená",J572,0)</f>
        <v>0</v>
      </c>
      <c r="BH572" s="213">
        <f>IF(N572="sníž. přenesená",J572,0)</f>
        <v>0</v>
      </c>
      <c r="BI572" s="213">
        <f>IF(N572="nulová",J572,0)</f>
        <v>0</v>
      </c>
      <c r="BJ572" s="24" t="s">
        <v>85</v>
      </c>
      <c r="BK572" s="213">
        <f>ROUND(I572*H572,2)</f>
        <v>0</v>
      </c>
      <c r="BL572" s="24" t="s">
        <v>296</v>
      </c>
      <c r="BM572" s="24" t="s">
        <v>2400</v>
      </c>
    </row>
    <row r="573" spans="2:47" s="1" customFormat="1" ht="13.5">
      <c r="B573" s="47"/>
      <c r="D573" s="214" t="s">
        <v>210</v>
      </c>
      <c r="F573" s="215" t="s">
        <v>619</v>
      </c>
      <c r="I573" s="216"/>
      <c r="L573" s="47"/>
      <c r="M573" s="217"/>
      <c r="N573" s="48"/>
      <c r="O573" s="48"/>
      <c r="P573" s="48"/>
      <c r="Q573" s="48"/>
      <c r="R573" s="48"/>
      <c r="S573" s="48"/>
      <c r="T573" s="86"/>
      <c r="AT573" s="24" t="s">
        <v>210</v>
      </c>
      <c r="AU573" s="24" t="s">
        <v>87</v>
      </c>
    </row>
    <row r="574" spans="2:63" s="10" customFormat="1" ht="29.85" customHeight="1">
      <c r="B574" s="188"/>
      <c r="D574" s="189" t="s">
        <v>76</v>
      </c>
      <c r="E574" s="199" t="s">
        <v>620</v>
      </c>
      <c r="F574" s="199" t="s">
        <v>621</v>
      </c>
      <c r="I574" s="191"/>
      <c r="J574" s="200">
        <f>BK574</f>
        <v>0</v>
      </c>
      <c r="L574" s="188"/>
      <c r="M574" s="193"/>
      <c r="N574" s="194"/>
      <c r="O574" s="194"/>
      <c r="P574" s="195">
        <f>SUM(P575:P624)</f>
        <v>0</v>
      </c>
      <c r="Q574" s="194"/>
      <c r="R574" s="195">
        <f>SUM(R575:R624)</f>
        <v>4.889000000000001</v>
      </c>
      <c r="S574" s="194"/>
      <c r="T574" s="196">
        <f>SUM(T575:T624)</f>
        <v>0</v>
      </c>
      <c r="AR574" s="189" t="s">
        <v>87</v>
      </c>
      <c r="AT574" s="197" t="s">
        <v>76</v>
      </c>
      <c r="AU574" s="197" t="s">
        <v>85</v>
      </c>
      <c r="AY574" s="189" t="s">
        <v>201</v>
      </c>
      <c r="BK574" s="198">
        <f>SUM(BK575:BK624)</f>
        <v>0</v>
      </c>
    </row>
    <row r="575" spans="2:65" s="1" customFormat="1" ht="16.5" customHeight="1">
      <c r="B575" s="201"/>
      <c r="C575" s="202" t="s">
        <v>798</v>
      </c>
      <c r="D575" s="202" t="s">
        <v>203</v>
      </c>
      <c r="E575" s="203" t="s">
        <v>2401</v>
      </c>
      <c r="F575" s="204" t="s">
        <v>2402</v>
      </c>
      <c r="G575" s="205" t="s">
        <v>316</v>
      </c>
      <c r="H575" s="206">
        <v>4</v>
      </c>
      <c r="I575" s="207"/>
      <c r="J575" s="208">
        <f>ROUND(I575*H575,2)</f>
        <v>0</v>
      </c>
      <c r="K575" s="204" t="s">
        <v>5</v>
      </c>
      <c r="L575" s="47"/>
      <c r="M575" s="209" t="s">
        <v>5</v>
      </c>
      <c r="N575" s="210" t="s">
        <v>48</v>
      </c>
      <c r="O575" s="48"/>
      <c r="P575" s="211">
        <f>O575*H575</f>
        <v>0</v>
      </c>
      <c r="Q575" s="211">
        <v>0.045</v>
      </c>
      <c r="R575" s="211">
        <f>Q575*H575</f>
        <v>0.18</v>
      </c>
      <c r="S575" s="211">
        <v>0</v>
      </c>
      <c r="T575" s="212">
        <f>S575*H575</f>
        <v>0</v>
      </c>
      <c r="AR575" s="24" t="s">
        <v>296</v>
      </c>
      <c r="AT575" s="24" t="s">
        <v>203</v>
      </c>
      <c r="AU575" s="24" t="s">
        <v>87</v>
      </c>
      <c r="AY575" s="24" t="s">
        <v>201</v>
      </c>
      <c r="BE575" s="213">
        <f>IF(N575="základní",J575,0)</f>
        <v>0</v>
      </c>
      <c r="BF575" s="213">
        <f>IF(N575="snížená",J575,0)</f>
        <v>0</v>
      </c>
      <c r="BG575" s="213">
        <f>IF(N575="zákl. přenesená",J575,0)</f>
        <v>0</v>
      </c>
      <c r="BH575" s="213">
        <f>IF(N575="sníž. přenesená",J575,0)</f>
        <v>0</v>
      </c>
      <c r="BI575" s="213">
        <f>IF(N575="nulová",J575,0)</f>
        <v>0</v>
      </c>
      <c r="BJ575" s="24" t="s">
        <v>85</v>
      </c>
      <c r="BK575" s="213">
        <f>ROUND(I575*H575,2)</f>
        <v>0</v>
      </c>
      <c r="BL575" s="24" t="s">
        <v>296</v>
      </c>
      <c r="BM575" s="24" t="s">
        <v>2403</v>
      </c>
    </row>
    <row r="576" spans="2:47" s="1" customFormat="1" ht="13.5">
      <c r="B576" s="47"/>
      <c r="D576" s="214" t="s">
        <v>322</v>
      </c>
      <c r="F576" s="234" t="s">
        <v>372</v>
      </c>
      <c r="I576" s="216"/>
      <c r="L576" s="47"/>
      <c r="M576" s="217"/>
      <c r="N576" s="48"/>
      <c r="O576" s="48"/>
      <c r="P576" s="48"/>
      <c r="Q576" s="48"/>
      <c r="R576" s="48"/>
      <c r="S576" s="48"/>
      <c r="T576" s="86"/>
      <c r="AT576" s="24" t="s">
        <v>322</v>
      </c>
      <c r="AU576" s="24" t="s">
        <v>87</v>
      </c>
    </row>
    <row r="577" spans="2:51" s="11" customFormat="1" ht="13.5">
      <c r="B577" s="218"/>
      <c r="D577" s="214" t="s">
        <v>212</v>
      </c>
      <c r="E577" s="219" t="s">
        <v>5</v>
      </c>
      <c r="F577" s="220" t="s">
        <v>2404</v>
      </c>
      <c r="H577" s="221">
        <v>4</v>
      </c>
      <c r="I577" s="222"/>
      <c r="L577" s="218"/>
      <c r="M577" s="223"/>
      <c r="N577" s="224"/>
      <c r="O577" s="224"/>
      <c r="P577" s="224"/>
      <c r="Q577" s="224"/>
      <c r="R577" s="224"/>
      <c r="S577" s="224"/>
      <c r="T577" s="225"/>
      <c r="AT577" s="219" t="s">
        <v>212</v>
      </c>
      <c r="AU577" s="219" t="s">
        <v>87</v>
      </c>
      <c r="AV577" s="11" t="s">
        <v>87</v>
      </c>
      <c r="AW577" s="11" t="s">
        <v>41</v>
      </c>
      <c r="AX577" s="11" t="s">
        <v>85</v>
      </c>
      <c r="AY577" s="219" t="s">
        <v>201</v>
      </c>
    </row>
    <row r="578" spans="2:65" s="1" customFormat="1" ht="16.5" customHeight="1">
      <c r="B578" s="201"/>
      <c r="C578" s="202" t="s">
        <v>803</v>
      </c>
      <c r="D578" s="202" t="s">
        <v>203</v>
      </c>
      <c r="E578" s="203" t="s">
        <v>2405</v>
      </c>
      <c r="F578" s="204" t="s">
        <v>2406</v>
      </c>
      <c r="G578" s="205" t="s">
        <v>316</v>
      </c>
      <c r="H578" s="206">
        <v>3</v>
      </c>
      <c r="I578" s="207"/>
      <c r="J578" s="208">
        <f>ROUND(I578*H578,2)</f>
        <v>0</v>
      </c>
      <c r="K578" s="204" t="s">
        <v>5</v>
      </c>
      <c r="L578" s="47"/>
      <c r="M578" s="209" t="s">
        <v>5</v>
      </c>
      <c r="N578" s="210" t="s">
        <v>48</v>
      </c>
      <c r="O578" s="48"/>
      <c r="P578" s="211">
        <f>O578*H578</f>
        <v>0</v>
      </c>
      <c r="Q578" s="211">
        <v>0.055</v>
      </c>
      <c r="R578" s="211">
        <f>Q578*H578</f>
        <v>0.165</v>
      </c>
      <c r="S578" s="211">
        <v>0</v>
      </c>
      <c r="T578" s="212">
        <f>S578*H578</f>
        <v>0</v>
      </c>
      <c r="AR578" s="24" t="s">
        <v>296</v>
      </c>
      <c r="AT578" s="24" t="s">
        <v>203</v>
      </c>
      <c r="AU578" s="24" t="s">
        <v>87</v>
      </c>
      <c r="AY578" s="24" t="s">
        <v>201</v>
      </c>
      <c r="BE578" s="213">
        <f>IF(N578="základní",J578,0)</f>
        <v>0</v>
      </c>
      <c r="BF578" s="213">
        <f>IF(N578="snížená",J578,0)</f>
        <v>0</v>
      </c>
      <c r="BG578" s="213">
        <f>IF(N578="zákl. přenesená",J578,0)</f>
        <v>0</v>
      </c>
      <c r="BH578" s="213">
        <f>IF(N578="sníž. přenesená",J578,0)</f>
        <v>0</v>
      </c>
      <c r="BI578" s="213">
        <f>IF(N578="nulová",J578,0)</f>
        <v>0</v>
      </c>
      <c r="BJ578" s="24" t="s">
        <v>85</v>
      </c>
      <c r="BK578" s="213">
        <f>ROUND(I578*H578,2)</f>
        <v>0</v>
      </c>
      <c r="BL578" s="24" t="s">
        <v>296</v>
      </c>
      <c r="BM578" s="24" t="s">
        <v>2407</v>
      </c>
    </row>
    <row r="579" spans="2:47" s="1" customFormat="1" ht="13.5">
      <c r="B579" s="47"/>
      <c r="D579" s="214" t="s">
        <v>322</v>
      </c>
      <c r="F579" s="234" t="s">
        <v>372</v>
      </c>
      <c r="I579" s="216"/>
      <c r="L579" s="47"/>
      <c r="M579" s="217"/>
      <c r="N579" s="48"/>
      <c r="O579" s="48"/>
      <c r="P579" s="48"/>
      <c r="Q579" s="48"/>
      <c r="R579" s="48"/>
      <c r="S579" s="48"/>
      <c r="T579" s="86"/>
      <c r="AT579" s="24" t="s">
        <v>322</v>
      </c>
      <c r="AU579" s="24" t="s">
        <v>87</v>
      </c>
    </row>
    <row r="580" spans="2:51" s="11" customFormat="1" ht="13.5">
      <c r="B580" s="218"/>
      <c r="D580" s="214" t="s">
        <v>212</v>
      </c>
      <c r="E580" s="219" t="s">
        <v>5</v>
      </c>
      <c r="F580" s="220" t="s">
        <v>2408</v>
      </c>
      <c r="H580" s="221">
        <v>3</v>
      </c>
      <c r="I580" s="222"/>
      <c r="L580" s="218"/>
      <c r="M580" s="223"/>
      <c r="N580" s="224"/>
      <c r="O580" s="224"/>
      <c r="P580" s="224"/>
      <c r="Q580" s="224"/>
      <c r="R580" s="224"/>
      <c r="S580" s="224"/>
      <c r="T580" s="225"/>
      <c r="AT580" s="219" t="s">
        <v>212</v>
      </c>
      <c r="AU580" s="219" t="s">
        <v>87</v>
      </c>
      <c r="AV580" s="11" t="s">
        <v>87</v>
      </c>
      <c r="AW580" s="11" t="s">
        <v>41</v>
      </c>
      <c r="AX580" s="11" t="s">
        <v>85</v>
      </c>
      <c r="AY580" s="219" t="s">
        <v>201</v>
      </c>
    </row>
    <row r="581" spans="2:65" s="1" customFormat="1" ht="16.5" customHeight="1">
      <c r="B581" s="201"/>
      <c r="C581" s="202" t="s">
        <v>808</v>
      </c>
      <c r="D581" s="202" t="s">
        <v>203</v>
      </c>
      <c r="E581" s="203" t="s">
        <v>2409</v>
      </c>
      <c r="F581" s="204" t="s">
        <v>2410</v>
      </c>
      <c r="G581" s="205" t="s">
        <v>316</v>
      </c>
      <c r="H581" s="206">
        <v>1</v>
      </c>
      <c r="I581" s="207"/>
      <c r="J581" s="208">
        <f>ROUND(I581*H581,2)</f>
        <v>0</v>
      </c>
      <c r="K581" s="204" t="s">
        <v>5</v>
      </c>
      <c r="L581" s="47"/>
      <c r="M581" s="209" t="s">
        <v>5</v>
      </c>
      <c r="N581" s="210" t="s">
        <v>48</v>
      </c>
      <c r="O581" s="48"/>
      <c r="P581" s="211">
        <f>O581*H581</f>
        <v>0</v>
      </c>
      <c r="Q581" s="211">
        <v>0.055</v>
      </c>
      <c r="R581" s="211">
        <f>Q581*H581</f>
        <v>0.055</v>
      </c>
      <c r="S581" s="211">
        <v>0</v>
      </c>
      <c r="T581" s="212">
        <f>S581*H581</f>
        <v>0</v>
      </c>
      <c r="AR581" s="24" t="s">
        <v>296</v>
      </c>
      <c r="AT581" s="24" t="s">
        <v>203</v>
      </c>
      <c r="AU581" s="24" t="s">
        <v>87</v>
      </c>
      <c r="AY581" s="24" t="s">
        <v>201</v>
      </c>
      <c r="BE581" s="213">
        <f>IF(N581="základní",J581,0)</f>
        <v>0</v>
      </c>
      <c r="BF581" s="213">
        <f>IF(N581="snížená",J581,0)</f>
        <v>0</v>
      </c>
      <c r="BG581" s="213">
        <f>IF(N581="zákl. přenesená",J581,0)</f>
        <v>0</v>
      </c>
      <c r="BH581" s="213">
        <f>IF(N581="sníž. přenesená",J581,0)</f>
        <v>0</v>
      </c>
      <c r="BI581" s="213">
        <f>IF(N581="nulová",J581,0)</f>
        <v>0</v>
      </c>
      <c r="BJ581" s="24" t="s">
        <v>85</v>
      </c>
      <c r="BK581" s="213">
        <f>ROUND(I581*H581,2)</f>
        <v>0</v>
      </c>
      <c r="BL581" s="24" t="s">
        <v>296</v>
      </c>
      <c r="BM581" s="24" t="s">
        <v>2411</v>
      </c>
    </row>
    <row r="582" spans="2:47" s="1" customFormat="1" ht="13.5">
      <c r="B582" s="47"/>
      <c r="D582" s="214" t="s">
        <v>322</v>
      </c>
      <c r="F582" s="234" t="s">
        <v>372</v>
      </c>
      <c r="I582" s="216"/>
      <c r="L582" s="47"/>
      <c r="M582" s="217"/>
      <c r="N582" s="48"/>
      <c r="O582" s="48"/>
      <c r="P582" s="48"/>
      <c r="Q582" s="48"/>
      <c r="R582" s="48"/>
      <c r="S582" s="48"/>
      <c r="T582" s="86"/>
      <c r="AT582" s="24" t="s">
        <v>322</v>
      </c>
      <c r="AU582" s="24" t="s">
        <v>87</v>
      </c>
    </row>
    <row r="583" spans="2:51" s="11" customFormat="1" ht="13.5">
      <c r="B583" s="218"/>
      <c r="D583" s="214" t="s">
        <v>212</v>
      </c>
      <c r="E583" s="219" t="s">
        <v>5</v>
      </c>
      <c r="F583" s="220" t="s">
        <v>2412</v>
      </c>
      <c r="H583" s="221">
        <v>1</v>
      </c>
      <c r="I583" s="222"/>
      <c r="L583" s="218"/>
      <c r="M583" s="223"/>
      <c r="N583" s="224"/>
      <c r="O583" s="224"/>
      <c r="P583" s="224"/>
      <c r="Q583" s="224"/>
      <c r="R583" s="224"/>
      <c r="S583" s="224"/>
      <c r="T583" s="225"/>
      <c r="AT583" s="219" t="s">
        <v>212</v>
      </c>
      <c r="AU583" s="219" t="s">
        <v>87</v>
      </c>
      <c r="AV583" s="11" t="s">
        <v>87</v>
      </c>
      <c r="AW583" s="11" t="s">
        <v>41</v>
      </c>
      <c r="AX583" s="11" t="s">
        <v>85</v>
      </c>
      <c r="AY583" s="219" t="s">
        <v>201</v>
      </c>
    </row>
    <row r="584" spans="2:65" s="1" customFormat="1" ht="16.5" customHeight="1">
      <c r="B584" s="201"/>
      <c r="C584" s="202" t="s">
        <v>815</v>
      </c>
      <c r="D584" s="202" t="s">
        <v>203</v>
      </c>
      <c r="E584" s="203" t="s">
        <v>2413</v>
      </c>
      <c r="F584" s="204" t="s">
        <v>2414</v>
      </c>
      <c r="G584" s="205" t="s">
        <v>316</v>
      </c>
      <c r="H584" s="206">
        <v>1</v>
      </c>
      <c r="I584" s="207"/>
      <c r="J584" s="208">
        <f>ROUND(I584*H584,2)</f>
        <v>0</v>
      </c>
      <c r="K584" s="204" t="s">
        <v>5</v>
      </c>
      <c r="L584" s="47"/>
      <c r="M584" s="209" t="s">
        <v>5</v>
      </c>
      <c r="N584" s="210" t="s">
        <v>48</v>
      </c>
      <c r="O584" s="48"/>
      <c r="P584" s="211">
        <f>O584*H584</f>
        <v>0</v>
      </c>
      <c r="Q584" s="211">
        <v>0.055</v>
      </c>
      <c r="R584" s="211">
        <f>Q584*H584</f>
        <v>0.055</v>
      </c>
      <c r="S584" s="211">
        <v>0</v>
      </c>
      <c r="T584" s="212">
        <f>S584*H584</f>
        <v>0</v>
      </c>
      <c r="AR584" s="24" t="s">
        <v>296</v>
      </c>
      <c r="AT584" s="24" t="s">
        <v>203</v>
      </c>
      <c r="AU584" s="24" t="s">
        <v>87</v>
      </c>
      <c r="AY584" s="24" t="s">
        <v>201</v>
      </c>
      <c r="BE584" s="213">
        <f>IF(N584="základní",J584,0)</f>
        <v>0</v>
      </c>
      <c r="BF584" s="213">
        <f>IF(N584="snížená",J584,0)</f>
        <v>0</v>
      </c>
      <c r="BG584" s="213">
        <f>IF(N584="zákl. přenesená",J584,0)</f>
        <v>0</v>
      </c>
      <c r="BH584" s="213">
        <f>IF(N584="sníž. přenesená",J584,0)</f>
        <v>0</v>
      </c>
      <c r="BI584" s="213">
        <f>IF(N584="nulová",J584,0)</f>
        <v>0</v>
      </c>
      <c r="BJ584" s="24" t="s">
        <v>85</v>
      </c>
      <c r="BK584" s="213">
        <f>ROUND(I584*H584,2)</f>
        <v>0</v>
      </c>
      <c r="BL584" s="24" t="s">
        <v>296</v>
      </c>
      <c r="BM584" s="24" t="s">
        <v>2415</v>
      </c>
    </row>
    <row r="585" spans="2:47" s="1" customFormat="1" ht="13.5">
      <c r="B585" s="47"/>
      <c r="D585" s="214" t="s">
        <v>322</v>
      </c>
      <c r="F585" s="234" t="s">
        <v>372</v>
      </c>
      <c r="I585" s="216"/>
      <c r="L585" s="47"/>
      <c r="M585" s="217"/>
      <c r="N585" s="48"/>
      <c r="O585" s="48"/>
      <c r="P585" s="48"/>
      <c r="Q585" s="48"/>
      <c r="R585" s="48"/>
      <c r="S585" s="48"/>
      <c r="T585" s="86"/>
      <c r="AT585" s="24" t="s">
        <v>322</v>
      </c>
      <c r="AU585" s="24" t="s">
        <v>87</v>
      </c>
    </row>
    <row r="586" spans="2:51" s="11" customFormat="1" ht="13.5">
      <c r="B586" s="218"/>
      <c r="D586" s="214" t="s">
        <v>212</v>
      </c>
      <c r="E586" s="219" t="s">
        <v>5</v>
      </c>
      <c r="F586" s="220" t="s">
        <v>2412</v>
      </c>
      <c r="H586" s="221">
        <v>1</v>
      </c>
      <c r="I586" s="222"/>
      <c r="L586" s="218"/>
      <c r="M586" s="223"/>
      <c r="N586" s="224"/>
      <c r="O586" s="224"/>
      <c r="P586" s="224"/>
      <c r="Q586" s="224"/>
      <c r="R586" s="224"/>
      <c r="S586" s="224"/>
      <c r="T586" s="225"/>
      <c r="AT586" s="219" t="s">
        <v>212</v>
      </c>
      <c r="AU586" s="219" t="s">
        <v>87</v>
      </c>
      <c r="AV586" s="11" t="s">
        <v>87</v>
      </c>
      <c r="AW586" s="11" t="s">
        <v>41</v>
      </c>
      <c r="AX586" s="11" t="s">
        <v>77</v>
      </c>
      <c r="AY586" s="219" t="s">
        <v>201</v>
      </c>
    </row>
    <row r="587" spans="2:51" s="12" customFormat="1" ht="13.5">
      <c r="B587" s="226"/>
      <c r="D587" s="214" t="s">
        <v>212</v>
      </c>
      <c r="E587" s="227" t="s">
        <v>5</v>
      </c>
      <c r="F587" s="228" t="s">
        <v>226</v>
      </c>
      <c r="H587" s="229">
        <v>1</v>
      </c>
      <c r="I587" s="230"/>
      <c r="L587" s="226"/>
      <c r="M587" s="231"/>
      <c r="N587" s="232"/>
      <c r="O587" s="232"/>
      <c r="P587" s="232"/>
      <c r="Q587" s="232"/>
      <c r="R587" s="232"/>
      <c r="S587" s="232"/>
      <c r="T587" s="233"/>
      <c r="AT587" s="227" t="s">
        <v>212</v>
      </c>
      <c r="AU587" s="227" t="s">
        <v>87</v>
      </c>
      <c r="AV587" s="12" t="s">
        <v>208</v>
      </c>
      <c r="AW587" s="12" t="s">
        <v>41</v>
      </c>
      <c r="AX587" s="12" t="s">
        <v>85</v>
      </c>
      <c r="AY587" s="227" t="s">
        <v>201</v>
      </c>
    </row>
    <row r="588" spans="2:65" s="1" customFormat="1" ht="16.5" customHeight="1">
      <c r="B588" s="201"/>
      <c r="C588" s="202" t="s">
        <v>821</v>
      </c>
      <c r="D588" s="202" t="s">
        <v>203</v>
      </c>
      <c r="E588" s="203" t="s">
        <v>2416</v>
      </c>
      <c r="F588" s="204" t="s">
        <v>2417</v>
      </c>
      <c r="G588" s="205" t="s">
        <v>316</v>
      </c>
      <c r="H588" s="206">
        <v>4</v>
      </c>
      <c r="I588" s="207"/>
      <c r="J588" s="208">
        <f>ROUND(I588*H588,2)</f>
        <v>0</v>
      </c>
      <c r="K588" s="204" t="s">
        <v>5</v>
      </c>
      <c r="L588" s="47"/>
      <c r="M588" s="209" t="s">
        <v>5</v>
      </c>
      <c r="N588" s="210" t="s">
        <v>48</v>
      </c>
      <c r="O588" s="48"/>
      <c r="P588" s="211">
        <f>O588*H588</f>
        <v>0</v>
      </c>
      <c r="Q588" s="211">
        <v>0.085</v>
      </c>
      <c r="R588" s="211">
        <f>Q588*H588</f>
        <v>0.34</v>
      </c>
      <c r="S588" s="211">
        <v>0</v>
      </c>
      <c r="T588" s="212">
        <f>S588*H588</f>
        <v>0</v>
      </c>
      <c r="AR588" s="24" t="s">
        <v>296</v>
      </c>
      <c r="AT588" s="24" t="s">
        <v>203</v>
      </c>
      <c r="AU588" s="24" t="s">
        <v>87</v>
      </c>
      <c r="AY588" s="24" t="s">
        <v>201</v>
      </c>
      <c r="BE588" s="213">
        <f>IF(N588="základní",J588,0)</f>
        <v>0</v>
      </c>
      <c r="BF588" s="213">
        <f>IF(N588="snížená",J588,0)</f>
        <v>0</v>
      </c>
      <c r="BG588" s="213">
        <f>IF(N588="zákl. přenesená",J588,0)</f>
        <v>0</v>
      </c>
      <c r="BH588" s="213">
        <f>IF(N588="sníž. přenesená",J588,0)</f>
        <v>0</v>
      </c>
      <c r="BI588" s="213">
        <f>IF(N588="nulová",J588,0)</f>
        <v>0</v>
      </c>
      <c r="BJ588" s="24" t="s">
        <v>85</v>
      </c>
      <c r="BK588" s="213">
        <f>ROUND(I588*H588,2)</f>
        <v>0</v>
      </c>
      <c r="BL588" s="24" t="s">
        <v>296</v>
      </c>
      <c r="BM588" s="24" t="s">
        <v>2418</v>
      </c>
    </row>
    <row r="589" spans="2:47" s="1" customFormat="1" ht="13.5">
      <c r="B589" s="47"/>
      <c r="D589" s="214" t="s">
        <v>322</v>
      </c>
      <c r="F589" s="234" t="s">
        <v>372</v>
      </c>
      <c r="I589" s="216"/>
      <c r="L589" s="47"/>
      <c r="M589" s="217"/>
      <c r="N589" s="48"/>
      <c r="O589" s="48"/>
      <c r="P589" s="48"/>
      <c r="Q589" s="48"/>
      <c r="R589" s="48"/>
      <c r="S589" s="48"/>
      <c r="T589" s="86"/>
      <c r="AT589" s="24" t="s">
        <v>322</v>
      </c>
      <c r="AU589" s="24" t="s">
        <v>87</v>
      </c>
    </row>
    <row r="590" spans="2:51" s="11" customFormat="1" ht="13.5">
      <c r="B590" s="218"/>
      <c r="D590" s="214" t="s">
        <v>212</v>
      </c>
      <c r="E590" s="219" t="s">
        <v>5</v>
      </c>
      <c r="F590" s="220" t="s">
        <v>2419</v>
      </c>
      <c r="H590" s="221">
        <v>4</v>
      </c>
      <c r="I590" s="222"/>
      <c r="L590" s="218"/>
      <c r="M590" s="223"/>
      <c r="N590" s="224"/>
      <c r="O590" s="224"/>
      <c r="P590" s="224"/>
      <c r="Q590" s="224"/>
      <c r="R590" s="224"/>
      <c r="S590" s="224"/>
      <c r="T590" s="225"/>
      <c r="AT590" s="219" t="s">
        <v>212</v>
      </c>
      <c r="AU590" s="219" t="s">
        <v>87</v>
      </c>
      <c r="AV590" s="11" t="s">
        <v>87</v>
      </c>
      <c r="AW590" s="11" t="s">
        <v>41</v>
      </c>
      <c r="AX590" s="11" t="s">
        <v>77</v>
      </c>
      <c r="AY590" s="219" t="s">
        <v>201</v>
      </c>
    </row>
    <row r="591" spans="2:51" s="12" customFormat="1" ht="13.5">
      <c r="B591" s="226"/>
      <c r="D591" s="214" t="s">
        <v>212</v>
      </c>
      <c r="E591" s="227" t="s">
        <v>5</v>
      </c>
      <c r="F591" s="228" t="s">
        <v>226</v>
      </c>
      <c r="H591" s="229">
        <v>4</v>
      </c>
      <c r="I591" s="230"/>
      <c r="L591" s="226"/>
      <c r="M591" s="231"/>
      <c r="N591" s="232"/>
      <c r="O591" s="232"/>
      <c r="P591" s="232"/>
      <c r="Q591" s="232"/>
      <c r="R591" s="232"/>
      <c r="S591" s="232"/>
      <c r="T591" s="233"/>
      <c r="AT591" s="227" t="s">
        <v>212</v>
      </c>
      <c r="AU591" s="227" t="s">
        <v>87</v>
      </c>
      <c r="AV591" s="12" t="s">
        <v>208</v>
      </c>
      <c r="AW591" s="12" t="s">
        <v>41</v>
      </c>
      <c r="AX591" s="12" t="s">
        <v>85</v>
      </c>
      <c r="AY591" s="227" t="s">
        <v>201</v>
      </c>
    </row>
    <row r="592" spans="2:65" s="1" customFormat="1" ht="16.5" customHeight="1">
      <c r="B592" s="201"/>
      <c r="C592" s="202" t="s">
        <v>826</v>
      </c>
      <c r="D592" s="202" t="s">
        <v>203</v>
      </c>
      <c r="E592" s="203" t="s">
        <v>2420</v>
      </c>
      <c r="F592" s="204" t="s">
        <v>2421</v>
      </c>
      <c r="G592" s="205" t="s">
        <v>316</v>
      </c>
      <c r="H592" s="206">
        <v>6</v>
      </c>
      <c r="I592" s="207"/>
      <c r="J592" s="208">
        <f>ROUND(I592*H592,2)</f>
        <v>0</v>
      </c>
      <c r="K592" s="204" t="s">
        <v>5</v>
      </c>
      <c r="L592" s="47"/>
      <c r="M592" s="209" t="s">
        <v>5</v>
      </c>
      <c r="N592" s="210" t="s">
        <v>48</v>
      </c>
      <c r="O592" s="48"/>
      <c r="P592" s="211">
        <f>O592*H592</f>
        <v>0</v>
      </c>
      <c r="Q592" s="211">
        <v>0.085</v>
      </c>
      <c r="R592" s="211">
        <f>Q592*H592</f>
        <v>0.51</v>
      </c>
      <c r="S592" s="211">
        <v>0</v>
      </c>
      <c r="T592" s="212">
        <f>S592*H592</f>
        <v>0</v>
      </c>
      <c r="AR592" s="24" t="s">
        <v>296</v>
      </c>
      <c r="AT592" s="24" t="s">
        <v>203</v>
      </c>
      <c r="AU592" s="24" t="s">
        <v>87</v>
      </c>
      <c r="AY592" s="24" t="s">
        <v>201</v>
      </c>
      <c r="BE592" s="213">
        <f>IF(N592="základní",J592,0)</f>
        <v>0</v>
      </c>
      <c r="BF592" s="213">
        <f>IF(N592="snížená",J592,0)</f>
        <v>0</v>
      </c>
      <c r="BG592" s="213">
        <f>IF(N592="zákl. přenesená",J592,0)</f>
        <v>0</v>
      </c>
      <c r="BH592" s="213">
        <f>IF(N592="sníž. přenesená",J592,0)</f>
        <v>0</v>
      </c>
      <c r="BI592" s="213">
        <f>IF(N592="nulová",J592,0)</f>
        <v>0</v>
      </c>
      <c r="BJ592" s="24" t="s">
        <v>85</v>
      </c>
      <c r="BK592" s="213">
        <f>ROUND(I592*H592,2)</f>
        <v>0</v>
      </c>
      <c r="BL592" s="24" t="s">
        <v>296</v>
      </c>
      <c r="BM592" s="24" t="s">
        <v>2422</v>
      </c>
    </row>
    <row r="593" spans="2:47" s="1" customFormat="1" ht="13.5">
      <c r="B593" s="47"/>
      <c r="D593" s="214" t="s">
        <v>322</v>
      </c>
      <c r="F593" s="234" t="s">
        <v>372</v>
      </c>
      <c r="I593" s="216"/>
      <c r="L593" s="47"/>
      <c r="M593" s="217"/>
      <c r="N593" s="48"/>
      <c r="O593" s="48"/>
      <c r="P593" s="48"/>
      <c r="Q593" s="48"/>
      <c r="R593" s="48"/>
      <c r="S593" s="48"/>
      <c r="T593" s="86"/>
      <c r="AT593" s="24" t="s">
        <v>322</v>
      </c>
      <c r="AU593" s="24" t="s">
        <v>87</v>
      </c>
    </row>
    <row r="594" spans="2:51" s="11" customFormat="1" ht="13.5">
      <c r="B594" s="218"/>
      <c r="D594" s="214" t="s">
        <v>212</v>
      </c>
      <c r="E594" s="219" t="s">
        <v>5</v>
      </c>
      <c r="F594" s="220" t="s">
        <v>2423</v>
      </c>
      <c r="H594" s="221">
        <v>6</v>
      </c>
      <c r="I594" s="222"/>
      <c r="L594" s="218"/>
      <c r="M594" s="223"/>
      <c r="N594" s="224"/>
      <c r="O594" s="224"/>
      <c r="P594" s="224"/>
      <c r="Q594" s="224"/>
      <c r="R594" s="224"/>
      <c r="S594" s="224"/>
      <c r="T594" s="225"/>
      <c r="AT594" s="219" t="s">
        <v>212</v>
      </c>
      <c r="AU594" s="219" t="s">
        <v>87</v>
      </c>
      <c r="AV594" s="11" t="s">
        <v>87</v>
      </c>
      <c r="AW594" s="11" t="s">
        <v>41</v>
      </c>
      <c r="AX594" s="11" t="s">
        <v>77</v>
      </c>
      <c r="AY594" s="219" t="s">
        <v>201</v>
      </c>
    </row>
    <row r="595" spans="2:51" s="12" customFormat="1" ht="13.5">
      <c r="B595" s="226"/>
      <c r="D595" s="214" t="s">
        <v>212</v>
      </c>
      <c r="E595" s="227" t="s">
        <v>5</v>
      </c>
      <c r="F595" s="228" t="s">
        <v>226</v>
      </c>
      <c r="H595" s="229">
        <v>6</v>
      </c>
      <c r="I595" s="230"/>
      <c r="L595" s="226"/>
      <c r="M595" s="231"/>
      <c r="N595" s="232"/>
      <c r="O595" s="232"/>
      <c r="P595" s="232"/>
      <c r="Q595" s="232"/>
      <c r="R595" s="232"/>
      <c r="S595" s="232"/>
      <c r="T595" s="233"/>
      <c r="AT595" s="227" t="s">
        <v>212</v>
      </c>
      <c r="AU595" s="227" t="s">
        <v>87</v>
      </c>
      <c r="AV595" s="12" t="s">
        <v>208</v>
      </c>
      <c r="AW595" s="12" t="s">
        <v>41</v>
      </c>
      <c r="AX595" s="12" t="s">
        <v>85</v>
      </c>
      <c r="AY595" s="227" t="s">
        <v>201</v>
      </c>
    </row>
    <row r="596" spans="2:65" s="1" customFormat="1" ht="16.5" customHeight="1">
      <c r="B596" s="201"/>
      <c r="C596" s="202" t="s">
        <v>831</v>
      </c>
      <c r="D596" s="202" t="s">
        <v>203</v>
      </c>
      <c r="E596" s="203" t="s">
        <v>2424</v>
      </c>
      <c r="F596" s="204" t="s">
        <v>2425</v>
      </c>
      <c r="G596" s="205" t="s">
        <v>316</v>
      </c>
      <c r="H596" s="206">
        <v>1</v>
      </c>
      <c r="I596" s="207"/>
      <c r="J596" s="208">
        <f>ROUND(I596*H596,2)</f>
        <v>0</v>
      </c>
      <c r="K596" s="204" t="s">
        <v>5</v>
      </c>
      <c r="L596" s="47"/>
      <c r="M596" s="209" t="s">
        <v>5</v>
      </c>
      <c r="N596" s="210" t="s">
        <v>48</v>
      </c>
      <c r="O596" s="48"/>
      <c r="P596" s="211">
        <f>O596*H596</f>
        <v>0</v>
      </c>
      <c r="Q596" s="211">
        <v>0.112</v>
      </c>
      <c r="R596" s="211">
        <f>Q596*H596</f>
        <v>0.112</v>
      </c>
      <c r="S596" s="211">
        <v>0</v>
      </c>
      <c r="T596" s="212">
        <f>S596*H596</f>
        <v>0</v>
      </c>
      <c r="AR596" s="24" t="s">
        <v>296</v>
      </c>
      <c r="AT596" s="24" t="s">
        <v>203</v>
      </c>
      <c r="AU596" s="24" t="s">
        <v>87</v>
      </c>
      <c r="AY596" s="24" t="s">
        <v>201</v>
      </c>
      <c r="BE596" s="213">
        <f>IF(N596="základní",J596,0)</f>
        <v>0</v>
      </c>
      <c r="BF596" s="213">
        <f>IF(N596="snížená",J596,0)</f>
        <v>0</v>
      </c>
      <c r="BG596" s="213">
        <f>IF(N596="zákl. přenesená",J596,0)</f>
        <v>0</v>
      </c>
      <c r="BH596" s="213">
        <f>IF(N596="sníž. přenesená",J596,0)</f>
        <v>0</v>
      </c>
      <c r="BI596" s="213">
        <f>IF(N596="nulová",J596,0)</f>
        <v>0</v>
      </c>
      <c r="BJ596" s="24" t="s">
        <v>85</v>
      </c>
      <c r="BK596" s="213">
        <f>ROUND(I596*H596,2)</f>
        <v>0</v>
      </c>
      <c r="BL596" s="24" t="s">
        <v>296</v>
      </c>
      <c r="BM596" s="24" t="s">
        <v>2426</v>
      </c>
    </row>
    <row r="597" spans="2:47" s="1" customFormat="1" ht="13.5">
      <c r="B597" s="47"/>
      <c r="D597" s="214" t="s">
        <v>322</v>
      </c>
      <c r="F597" s="234" t="s">
        <v>372</v>
      </c>
      <c r="I597" s="216"/>
      <c r="L597" s="47"/>
      <c r="M597" s="217"/>
      <c r="N597" s="48"/>
      <c r="O597" s="48"/>
      <c r="P597" s="48"/>
      <c r="Q597" s="48"/>
      <c r="R597" s="48"/>
      <c r="S597" s="48"/>
      <c r="T597" s="86"/>
      <c r="AT597" s="24" t="s">
        <v>322</v>
      </c>
      <c r="AU597" s="24" t="s">
        <v>87</v>
      </c>
    </row>
    <row r="598" spans="2:51" s="11" customFormat="1" ht="13.5">
      <c r="B598" s="218"/>
      <c r="D598" s="214" t="s">
        <v>212</v>
      </c>
      <c r="E598" s="219" t="s">
        <v>5</v>
      </c>
      <c r="F598" s="220" t="s">
        <v>2412</v>
      </c>
      <c r="H598" s="221">
        <v>1</v>
      </c>
      <c r="I598" s="222"/>
      <c r="L598" s="218"/>
      <c r="M598" s="223"/>
      <c r="N598" s="224"/>
      <c r="O598" s="224"/>
      <c r="P598" s="224"/>
      <c r="Q598" s="224"/>
      <c r="R598" s="224"/>
      <c r="S598" s="224"/>
      <c r="T598" s="225"/>
      <c r="AT598" s="219" t="s">
        <v>212</v>
      </c>
      <c r="AU598" s="219" t="s">
        <v>87</v>
      </c>
      <c r="AV598" s="11" t="s">
        <v>87</v>
      </c>
      <c r="AW598" s="11" t="s">
        <v>41</v>
      </c>
      <c r="AX598" s="11" t="s">
        <v>85</v>
      </c>
      <c r="AY598" s="219" t="s">
        <v>201</v>
      </c>
    </row>
    <row r="599" spans="2:65" s="1" customFormat="1" ht="16.5" customHeight="1">
      <c r="B599" s="201"/>
      <c r="C599" s="202" t="s">
        <v>836</v>
      </c>
      <c r="D599" s="202" t="s">
        <v>203</v>
      </c>
      <c r="E599" s="203" t="s">
        <v>2427</v>
      </c>
      <c r="F599" s="204" t="s">
        <v>2428</v>
      </c>
      <c r="G599" s="205" t="s">
        <v>316</v>
      </c>
      <c r="H599" s="206">
        <v>1</v>
      </c>
      <c r="I599" s="207"/>
      <c r="J599" s="208">
        <f>ROUND(I599*H599,2)</f>
        <v>0</v>
      </c>
      <c r="K599" s="204" t="s">
        <v>5</v>
      </c>
      <c r="L599" s="47"/>
      <c r="M599" s="209" t="s">
        <v>5</v>
      </c>
      <c r="N599" s="210" t="s">
        <v>48</v>
      </c>
      <c r="O599" s="48"/>
      <c r="P599" s="211">
        <f>O599*H599</f>
        <v>0</v>
      </c>
      <c r="Q599" s="211">
        <v>0.112</v>
      </c>
      <c r="R599" s="211">
        <f>Q599*H599</f>
        <v>0.112</v>
      </c>
      <c r="S599" s="211">
        <v>0</v>
      </c>
      <c r="T599" s="212">
        <f>S599*H599</f>
        <v>0</v>
      </c>
      <c r="AR599" s="24" t="s">
        <v>296</v>
      </c>
      <c r="AT599" s="24" t="s">
        <v>203</v>
      </c>
      <c r="AU599" s="24" t="s">
        <v>87</v>
      </c>
      <c r="AY599" s="24" t="s">
        <v>201</v>
      </c>
      <c r="BE599" s="213">
        <f>IF(N599="základní",J599,0)</f>
        <v>0</v>
      </c>
      <c r="BF599" s="213">
        <f>IF(N599="snížená",J599,0)</f>
        <v>0</v>
      </c>
      <c r="BG599" s="213">
        <f>IF(N599="zákl. přenesená",J599,0)</f>
        <v>0</v>
      </c>
      <c r="BH599" s="213">
        <f>IF(N599="sníž. přenesená",J599,0)</f>
        <v>0</v>
      </c>
      <c r="BI599" s="213">
        <f>IF(N599="nulová",J599,0)</f>
        <v>0</v>
      </c>
      <c r="BJ599" s="24" t="s">
        <v>85</v>
      </c>
      <c r="BK599" s="213">
        <f>ROUND(I599*H599,2)</f>
        <v>0</v>
      </c>
      <c r="BL599" s="24" t="s">
        <v>296</v>
      </c>
      <c r="BM599" s="24" t="s">
        <v>2429</v>
      </c>
    </row>
    <row r="600" spans="2:47" s="1" customFormat="1" ht="13.5">
      <c r="B600" s="47"/>
      <c r="D600" s="214" t="s">
        <v>322</v>
      </c>
      <c r="F600" s="234" t="s">
        <v>372</v>
      </c>
      <c r="I600" s="216"/>
      <c r="L600" s="47"/>
      <c r="M600" s="217"/>
      <c r="N600" s="48"/>
      <c r="O600" s="48"/>
      <c r="P600" s="48"/>
      <c r="Q600" s="48"/>
      <c r="R600" s="48"/>
      <c r="S600" s="48"/>
      <c r="T600" s="86"/>
      <c r="AT600" s="24" t="s">
        <v>322</v>
      </c>
      <c r="AU600" s="24" t="s">
        <v>87</v>
      </c>
    </row>
    <row r="601" spans="2:51" s="11" customFormat="1" ht="13.5">
      <c r="B601" s="218"/>
      <c r="D601" s="214" t="s">
        <v>212</v>
      </c>
      <c r="E601" s="219" t="s">
        <v>5</v>
      </c>
      <c r="F601" s="220" t="s">
        <v>2412</v>
      </c>
      <c r="H601" s="221">
        <v>1</v>
      </c>
      <c r="I601" s="222"/>
      <c r="L601" s="218"/>
      <c r="M601" s="223"/>
      <c r="N601" s="224"/>
      <c r="O601" s="224"/>
      <c r="P601" s="224"/>
      <c r="Q601" s="224"/>
      <c r="R601" s="224"/>
      <c r="S601" s="224"/>
      <c r="T601" s="225"/>
      <c r="AT601" s="219" t="s">
        <v>212</v>
      </c>
      <c r="AU601" s="219" t="s">
        <v>87</v>
      </c>
      <c r="AV601" s="11" t="s">
        <v>87</v>
      </c>
      <c r="AW601" s="11" t="s">
        <v>41</v>
      </c>
      <c r="AX601" s="11" t="s">
        <v>85</v>
      </c>
      <c r="AY601" s="219" t="s">
        <v>201</v>
      </c>
    </row>
    <row r="602" spans="2:65" s="1" customFormat="1" ht="16.5" customHeight="1">
      <c r="B602" s="201"/>
      <c r="C602" s="202" t="s">
        <v>840</v>
      </c>
      <c r="D602" s="202" t="s">
        <v>203</v>
      </c>
      <c r="E602" s="203" t="s">
        <v>2430</v>
      </c>
      <c r="F602" s="204" t="s">
        <v>2431</v>
      </c>
      <c r="G602" s="205" t="s">
        <v>316</v>
      </c>
      <c r="H602" s="206">
        <v>1</v>
      </c>
      <c r="I602" s="207"/>
      <c r="J602" s="208">
        <f>ROUND(I602*H602,2)</f>
        <v>0</v>
      </c>
      <c r="K602" s="204" t="s">
        <v>5</v>
      </c>
      <c r="L602" s="47"/>
      <c r="M602" s="209" t="s">
        <v>5</v>
      </c>
      <c r="N602" s="210" t="s">
        <v>48</v>
      </c>
      <c r="O602" s="48"/>
      <c r="P602" s="211">
        <f>O602*H602</f>
        <v>0</v>
      </c>
      <c r="Q602" s="211">
        <v>0.112</v>
      </c>
      <c r="R602" s="211">
        <f>Q602*H602</f>
        <v>0.112</v>
      </c>
      <c r="S602" s="211">
        <v>0</v>
      </c>
      <c r="T602" s="212">
        <f>S602*H602</f>
        <v>0</v>
      </c>
      <c r="AR602" s="24" t="s">
        <v>296</v>
      </c>
      <c r="AT602" s="24" t="s">
        <v>203</v>
      </c>
      <c r="AU602" s="24" t="s">
        <v>87</v>
      </c>
      <c r="AY602" s="24" t="s">
        <v>201</v>
      </c>
      <c r="BE602" s="213">
        <f>IF(N602="základní",J602,0)</f>
        <v>0</v>
      </c>
      <c r="BF602" s="213">
        <f>IF(N602="snížená",J602,0)</f>
        <v>0</v>
      </c>
      <c r="BG602" s="213">
        <f>IF(N602="zákl. přenesená",J602,0)</f>
        <v>0</v>
      </c>
      <c r="BH602" s="213">
        <f>IF(N602="sníž. přenesená",J602,0)</f>
        <v>0</v>
      </c>
      <c r="BI602" s="213">
        <f>IF(N602="nulová",J602,0)</f>
        <v>0</v>
      </c>
      <c r="BJ602" s="24" t="s">
        <v>85</v>
      </c>
      <c r="BK602" s="213">
        <f>ROUND(I602*H602,2)</f>
        <v>0</v>
      </c>
      <c r="BL602" s="24" t="s">
        <v>296</v>
      </c>
      <c r="BM602" s="24" t="s">
        <v>2432</v>
      </c>
    </row>
    <row r="603" spans="2:47" s="1" customFormat="1" ht="13.5">
      <c r="B603" s="47"/>
      <c r="D603" s="214" t="s">
        <v>322</v>
      </c>
      <c r="F603" s="234" t="s">
        <v>372</v>
      </c>
      <c r="I603" s="216"/>
      <c r="L603" s="47"/>
      <c r="M603" s="217"/>
      <c r="N603" s="48"/>
      <c r="O603" s="48"/>
      <c r="P603" s="48"/>
      <c r="Q603" s="48"/>
      <c r="R603" s="48"/>
      <c r="S603" s="48"/>
      <c r="T603" s="86"/>
      <c r="AT603" s="24" t="s">
        <v>322</v>
      </c>
      <c r="AU603" s="24" t="s">
        <v>87</v>
      </c>
    </row>
    <row r="604" spans="2:51" s="11" customFormat="1" ht="13.5">
      <c r="B604" s="218"/>
      <c r="D604" s="214" t="s">
        <v>212</v>
      </c>
      <c r="E604" s="219" t="s">
        <v>5</v>
      </c>
      <c r="F604" s="220" t="s">
        <v>2412</v>
      </c>
      <c r="H604" s="221">
        <v>1</v>
      </c>
      <c r="I604" s="222"/>
      <c r="L604" s="218"/>
      <c r="M604" s="223"/>
      <c r="N604" s="224"/>
      <c r="O604" s="224"/>
      <c r="P604" s="224"/>
      <c r="Q604" s="224"/>
      <c r="R604" s="224"/>
      <c r="S604" s="224"/>
      <c r="T604" s="225"/>
      <c r="AT604" s="219" t="s">
        <v>212</v>
      </c>
      <c r="AU604" s="219" t="s">
        <v>87</v>
      </c>
      <c r="AV604" s="11" t="s">
        <v>87</v>
      </c>
      <c r="AW604" s="11" t="s">
        <v>41</v>
      </c>
      <c r="AX604" s="11" t="s">
        <v>85</v>
      </c>
      <c r="AY604" s="219" t="s">
        <v>201</v>
      </c>
    </row>
    <row r="605" spans="2:65" s="1" customFormat="1" ht="16.5" customHeight="1">
      <c r="B605" s="201"/>
      <c r="C605" s="202" t="s">
        <v>847</v>
      </c>
      <c r="D605" s="202" t="s">
        <v>203</v>
      </c>
      <c r="E605" s="203" t="s">
        <v>2433</v>
      </c>
      <c r="F605" s="204" t="s">
        <v>2434</v>
      </c>
      <c r="G605" s="205" t="s">
        <v>316</v>
      </c>
      <c r="H605" s="206">
        <v>1</v>
      </c>
      <c r="I605" s="207"/>
      <c r="J605" s="208">
        <f>ROUND(I605*H605,2)</f>
        <v>0</v>
      </c>
      <c r="K605" s="204" t="s">
        <v>5</v>
      </c>
      <c r="L605" s="47"/>
      <c r="M605" s="209" t="s">
        <v>5</v>
      </c>
      <c r="N605" s="210" t="s">
        <v>48</v>
      </c>
      <c r="O605" s="48"/>
      <c r="P605" s="211">
        <f>O605*H605</f>
        <v>0</v>
      </c>
      <c r="Q605" s="211">
        <v>0.112</v>
      </c>
      <c r="R605" s="211">
        <f>Q605*H605</f>
        <v>0.112</v>
      </c>
      <c r="S605" s="211">
        <v>0</v>
      </c>
      <c r="T605" s="212">
        <f>S605*H605</f>
        <v>0</v>
      </c>
      <c r="AR605" s="24" t="s">
        <v>296</v>
      </c>
      <c r="AT605" s="24" t="s">
        <v>203</v>
      </c>
      <c r="AU605" s="24" t="s">
        <v>87</v>
      </c>
      <c r="AY605" s="24" t="s">
        <v>201</v>
      </c>
      <c r="BE605" s="213">
        <f>IF(N605="základní",J605,0)</f>
        <v>0</v>
      </c>
      <c r="BF605" s="213">
        <f>IF(N605="snížená",J605,0)</f>
        <v>0</v>
      </c>
      <c r="BG605" s="213">
        <f>IF(N605="zákl. přenesená",J605,0)</f>
        <v>0</v>
      </c>
      <c r="BH605" s="213">
        <f>IF(N605="sníž. přenesená",J605,0)</f>
        <v>0</v>
      </c>
      <c r="BI605" s="213">
        <f>IF(N605="nulová",J605,0)</f>
        <v>0</v>
      </c>
      <c r="BJ605" s="24" t="s">
        <v>85</v>
      </c>
      <c r="BK605" s="213">
        <f>ROUND(I605*H605,2)</f>
        <v>0</v>
      </c>
      <c r="BL605" s="24" t="s">
        <v>296</v>
      </c>
      <c r="BM605" s="24" t="s">
        <v>2435</v>
      </c>
    </row>
    <row r="606" spans="2:47" s="1" customFormat="1" ht="13.5">
      <c r="B606" s="47"/>
      <c r="D606" s="214" t="s">
        <v>322</v>
      </c>
      <c r="F606" s="234" t="s">
        <v>372</v>
      </c>
      <c r="I606" s="216"/>
      <c r="L606" s="47"/>
      <c r="M606" s="217"/>
      <c r="N606" s="48"/>
      <c r="O606" s="48"/>
      <c r="P606" s="48"/>
      <c r="Q606" s="48"/>
      <c r="R606" s="48"/>
      <c r="S606" s="48"/>
      <c r="T606" s="86"/>
      <c r="AT606" s="24" t="s">
        <v>322</v>
      </c>
      <c r="AU606" s="24" t="s">
        <v>87</v>
      </c>
    </row>
    <row r="607" spans="2:51" s="11" customFormat="1" ht="13.5">
      <c r="B607" s="218"/>
      <c r="D607" s="214" t="s">
        <v>212</v>
      </c>
      <c r="E607" s="219" t="s">
        <v>5</v>
      </c>
      <c r="F607" s="220" t="s">
        <v>2412</v>
      </c>
      <c r="H607" s="221">
        <v>1</v>
      </c>
      <c r="I607" s="222"/>
      <c r="L607" s="218"/>
      <c r="M607" s="223"/>
      <c r="N607" s="224"/>
      <c r="O607" s="224"/>
      <c r="P607" s="224"/>
      <c r="Q607" s="224"/>
      <c r="R607" s="224"/>
      <c r="S607" s="224"/>
      <c r="T607" s="225"/>
      <c r="AT607" s="219" t="s">
        <v>212</v>
      </c>
      <c r="AU607" s="219" t="s">
        <v>87</v>
      </c>
      <c r="AV607" s="11" t="s">
        <v>87</v>
      </c>
      <c r="AW607" s="11" t="s">
        <v>41</v>
      </c>
      <c r="AX607" s="11" t="s">
        <v>85</v>
      </c>
      <c r="AY607" s="219" t="s">
        <v>201</v>
      </c>
    </row>
    <row r="608" spans="2:65" s="1" customFormat="1" ht="25.5" customHeight="1">
      <c r="B608" s="201"/>
      <c r="C608" s="202" t="s">
        <v>854</v>
      </c>
      <c r="D608" s="202" t="s">
        <v>203</v>
      </c>
      <c r="E608" s="203" t="s">
        <v>627</v>
      </c>
      <c r="F608" s="204" t="s">
        <v>628</v>
      </c>
      <c r="G608" s="205" t="s">
        <v>316</v>
      </c>
      <c r="H608" s="206">
        <v>7</v>
      </c>
      <c r="I608" s="207"/>
      <c r="J608" s="208">
        <f>ROUND(I608*H608,2)</f>
        <v>0</v>
      </c>
      <c r="K608" s="204" t="s">
        <v>5</v>
      </c>
      <c r="L608" s="47"/>
      <c r="M608" s="209" t="s">
        <v>5</v>
      </c>
      <c r="N608" s="210" t="s">
        <v>48</v>
      </c>
      <c r="O608" s="48"/>
      <c r="P608" s="211">
        <f>O608*H608</f>
        <v>0</v>
      </c>
      <c r="Q608" s="211">
        <v>0.112</v>
      </c>
      <c r="R608" s="211">
        <f>Q608*H608</f>
        <v>0.784</v>
      </c>
      <c r="S608" s="211">
        <v>0</v>
      </c>
      <c r="T608" s="212">
        <f>S608*H608</f>
        <v>0</v>
      </c>
      <c r="AR608" s="24" t="s">
        <v>296</v>
      </c>
      <c r="AT608" s="24" t="s">
        <v>203</v>
      </c>
      <c r="AU608" s="24" t="s">
        <v>87</v>
      </c>
      <c r="AY608" s="24" t="s">
        <v>201</v>
      </c>
      <c r="BE608" s="213">
        <f>IF(N608="základní",J608,0)</f>
        <v>0</v>
      </c>
      <c r="BF608" s="213">
        <f>IF(N608="snížená",J608,0)</f>
        <v>0</v>
      </c>
      <c r="BG608" s="213">
        <f>IF(N608="zákl. přenesená",J608,0)</f>
        <v>0</v>
      </c>
      <c r="BH608" s="213">
        <f>IF(N608="sníž. přenesená",J608,0)</f>
        <v>0</v>
      </c>
      <c r="BI608" s="213">
        <f>IF(N608="nulová",J608,0)</f>
        <v>0</v>
      </c>
      <c r="BJ608" s="24" t="s">
        <v>85</v>
      </c>
      <c r="BK608" s="213">
        <f>ROUND(I608*H608,2)</f>
        <v>0</v>
      </c>
      <c r="BL608" s="24" t="s">
        <v>296</v>
      </c>
      <c r="BM608" s="24" t="s">
        <v>2436</v>
      </c>
    </row>
    <row r="609" spans="2:47" s="1" customFormat="1" ht="13.5">
      <c r="B609" s="47"/>
      <c r="D609" s="214" t="s">
        <v>322</v>
      </c>
      <c r="F609" s="234" t="s">
        <v>372</v>
      </c>
      <c r="I609" s="216"/>
      <c r="L609" s="47"/>
      <c r="M609" s="217"/>
      <c r="N609" s="48"/>
      <c r="O609" s="48"/>
      <c r="P609" s="48"/>
      <c r="Q609" s="48"/>
      <c r="R609" s="48"/>
      <c r="S609" s="48"/>
      <c r="T609" s="86"/>
      <c r="AT609" s="24" t="s">
        <v>322</v>
      </c>
      <c r="AU609" s="24" t="s">
        <v>87</v>
      </c>
    </row>
    <row r="610" spans="2:51" s="11" customFormat="1" ht="13.5">
      <c r="B610" s="218"/>
      <c r="D610" s="214" t="s">
        <v>212</v>
      </c>
      <c r="E610" s="219" t="s">
        <v>5</v>
      </c>
      <c r="F610" s="220" t="s">
        <v>2437</v>
      </c>
      <c r="H610" s="221">
        <v>7</v>
      </c>
      <c r="I610" s="222"/>
      <c r="L610" s="218"/>
      <c r="M610" s="223"/>
      <c r="N610" s="224"/>
      <c r="O610" s="224"/>
      <c r="P610" s="224"/>
      <c r="Q610" s="224"/>
      <c r="R610" s="224"/>
      <c r="S610" s="224"/>
      <c r="T610" s="225"/>
      <c r="AT610" s="219" t="s">
        <v>212</v>
      </c>
      <c r="AU610" s="219" t="s">
        <v>87</v>
      </c>
      <c r="AV610" s="11" t="s">
        <v>87</v>
      </c>
      <c r="AW610" s="11" t="s">
        <v>41</v>
      </c>
      <c r="AX610" s="11" t="s">
        <v>85</v>
      </c>
      <c r="AY610" s="219" t="s">
        <v>201</v>
      </c>
    </row>
    <row r="611" spans="2:65" s="1" customFormat="1" ht="25.5" customHeight="1">
      <c r="B611" s="201"/>
      <c r="C611" s="202" t="s">
        <v>859</v>
      </c>
      <c r="D611" s="202" t="s">
        <v>203</v>
      </c>
      <c r="E611" s="203" t="s">
        <v>631</v>
      </c>
      <c r="F611" s="204" t="s">
        <v>632</v>
      </c>
      <c r="G611" s="205" t="s">
        <v>316</v>
      </c>
      <c r="H611" s="206">
        <v>18</v>
      </c>
      <c r="I611" s="207"/>
      <c r="J611" s="208">
        <f>ROUND(I611*H611,2)</f>
        <v>0</v>
      </c>
      <c r="K611" s="204" t="s">
        <v>5</v>
      </c>
      <c r="L611" s="47"/>
      <c r="M611" s="209" t="s">
        <v>5</v>
      </c>
      <c r="N611" s="210" t="s">
        <v>48</v>
      </c>
      <c r="O611" s="48"/>
      <c r="P611" s="211">
        <f>O611*H611</f>
        <v>0</v>
      </c>
      <c r="Q611" s="211">
        <v>0.112</v>
      </c>
      <c r="R611" s="211">
        <f>Q611*H611</f>
        <v>2.016</v>
      </c>
      <c r="S611" s="211">
        <v>0</v>
      </c>
      <c r="T611" s="212">
        <f>S611*H611</f>
        <v>0</v>
      </c>
      <c r="AR611" s="24" t="s">
        <v>296</v>
      </c>
      <c r="AT611" s="24" t="s">
        <v>203</v>
      </c>
      <c r="AU611" s="24" t="s">
        <v>87</v>
      </c>
      <c r="AY611" s="24" t="s">
        <v>201</v>
      </c>
      <c r="BE611" s="213">
        <f>IF(N611="základní",J611,0)</f>
        <v>0</v>
      </c>
      <c r="BF611" s="213">
        <f>IF(N611="snížená",J611,0)</f>
        <v>0</v>
      </c>
      <c r="BG611" s="213">
        <f>IF(N611="zákl. přenesená",J611,0)</f>
        <v>0</v>
      </c>
      <c r="BH611" s="213">
        <f>IF(N611="sníž. přenesená",J611,0)</f>
        <v>0</v>
      </c>
      <c r="BI611" s="213">
        <f>IF(N611="nulová",J611,0)</f>
        <v>0</v>
      </c>
      <c r="BJ611" s="24" t="s">
        <v>85</v>
      </c>
      <c r="BK611" s="213">
        <f>ROUND(I611*H611,2)</f>
        <v>0</v>
      </c>
      <c r="BL611" s="24" t="s">
        <v>296</v>
      </c>
      <c r="BM611" s="24" t="s">
        <v>2438</v>
      </c>
    </row>
    <row r="612" spans="2:47" s="1" customFormat="1" ht="13.5">
      <c r="B612" s="47"/>
      <c r="D612" s="214" t="s">
        <v>322</v>
      </c>
      <c r="F612" s="234" t="s">
        <v>372</v>
      </c>
      <c r="I612" s="216"/>
      <c r="L612" s="47"/>
      <c r="M612" s="217"/>
      <c r="N612" s="48"/>
      <c r="O612" s="48"/>
      <c r="P612" s="48"/>
      <c r="Q612" s="48"/>
      <c r="R612" s="48"/>
      <c r="S612" s="48"/>
      <c r="T612" s="86"/>
      <c r="AT612" s="24" t="s">
        <v>322</v>
      </c>
      <c r="AU612" s="24" t="s">
        <v>87</v>
      </c>
    </row>
    <row r="613" spans="2:51" s="11" customFormat="1" ht="13.5">
      <c r="B613" s="218"/>
      <c r="D613" s="214" t="s">
        <v>212</v>
      </c>
      <c r="E613" s="219" t="s">
        <v>5</v>
      </c>
      <c r="F613" s="220" t="s">
        <v>2439</v>
      </c>
      <c r="H613" s="221">
        <v>18</v>
      </c>
      <c r="I613" s="222"/>
      <c r="L613" s="218"/>
      <c r="M613" s="223"/>
      <c r="N613" s="224"/>
      <c r="O613" s="224"/>
      <c r="P613" s="224"/>
      <c r="Q613" s="224"/>
      <c r="R613" s="224"/>
      <c r="S613" s="224"/>
      <c r="T613" s="225"/>
      <c r="AT613" s="219" t="s">
        <v>212</v>
      </c>
      <c r="AU613" s="219" t="s">
        <v>87</v>
      </c>
      <c r="AV613" s="11" t="s">
        <v>87</v>
      </c>
      <c r="AW613" s="11" t="s">
        <v>41</v>
      </c>
      <c r="AX613" s="11" t="s">
        <v>85</v>
      </c>
      <c r="AY613" s="219" t="s">
        <v>201</v>
      </c>
    </row>
    <row r="614" spans="2:65" s="1" customFormat="1" ht="25.5" customHeight="1">
      <c r="B614" s="201"/>
      <c r="C614" s="202" t="s">
        <v>866</v>
      </c>
      <c r="D614" s="202" t="s">
        <v>203</v>
      </c>
      <c r="E614" s="203" t="s">
        <v>2440</v>
      </c>
      <c r="F614" s="204" t="s">
        <v>2441</v>
      </c>
      <c r="G614" s="205" t="s">
        <v>316</v>
      </c>
      <c r="H614" s="206">
        <v>1</v>
      </c>
      <c r="I614" s="207"/>
      <c r="J614" s="208">
        <f>ROUND(I614*H614,2)</f>
        <v>0</v>
      </c>
      <c r="K614" s="204" t="s">
        <v>5</v>
      </c>
      <c r="L614" s="47"/>
      <c r="M614" s="209" t="s">
        <v>5</v>
      </c>
      <c r="N614" s="210" t="s">
        <v>48</v>
      </c>
      <c r="O614" s="48"/>
      <c r="P614" s="211">
        <f>O614*H614</f>
        <v>0</v>
      </c>
      <c r="Q614" s="211">
        <v>0.112</v>
      </c>
      <c r="R614" s="211">
        <f>Q614*H614</f>
        <v>0.112</v>
      </c>
      <c r="S614" s="211">
        <v>0</v>
      </c>
      <c r="T614" s="212">
        <f>S614*H614</f>
        <v>0</v>
      </c>
      <c r="AR614" s="24" t="s">
        <v>296</v>
      </c>
      <c r="AT614" s="24" t="s">
        <v>203</v>
      </c>
      <c r="AU614" s="24" t="s">
        <v>87</v>
      </c>
      <c r="AY614" s="24" t="s">
        <v>201</v>
      </c>
      <c r="BE614" s="213">
        <f>IF(N614="základní",J614,0)</f>
        <v>0</v>
      </c>
      <c r="BF614" s="213">
        <f>IF(N614="snížená",J614,0)</f>
        <v>0</v>
      </c>
      <c r="BG614" s="213">
        <f>IF(N614="zákl. přenesená",J614,0)</f>
        <v>0</v>
      </c>
      <c r="BH614" s="213">
        <f>IF(N614="sníž. přenesená",J614,0)</f>
        <v>0</v>
      </c>
      <c r="BI614" s="213">
        <f>IF(N614="nulová",J614,0)</f>
        <v>0</v>
      </c>
      <c r="BJ614" s="24" t="s">
        <v>85</v>
      </c>
      <c r="BK614" s="213">
        <f>ROUND(I614*H614,2)</f>
        <v>0</v>
      </c>
      <c r="BL614" s="24" t="s">
        <v>296</v>
      </c>
      <c r="BM614" s="24" t="s">
        <v>2442</v>
      </c>
    </row>
    <row r="615" spans="2:47" s="1" customFormat="1" ht="13.5">
      <c r="B615" s="47"/>
      <c r="D615" s="214" t="s">
        <v>322</v>
      </c>
      <c r="F615" s="234" t="s">
        <v>372</v>
      </c>
      <c r="I615" s="216"/>
      <c r="L615" s="47"/>
      <c r="M615" s="217"/>
      <c r="N615" s="48"/>
      <c r="O615" s="48"/>
      <c r="P615" s="48"/>
      <c r="Q615" s="48"/>
      <c r="R615" s="48"/>
      <c r="S615" s="48"/>
      <c r="T615" s="86"/>
      <c r="AT615" s="24" t="s">
        <v>322</v>
      </c>
      <c r="AU615" s="24" t="s">
        <v>87</v>
      </c>
    </row>
    <row r="616" spans="2:51" s="11" customFormat="1" ht="13.5">
      <c r="B616" s="218"/>
      <c r="D616" s="214" t="s">
        <v>212</v>
      </c>
      <c r="E616" s="219" t="s">
        <v>5</v>
      </c>
      <c r="F616" s="220" t="s">
        <v>2412</v>
      </c>
      <c r="H616" s="221">
        <v>1</v>
      </c>
      <c r="I616" s="222"/>
      <c r="L616" s="218"/>
      <c r="M616" s="223"/>
      <c r="N616" s="224"/>
      <c r="O616" s="224"/>
      <c r="P616" s="224"/>
      <c r="Q616" s="224"/>
      <c r="R616" s="224"/>
      <c r="S616" s="224"/>
      <c r="T616" s="225"/>
      <c r="AT616" s="219" t="s">
        <v>212</v>
      </c>
      <c r="AU616" s="219" t="s">
        <v>87</v>
      </c>
      <c r="AV616" s="11" t="s">
        <v>87</v>
      </c>
      <c r="AW616" s="11" t="s">
        <v>41</v>
      </c>
      <c r="AX616" s="11" t="s">
        <v>85</v>
      </c>
      <c r="AY616" s="219" t="s">
        <v>201</v>
      </c>
    </row>
    <row r="617" spans="2:65" s="1" customFormat="1" ht="25.5" customHeight="1">
      <c r="B617" s="201"/>
      <c r="C617" s="202" t="s">
        <v>881</v>
      </c>
      <c r="D617" s="202" t="s">
        <v>203</v>
      </c>
      <c r="E617" s="203" t="s">
        <v>635</v>
      </c>
      <c r="F617" s="204" t="s">
        <v>636</v>
      </c>
      <c r="G617" s="205" t="s">
        <v>316</v>
      </c>
      <c r="H617" s="206">
        <v>1</v>
      </c>
      <c r="I617" s="207"/>
      <c r="J617" s="208">
        <f>ROUND(I617*H617,2)</f>
        <v>0</v>
      </c>
      <c r="K617" s="204" t="s">
        <v>5</v>
      </c>
      <c r="L617" s="47"/>
      <c r="M617" s="209" t="s">
        <v>5</v>
      </c>
      <c r="N617" s="210" t="s">
        <v>48</v>
      </c>
      <c r="O617" s="48"/>
      <c r="P617" s="211">
        <f>O617*H617</f>
        <v>0</v>
      </c>
      <c r="Q617" s="211">
        <v>0.112</v>
      </c>
      <c r="R617" s="211">
        <f>Q617*H617</f>
        <v>0.112</v>
      </c>
      <c r="S617" s="211">
        <v>0</v>
      </c>
      <c r="T617" s="212">
        <f>S617*H617</f>
        <v>0</v>
      </c>
      <c r="AR617" s="24" t="s">
        <v>296</v>
      </c>
      <c r="AT617" s="24" t="s">
        <v>203</v>
      </c>
      <c r="AU617" s="24" t="s">
        <v>87</v>
      </c>
      <c r="AY617" s="24" t="s">
        <v>201</v>
      </c>
      <c r="BE617" s="213">
        <f>IF(N617="základní",J617,0)</f>
        <v>0</v>
      </c>
      <c r="BF617" s="213">
        <f>IF(N617="snížená",J617,0)</f>
        <v>0</v>
      </c>
      <c r="BG617" s="213">
        <f>IF(N617="zákl. přenesená",J617,0)</f>
        <v>0</v>
      </c>
      <c r="BH617" s="213">
        <f>IF(N617="sníž. přenesená",J617,0)</f>
        <v>0</v>
      </c>
      <c r="BI617" s="213">
        <f>IF(N617="nulová",J617,0)</f>
        <v>0</v>
      </c>
      <c r="BJ617" s="24" t="s">
        <v>85</v>
      </c>
      <c r="BK617" s="213">
        <f>ROUND(I617*H617,2)</f>
        <v>0</v>
      </c>
      <c r="BL617" s="24" t="s">
        <v>296</v>
      </c>
      <c r="BM617" s="24" t="s">
        <v>2443</v>
      </c>
    </row>
    <row r="618" spans="2:47" s="1" customFormat="1" ht="13.5">
      <c r="B618" s="47"/>
      <c r="D618" s="214" t="s">
        <v>322</v>
      </c>
      <c r="F618" s="234" t="s">
        <v>372</v>
      </c>
      <c r="I618" s="216"/>
      <c r="L618" s="47"/>
      <c r="M618" s="217"/>
      <c r="N618" s="48"/>
      <c r="O618" s="48"/>
      <c r="P618" s="48"/>
      <c r="Q618" s="48"/>
      <c r="R618" s="48"/>
      <c r="S618" s="48"/>
      <c r="T618" s="86"/>
      <c r="AT618" s="24" t="s">
        <v>322</v>
      </c>
      <c r="AU618" s="24" t="s">
        <v>87</v>
      </c>
    </row>
    <row r="619" spans="2:51" s="11" customFormat="1" ht="13.5">
      <c r="B619" s="218"/>
      <c r="D619" s="214" t="s">
        <v>212</v>
      </c>
      <c r="E619" s="219" t="s">
        <v>5</v>
      </c>
      <c r="F619" s="220" t="s">
        <v>2412</v>
      </c>
      <c r="H619" s="221">
        <v>1</v>
      </c>
      <c r="I619" s="222"/>
      <c r="L619" s="218"/>
      <c r="M619" s="223"/>
      <c r="N619" s="224"/>
      <c r="O619" s="224"/>
      <c r="P619" s="224"/>
      <c r="Q619" s="224"/>
      <c r="R619" s="224"/>
      <c r="S619" s="224"/>
      <c r="T619" s="225"/>
      <c r="AT619" s="219" t="s">
        <v>212</v>
      </c>
      <c r="AU619" s="219" t="s">
        <v>87</v>
      </c>
      <c r="AV619" s="11" t="s">
        <v>87</v>
      </c>
      <c r="AW619" s="11" t="s">
        <v>41</v>
      </c>
      <c r="AX619" s="11" t="s">
        <v>85</v>
      </c>
      <c r="AY619" s="219" t="s">
        <v>201</v>
      </c>
    </row>
    <row r="620" spans="2:65" s="1" customFormat="1" ht="16.5" customHeight="1">
      <c r="B620" s="201"/>
      <c r="C620" s="202" t="s">
        <v>888</v>
      </c>
      <c r="D620" s="202" t="s">
        <v>203</v>
      </c>
      <c r="E620" s="203" t="s">
        <v>667</v>
      </c>
      <c r="F620" s="204" t="s">
        <v>2444</v>
      </c>
      <c r="G620" s="205" t="s">
        <v>316</v>
      </c>
      <c r="H620" s="206">
        <v>1</v>
      </c>
      <c r="I620" s="207"/>
      <c r="J620" s="208">
        <f>ROUND(I620*H620,2)</f>
        <v>0</v>
      </c>
      <c r="K620" s="204" t="s">
        <v>5</v>
      </c>
      <c r="L620" s="47"/>
      <c r="M620" s="209" t="s">
        <v>5</v>
      </c>
      <c r="N620" s="210" t="s">
        <v>48</v>
      </c>
      <c r="O620" s="48"/>
      <c r="P620" s="211">
        <f>O620*H620</f>
        <v>0</v>
      </c>
      <c r="Q620" s="211">
        <v>0.112</v>
      </c>
      <c r="R620" s="211">
        <f>Q620*H620</f>
        <v>0.112</v>
      </c>
      <c r="S620" s="211">
        <v>0</v>
      </c>
      <c r="T620" s="212">
        <f>S620*H620</f>
        <v>0</v>
      </c>
      <c r="AR620" s="24" t="s">
        <v>296</v>
      </c>
      <c r="AT620" s="24" t="s">
        <v>203</v>
      </c>
      <c r="AU620" s="24" t="s">
        <v>87</v>
      </c>
      <c r="AY620" s="24" t="s">
        <v>201</v>
      </c>
      <c r="BE620" s="213">
        <f>IF(N620="základní",J620,0)</f>
        <v>0</v>
      </c>
      <c r="BF620" s="213">
        <f>IF(N620="snížená",J620,0)</f>
        <v>0</v>
      </c>
      <c r="BG620" s="213">
        <f>IF(N620="zákl. přenesená",J620,0)</f>
        <v>0</v>
      </c>
      <c r="BH620" s="213">
        <f>IF(N620="sníž. přenesená",J620,0)</f>
        <v>0</v>
      </c>
      <c r="BI620" s="213">
        <f>IF(N620="nulová",J620,0)</f>
        <v>0</v>
      </c>
      <c r="BJ620" s="24" t="s">
        <v>85</v>
      </c>
      <c r="BK620" s="213">
        <f>ROUND(I620*H620,2)</f>
        <v>0</v>
      </c>
      <c r="BL620" s="24" t="s">
        <v>296</v>
      </c>
      <c r="BM620" s="24" t="s">
        <v>2445</v>
      </c>
    </row>
    <row r="621" spans="2:47" s="1" customFormat="1" ht="13.5">
      <c r="B621" s="47"/>
      <c r="D621" s="214" t="s">
        <v>322</v>
      </c>
      <c r="F621" s="234" t="s">
        <v>372</v>
      </c>
      <c r="I621" s="216"/>
      <c r="L621" s="47"/>
      <c r="M621" s="217"/>
      <c r="N621" s="48"/>
      <c r="O621" s="48"/>
      <c r="P621" s="48"/>
      <c r="Q621" s="48"/>
      <c r="R621" s="48"/>
      <c r="S621" s="48"/>
      <c r="T621" s="86"/>
      <c r="AT621" s="24" t="s">
        <v>322</v>
      </c>
      <c r="AU621" s="24" t="s">
        <v>87</v>
      </c>
    </row>
    <row r="622" spans="2:51" s="11" customFormat="1" ht="13.5">
      <c r="B622" s="218"/>
      <c r="D622" s="214" t="s">
        <v>212</v>
      </c>
      <c r="E622" s="219" t="s">
        <v>5</v>
      </c>
      <c r="F622" s="220" t="s">
        <v>2412</v>
      </c>
      <c r="H622" s="221">
        <v>1</v>
      </c>
      <c r="I622" s="222"/>
      <c r="L622" s="218"/>
      <c r="M622" s="223"/>
      <c r="N622" s="224"/>
      <c r="O622" s="224"/>
      <c r="P622" s="224"/>
      <c r="Q622" s="224"/>
      <c r="R622" s="224"/>
      <c r="S622" s="224"/>
      <c r="T622" s="225"/>
      <c r="AT622" s="219" t="s">
        <v>212</v>
      </c>
      <c r="AU622" s="219" t="s">
        <v>87</v>
      </c>
      <c r="AV622" s="11" t="s">
        <v>87</v>
      </c>
      <c r="AW622" s="11" t="s">
        <v>41</v>
      </c>
      <c r="AX622" s="11" t="s">
        <v>85</v>
      </c>
      <c r="AY622" s="219" t="s">
        <v>201</v>
      </c>
    </row>
    <row r="623" spans="2:65" s="1" customFormat="1" ht="16.5" customHeight="1">
      <c r="B623" s="201"/>
      <c r="C623" s="202" t="s">
        <v>363</v>
      </c>
      <c r="D623" s="202" t="s">
        <v>203</v>
      </c>
      <c r="E623" s="203" t="s">
        <v>676</v>
      </c>
      <c r="F623" s="204" t="s">
        <v>677</v>
      </c>
      <c r="G623" s="205" t="s">
        <v>259</v>
      </c>
      <c r="H623" s="206">
        <v>4.889</v>
      </c>
      <c r="I623" s="207"/>
      <c r="J623" s="208">
        <f>ROUND(I623*H623,2)</f>
        <v>0</v>
      </c>
      <c r="K623" s="204" t="s">
        <v>207</v>
      </c>
      <c r="L623" s="47"/>
      <c r="M623" s="209" t="s">
        <v>5</v>
      </c>
      <c r="N623" s="210" t="s">
        <v>48</v>
      </c>
      <c r="O623" s="48"/>
      <c r="P623" s="211">
        <f>O623*H623</f>
        <v>0</v>
      </c>
      <c r="Q623" s="211">
        <v>0</v>
      </c>
      <c r="R623" s="211">
        <f>Q623*H623</f>
        <v>0</v>
      </c>
      <c r="S623" s="211">
        <v>0</v>
      </c>
      <c r="T623" s="212">
        <f>S623*H623</f>
        <v>0</v>
      </c>
      <c r="AR623" s="24" t="s">
        <v>296</v>
      </c>
      <c r="AT623" s="24" t="s">
        <v>203</v>
      </c>
      <c r="AU623" s="24" t="s">
        <v>87</v>
      </c>
      <c r="AY623" s="24" t="s">
        <v>201</v>
      </c>
      <c r="BE623" s="213">
        <f>IF(N623="základní",J623,0)</f>
        <v>0</v>
      </c>
      <c r="BF623" s="213">
        <f>IF(N623="snížená",J623,0)</f>
        <v>0</v>
      </c>
      <c r="BG623" s="213">
        <f>IF(N623="zákl. přenesená",J623,0)</f>
        <v>0</v>
      </c>
      <c r="BH623" s="213">
        <f>IF(N623="sníž. přenesená",J623,0)</f>
        <v>0</v>
      </c>
      <c r="BI623" s="213">
        <f>IF(N623="nulová",J623,0)</f>
        <v>0</v>
      </c>
      <c r="BJ623" s="24" t="s">
        <v>85</v>
      </c>
      <c r="BK623" s="213">
        <f>ROUND(I623*H623,2)</f>
        <v>0</v>
      </c>
      <c r="BL623" s="24" t="s">
        <v>296</v>
      </c>
      <c r="BM623" s="24" t="s">
        <v>2446</v>
      </c>
    </row>
    <row r="624" spans="2:47" s="1" customFormat="1" ht="13.5">
      <c r="B624" s="47"/>
      <c r="D624" s="214" t="s">
        <v>210</v>
      </c>
      <c r="F624" s="215" t="s">
        <v>679</v>
      </c>
      <c r="I624" s="216"/>
      <c r="L624" s="47"/>
      <c r="M624" s="217"/>
      <c r="N624" s="48"/>
      <c r="O624" s="48"/>
      <c r="P624" s="48"/>
      <c r="Q624" s="48"/>
      <c r="R624" s="48"/>
      <c r="S624" s="48"/>
      <c r="T624" s="86"/>
      <c r="AT624" s="24" t="s">
        <v>210</v>
      </c>
      <c r="AU624" s="24" t="s">
        <v>87</v>
      </c>
    </row>
    <row r="625" spans="2:63" s="10" customFormat="1" ht="29.85" customHeight="1">
      <c r="B625" s="188"/>
      <c r="D625" s="189" t="s">
        <v>76</v>
      </c>
      <c r="E625" s="199" t="s">
        <v>680</v>
      </c>
      <c r="F625" s="199" t="s">
        <v>681</v>
      </c>
      <c r="I625" s="191"/>
      <c r="J625" s="200">
        <f>BK625</f>
        <v>0</v>
      </c>
      <c r="L625" s="188"/>
      <c r="M625" s="193"/>
      <c r="N625" s="194"/>
      <c r="O625" s="194"/>
      <c r="P625" s="195">
        <f>SUM(P626:P629)</f>
        <v>0</v>
      </c>
      <c r="Q625" s="194"/>
      <c r="R625" s="195">
        <f>SUM(R626:R629)</f>
        <v>0.033</v>
      </c>
      <c r="S625" s="194"/>
      <c r="T625" s="196">
        <f>SUM(T626:T629)</f>
        <v>0</v>
      </c>
      <c r="AR625" s="189" t="s">
        <v>87</v>
      </c>
      <c r="AT625" s="197" t="s">
        <v>76</v>
      </c>
      <c r="AU625" s="197" t="s">
        <v>85</v>
      </c>
      <c r="AY625" s="189" t="s">
        <v>201</v>
      </c>
      <c r="BK625" s="198">
        <f>SUM(BK626:BK629)</f>
        <v>0</v>
      </c>
    </row>
    <row r="626" spans="2:65" s="1" customFormat="1" ht="16.5" customHeight="1">
      <c r="B626" s="201"/>
      <c r="C626" s="202" t="s">
        <v>398</v>
      </c>
      <c r="D626" s="202" t="s">
        <v>203</v>
      </c>
      <c r="E626" s="203" t="s">
        <v>2447</v>
      </c>
      <c r="F626" s="204" t="s">
        <v>2448</v>
      </c>
      <c r="G626" s="205" t="s">
        <v>270</v>
      </c>
      <c r="H626" s="206">
        <v>3</v>
      </c>
      <c r="I626" s="207"/>
      <c r="J626" s="208">
        <f>ROUND(I626*H626,2)</f>
        <v>0</v>
      </c>
      <c r="K626" s="204" t="s">
        <v>5</v>
      </c>
      <c r="L626" s="47"/>
      <c r="M626" s="209" t="s">
        <v>5</v>
      </c>
      <c r="N626" s="210" t="s">
        <v>48</v>
      </c>
      <c r="O626" s="48"/>
      <c r="P626" s="211">
        <f>O626*H626</f>
        <v>0</v>
      </c>
      <c r="Q626" s="211">
        <v>0.011</v>
      </c>
      <c r="R626" s="211">
        <f>Q626*H626</f>
        <v>0.033</v>
      </c>
      <c r="S626" s="211">
        <v>0</v>
      </c>
      <c r="T626" s="212">
        <f>S626*H626</f>
        <v>0</v>
      </c>
      <c r="AR626" s="24" t="s">
        <v>296</v>
      </c>
      <c r="AT626" s="24" t="s">
        <v>203</v>
      </c>
      <c r="AU626" s="24" t="s">
        <v>87</v>
      </c>
      <c r="AY626" s="24" t="s">
        <v>201</v>
      </c>
      <c r="BE626" s="213">
        <f>IF(N626="základní",J626,0)</f>
        <v>0</v>
      </c>
      <c r="BF626" s="213">
        <f>IF(N626="snížená",J626,0)</f>
        <v>0</v>
      </c>
      <c r="BG626" s="213">
        <f>IF(N626="zákl. přenesená",J626,0)</f>
        <v>0</v>
      </c>
      <c r="BH626" s="213">
        <f>IF(N626="sníž. přenesená",J626,0)</f>
        <v>0</v>
      </c>
      <c r="BI626" s="213">
        <f>IF(N626="nulová",J626,0)</f>
        <v>0</v>
      </c>
      <c r="BJ626" s="24" t="s">
        <v>85</v>
      </c>
      <c r="BK626" s="213">
        <f>ROUND(I626*H626,2)</f>
        <v>0</v>
      </c>
      <c r="BL626" s="24" t="s">
        <v>296</v>
      </c>
      <c r="BM626" s="24" t="s">
        <v>2449</v>
      </c>
    </row>
    <row r="627" spans="2:51" s="11" customFormat="1" ht="13.5">
      <c r="B627" s="218"/>
      <c r="D627" s="214" t="s">
        <v>212</v>
      </c>
      <c r="E627" s="219" t="s">
        <v>5</v>
      </c>
      <c r="F627" s="220" t="s">
        <v>2450</v>
      </c>
      <c r="H627" s="221">
        <v>3</v>
      </c>
      <c r="I627" s="222"/>
      <c r="L627" s="218"/>
      <c r="M627" s="223"/>
      <c r="N627" s="224"/>
      <c r="O627" s="224"/>
      <c r="P627" s="224"/>
      <c r="Q627" s="224"/>
      <c r="R627" s="224"/>
      <c r="S627" s="224"/>
      <c r="T627" s="225"/>
      <c r="AT627" s="219" t="s">
        <v>212</v>
      </c>
      <c r="AU627" s="219" t="s">
        <v>87</v>
      </c>
      <c r="AV627" s="11" t="s">
        <v>87</v>
      </c>
      <c r="AW627" s="11" t="s">
        <v>41</v>
      </c>
      <c r="AX627" s="11" t="s">
        <v>85</v>
      </c>
      <c r="AY627" s="219" t="s">
        <v>201</v>
      </c>
    </row>
    <row r="628" spans="2:65" s="1" customFormat="1" ht="16.5" customHeight="1">
      <c r="B628" s="201"/>
      <c r="C628" s="202" t="s">
        <v>670</v>
      </c>
      <c r="D628" s="202" t="s">
        <v>203</v>
      </c>
      <c r="E628" s="203" t="s">
        <v>774</v>
      </c>
      <c r="F628" s="204" t="s">
        <v>775</v>
      </c>
      <c r="G628" s="205" t="s">
        <v>259</v>
      </c>
      <c r="H628" s="206">
        <v>0.033</v>
      </c>
      <c r="I628" s="207"/>
      <c r="J628" s="208">
        <f>ROUND(I628*H628,2)</f>
        <v>0</v>
      </c>
      <c r="K628" s="204" t="s">
        <v>207</v>
      </c>
      <c r="L628" s="47"/>
      <c r="M628" s="209" t="s">
        <v>5</v>
      </c>
      <c r="N628" s="210" t="s">
        <v>48</v>
      </c>
      <c r="O628" s="48"/>
      <c r="P628" s="211">
        <f>O628*H628</f>
        <v>0</v>
      </c>
      <c r="Q628" s="211">
        <v>0</v>
      </c>
      <c r="R628" s="211">
        <f>Q628*H628</f>
        <v>0</v>
      </c>
      <c r="S628" s="211">
        <v>0</v>
      </c>
      <c r="T628" s="212">
        <f>S628*H628</f>
        <v>0</v>
      </c>
      <c r="AR628" s="24" t="s">
        <v>296</v>
      </c>
      <c r="AT628" s="24" t="s">
        <v>203</v>
      </c>
      <c r="AU628" s="24" t="s">
        <v>87</v>
      </c>
      <c r="AY628" s="24" t="s">
        <v>201</v>
      </c>
      <c r="BE628" s="213">
        <f>IF(N628="základní",J628,0)</f>
        <v>0</v>
      </c>
      <c r="BF628" s="213">
        <f>IF(N628="snížená",J628,0)</f>
        <v>0</v>
      </c>
      <c r="BG628" s="213">
        <f>IF(N628="zákl. přenesená",J628,0)</f>
        <v>0</v>
      </c>
      <c r="BH628" s="213">
        <f>IF(N628="sníž. přenesená",J628,0)</f>
        <v>0</v>
      </c>
      <c r="BI628" s="213">
        <f>IF(N628="nulová",J628,0)</f>
        <v>0</v>
      </c>
      <c r="BJ628" s="24" t="s">
        <v>85</v>
      </c>
      <c r="BK628" s="213">
        <f>ROUND(I628*H628,2)</f>
        <v>0</v>
      </c>
      <c r="BL628" s="24" t="s">
        <v>296</v>
      </c>
      <c r="BM628" s="24" t="s">
        <v>2451</v>
      </c>
    </row>
    <row r="629" spans="2:47" s="1" customFormat="1" ht="13.5">
      <c r="B629" s="47"/>
      <c r="D629" s="214" t="s">
        <v>210</v>
      </c>
      <c r="F629" s="215" t="s">
        <v>777</v>
      </c>
      <c r="I629" s="216"/>
      <c r="L629" s="47"/>
      <c r="M629" s="217"/>
      <c r="N629" s="48"/>
      <c r="O629" s="48"/>
      <c r="P629" s="48"/>
      <c r="Q629" s="48"/>
      <c r="R629" s="48"/>
      <c r="S629" s="48"/>
      <c r="T629" s="86"/>
      <c r="AT629" s="24" t="s">
        <v>210</v>
      </c>
      <c r="AU629" s="24" t="s">
        <v>87</v>
      </c>
    </row>
    <row r="630" spans="2:63" s="10" customFormat="1" ht="29.85" customHeight="1">
      <c r="B630" s="188"/>
      <c r="D630" s="189" t="s">
        <v>76</v>
      </c>
      <c r="E630" s="199" t="s">
        <v>778</v>
      </c>
      <c r="F630" s="199" t="s">
        <v>779</v>
      </c>
      <c r="I630" s="191"/>
      <c r="J630" s="200">
        <f>BK630</f>
        <v>0</v>
      </c>
      <c r="L630" s="188"/>
      <c r="M630" s="193"/>
      <c r="N630" s="194"/>
      <c r="O630" s="194"/>
      <c r="P630" s="195">
        <f>SUM(P631:P660)</f>
        <v>0</v>
      </c>
      <c r="Q630" s="194"/>
      <c r="R630" s="195">
        <f>SUM(R631:R660)</f>
        <v>9.539752</v>
      </c>
      <c r="S630" s="194"/>
      <c r="T630" s="196">
        <f>SUM(T631:T660)</f>
        <v>0</v>
      </c>
      <c r="AR630" s="189" t="s">
        <v>87</v>
      </c>
      <c r="AT630" s="197" t="s">
        <v>76</v>
      </c>
      <c r="AU630" s="197" t="s">
        <v>85</v>
      </c>
      <c r="AY630" s="189" t="s">
        <v>201</v>
      </c>
      <c r="BK630" s="198">
        <f>SUM(BK631:BK660)</f>
        <v>0</v>
      </c>
    </row>
    <row r="631" spans="2:65" s="1" customFormat="1" ht="16.5" customHeight="1">
      <c r="B631" s="201"/>
      <c r="C631" s="202" t="s">
        <v>1645</v>
      </c>
      <c r="D631" s="202" t="s">
        <v>203</v>
      </c>
      <c r="E631" s="203" t="s">
        <v>781</v>
      </c>
      <c r="F631" s="204" t="s">
        <v>782</v>
      </c>
      <c r="G631" s="205" t="s">
        <v>330</v>
      </c>
      <c r="H631" s="206">
        <v>286.6</v>
      </c>
      <c r="I631" s="207"/>
      <c r="J631" s="208">
        <f>ROUND(I631*H631,2)</f>
        <v>0</v>
      </c>
      <c r="K631" s="204" t="s">
        <v>207</v>
      </c>
      <c r="L631" s="47"/>
      <c r="M631" s="209" t="s">
        <v>5</v>
      </c>
      <c r="N631" s="210" t="s">
        <v>48</v>
      </c>
      <c r="O631" s="48"/>
      <c r="P631" s="211">
        <f>O631*H631</f>
        <v>0</v>
      </c>
      <c r="Q631" s="211">
        <v>0.0002</v>
      </c>
      <c r="R631" s="211">
        <f>Q631*H631</f>
        <v>0.05732000000000001</v>
      </c>
      <c r="S631" s="211">
        <v>0</v>
      </c>
      <c r="T631" s="212">
        <f>S631*H631</f>
        <v>0</v>
      </c>
      <c r="AR631" s="24" t="s">
        <v>296</v>
      </c>
      <c r="AT631" s="24" t="s">
        <v>203</v>
      </c>
      <c r="AU631" s="24" t="s">
        <v>87</v>
      </c>
      <c r="AY631" s="24" t="s">
        <v>201</v>
      </c>
      <c r="BE631" s="213">
        <f>IF(N631="základní",J631,0)</f>
        <v>0</v>
      </c>
      <c r="BF631" s="213">
        <f>IF(N631="snížená",J631,0)</f>
        <v>0</v>
      </c>
      <c r="BG631" s="213">
        <f>IF(N631="zákl. přenesená",J631,0)</f>
        <v>0</v>
      </c>
      <c r="BH631" s="213">
        <f>IF(N631="sníž. přenesená",J631,0)</f>
        <v>0</v>
      </c>
      <c r="BI631" s="213">
        <f>IF(N631="nulová",J631,0)</f>
        <v>0</v>
      </c>
      <c r="BJ631" s="24" t="s">
        <v>85</v>
      </c>
      <c r="BK631" s="213">
        <f>ROUND(I631*H631,2)</f>
        <v>0</v>
      </c>
      <c r="BL631" s="24" t="s">
        <v>296</v>
      </c>
      <c r="BM631" s="24" t="s">
        <v>2452</v>
      </c>
    </row>
    <row r="632" spans="2:47" s="1" customFormat="1" ht="13.5">
      <c r="B632" s="47"/>
      <c r="D632" s="214" t="s">
        <v>210</v>
      </c>
      <c r="F632" s="215" t="s">
        <v>784</v>
      </c>
      <c r="I632" s="216"/>
      <c r="L632" s="47"/>
      <c r="M632" s="217"/>
      <c r="N632" s="48"/>
      <c r="O632" s="48"/>
      <c r="P632" s="48"/>
      <c r="Q632" s="48"/>
      <c r="R632" s="48"/>
      <c r="S632" s="48"/>
      <c r="T632" s="86"/>
      <c r="AT632" s="24" t="s">
        <v>210</v>
      </c>
      <c r="AU632" s="24" t="s">
        <v>87</v>
      </c>
    </row>
    <row r="633" spans="2:51" s="11" customFormat="1" ht="13.5">
      <c r="B633" s="218"/>
      <c r="D633" s="214" t="s">
        <v>212</v>
      </c>
      <c r="E633" s="219" t="s">
        <v>5</v>
      </c>
      <c r="F633" s="220" t="s">
        <v>2453</v>
      </c>
      <c r="H633" s="221">
        <v>286.6</v>
      </c>
      <c r="I633" s="222"/>
      <c r="L633" s="218"/>
      <c r="M633" s="223"/>
      <c r="N633" s="224"/>
      <c r="O633" s="224"/>
      <c r="P633" s="224"/>
      <c r="Q633" s="224"/>
      <c r="R633" s="224"/>
      <c r="S633" s="224"/>
      <c r="T633" s="225"/>
      <c r="AT633" s="219" t="s">
        <v>212</v>
      </c>
      <c r="AU633" s="219" t="s">
        <v>87</v>
      </c>
      <c r="AV633" s="11" t="s">
        <v>87</v>
      </c>
      <c r="AW633" s="11" t="s">
        <v>41</v>
      </c>
      <c r="AX633" s="11" t="s">
        <v>77</v>
      </c>
      <c r="AY633" s="219" t="s">
        <v>201</v>
      </c>
    </row>
    <row r="634" spans="2:51" s="12" customFormat="1" ht="13.5">
      <c r="B634" s="226"/>
      <c r="D634" s="214" t="s">
        <v>212</v>
      </c>
      <c r="E634" s="227" t="s">
        <v>5</v>
      </c>
      <c r="F634" s="228" t="s">
        <v>226</v>
      </c>
      <c r="H634" s="229">
        <v>286.6</v>
      </c>
      <c r="I634" s="230"/>
      <c r="L634" s="226"/>
      <c r="M634" s="231"/>
      <c r="N634" s="232"/>
      <c r="O634" s="232"/>
      <c r="P634" s="232"/>
      <c r="Q634" s="232"/>
      <c r="R634" s="232"/>
      <c r="S634" s="232"/>
      <c r="T634" s="233"/>
      <c r="AT634" s="227" t="s">
        <v>212</v>
      </c>
      <c r="AU634" s="227" t="s">
        <v>87</v>
      </c>
      <c r="AV634" s="12" t="s">
        <v>208</v>
      </c>
      <c r="AW634" s="12" t="s">
        <v>41</v>
      </c>
      <c r="AX634" s="12" t="s">
        <v>85</v>
      </c>
      <c r="AY634" s="227" t="s">
        <v>201</v>
      </c>
    </row>
    <row r="635" spans="2:65" s="1" customFormat="1" ht="16.5" customHeight="1">
      <c r="B635" s="201"/>
      <c r="C635" s="242" t="s">
        <v>1166</v>
      </c>
      <c r="D635" s="242" t="s">
        <v>504</v>
      </c>
      <c r="E635" s="243" t="s">
        <v>788</v>
      </c>
      <c r="F635" s="244" t="s">
        <v>789</v>
      </c>
      <c r="G635" s="245" t="s">
        <v>330</v>
      </c>
      <c r="H635" s="246">
        <v>315.26</v>
      </c>
      <c r="I635" s="247"/>
      <c r="J635" s="248">
        <f>ROUND(I635*H635,2)</f>
        <v>0</v>
      </c>
      <c r="K635" s="244" t="s">
        <v>5</v>
      </c>
      <c r="L635" s="249"/>
      <c r="M635" s="250" t="s">
        <v>5</v>
      </c>
      <c r="N635" s="251" t="s">
        <v>48</v>
      </c>
      <c r="O635" s="48"/>
      <c r="P635" s="211">
        <f>O635*H635</f>
        <v>0</v>
      </c>
      <c r="Q635" s="211">
        <v>0.0126</v>
      </c>
      <c r="R635" s="211">
        <f>Q635*H635</f>
        <v>3.972276</v>
      </c>
      <c r="S635" s="211">
        <v>0</v>
      </c>
      <c r="T635" s="212">
        <f>S635*H635</f>
        <v>0</v>
      </c>
      <c r="AR635" s="24" t="s">
        <v>391</v>
      </c>
      <c r="AT635" s="24" t="s">
        <v>504</v>
      </c>
      <c r="AU635" s="24" t="s">
        <v>87</v>
      </c>
      <c r="AY635" s="24" t="s">
        <v>201</v>
      </c>
      <c r="BE635" s="213">
        <f>IF(N635="základní",J635,0)</f>
        <v>0</v>
      </c>
      <c r="BF635" s="213">
        <f>IF(N635="snížená",J635,0)</f>
        <v>0</v>
      </c>
      <c r="BG635" s="213">
        <f>IF(N635="zákl. přenesená",J635,0)</f>
        <v>0</v>
      </c>
      <c r="BH635" s="213">
        <f>IF(N635="sníž. přenesená",J635,0)</f>
        <v>0</v>
      </c>
      <c r="BI635" s="213">
        <f>IF(N635="nulová",J635,0)</f>
        <v>0</v>
      </c>
      <c r="BJ635" s="24" t="s">
        <v>85</v>
      </c>
      <c r="BK635" s="213">
        <f>ROUND(I635*H635,2)</f>
        <v>0</v>
      </c>
      <c r="BL635" s="24" t="s">
        <v>296</v>
      </c>
      <c r="BM635" s="24" t="s">
        <v>2454</v>
      </c>
    </row>
    <row r="636" spans="2:47" s="1" customFormat="1" ht="13.5">
      <c r="B636" s="47"/>
      <c r="D636" s="214" t="s">
        <v>210</v>
      </c>
      <c r="F636" s="215" t="s">
        <v>789</v>
      </c>
      <c r="I636" s="216"/>
      <c r="L636" s="47"/>
      <c r="M636" s="217"/>
      <c r="N636" s="48"/>
      <c r="O636" s="48"/>
      <c r="P636" s="48"/>
      <c r="Q636" s="48"/>
      <c r="R636" s="48"/>
      <c r="S636" s="48"/>
      <c r="T636" s="86"/>
      <c r="AT636" s="24" t="s">
        <v>210</v>
      </c>
      <c r="AU636" s="24" t="s">
        <v>87</v>
      </c>
    </row>
    <row r="637" spans="2:51" s="11" customFormat="1" ht="13.5">
      <c r="B637" s="218"/>
      <c r="D637" s="214" t="s">
        <v>212</v>
      </c>
      <c r="E637" s="219" t="s">
        <v>5</v>
      </c>
      <c r="F637" s="220" t="s">
        <v>2453</v>
      </c>
      <c r="H637" s="221">
        <v>286.6</v>
      </c>
      <c r="I637" s="222"/>
      <c r="L637" s="218"/>
      <c r="M637" s="223"/>
      <c r="N637" s="224"/>
      <c r="O637" s="224"/>
      <c r="P637" s="224"/>
      <c r="Q637" s="224"/>
      <c r="R637" s="224"/>
      <c r="S637" s="224"/>
      <c r="T637" s="225"/>
      <c r="AT637" s="219" t="s">
        <v>212</v>
      </c>
      <c r="AU637" s="219" t="s">
        <v>87</v>
      </c>
      <c r="AV637" s="11" t="s">
        <v>87</v>
      </c>
      <c r="AW637" s="11" t="s">
        <v>41</v>
      </c>
      <c r="AX637" s="11" t="s">
        <v>77</v>
      </c>
      <c r="AY637" s="219" t="s">
        <v>201</v>
      </c>
    </row>
    <row r="638" spans="2:51" s="12" customFormat="1" ht="13.5">
      <c r="B638" s="226"/>
      <c r="D638" s="214" t="s">
        <v>212</v>
      </c>
      <c r="E638" s="227" t="s">
        <v>5</v>
      </c>
      <c r="F638" s="228" t="s">
        <v>226</v>
      </c>
      <c r="H638" s="229">
        <v>286.6</v>
      </c>
      <c r="I638" s="230"/>
      <c r="L638" s="226"/>
      <c r="M638" s="231"/>
      <c r="N638" s="232"/>
      <c r="O638" s="232"/>
      <c r="P638" s="232"/>
      <c r="Q638" s="232"/>
      <c r="R638" s="232"/>
      <c r="S638" s="232"/>
      <c r="T638" s="233"/>
      <c r="AT638" s="227" t="s">
        <v>212</v>
      </c>
      <c r="AU638" s="227" t="s">
        <v>87</v>
      </c>
      <c r="AV638" s="12" t="s">
        <v>208</v>
      </c>
      <c r="AW638" s="12" t="s">
        <v>41</v>
      </c>
      <c r="AX638" s="12" t="s">
        <v>85</v>
      </c>
      <c r="AY638" s="227" t="s">
        <v>201</v>
      </c>
    </row>
    <row r="639" spans="2:51" s="11" customFormat="1" ht="13.5">
      <c r="B639" s="218"/>
      <c r="D639" s="214" t="s">
        <v>212</v>
      </c>
      <c r="F639" s="220" t="s">
        <v>2455</v>
      </c>
      <c r="H639" s="221">
        <v>315.26</v>
      </c>
      <c r="I639" s="222"/>
      <c r="L639" s="218"/>
      <c r="M639" s="223"/>
      <c r="N639" s="224"/>
      <c r="O639" s="224"/>
      <c r="P639" s="224"/>
      <c r="Q639" s="224"/>
      <c r="R639" s="224"/>
      <c r="S639" s="224"/>
      <c r="T639" s="225"/>
      <c r="AT639" s="219" t="s">
        <v>212</v>
      </c>
      <c r="AU639" s="219" t="s">
        <v>87</v>
      </c>
      <c r="AV639" s="11" t="s">
        <v>87</v>
      </c>
      <c r="AW639" s="11" t="s">
        <v>6</v>
      </c>
      <c r="AX639" s="11" t="s">
        <v>85</v>
      </c>
      <c r="AY639" s="219" t="s">
        <v>201</v>
      </c>
    </row>
    <row r="640" spans="2:65" s="1" customFormat="1" ht="16.5" customHeight="1">
      <c r="B640" s="201"/>
      <c r="C640" s="202" t="s">
        <v>1651</v>
      </c>
      <c r="D640" s="202" t="s">
        <v>203</v>
      </c>
      <c r="E640" s="203" t="s">
        <v>793</v>
      </c>
      <c r="F640" s="204" t="s">
        <v>794</v>
      </c>
      <c r="G640" s="205" t="s">
        <v>270</v>
      </c>
      <c r="H640" s="206">
        <v>464.6</v>
      </c>
      <c r="I640" s="207"/>
      <c r="J640" s="208">
        <f>ROUND(I640*H640,2)</f>
        <v>0</v>
      </c>
      <c r="K640" s="204" t="s">
        <v>207</v>
      </c>
      <c r="L640" s="47"/>
      <c r="M640" s="209" t="s">
        <v>5</v>
      </c>
      <c r="N640" s="210" t="s">
        <v>48</v>
      </c>
      <c r="O640" s="48"/>
      <c r="P640" s="211">
        <f>O640*H640</f>
        <v>0</v>
      </c>
      <c r="Q640" s="211">
        <v>0.00416</v>
      </c>
      <c r="R640" s="211">
        <f>Q640*H640</f>
        <v>1.932736</v>
      </c>
      <c r="S640" s="211">
        <v>0</v>
      </c>
      <c r="T640" s="212">
        <f>S640*H640</f>
        <v>0</v>
      </c>
      <c r="AR640" s="24" t="s">
        <v>296</v>
      </c>
      <c r="AT640" s="24" t="s">
        <v>203</v>
      </c>
      <c r="AU640" s="24" t="s">
        <v>87</v>
      </c>
      <c r="AY640" s="24" t="s">
        <v>201</v>
      </c>
      <c r="BE640" s="213">
        <f>IF(N640="základní",J640,0)</f>
        <v>0</v>
      </c>
      <c r="BF640" s="213">
        <f>IF(N640="snížená",J640,0)</f>
        <v>0</v>
      </c>
      <c r="BG640" s="213">
        <f>IF(N640="zákl. přenesená",J640,0)</f>
        <v>0</v>
      </c>
      <c r="BH640" s="213">
        <f>IF(N640="sníž. přenesená",J640,0)</f>
        <v>0</v>
      </c>
      <c r="BI640" s="213">
        <f>IF(N640="nulová",J640,0)</f>
        <v>0</v>
      </c>
      <c r="BJ640" s="24" t="s">
        <v>85</v>
      </c>
      <c r="BK640" s="213">
        <f>ROUND(I640*H640,2)</f>
        <v>0</v>
      </c>
      <c r="BL640" s="24" t="s">
        <v>296</v>
      </c>
      <c r="BM640" s="24" t="s">
        <v>2456</v>
      </c>
    </row>
    <row r="641" spans="2:47" s="1" customFormat="1" ht="13.5">
      <c r="B641" s="47"/>
      <c r="D641" s="214" t="s">
        <v>210</v>
      </c>
      <c r="F641" s="215" t="s">
        <v>796</v>
      </c>
      <c r="I641" s="216"/>
      <c r="L641" s="47"/>
      <c r="M641" s="217"/>
      <c r="N641" s="48"/>
      <c r="O641" s="48"/>
      <c r="P641" s="48"/>
      <c r="Q641" s="48"/>
      <c r="R641" s="48"/>
      <c r="S641" s="48"/>
      <c r="T641" s="86"/>
      <c r="AT641" s="24" t="s">
        <v>210</v>
      </c>
      <c r="AU641" s="24" t="s">
        <v>87</v>
      </c>
    </row>
    <row r="642" spans="2:51" s="11" customFormat="1" ht="13.5">
      <c r="B642" s="218"/>
      <c r="D642" s="214" t="s">
        <v>212</v>
      </c>
      <c r="E642" s="219" t="s">
        <v>5</v>
      </c>
      <c r="F642" s="220" t="s">
        <v>2457</v>
      </c>
      <c r="H642" s="221">
        <v>366.2</v>
      </c>
      <c r="I642" s="222"/>
      <c r="L642" s="218"/>
      <c r="M642" s="223"/>
      <c r="N642" s="224"/>
      <c r="O642" s="224"/>
      <c r="P642" s="224"/>
      <c r="Q642" s="224"/>
      <c r="R642" s="224"/>
      <c r="S642" s="224"/>
      <c r="T642" s="225"/>
      <c r="AT642" s="219" t="s">
        <v>212</v>
      </c>
      <c r="AU642" s="219" t="s">
        <v>87</v>
      </c>
      <c r="AV642" s="11" t="s">
        <v>87</v>
      </c>
      <c r="AW642" s="11" t="s">
        <v>41</v>
      </c>
      <c r="AX642" s="11" t="s">
        <v>77</v>
      </c>
      <c r="AY642" s="219" t="s">
        <v>201</v>
      </c>
    </row>
    <row r="643" spans="2:51" s="11" customFormat="1" ht="13.5">
      <c r="B643" s="218"/>
      <c r="D643" s="214" t="s">
        <v>212</v>
      </c>
      <c r="E643" s="219" t="s">
        <v>5</v>
      </c>
      <c r="F643" s="220" t="s">
        <v>2458</v>
      </c>
      <c r="H643" s="221">
        <v>98.4</v>
      </c>
      <c r="I643" s="222"/>
      <c r="L643" s="218"/>
      <c r="M643" s="223"/>
      <c r="N643" s="224"/>
      <c r="O643" s="224"/>
      <c r="P643" s="224"/>
      <c r="Q643" s="224"/>
      <c r="R643" s="224"/>
      <c r="S643" s="224"/>
      <c r="T643" s="225"/>
      <c r="AT643" s="219" t="s">
        <v>212</v>
      </c>
      <c r="AU643" s="219" t="s">
        <v>87</v>
      </c>
      <c r="AV643" s="11" t="s">
        <v>87</v>
      </c>
      <c r="AW643" s="11" t="s">
        <v>41</v>
      </c>
      <c r="AX643" s="11" t="s">
        <v>77</v>
      </c>
      <c r="AY643" s="219" t="s">
        <v>201</v>
      </c>
    </row>
    <row r="644" spans="2:51" s="12" customFormat="1" ht="13.5">
      <c r="B644" s="226"/>
      <c r="D644" s="214" t="s">
        <v>212</v>
      </c>
      <c r="E644" s="227" t="s">
        <v>5</v>
      </c>
      <c r="F644" s="228" t="s">
        <v>226</v>
      </c>
      <c r="H644" s="229">
        <v>464.6</v>
      </c>
      <c r="I644" s="230"/>
      <c r="L644" s="226"/>
      <c r="M644" s="231"/>
      <c r="N644" s="232"/>
      <c r="O644" s="232"/>
      <c r="P644" s="232"/>
      <c r="Q644" s="232"/>
      <c r="R644" s="232"/>
      <c r="S644" s="232"/>
      <c r="T644" s="233"/>
      <c r="AT644" s="227" t="s">
        <v>212</v>
      </c>
      <c r="AU644" s="227" t="s">
        <v>87</v>
      </c>
      <c r="AV644" s="12" t="s">
        <v>208</v>
      </c>
      <c r="AW644" s="12" t="s">
        <v>41</v>
      </c>
      <c r="AX644" s="12" t="s">
        <v>85</v>
      </c>
      <c r="AY644" s="227" t="s">
        <v>201</v>
      </c>
    </row>
    <row r="645" spans="2:65" s="1" customFormat="1" ht="16.5" customHeight="1">
      <c r="B645" s="201"/>
      <c r="C645" s="242" t="s">
        <v>1169</v>
      </c>
      <c r="D645" s="242" t="s">
        <v>504</v>
      </c>
      <c r="E645" s="243" t="s">
        <v>799</v>
      </c>
      <c r="F645" s="244" t="s">
        <v>800</v>
      </c>
      <c r="G645" s="245" t="s">
        <v>270</v>
      </c>
      <c r="H645" s="246">
        <v>373.56</v>
      </c>
      <c r="I645" s="247"/>
      <c r="J645" s="248">
        <f>ROUND(I645*H645,2)</f>
        <v>0</v>
      </c>
      <c r="K645" s="244" t="s">
        <v>5</v>
      </c>
      <c r="L645" s="249"/>
      <c r="M645" s="250" t="s">
        <v>5</v>
      </c>
      <c r="N645" s="251" t="s">
        <v>48</v>
      </c>
      <c r="O645" s="48"/>
      <c r="P645" s="211">
        <f>O645*H645</f>
        <v>0</v>
      </c>
      <c r="Q645" s="211">
        <v>0</v>
      </c>
      <c r="R645" s="211">
        <f>Q645*H645</f>
        <v>0</v>
      </c>
      <c r="S645" s="211">
        <v>0</v>
      </c>
      <c r="T645" s="212">
        <f>S645*H645</f>
        <v>0</v>
      </c>
      <c r="AR645" s="24" t="s">
        <v>391</v>
      </c>
      <c r="AT645" s="24" t="s">
        <v>504</v>
      </c>
      <c r="AU645" s="24" t="s">
        <v>87</v>
      </c>
      <c r="AY645" s="24" t="s">
        <v>201</v>
      </c>
      <c r="BE645" s="213">
        <f>IF(N645="základní",J645,0)</f>
        <v>0</v>
      </c>
      <c r="BF645" s="213">
        <f>IF(N645="snížená",J645,0)</f>
        <v>0</v>
      </c>
      <c r="BG645" s="213">
        <f>IF(N645="zákl. přenesená",J645,0)</f>
        <v>0</v>
      </c>
      <c r="BH645" s="213">
        <f>IF(N645="sníž. přenesená",J645,0)</f>
        <v>0</v>
      </c>
      <c r="BI645" s="213">
        <f>IF(N645="nulová",J645,0)</f>
        <v>0</v>
      </c>
      <c r="BJ645" s="24" t="s">
        <v>85</v>
      </c>
      <c r="BK645" s="213">
        <f>ROUND(I645*H645,2)</f>
        <v>0</v>
      </c>
      <c r="BL645" s="24" t="s">
        <v>296</v>
      </c>
      <c r="BM645" s="24" t="s">
        <v>2459</v>
      </c>
    </row>
    <row r="646" spans="2:51" s="11" customFormat="1" ht="13.5">
      <c r="B646" s="218"/>
      <c r="D646" s="214" t="s">
        <v>212</v>
      </c>
      <c r="E646" s="219" t="s">
        <v>5</v>
      </c>
      <c r="F646" s="220" t="s">
        <v>2460</v>
      </c>
      <c r="H646" s="221">
        <v>241.2</v>
      </c>
      <c r="I646" s="222"/>
      <c r="L646" s="218"/>
      <c r="M646" s="223"/>
      <c r="N646" s="224"/>
      <c r="O646" s="224"/>
      <c r="P646" s="224"/>
      <c r="Q646" s="224"/>
      <c r="R646" s="224"/>
      <c r="S646" s="224"/>
      <c r="T646" s="225"/>
      <c r="AT646" s="219" t="s">
        <v>212</v>
      </c>
      <c r="AU646" s="219" t="s">
        <v>87</v>
      </c>
      <c r="AV646" s="11" t="s">
        <v>87</v>
      </c>
      <c r="AW646" s="11" t="s">
        <v>41</v>
      </c>
      <c r="AX646" s="11" t="s">
        <v>77</v>
      </c>
      <c r="AY646" s="219" t="s">
        <v>201</v>
      </c>
    </row>
    <row r="647" spans="2:51" s="11" customFormat="1" ht="13.5">
      <c r="B647" s="218"/>
      <c r="D647" s="214" t="s">
        <v>212</v>
      </c>
      <c r="E647" s="219" t="s">
        <v>5</v>
      </c>
      <c r="F647" s="220" t="s">
        <v>2458</v>
      </c>
      <c r="H647" s="221">
        <v>98.4</v>
      </c>
      <c r="I647" s="222"/>
      <c r="L647" s="218"/>
      <c r="M647" s="223"/>
      <c r="N647" s="224"/>
      <c r="O647" s="224"/>
      <c r="P647" s="224"/>
      <c r="Q647" s="224"/>
      <c r="R647" s="224"/>
      <c r="S647" s="224"/>
      <c r="T647" s="225"/>
      <c r="AT647" s="219" t="s">
        <v>212</v>
      </c>
      <c r="AU647" s="219" t="s">
        <v>87</v>
      </c>
      <c r="AV647" s="11" t="s">
        <v>87</v>
      </c>
      <c r="AW647" s="11" t="s">
        <v>41</v>
      </c>
      <c r="AX647" s="11" t="s">
        <v>77</v>
      </c>
      <c r="AY647" s="219" t="s">
        <v>201</v>
      </c>
    </row>
    <row r="648" spans="2:51" s="12" customFormat="1" ht="13.5">
      <c r="B648" s="226"/>
      <c r="D648" s="214" t="s">
        <v>212</v>
      </c>
      <c r="E648" s="227" t="s">
        <v>5</v>
      </c>
      <c r="F648" s="228" t="s">
        <v>226</v>
      </c>
      <c r="H648" s="229">
        <v>339.6</v>
      </c>
      <c r="I648" s="230"/>
      <c r="L648" s="226"/>
      <c r="M648" s="231"/>
      <c r="N648" s="232"/>
      <c r="O648" s="232"/>
      <c r="P648" s="232"/>
      <c r="Q648" s="232"/>
      <c r="R648" s="232"/>
      <c r="S648" s="232"/>
      <c r="T648" s="233"/>
      <c r="AT648" s="227" t="s">
        <v>212</v>
      </c>
      <c r="AU648" s="227" t="s">
        <v>87</v>
      </c>
      <c r="AV648" s="12" t="s">
        <v>208</v>
      </c>
      <c r="AW648" s="12" t="s">
        <v>41</v>
      </c>
      <c r="AX648" s="12" t="s">
        <v>85</v>
      </c>
      <c r="AY648" s="227" t="s">
        <v>201</v>
      </c>
    </row>
    <row r="649" spans="2:51" s="11" customFormat="1" ht="13.5">
      <c r="B649" s="218"/>
      <c r="D649" s="214" t="s">
        <v>212</v>
      </c>
      <c r="F649" s="220" t="s">
        <v>2461</v>
      </c>
      <c r="H649" s="221">
        <v>373.56</v>
      </c>
      <c r="I649" s="222"/>
      <c r="L649" s="218"/>
      <c r="M649" s="223"/>
      <c r="N649" s="224"/>
      <c r="O649" s="224"/>
      <c r="P649" s="224"/>
      <c r="Q649" s="224"/>
      <c r="R649" s="224"/>
      <c r="S649" s="224"/>
      <c r="T649" s="225"/>
      <c r="AT649" s="219" t="s">
        <v>212</v>
      </c>
      <c r="AU649" s="219" t="s">
        <v>87</v>
      </c>
      <c r="AV649" s="11" t="s">
        <v>87</v>
      </c>
      <c r="AW649" s="11" t="s">
        <v>6</v>
      </c>
      <c r="AX649" s="11" t="s">
        <v>85</v>
      </c>
      <c r="AY649" s="219" t="s">
        <v>201</v>
      </c>
    </row>
    <row r="650" spans="2:65" s="1" customFormat="1" ht="16.5" customHeight="1">
      <c r="B650" s="201"/>
      <c r="C650" s="242" t="s">
        <v>1656</v>
      </c>
      <c r="D650" s="242" t="s">
        <v>504</v>
      </c>
      <c r="E650" s="243" t="s">
        <v>2462</v>
      </c>
      <c r="F650" s="244" t="s">
        <v>2463</v>
      </c>
      <c r="G650" s="245" t="s">
        <v>270</v>
      </c>
      <c r="H650" s="246">
        <v>137.5</v>
      </c>
      <c r="I650" s="247"/>
      <c r="J650" s="248">
        <f>ROUND(I650*H650,2)</f>
        <v>0</v>
      </c>
      <c r="K650" s="244" t="s">
        <v>5</v>
      </c>
      <c r="L650" s="249"/>
      <c r="M650" s="250" t="s">
        <v>5</v>
      </c>
      <c r="N650" s="251" t="s">
        <v>48</v>
      </c>
      <c r="O650" s="48"/>
      <c r="P650" s="211">
        <f>O650*H650</f>
        <v>0</v>
      </c>
      <c r="Q650" s="211">
        <v>0</v>
      </c>
      <c r="R650" s="211">
        <f>Q650*H650</f>
        <v>0</v>
      </c>
      <c r="S650" s="211">
        <v>0</v>
      </c>
      <c r="T650" s="212">
        <f>S650*H650</f>
        <v>0</v>
      </c>
      <c r="AR650" s="24" t="s">
        <v>391</v>
      </c>
      <c r="AT650" s="24" t="s">
        <v>504</v>
      </c>
      <c r="AU650" s="24" t="s">
        <v>87</v>
      </c>
      <c r="AY650" s="24" t="s">
        <v>201</v>
      </c>
      <c r="BE650" s="213">
        <f>IF(N650="základní",J650,0)</f>
        <v>0</v>
      </c>
      <c r="BF650" s="213">
        <f>IF(N650="snížená",J650,0)</f>
        <v>0</v>
      </c>
      <c r="BG650" s="213">
        <f>IF(N650="zákl. přenesená",J650,0)</f>
        <v>0</v>
      </c>
      <c r="BH650" s="213">
        <f>IF(N650="sníž. přenesená",J650,0)</f>
        <v>0</v>
      </c>
      <c r="BI650" s="213">
        <f>IF(N650="nulová",J650,0)</f>
        <v>0</v>
      </c>
      <c r="BJ650" s="24" t="s">
        <v>85</v>
      </c>
      <c r="BK650" s="213">
        <f>ROUND(I650*H650,2)</f>
        <v>0</v>
      </c>
      <c r="BL650" s="24" t="s">
        <v>296</v>
      </c>
      <c r="BM650" s="24" t="s">
        <v>2464</v>
      </c>
    </row>
    <row r="651" spans="2:51" s="11" customFormat="1" ht="13.5">
      <c r="B651" s="218"/>
      <c r="D651" s="214" t="s">
        <v>212</v>
      </c>
      <c r="E651" s="219" t="s">
        <v>5</v>
      </c>
      <c r="F651" s="220" t="s">
        <v>2465</v>
      </c>
      <c r="H651" s="221">
        <v>125</v>
      </c>
      <c r="I651" s="222"/>
      <c r="L651" s="218"/>
      <c r="M651" s="223"/>
      <c r="N651" s="224"/>
      <c r="O651" s="224"/>
      <c r="P651" s="224"/>
      <c r="Q651" s="224"/>
      <c r="R651" s="224"/>
      <c r="S651" s="224"/>
      <c r="T651" s="225"/>
      <c r="AT651" s="219" t="s">
        <v>212</v>
      </c>
      <c r="AU651" s="219" t="s">
        <v>87</v>
      </c>
      <c r="AV651" s="11" t="s">
        <v>87</v>
      </c>
      <c r="AW651" s="11" t="s">
        <v>41</v>
      </c>
      <c r="AX651" s="11" t="s">
        <v>77</v>
      </c>
      <c r="AY651" s="219" t="s">
        <v>201</v>
      </c>
    </row>
    <row r="652" spans="2:51" s="12" customFormat="1" ht="13.5">
      <c r="B652" s="226"/>
      <c r="D652" s="214" t="s">
        <v>212</v>
      </c>
      <c r="E652" s="227" t="s">
        <v>5</v>
      </c>
      <c r="F652" s="228" t="s">
        <v>226</v>
      </c>
      <c r="H652" s="229">
        <v>125</v>
      </c>
      <c r="I652" s="230"/>
      <c r="L652" s="226"/>
      <c r="M652" s="231"/>
      <c r="N652" s="232"/>
      <c r="O652" s="232"/>
      <c r="P652" s="232"/>
      <c r="Q652" s="232"/>
      <c r="R652" s="232"/>
      <c r="S652" s="232"/>
      <c r="T652" s="233"/>
      <c r="AT652" s="227" t="s">
        <v>212</v>
      </c>
      <c r="AU652" s="227" t="s">
        <v>87</v>
      </c>
      <c r="AV652" s="12" t="s">
        <v>208</v>
      </c>
      <c r="AW652" s="12" t="s">
        <v>41</v>
      </c>
      <c r="AX652" s="12" t="s">
        <v>85</v>
      </c>
      <c r="AY652" s="227" t="s">
        <v>201</v>
      </c>
    </row>
    <row r="653" spans="2:51" s="11" customFormat="1" ht="13.5">
      <c r="B653" s="218"/>
      <c r="D653" s="214" t="s">
        <v>212</v>
      </c>
      <c r="F653" s="220" t="s">
        <v>2466</v>
      </c>
      <c r="H653" s="221">
        <v>137.5</v>
      </c>
      <c r="I653" s="222"/>
      <c r="L653" s="218"/>
      <c r="M653" s="223"/>
      <c r="N653" s="224"/>
      <c r="O653" s="224"/>
      <c r="P653" s="224"/>
      <c r="Q653" s="224"/>
      <c r="R653" s="224"/>
      <c r="S653" s="224"/>
      <c r="T653" s="225"/>
      <c r="AT653" s="219" t="s">
        <v>212</v>
      </c>
      <c r="AU653" s="219" t="s">
        <v>87</v>
      </c>
      <c r="AV653" s="11" t="s">
        <v>87</v>
      </c>
      <c r="AW653" s="11" t="s">
        <v>6</v>
      </c>
      <c r="AX653" s="11" t="s">
        <v>85</v>
      </c>
      <c r="AY653" s="219" t="s">
        <v>201</v>
      </c>
    </row>
    <row r="654" spans="2:65" s="1" customFormat="1" ht="16.5" customHeight="1">
      <c r="B654" s="201"/>
      <c r="C654" s="202" t="s">
        <v>1172</v>
      </c>
      <c r="D654" s="202" t="s">
        <v>203</v>
      </c>
      <c r="E654" s="203" t="s">
        <v>804</v>
      </c>
      <c r="F654" s="204" t="s">
        <v>805</v>
      </c>
      <c r="G654" s="205" t="s">
        <v>270</v>
      </c>
      <c r="H654" s="206">
        <v>464.6</v>
      </c>
      <c r="I654" s="207"/>
      <c r="J654" s="208">
        <f>ROUND(I654*H654,2)</f>
        <v>0</v>
      </c>
      <c r="K654" s="204" t="s">
        <v>207</v>
      </c>
      <c r="L654" s="47"/>
      <c r="M654" s="209" t="s">
        <v>5</v>
      </c>
      <c r="N654" s="210" t="s">
        <v>48</v>
      </c>
      <c r="O654" s="48"/>
      <c r="P654" s="211">
        <f>O654*H654</f>
        <v>0</v>
      </c>
      <c r="Q654" s="211">
        <v>0.0077</v>
      </c>
      <c r="R654" s="211">
        <f>Q654*H654</f>
        <v>3.5774200000000005</v>
      </c>
      <c r="S654" s="211">
        <v>0</v>
      </c>
      <c r="T654" s="212">
        <f>S654*H654</f>
        <v>0</v>
      </c>
      <c r="AR654" s="24" t="s">
        <v>296</v>
      </c>
      <c r="AT654" s="24" t="s">
        <v>203</v>
      </c>
      <c r="AU654" s="24" t="s">
        <v>87</v>
      </c>
      <c r="AY654" s="24" t="s">
        <v>201</v>
      </c>
      <c r="BE654" s="213">
        <f>IF(N654="základní",J654,0)</f>
        <v>0</v>
      </c>
      <c r="BF654" s="213">
        <f>IF(N654="snížená",J654,0)</f>
        <v>0</v>
      </c>
      <c r="BG654" s="213">
        <f>IF(N654="zákl. přenesená",J654,0)</f>
        <v>0</v>
      </c>
      <c r="BH654" s="213">
        <f>IF(N654="sníž. přenesená",J654,0)</f>
        <v>0</v>
      </c>
      <c r="BI654" s="213">
        <f>IF(N654="nulová",J654,0)</f>
        <v>0</v>
      </c>
      <c r="BJ654" s="24" t="s">
        <v>85</v>
      </c>
      <c r="BK654" s="213">
        <f>ROUND(I654*H654,2)</f>
        <v>0</v>
      </c>
      <c r="BL654" s="24" t="s">
        <v>296</v>
      </c>
      <c r="BM654" s="24" t="s">
        <v>2467</v>
      </c>
    </row>
    <row r="655" spans="2:47" s="1" customFormat="1" ht="13.5">
      <c r="B655" s="47"/>
      <c r="D655" s="214" t="s">
        <v>210</v>
      </c>
      <c r="F655" s="215" t="s">
        <v>807</v>
      </c>
      <c r="I655" s="216"/>
      <c r="L655" s="47"/>
      <c r="M655" s="217"/>
      <c r="N655" s="48"/>
      <c r="O655" s="48"/>
      <c r="P655" s="48"/>
      <c r="Q655" s="48"/>
      <c r="R655" s="48"/>
      <c r="S655" s="48"/>
      <c r="T655" s="86"/>
      <c r="AT655" s="24" t="s">
        <v>210</v>
      </c>
      <c r="AU655" s="24" t="s">
        <v>87</v>
      </c>
    </row>
    <row r="656" spans="2:51" s="11" customFormat="1" ht="13.5">
      <c r="B656" s="218"/>
      <c r="D656" s="214" t="s">
        <v>212</v>
      </c>
      <c r="E656" s="219" t="s">
        <v>5</v>
      </c>
      <c r="F656" s="220" t="s">
        <v>2457</v>
      </c>
      <c r="H656" s="221">
        <v>366.2</v>
      </c>
      <c r="I656" s="222"/>
      <c r="L656" s="218"/>
      <c r="M656" s="223"/>
      <c r="N656" s="224"/>
      <c r="O656" s="224"/>
      <c r="P656" s="224"/>
      <c r="Q656" s="224"/>
      <c r="R656" s="224"/>
      <c r="S656" s="224"/>
      <c r="T656" s="225"/>
      <c r="AT656" s="219" t="s">
        <v>212</v>
      </c>
      <c r="AU656" s="219" t="s">
        <v>87</v>
      </c>
      <c r="AV656" s="11" t="s">
        <v>87</v>
      </c>
      <c r="AW656" s="11" t="s">
        <v>41</v>
      </c>
      <c r="AX656" s="11" t="s">
        <v>77</v>
      </c>
      <c r="AY656" s="219" t="s">
        <v>201</v>
      </c>
    </row>
    <row r="657" spans="2:51" s="11" customFormat="1" ht="13.5">
      <c r="B657" s="218"/>
      <c r="D657" s="214" t="s">
        <v>212</v>
      </c>
      <c r="E657" s="219" t="s">
        <v>5</v>
      </c>
      <c r="F657" s="220" t="s">
        <v>2458</v>
      </c>
      <c r="H657" s="221">
        <v>98.4</v>
      </c>
      <c r="I657" s="222"/>
      <c r="L657" s="218"/>
      <c r="M657" s="223"/>
      <c r="N657" s="224"/>
      <c r="O657" s="224"/>
      <c r="P657" s="224"/>
      <c r="Q657" s="224"/>
      <c r="R657" s="224"/>
      <c r="S657" s="224"/>
      <c r="T657" s="225"/>
      <c r="AT657" s="219" t="s">
        <v>212</v>
      </c>
      <c r="AU657" s="219" t="s">
        <v>87</v>
      </c>
      <c r="AV657" s="11" t="s">
        <v>87</v>
      </c>
      <c r="AW657" s="11" t="s">
        <v>41</v>
      </c>
      <c r="AX657" s="11" t="s">
        <v>77</v>
      </c>
      <c r="AY657" s="219" t="s">
        <v>201</v>
      </c>
    </row>
    <row r="658" spans="2:51" s="12" customFormat="1" ht="13.5">
      <c r="B658" s="226"/>
      <c r="D658" s="214" t="s">
        <v>212</v>
      </c>
      <c r="E658" s="227" t="s">
        <v>5</v>
      </c>
      <c r="F658" s="228" t="s">
        <v>226</v>
      </c>
      <c r="H658" s="229">
        <v>464.6</v>
      </c>
      <c r="I658" s="230"/>
      <c r="L658" s="226"/>
      <c r="M658" s="231"/>
      <c r="N658" s="232"/>
      <c r="O658" s="232"/>
      <c r="P658" s="232"/>
      <c r="Q658" s="232"/>
      <c r="R658" s="232"/>
      <c r="S658" s="232"/>
      <c r="T658" s="233"/>
      <c r="AT658" s="227" t="s">
        <v>212</v>
      </c>
      <c r="AU658" s="227" t="s">
        <v>87</v>
      </c>
      <c r="AV658" s="12" t="s">
        <v>208</v>
      </c>
      <c r="AW658" s="12" t="s">
        <v>41</v>
      </c>
      <c r="AX658" s="12" t="s">
        <v>85</v>
      </c>
      <c r="AY658" s="227" t="s">
        <v>201</v>
      </c>
    </row>
    <row r="659" spans="2:65" s="1" customFormat="1" ht="16.5" customHeight="1">
      <c r="B659" s="201"/>
      <c r="C659" s="202" t="s">
        <v>1661</v>
      </c>
      <c r="D659" s="202" t="s">
        <v>203</v>
      </c>
      <c r="E659" s="203" t="s">
        <v>809</v>
      </c>
      <c r="F659" s="204" t="s">
        <v>810</v>
      </c>
      <c r="G659" s="205" t="s">
        <v>259</v>
      </c>
      <c r="H659" s="206">
        <v>9.54</v>
      </c>
      <c r="I659" s="207"/>
      <c r="J659" s="208">
        <f>ROUND(I659*H659,2)</f>
        <v>0</v>
      </c>
      <c r="K659" s="204" t="s">
        <v>207</v>
      </c>
      <c r="L659" s="47"/>
      <c r="M659" s="209" t="s">
        <v>5</v>
      </c>
      <c r="N659" s="210" t="s">
        <v>48</v>
      </c>
      <c r="O659" s="48"/>
      <c r="P659" s="211">
        <f>O659*H659</f>
        <v>0</v>
      </c>
      <c r="Q659" s="211">
        <v>0</v>
      </c>
      <c r="R659" s="211">
        <f>Q659*H659</f>
        <v>0</v>
      </c>
      <c r="S659" s="211">
        <v>0</v>
      </c>
      <c r="T659" s="212">
        <f>S659*H659</f>
        <v>0</v>
      </c>
      <c r="AR659" s="24" t="s">
        <v>296</v>
      </c>
      <c r="AT659" s="24" t="s">
        <v>203</v>
      </c>
      <c r="AU659" s="24" t="s">
        <v>87</v>
      </c>
      <c r="AY659" s="24" t="s">
        <v>201</v>
      </c>
      <c r="BE659" s="213">
        <f>IF(N659="základní",J659,0)</f>
        <v>0</v>
      </c>
      <c r="BF659" s="213">
        <f>IF(N659="snížená",J659,0)</f>
        <v>0</v>
      </c>
      <c r="BG659" s="213">
        <f>IF(N659="zákl. přenesená",J659,0)</f>
        <v>0</v>
      </c>
      <c r="BH659" s="213">
        <f>IF(N659="sníž. přenesená",J659,0)</f>
        <v>0</v>
      </c>
      <c r="BI659" s="213">
        <f>IF(N659="nulová",J659,0)</f>
        <v>0</v>
      </c>
      <c r="BJ659" s="24" t="s">
        <v>85</v>
      </c>
      <c r="BK659" s="213">
        <f>ROUND(I659*H659,2)</f>
        <v>0</v>
      </c>
      <c r="BL659" s="24" t="s">
        <v>296</v>
      </c>
      <c r="BM659" s="24" t="s">
        <v>2468</v>
      </c>
    </row>
    <row r="660" spans="2:47" s="1" customFormat="1" ht="13.5">
      <c r="B660" s="47"/>
      <c r="D660" s="214" t="s">
        <v>210</v>
      </c>
      <c r="F660" s="215" t="s">
        <v>812</v>
      </c>
      <c r="I660" s="216"/>
      <c r="L660" s="47"/>
      <c r="M660" s="217"/>
      <c r="N660" s="48"/>
      <c r="O660" s="48"/>
      <c r="P660" s="48"/>
      <c r="Q660" s="48"/>
      <c r="R660" s="48"/>
      <c r="S660" s="48"/>
      <c r="T660" s="86"/>
      <c r="AT660" s="24" t="s">
        <v>210</v>
      </c>
      <c r="AU660" s="24" t="s">
        <v>87</v>
      </c>
    </row>
    <row r="661" spans="2:63" s="10" customFormat="1" ht="29.85" customHeight="1">
      <c r="B661" s="188"/>
      <c r="D661" s="189" t="s">
        <v>76</v>
      </c>
      <c r="E661" s="199" t="s">
        <v>845</v>
      </c>
      <c r="F661" s="199" t="s">
        <v>846</v>
      </c>
      <c r="I661" s="191"/>
      <c r="J661" s="200">
        <f>BK661</f>
        <v>0</v>
      </c>
      <c r="L661" s="188"/>
      <c r="M661" s="193"/>
      <c r="N661" s="194"/>
      <c r="O661" s="194"/>
      <c r="P661" s="195">
        <f>SUM(P662:P681)</f>
        <v>0</v>
      </c>
      <c r="Q661" s="194"/>
      <c r="R661" s="195">
        <f>SUM(R662:R681)</f>
        <v>5.2567482</v>
      </c>
      <c r="S661" s="194"/>
      <c r="T661" s="196">
        <f>SUM(T662:T681)</f>
        <v>0</v>
      </c>
      <c r="AR661" s="189" t="s">
        <v>87</v>
      </c>
      <c r="AT661" s="197" t="s">
        <v>76</v>
      </c>
      <c r="AU661" s="197" t="s">
        <v>85</v>
      </c>
      <c r="AY661" s="189" t="s">
        <v>201</v>
      </c>
      <c r="BK661" s="198">
        <f>SUM(BK662:BK681)</f>
        <v>0</v>
      </c>
    </row>
    <row r="662" spans="2:65" s="1" customFormat="1" ht="25.5" customHeight="1">
      <c r="B662" s="201"/>
      <c r="C662" s="202" t="s">
        <v>1456</v>
      </c>
      <c r="D662" s="202" t="s">
        <v>203</v>
      </c>
      <c r="E662" s="203" t="s">
        <v>848</v>
      </c>
      <c r="F662" s="204" t="s">
        <v>849</v>
      </c>
      <c r="G662" s="205" t="s">
        <v>270</v>
      </c>
      <c r="H662" s="206">
        <v>311.788</v>
      </c>
      <c r="I662" s="207"/>
      <c r="J662" s="208">
        <f>ROUND(I662*H662,2)</f>
        <v>0</v>
      </c>
      <c r="K662" s="204" t="s">
        <v>207</v>
      </c>
      <c r="L662" s="47"/>
      <c r="M662" s="209" t="s">
        <v>5</v>
      </c>
      <c r="N662" s="210" t="s">
        <v>48</v>
      </c>
      <c r="O662" s="48"/>
      <c r="P662" s="211">
        <f>O662*H662</f>
        <v>0</v>
      </c>
      <c r="Q662" s="211">
        <v>0.003</v>
      </c>
      <c r="R662" s="211">
        <f>Q662*H662</f>
        <v>0.9353640000000001</v>
      </c>
      <c r="S662" s="211">
        <v>0</v>
      </c>
      <c r="T662" s="212">
        <f>S662*H662</f>
        <v>0</v>
      </c>
      <c r="AR662" s="24" t="s">
        <v>296</v>
      </c>
      <c r="AT662" s="24" t="s">
        <v>203</v>
      </c>
      <c r="AU662" s="24" t="s">
        <v>87</v>
      </c>
      <c r="AY662" s="24" t="s">
        <v>201</v>
      </c>
      <c r="BE662" s="213">
        <f>IF(N662="základní",J662,0)</f>
        <v>0</v>
      </c>
      <c r="BF662" s="213">
        <f>IF(N662="snížená",J662,0)</f>
        <v>0</v>
      </c>
      <c r="BG662" s="213">
        <f>IF(N662="zákl. přenesená",J662,0)</f>
        <v>0</v>
      </c>
      <c r="BH662" s="213">
        <f>IF(N662="sníž. přenesená",J662,0)</f>
        <v>0</v>
      </c>
      <c r="BI662" s="213">
        <f>IF(N662="nulová",J662,0)</f>
        <v>0</v>
      </c>
      <c r="BJ662" s="24" t="s">
        <v>85</v>
      </c>
      <c r="BK662" s="213">
        <f>ROUND(I662*H662,2)</f>
        <v>0</v>
      </c>
      <c r="BL662" s="24" t="s">
        <v>296</v>
      </c>
      <c r="BM662" s="24" t="s">
        <v>2469</v>
      </c>
    </row>
    <row r="663" spans="2:47" s="1" customFormat="1" ht="13.5">
      <c r="B663" s="47"/>
      <c r="D663" s="214" t="s">
        <v>210</v>
      </c>
      <c r="F663" s="215" t="s">
        <v>851</v>
      </c>
      <c r="I663" s="216"/>
      <c r="L663" s="47"/>
      <c r="M663" s="217"/>
      <c r="N663" s="48"/>
      <c r="O663" s="48"/>
      <c r="P663" s="48"/>
      <c r="Q663" s="48"/>
      <c r="R663" s="48"/>
      <c r="S663" s="48"/>
      <c r="T663" s="86"/>
      <c r="AT663" s="24" t="s">
        <v>210</v>
      </c>
      <c r="AU663" s="24" t="s">
        <v>87</v>
      </c>
    </row>
    <row r="664" spans="2:51" s="11" customFormat="1" ht="13.5">
      <c r="B664" s="218"/>
      <c r="D664" s="214" t="s">
        <v>212</v>
      </c>
      <c r="E664" s="219" t="s">
        <v>5</v>
      </c>
      <c r="F664" s="220" t="s">
        <v>2470</v>
      </c>
      <c r="H664" s="221">
        <v>34.128</v>
      </c>
      <c r="I664" s="222"/>
      <c r="L664" s="218"/>
      <c r="M664" s="223"/>
      <c r="N664" s="224"/>
      <c r="O664" s="224"/>
      <c r="P664" s="224"/>
      <c r="Q664" s="224"/>
      <c r="R664" s="224"/>
      <c r="S664" s="224"/>
      <c r="T664" s="225"/>
      <c r="AT664" s="219" t="s">
        <v>212</v>
      </c>
      <c r="AU664" s="219" t="s">
        <v>87</v>
      </c>
      <c r="AV664" s="11" t="s">
        <v>87</v>
      </c>
      <c r="AW664" s="11" t="s">
        <v>41</v>
      </c>
      <c r="AX664" s="11" t="s">
        <v>77</v>
      </c>
      <c r="AY664" s="219" t="s">
        <v>201</v>
      </c>
    </row>
    <row r="665" spans="2:51" s="11" customFormat="1" ht="13.5">
      <c r="B665" s="218"/>
      <c r="D665" s="214" t="s">
        <v>212</v>
      </c>
      <c r="E665" s="219" t="s">
        <v>5</v>
      </c>
      <c r="F665" s="220" t="s">
        <v>2471</v>
      </c>
      <c r="H665" s="221">
        <v>10.72</v>
      </c>
      <c r="I665" s="222"/>
      <c r="L665" s="218"/>
      <c r="M665" s="223"/>
      <c r="N665" s="224"/>
      <c r="O665" s="224"/>
      <c r="P665" s="224"/>
      <c r="Q665" s="224"/>
      <c r="R665" s="224"/>
      <c r="S665" s="224"/>
      <c r="T665" s="225"/>
      <c r="AT665" s="219" t="s">
        <v>212</v>
      </c>
      <c r="AU665" s="219" t="s">
        <v>87</v>
      </c>
      <c r="AV665" s="11" t="s">
        <v>87</v>
      </c>
      <c r="AW665" s="11" t="s">
        <v>41</v>
      </c>
      <c r="AX665" s="11" t="s">
        <v>77</v>
      </c>
      <c r="AY665" s="219" t="s">
        <v>201</v>
      </c>
    </row>
    <row r="666" spans="2:51" s="11" customFormat="1" ht="13.5">
      <c r="B666" s="218"/>
      <c r="D666" s="214" t="s">
        <v>212</v>
      </c>
      <c r="E666" s="219" t="s">
        <v>5</v>
      </c>
      <c r="F666" s="220" t="s">
        <v>2472</v>
      </c>
      <c r="H666" s="221">
        <v>13.88</v>
      </c>
      <c r="I666" s="222"/>
      <c r="L666" s="218"/>
      <c r="M666" s="223"/>
      <c r="N666" s="224"/>
      <c r="O666" s="224"/>
      <c r="P666" s="224"/>
      <c r="Q666" s="224"/>
      <c r="R666" s="224"/>
      <c r="S666" s="224"/>
      <c r="T666" s="225"/>
      <c r="AT666" s="219" t="s">
        <v>212</v>
      </c>
      <c r="AU666" s="219" t="s">
        <v>87</v>
      </c>
      <c r="AV666" s="11" t="s">
        <v>87</v>
      </c>
      <c r="AW666" s="11" t="s">
        <v>41</v>
      </c>
      <c r="AX666" s="11" t="s">
        <v>77</v>
      </c>
      <c r="AY666" s="219" t="s">
        <v>201</v>
      </c>
    </row>
    <row r="667" spans="2:51" s="11" customFormat="1" ht="13.5">
      <c r="B667" s="218"/>
      <c r="D667" s="214" t="s">
        <v>212</v>
      </c>
      <c r="E667" s="219" t="s">
        <v>5</v>
      </c>
      <c r="F667" s="220" t="s">
        <v>2473</v>
      </c>
      <c r="H667" s="221">
        <v>17.68</v>
      </c>
      <c r="I667" s="222"/>
      <c r="L667" s="218"/>
      <c r="M667" s="223"/>
      <c r="N667" s="224"/>
      <c r="O667" s="224"/>
      <c r="P667" s="224"/>
      <c r="Q667" s="224"/>
      <c r="R667" s="224"/>
      <c r="S667" s="224"/>
      <c r="T667" s="225"/>
      <c r="AT667" s="219" t="s">
        <v>212</v>
      </c>
      <c r="AU667" s="219" t="s">
        <v>87</v>
      </c>
      <c r="AV667" s="11" t="s">
        <v>87</v>
      </c>
      <c r="AW667" s="11" t="s">
        <v>41</v>
      </c>
      <c r="AX667" s="11" t="s">
        <v>77</v>
      </c>
      <c r="AY667" s="219" t="s">
        <v>201</v>
      </c>
    </row>
    <row r="668" spans="2:51" s="11" customFormat="1" ht="13.5">
      <c r="B668" s="218"/>
      <c r="D668" s="214" t="s">
        <v>212</v>
      </c>
      <c r="E668" s="219" t="s">
        <v>5</v>
      </c>
      <c r="F668" s="220" t="s">
        <v>2474</v>
      </c>
      <c r="H668" s="221">
        <v>16.68</v>
      </c>
      <c r="I668" s="222"/>
      <c r="L668" s="218"/>
      <c r="M668" s="223"/>
      <c r="N668" s="224"/>
      <c r="O668" s="224"/>
      <c r="P668" s="224"/>
      <c r="Q668" s="224"/>
      <c r="R668" s="224"/>
      <c r="S668" s="224"/>
      <c r="T668" s="225"/>
      <c r="AT668" s="219" t="s">
        <v>212</v>
      </c>
      <c r="AU668" s="219" t="s">
        <v>87</v>
      </c>
      <c r="AV668" s="11" t="s">
        <v>87</v>
      </c>
      <c r="AW668" s="11" t="s">
        <v>41</v>
      </c>
      <c r="AX668" s="11" t="s">
        <v>77</v>
      </c>
      <c r="AY668" s="219" t="s">
        <v>201</v>
      </c>
    </row>
    <row r="669" spans="2:51" s="11" customFormat="1" ht="13.5">
      <c r="B669" s="218"/>
      <c r="D669" s="214" t="s">
        <v>212</v>
      </c>
      <c r="E669" s="219" t="s">
        <v>5</v>
      </c>
      <c r="F669" s="220" t="s">
        <v>2475</v>
      </c>
      <c r="H669" s="221">
        <v>43.672</v>
      </c>
      <c r="I669" s="222"/>
      <c r="L669" s="218"/>
      <c r="M669" s="223"/>
      <c r="N669" s="224"/>
      <c r="O669" s="224"/>
      <c r="P669" s="224"/>
      <c r="Q669" s="224"/>
      <c r="R669" s="224"/>
      <c r="S669" s="224"/>
      <c r="T669" s="225"/>
      <c r="AT669" s="219" t="s">
        <v>212</v>
      </c>
      <c r="AU669" s="219" t="s">
        <v>87</v>
      </c>
      <c r="AV669" s="11" t="s">
        <v>87</v>
      </c>
      <c r="AW669" s="11" t="s">
        <v>41</v>
      </c>
      <c r="AX669" s="11" t="s">
        <v>77</v>
      </c>
      <c r="AY669" s="219" t="s">
        <v>201</v>
      </c>
    </row>
    <row r="670" spans="2:51" s="11" customFormat="1" ht="13.5">
      <c r="B670" s="218"/>
      <c r="D670" s="214" t="s">
        <v>212</v>
      </c>
      <c r="E670" s="219" t="s">
        <v>5</v>
      </c>
      <c r="F670" s="220" t="s">
        <v>2476</v>
      </c>
      <c r="H670" s="221">
        <v>36.632</v>
      </c>
      <c r="I670" s="222"/>
      <c r="L670" s="218"/>
      <c r="M670" s="223"/>
      <c r="N670" s="224"/>
      <c r="O670" s="224"/>
      <c r="P670" s="224"/>
      <c r="Q670" s="224"/>
      <c r="R670" s="224"/>
      <c r="S670" s="224"/>
      <c r="T670" s="225"/>
      <c r="AT670" s="219" t="s">
        <v>212</v>
      </c>
      <c r="AU670" s="219" t="s">
        <v>87</v>
      </c>
      <c r="AV670" s="11" t="s">
        <v>87</v>
      </c>
      <c r="AW670" s="11" t="s">
        <v>41</v>
      </c>
      <c r="AX670" s="11" t="s">
        <v>77</v>
      </c>
      <c r="AY670" s="219" t="s">
        <v>201</v>
      </c>
    </row>
    <row r="671" spans="2:51" s="11" customFormat="1" ht="13.5">
      <c r="B671" s="218"/>
      <c r="D671" s="214" t="s">
        <v>212</v>
      </c>
      <c r="E671" s="219" t="s">
        <v>5</v>
      </c>
      <c r="F671" s="220" t="s">
        <v>2477</v>
      </c>
      <c r="H671" s="221">
        <v>28.2</v>
      </c>
      <c r="I671" s="222"/>
      <c r="L671" s="218"/>
      <c r="M671" s="223"/>
      <c r="N671" s="224"/>
      <c r="O671" s="224"/>
      <c r="P671" s="224"/>
      <c r="Q671" s="224"/>
      <c r="R671" s="224"/>
      <c r="S671" s="224"/>
      <c r="T671" s="225"/>
      <c r="AT671" s="219" t="s">
        <v>212</v>
      </c>
      <c r="AU671" s="219" t="s">
        <v>87</v>
      </c>
      <c r="AV671" s="11" t="s">
        <v>87</v>
      </c>
      <c r="AW671" s="11" t="s">
        <v>41</v>
      </c>
      <c r="AX671" s="11" t="s">
        <v>77</v>
      </c>
      <c r="AY671" s="219" t="s">
        <v>201</v>
      </c>
    </row>
    <row r="672" spans="2:51" s="11" customFormat="1" ht="13.5">
      <c r="B672" s="218"/>
      <c r="D672" s="214" t="s">
        <v>212</v>
      </c>
      <c r="E672" s="219" t="s">
        <v>5</v>
      </c>
      <c r="F672" s="220" t="s">
        <v>2478</v>
      </c>
      <c r="H672" s="221">
        <v>19.528</v>
      </c>
      <c r="I672" s="222"/>
      <c r="L672" s="218"/>
      <c r="M672" s="223"/>
      <c r="N672" s="224"/>
      <c r="O672" s="224"/>
      <c r="P672" s="224"/>
      <c r="Q672" s="224"/>
      <c r="R672" s="224"/>
      <c r="S672" s="224"/>
      <c r="T672" s="225"/>
      <c r="AT672" s="219" t="s">
        <v>212</v>
      </c>
      <c r="AU672" s="219" t="s">
        <v>87</v>
      </c>
      <c r="AV672" s="11" t="s">
        <v>87</v>
      </c>
      <c r="AW672" s="11" t="s">
        <v>41</v>
      </c>
      <c r="AX672" s="11" t="s">
        <v>77</v>
      </c>
      <c r="AY672" s="219" t="s">
        <v>201</v>
      </c>
    </row>
    <row r="673" spans="2:51" s="11" customFormat="1" ht="13.5">
      <c r="B673" s="218"/>
      <c r="D673" s="214" t="s">
        <v>212</v>
      </c>
      <c r="E673" s="219" t="s">
        <v>5</v>
      </c>
      <c r="F673" s="220" t="s">
        <v>2479</v>
      </c>
      <c r="H673" s="221">
        <v>9.8</v>
      </c>
      <c r="I673" s="222"/>
      <c r="L673" s="218"/>
      <c r="M673" s="223"/>
      <c r="N673" s="224"/>
      <c r="O673" s="224"/>
      <c r="P673" s="224"/>
      <c r="Q673" s="224"/>
      <c r="R673" s="224"/>
      <c r="S673" s="224"/>
      <c r="T673" s="225"/>
      <c r="AT673" s="219" t="s">
        <v>212</v>
      </c>
      <c r="AU673" s="219" t="s">
        <v>87</v>
      </c>
      <c r="AV673" s="11" t="s">
        <v>87</v>
      </c>
      <c r="AW673" s="11" t="s">
        <v>41</v>
      </c>
      <c r="AX673" s="11" t="s">
        <v>77</v>
      </c>
      <c r="AY673" s="219" t="s">
        <v>201</v>
      </c>
    </row>
    <row r="674" spans="2:51" s="11" customFormat="1" ht="13.5">
      <c r="B674" s="218"/>
      <c r="D674" s="214" t="s">
        <v>212</v>
      </c>
      <c r="E674" s="219" t="s">
        <v>5</v>
      </c>
      <c r="F674" s="220" t="s">
        <v>2480</v>
      </c>
      <c r="H674" s="221">
        <v>58.14</v>
      </c>
      <c r="I674" s="222"/>
      <c r="L674" s="218"/>
      <c r="M674" s="223"/>
      <c r="N674" s="224"/>
      <c r="O674" s="224"/>
      <c r="P674" s="224"/>
      <c r="Q674" s="224"/>
      <c r="R674" s="224"/>
      <c r="S674" s="224"/>
      <c r="T674" s="225"/>
      <c r="AT674" s="219" t="s">
        <v>212</v>
      </c>
      <c r="AU674" s="219" t="s">
        <v>87</v>
      </c>
      <c r="AV674" s="11" t="s">
        <v>87</v>
      </c>
      <c r="AW674" s="11" t="s">
        <v>41</v>
      </c>
      <c r="AX674" s="11" t="s">
        <v>77</v>
      </c>
      <c r="AY674" s="219" t="s">
        <v>201</v>
      </c>
    </row>
    <row r="675" spans="2:51" s="11" customFormat="1" ht="13.5">
      <c r="B675" s="218"/>
      <c r="D675" s="214" t="s">
        <v>212</v>
      </c>
      <c r="E675" s="219" t="s">
        <v>5</v>
      </c>
      <c r="F675" s="220" t="s">
        <v>2481</v>
      </c>
      <c r="H675" s="221">
        <v>22.728</v>
      </c>
      <c r="I675" s="222"/>
      <c r="L675" s="218"/>
      <c r="M675" s="223"/>
      <c r="N675" s="224"/>
      <c r="O675" s="224"/>
      <c r="P675" s="224"/>
      <c r="Q675" s="224"/>
      <c r="R675" s="224"/>
      <c r="S675" s="224"/>
      <c r="T675" s="225"/>
      <c r="AT675" s="219" t="s">
        <v>212</v>
      </c>
      <c r="AU675" s="219" t="s">
        <v>87</v>
      </c>
      <c r="AV675" s="11" t="s">
        <v>87</v>
      </c>
      <c r="AW675" s="11" t="s">
        <v>41</v>
      </c>
      <c r="AX675" s="11" t="s">
        <v>77</v>
      </c>
      <c r="AY675" s="219" t="s">
        <v>201</v>
      </c>
    </row>
    <row r="676" spans="2:51" s="12" customFormat="1" ht="13.5">
      <c r="B676" s="226"/>
      <c r="D676" s="214" t="s">
        <v>212</v>
      </c>
      <c r="E676" s="227" t="s">
        <v>5</v>
      </c>
      <c r="F676" s="228" t="s">
        <v>226</v>
      </c>
      <c r="H676" s="229">
        <v>311.788</v>
      </c>
      <c r="I676" s="230"/>
      <c r="L676" s="226"/>
      <c r="M676" s="231"/>
      <c r="N676" s="232"/>
      <c r="O676" s="232"/>
      <c r="P676" s="232"/>
      <c r="Q676" s="232"/>
      <c r="R676" s="232"/>
      <c r="S676" s="232"/>
      <c r="T676" s="233"/>
      <c r="AT676" s="227" t="s">
        <v>212</v>
      </c>
      <c r="AU676" s="227" t="s">
        <v>87</v>
      </c>
      <c r="AV676" s="12" t="s">
        <v>208</v>
      </c>
      <c r="AW676" s="12" t="s">
        <v>41</v>
      </c>
      <c r="AX676" s="12" t="s">
        <v>85</v>
      </c>
      <c r="AY676" s="227" t="s">
        <v>201</v>
      </c>
    </row>
    <row r="677" spans="2:65" s="1" customFormat="1" ht="16.5" customHeight="1">
      <c r="B677" s="201"/>
      <c r="C677" s="242" t="s">
        <v>1682</v>
      </c>
      <c r="D677" s="242" t="s">
        <v>504</v>
      </c>
      <c r="E677" s="243" t="s">
        <v>855</v>
      </c>
      <c r="F677" s="244" t="s">
        <v>856</v>
      </c>
      <c r="G677" s="245" t="s">
        <v>270</v>
      </c>
      <c r="H677" s="246">
        <v>342.967</v>
      </c>
      <c r="I677" s="247"/>
      <c r="J677" s="248">
        <f>ROUND(I677*H677,2)</f>
        <v>0</v>
      </c>
      <c r="K677" s="244" t="s">
        <v>5</v>
      </c>
      <c r="L677" s="249"/>
      <c r="M677" s="250" t="s">
        <v>5</v>
      </c>
      <c r="N677" s="251" t="s">
        <v>48</v>
      </c>
      <c r="O677" s="48"/>
      <c r="P677" s="211">
        <f>O677*H677</f>
        <v>0</v>
      </c>
      <c r="Q677" s="211">
        <v>0.0126</v>
      </c>
      <c r="R677" s="211">
        <f>Q677*H677</f>
        <v>4.3213842</v>
      </c>
      <c r="S677" s="211">
        <v>0</v>
      </c>
      <c r="T677" s="212">
        <f>S677*H677</f>
        <v>0</v>
      </c>
      <c r="AR677" s="24" t="s">
        <v>391</v>
      </c>
      <c r="AT677" s="24" t="s">
        <v>504</v>
      </c>
      <c r="AU677" s="24" t="s">
        <v>87</v>
      </c>
      <c r="AY677" s="24" t="s">
        <v>201</v>
      </c>
      <c r="BE677" s="213">
        <f>IF(N677="základní",J677,0)</f>
        <v>0</v>
      </c>
      <c r="BF677" s="213">
        <f>IF(N677="snížená",J677,0)</f>
        <v>0</v>
      </c>
      <c r="BG677" s="213">
        <f>IF(N677="zákl. přenesená",J677,0)</f>
        <v>0</v>
      </c>
      <c r="BH677" s="213">
        <f>IF(N677="sníž. přenesená",J677,0)</f>
        <v>0</v>
      </c>
      <c r="BI677" s="213">
        <f>IF(N677="nulová",J677,0)</f>
        <v>0</v>
      </c>
      <c r="BJ677" s="24" t="s">
        <v>85</v>
      </c>
      <c r="BK677" s="213">
        <f>ROUND(I677*H677,2)</f>
        <v>0</v>
      </c>
      <c r="BL677" s="24" t="s">
        <v>296</v>
      </c>
      <c r="BM677" s="24" t="s">
        <v>2482</v>
      </c>
    </row>
    <row r="678" spans="2:47" s="1" customFormat="1" ht="13.5">
      <c r="B678" s="47"/>
      <c r="D678" s="214" t="s">
        <v>210</v>
      </c>
      <c r="F678" s="215" t="s">
        <v>856</v>
      </c>
      <c r="I678" s="216"/>
      <c r="L678" s="47"/>
      <c r="M678" s="217"/>
      <c r="N678" s="48"/>
      <c r="O678" s="48"/>
      <c r="P678" s="48"/>
      <c r="Q678" s="48"/>
      <c r="R678" s="48"/>
      <c r="S678" s="48"/>
      <c r="T678" s="86"/>
      <c r="AT678" s="24" t="s">
        <v>210</v>
      </c>
      <c r="AU678" s="24" t="s">
        <v>87</v>
      </c>
    </row>
    <row r="679" spans="2:51" s="11" customFormat="1" ht="13.5">
      <c r="B679" s="218"/>
      <c r="D679" s="214" t="s">
        <v>212</v>
      </c>
      <c r="F679" s="220" t="s">
        <v>2483</v>
      </c>
      <c r="H679" s="221">
        <v>342.967</v>
      </c>
      <c r="I679" s="222"/>
      <c r="L679" s="218"/>
      <c r="M679" s="223"/>
      <c r="N679" s="224"/>
      <c r="O679" s="224"/>
      <c r="P679" s="224"/>
      <c r="Q679" s="224"/>
      <c r="R679" s="224"/>
      <c r="S679" s="224"/>
      <c r="T679" s="225"/>
      <c r="AT679" s="219" t="s">
        <v>212</v>
      </c>
      <c r="AU679" s="219" t="s">
        <v>87</v>
      </c>
      <c r="AV679" s="11" t="s">
        <v>87</v>
      </c>
      <c r="AW679" s="11" t="s">
        <v>6</v>
      </c>
      <c r="AX679" s="11" t="s">
        <v>85</v>
      </c>
      <c r="AY679" s="219" t="s">
        <v>201</v>
      </c>
    </row>
    <row r="680" spans="2:65" s="1" customFormat="1" ht="16.5" customHeight="1">
      <c r="B680" s="201"/>
      <c r="C680" s="202" t="s">
        <v>1459</v>
      </c>
      <c r="D680" s="202" t="s">
        <v>203</v>
      </c>
      <c r="E680" s="203" t="s">
        <v>860</v>
      </c>
      <c r="F680" s="204" t="s">
        <v>861</v>
      </c>
      <c r="G680" s="205" t="s">
        <v>259</v>
      </c>
      <c r="H680" s="206">
        <v>5.257</v>
      </c>
      <c r="I680" s="207"/>
      <c r="J680" s="208">
        <f>ROUND(I680*H680,2)</f>
        <v>0</v>
      </c>
      <c r="K680" s="204" t="s">
        <v>207</v>
      </c>
      <c r="L680" s="47"/>
      <c r="M680" s="209" t="s">
        <v>5</v>
      </c>
      <c r="N680" s="210" t="s">
        <v>48</v>
      </c>
      <c r="O680" s="48"/>
      <c r="P680" s="211">
        <f>O680*H680</f>
        <v>0</v>
      </c>
      <c r="Q680" s="211">
        <v>0</v>
      </c>
      <c r="R680" s="211">
        <f>Q680*H680</f>
        <v>0</v>
      </c>
      <c r="S680" s="211">
        <v>0</v>
      </c>
      <c r="T680" s="212">
        <f>S680*H680</f>
        <v>0</v>
      </c>
      <c r="AR680" s="24" t="s">
        <v>296</v>
      </c>
      <c r="AT680" s="24" t="s">
        <v>203</v>
      </c>
      <c r="AU680" s="24" t="s">
        <v>87</v>
      </c>
      <c r="AY680" s="24" t="s">
        <v>201</v>
      </c>
      <c r="BE680" s="213">
        <f>IF(N680="základní",J680,0)</f>
        <v>0</v>
      </c>
      <c r="BF680" s="213">
        <f>IF(N680="snížená",J680,0)</f>
        <v>0</v>
      </c>
      <c r="BG680" s="213">
        <f>IF(N680="zákl. přenesená",J680,0)</f>
        <v>0</v>
      </c>
      <c r="BH680" s="213">
        <f>IF(N680="sníž. přenesená",J680,0)</f>
        <v>0</v>
      </c>
      <c r="BI680" s="213">
        <f>IF(N680="nulová",J680,0)</f>
        <v>0</v>
      </c>
      <c r="BJ680" s="24" t="s">
        <v>85</v>
      </c>
      <c r="BK680" s="213">
        <f>ROUND(I680*H680,2)</f>
        <v>0</v>
      </c>
      <c r="BL680" s="24" t="s">
        <v>296</v>
      </c>
      <c r="BM680" s="24" t="s">
        <v>2484</v>
      </c>
    </row>
    <row r="681" spans="2:47" s="1" customFormat="1" ht="13.5">
      <c r="B681" s="47"/>
      <c r="D681" s="214" t="s">
        <v>210</v>
      </c>
      <c r="F681" s="215" t="s">
        <v>863</v>
      </c>
      <c r="I681" s="216"/>
      <c r="L681" s="47"/>
      <c r="M681" s="217"/>
      <c r="N681" s="48"/>
      <c r="O681" s="48"/>
      <c r="P681" s="48"/>
      <c r="Q681" s="48"/>
      <c r="R681" s="48"/>
      <c r="S681" s="48"/>
      <c r="T681" s="86"/>
      <c r="AT681" s="24" t="s">
        <v>210</v>
      </c>
      <c r="AU681" s="24" t="s">
        <v>87</v>
      </c>
    </row>
    <row r="682" spans="2:63" s="10" customFormat="1" ht="29.85" customHeight="1">
      <c r="B682" s="188"/>
      <c r="D682" s="189" t="s">
        <v>76</v>
      </c>
      <c r="E682" s="199" t="s">
        <v>879</v>
      </c>
      <c r="F682" s="199" t="s">
        <v>880</v>
      </c>
      <c r="I682" s="191"/>
      <c r="J682" s="200">
        <f>BK682</f>
        <v>0</v>
      </c>
      <c r="L682" s="188"/>
      <c r="M682" s="193"/>
      <c r="N682" s="194"/>
      <c r="O682" s="194"/>
      <c r="P682" s="195">
        <f>SUM(P683:P740)</f>
        <v>0</v>
      </c>
      <c r="Q682" s="194"/>
      <c r="R682" s="195">
        <f>SUM(R683:R740)</f>
        <v>0.64262863</v>
      </c>
      <c r="S682" s="194"/>
      <c r="T682" s="196">
        <f>SUM(T683:T740)</f>
        <v>0</v>
      </c>
      <c r="AR682" s="189" t="s">
        <v>87</v>
      </c>
      <c r="AT682" s="197" t="s">
        <v>76</v>
      </c>
      <c r="AU682" s="197" t="s">
        <v>85</v>
      </c>
      <c r="AY682" s="189" t="s">
        <v>201</v>
      </c>
      <c r="BK682" s="198">
        <f>SUM(BK683:BK740)</f>
        <v>0</v>
      </c>
    </row>
    <row r="683" spans="2:65" s="1" customFormat="1" ht="25.5" customHeight="1">
      <c r="B683" s="201"/>
      <c r="C683" s="202" t="s">
        <v>1687</v>
      </c>
      <c r="D683" s="202" t="s">
        <v>203</v>
      </c>
      <c r="E683" s="203" t="s">
        <v>882</v>
      </c>
      <c r="F683" s="204" t="s">
        <v>883</v>
      </c>
      <c r="G683" s="205" t="s">
        <v>270</v>
      </c>
      <c r="H683" s="206">
        <v>1311.487</v>
      </c>
      <c r="I683" s="207"/>
      <c r="J683" s="208">
        <f>ROUND(I683*H683,2)</f>
        <v>0</v>
      </c>
      <c r="K683" s="204" t="s">
        <v>207</v>
      </c>
      <c r="L683" s="47"/>
      <c r="M683" s="209" t="s">
        <v>5</v>
      </c>
      <c r="N683" s="210" t="s">
        <v>48</v>
      </c>
      <c r="O683" s="48"/>
      <c r="P683" s="211">
        <f>O683*H683</f>
        <v>0</v>
      </c>
      <c r="Q683" s="211">
        <v>0.0002</v>
      </c>
      <c r="R683" s="211">
        <f>Q683*H683</f>
        <v>0.2622974</v>
      </c>
      <c r="S683" s="211">
        <v>0</v>
      </c>
      <c r="T683" s="212">
        <f>S683*H683</f>
        <v>0</v>
      </c>
      <c r="AR683" s="24" t="s">
        <v>296</v>
      </c>
      <c r="AT683" s="24" t="s">
        <v>203</v>
      </c>
      <c r="AU683" s="24" t="s">
        <v>87</v>
      </c>
      <c r="AY683" s="24" t="s">
        <v>201</v>
      </c>
      <c r="BE683" s="213">
        <f>IF(N683="základní",J683,0)</f>
        <v>0</v>
      </c>
      <c r="BF683" s="213">
        <f>IF(N683="snížená",J683,0)</f>
        <v>0</v>
      </c>
      <c r="BG683" s="213">
        <f>IF(N683="zákl. přenesená",J683,0)</f>
        <v>0</v>
      </c>
      <c r="BH683" s="213">
        <f>IF(N683="sníž. přenesená",J683,0)</f>
        <v>0</v>
      </c>
      <c r="BI683" s="213">
        <f>IF(N683="nulová",J683,0)</f>
        <v>0</v>
      </c>
      <c r="BJ683" s="24" t="s">
        <v>85</v>
      </c>
      <c r="BK683" s="213">
        <f>ROUND(I683*H683,2)</f>
        <v>0</v>
      </c>
      <c r="BL683" s="24" t="s">
        <v>296</v>
      </c>
      <c r="BM683" s="24" t="s">
        <v>2485</v>
      </c>
    </row>
    <row r="684" spans="2:47" s="1" customFormat="1" ht="13.5">
      <c r="B684" s="47"/>
      <c r="D684" s="214" t="s">
        <v>210</v>
      </c>
      <c r="F684" s="215" t="s">
        <v>885</v>
      </c>
      <c r="I684" s="216"/>
      <c r="L684" s="47"/>
      <c r="M684" s="217"/>
      <c r="N684" s="48"/>
      <c r="O684" s="48"/>
      <c r="P684" s="48"/>
      <c r="Q684" s="48"/>
      <c r="R684" s="48"/>
      <c r="S684" s="48"/>
      <c r="T684" s="86"/>
      <c r="AT684" s="24" t="s">
        <v>210</v>
      </c>
      <c r="AU684" s="24" t="s">
        <v>87</v>
      </c>
    </row>
    <row r="685" spans="2:51" s="11" customFormat="1" ht="13.5">
      <c r="B685" s="218"/>
      <c r="D685" s="214" t="s">
        <v>212</v>
      </c>
      <c r="E685" s="219" t="s">
        <v>5</v>
      </c>
      <c r="F685" s="220" t="s">
        <v>2147</v>
      </c>
      <c r="H685" s="221">
        <v>30.2</v>
      </c>
      <c r="I685" s="222"/>
      <c r="L685" s="218"/>
      <c r="M685" s="223"/>
      <c r="N685" s="224"/>
      <c r="O685" s="224"/>
      <c r="P685" s="224"/>
      <c r="Q685" s="224"/>
      <c r="R685" s="224"/>
      <c r="S685" s="224"/>
      <c r="T685" s="225"/>
      <c r="AT685" s="219" t="s">
        <v>212</v>
      </c>
      <c r="AU685" s="219" t="s">
        <v>87</v>
      </c>
      <c r="AV685" s="11" t="s">
        <v>87</v>
      </c>
      <c r="AW685" s="11" t="s">
        <v>41</v>
      </c>
      <c r="AX685" s="11" t="s">
        <v>77</v>
      </c>
      <c r="AY685" s="219" t="s">
        <v>201</v>
      </c>
    </row>
    <row r="686" spans="2:51" s="11" customFormat="1" ht="13.5">
      <c r="B686" s="218"/>
      <c r="D686" s="214" t="s">
        <v>212</v>
      </c>
      <c r="E686" s="219" t="s">
        <v>5</v>
      </c>
      <c r="F686" s="220" t="s">
        <v>2148</v>
      </c>
      <c r="H686" s="221">
        <v>214.46</v>
      </c>
      <c r="I686" s="222"/>
      <c r="L686" s="218"/>
      <c r="M686" s="223"/>
      <c r="N686" s="224"/>
      <c r="O686" s="224"/>
      <c r="P686" s="224"/>
      <c r="Q686" s="224"/>
      <c r="R686" s="224"/>
      <c r="S686" s="224"/>
      <c r="T686" s="225"/>
      <c r="AT686" s="219" t="s">
        <v>212</v>
      </c>
      <c r="AU686" s="219" t="s">
        <v>87</v>
      </c>
      <c r="AV686" s="11" t="s">
        <v>87</v>
      </c>
      <c r="AW686" s="11" t="s">
        <v>41</v>
      </c>
      <c r="AX686" s="11" t="s">
        <v>77</v>
      </c>
      <c r="AY686" s="219" t="s">
        <v>201</v>
      </c>
    </row>
    <row r="687" spans="2:51" s="11" customFormat="1" ht="13.5">
      <c r="B687" s="218"/>
      <c r="D687" s="214" t="s">
        <v>212</v>
      </c>
      <c r="E687" s="219" t="s">
        <v>5</v>
      </c>
      <c r="F687" s="220" t="s">
        <v>2149</v>
      </c>
      <c r="H687" s="221">
        <v>45.52</v>
      </c>
      <c r="I687" s="222"/>
      <c r="L687" s="218"/>
      <c r="M687" s="223"/>
      <c r="N687" s="224"/>
      <c r="O687" s="224"/>
      <c r="P687" s="224"/>
      <c r="Q687" s="224"/>
      <c r="R687" s="224"/>
      <c r="S687" s="224"/>
      <c r="T687" s="225"/>
      <c r="AT687" s="219" t="s">
        <v>212</v>
      </c>
      <c r="AU687" s="219" t="s">
        <v>87</v>
      </c>
      <c r="AV687" s="11" t="s">
        <v>87</v>
      </c>
      <c r="AW687" s="11" t="s">
        <v>41</v>
      </c>
      <c r="AX687" s="11" t="s">
        <v>77</v>
      </c>
      <c r="AY687" s="219" t="s">
        <v>201</v>
      </c>
    </row>
    <row r="688" spans="2:51" s="11" customFormat="1" ht="13.5">
      <c r="B688" s="218"/>
      <c r="D688" s="214" t="s">
        <v>212</v>
      </c>
      <c r="E688" s="219" t="s">
        <v>5</v>
      </c>
      <c r="F688" s="220" t="s">
        <v>2150</v>
      </c>
      <c r="H688" s="221">
        <v>64.79</v>
      </c>
      <c r="I688" s="222"/>
      <c r="L688" s="218"/>
      <c r="M688" s="223"/>
      <c r="N688" s="224"/>
      <c r="O688" s="224"/>
      <c r="P688" s="224"/>
      <c r="Q688" s="224"/>
      <c r="R688" s="224"/>
      <c r="S688" s="224"/>
      <c r="T688" s="225"/>
      <c r="AT688" s="219" t="s">
        <v>212</v>
      </c>
      <c r="AU688" s="219" t="s">
        <v>87</v>
      </c>
      <c r="AV688" s="11" t="s">
        <v>87</v>
      </c>
      <c r="AW688" s="11" t="s">
        <v>41</v>
      </c>
      <c r="AX688" s="11" t="s">
        <v>77</v>
      </c>
      <c r="AY688" s="219" t="s">
        <v>201</v>
      </c>
    </row>
    <row r="689" spans="2:51" s="11" customFormat="1" ht="13.5">
      <c r="B689" s="218"/>
      <c r="D689" s="214" t="s">
        <v>212</v>
      </c>
      <c r="E689" s="219" t="s">
        <v>5</v>
      </c>
      <c r="F689" s="220" t="s">
        <v>2151</v>
      </c>
      <c r="H689" s="221">
        <v>20.9</v>
      </c>
      <c r="I689" s="222"/>
      <c r="L689" s="218"/>
      <c r="M689" s="223"/>
      <c r="N689" s="224"/>
      <c r="O689" s="224"/>
      <c r="P689" s="224"/>
      <c r="Q689" s="224"/>
      <c r="R689" s="224"/>
      <c r="S689" s="224"/>
      <c r="T689" s="225"/>
      <c r="AT689" s="219" t="s">
        <v>212</v>
      </c>
      <c r="AU689" s="219" t="s">
        <v>87</v>
      </c>
      <c r="AV689" s="11" t="s">
        <v>87</v>
      </c>
      <c r="AW689" s="11" t="s">
        <v>41</v>
      </c>
      <c r="AX689" s="11" t="s">
        <v>77</v>
      </c>
      <c r="AY689" s="219" t="s">
        <v>201</v>
      </c>
    </row>
    <row r="690" spans="2:51" s="11" customFormat="1" ht="13.5">
      <c r="B690" s="218"/>
      <c r="D690" s="214" t="s">
        <v>212</v>
      </c>
      <c r="E690" s="219" t="s">
        <v>5</v>
      </c>
      <c r="F690" s="220" t="s">
        <v>2152</v>
      </c>
      <c r="H690" s="221">
        <v>35.3</v>
      </c>
      <c r="I690" s="222"/>
      <c r="L690" s="218"/>
      <c r="M690" s="223"/>
      <c r="N690" s="224"/>
      <c r="O690" s="224"/>
      <c r="P690" s="224"/>
      <c r="Q690" s="224"/>
      <c r="R690" s="224"/>
      <c r="S690" s="224"/>
      <c r="T690" s="225"/>
      <c r="AT690" s="219" t="s">
        <v>212</v>
      </c>
      <c r="AU690" s="219" t="s">
        <v>87</v>
      </c>
      <c r="AV690" s="11" t="s">
        <v>87</v>
      </c>
      <c r="AW690" s="11" t="s">
        <v>41</v>
      </c>
      <c r="AX690" s="11" t="s">
        <v>77</v>
      </c>
      <c r="AY690" s="219" t="s">
        <v>201</v>
      </c>
    </row>
    <row r="691" spans="2:51" s="11" customFormat="1" ht="13.5">
      <c r="B691" s="218"/>
      <c r="D691" s="214" t="s">
        <v>212</v>
      </c>
      <c r="E691" s="219" t="s">
        <v>5</v>
      </c>
      <c r="F691" s="220" t="s">
        <v>2153</v>
      </c>
      <c r="H691" s="221">
        <v>21.62</v>
      </c>
      <c r="I691" s="222"/>
      <c r="L691" s="218"/>
      <c r="M691" s="223"/>
      <c r="N691" s="224"/>
      <c r="O691" s="224"/>
      <c r="P691" s="224"/>
      <c r="Q691" s="224"/>
      <c r="R691" s="224"/>
      <c r="S691" s="224"/>
      <c r="T691" s="225"/>
      <c r="AT691" s="219" t="s">
        <v>212</v>
      </c>
      <c r="AU691" s="219" t="s">
        <v>87</v>
      </c>
      <c r="AV691" s="11" t="s">
        <v>87</v>
      </c>
      <c r="AW691" s="11" t="s">
        <v>41</v>
      </c>
      <c r="AX691" s="11" t="s">
        <v>77</v>
      </c>
      <c r="AY691" s="219" t="s">
        <v>201</v>
      </c>
    </row>
    <row r="692" spans="2:51" s="11" customFormat="1" ht="13.5">
      <c r="B692" s="218"/>
      <c r="D692" s="214" t="s">
        <v>212</v>
      </c>
      <c r="E692" s="219" t="s">
        <v>5</v>
      </c>
      <c r="F692" s="220" t="s">
        <v>2154</v>
      </c>
      <c r="H692" s="221">
        <v>28.62</v>
      </c>
      <c r="I692" s="222"/>
      <c r="L692" s="218"/>
      <c r="M692" s="223"/>
      <c r="N692" s="224"/>
      <c r="O692" s="224"/>
      <c r="P692" s="224"/>
      <c r="Q692" s="224"/>
      <c r="R692" s="224"/>
      <c r="S692" s="224"/>
      <c r="T692" s="225"/>
      <c r="AT692" s="219" t="s">
        <v>212</v>
      </c>
      <c r="AU692" s="219" t="s">
        <v>87</v>
      </c>
      <c r="AV692" s="11" t="s">
        <v>87</v>
      </c>
      <c r="AW692" s="11" t="s">
        <v>41</v>
      </c>
      <c r="AX692" s="11" t="s">
        <v>77</v>
      </c>
      <c r="AY692" s="219" t="s">
        <v>201</v>
      </c>
    </row>
    <row r="693" spans="2:51" s="11" customFormat="1" ht="13.5">
      <c r="B693" s="218"/>
      <c r="D693" s="214" t="s">
        <v>212</v>
      </c>
      <c r="E693" s="219" t="s">
        <v>5</v>
      </c>
      <c r="F693" s="220" t="s">
        <v>2155</v>
      </c>
      <c r="H693" s="221">
        <v>25.92</v>
      </c>
      <c r="I693" s="222"/>
      <c r="L693" s="218"/>
      <c r="M693" s="223"/>
      <c r="N693" s="224"/>
      <c r="O693" s="224"/>
      <c r="P693" s="224"/>
      <c r="Q693" s="224"/>
      <c r="R693" s="224"/>
      <c r="S693" s="224"/>
      <c r="T693" s="225"/>
      <c r="AT693" s="219" t="s">
        <v>212</v>
      </c>
      <c r="AU693" s="219" t="s">
        <v>87</v>
      </c>
      <c r="AV693" s="11" t="s">
        <v>87</v>
      </c>
      <c r="AW693" s="11" t="s">
        <v>41</v>
      </c>
      <c r="AX693" s="11" t="s">
        <v>77</v>
      </c>
      <c r="AY693" s="219" t="s">
        <v>201</v>
      </c>
    </row>
    <row r="694" spans="2:51" s="11" customFormat="1" ht="13.5">
      <c r="B694" s="218"/>
      <c r="D694" s="214" t="s">
        <v>212</v>
      </c>
      <c r="E694" s="219" t="s">
        <v>5</v>
      </c>
      <c r="F694" s="220" t="s">
        <v>2156</v>
      </c>
      <c r="H694" s="221">
        <v>31.6</v>
      </c>
      <c r="I694" s="222"/>
      <c r="L694" s="218"/>
      <c r="M694" s="223"/>
      <c r="N694" s="224"/>
      <c r="O694" s="224"/>
      <c r="P694" s="224"/>
      <c r="Q694" s="224"/>
      <c r="R694" s="224"/>
      <c r="S694" s="224"/>
      <c r="T694" s="225"/>
      <c r="AT694" s="219" t="s">
        <v>212</v>
      </c>
      <c r="AU694" s="219" t="s">
        <v>87</v>
      </c>
      <c r="AV694" s="11" t="s">
        <v>87</v>
      </c>
      <c r="AW694" s="11" t="s">
        <v>41</v>
      </c>
      <c r="AX694" s="11" t="s">
        <v>77</v>
      </c>
      <c r="AY694" s="219" t="s">
        <v>201</v>
      </c>
    </row>
    <row r="695" spans="2:51" s="11" customFormat="1" ht="13.5">
      <c r="B695" s="218"/>
      <c r="D695" s="214" t="s">
        <v>212</v>
      </c>
      <c r="E695" s="219" t="s">
        <v>5</v>
      </c>
      <c r="F695" s="220" t="s">
        <v>2157</v>
      </c>
      <c r="H695" s="221">
        <v>48.065</v>
      </c>
      <c r="I695" s="222"/>
      <c r="L695" s="218"/>
      <c r="M695" s="223"/>
      <c r="N695" s="224"/>
      <c r="O695" s="224"/>
      <c r="P695" s="224"/>
      <c r="Q695" s="224"/>
      <c r="R695" s="224"/>
      <c r="S695" s="224"/>
      <c r="T695" s="225"/>
      <c r="AT695" s="219" t="s">
        <v>212</v>
      </c>
      <c r="AU695" s="219" t="s">
        <v>87</v>
      </c>
      <c r="AV695" s="11" t="s">
        <v>87</v>
      </c>
      <c r="AW695" s="11" t="s">
        <v>41</v>
      </c>
      <c r="AX695" s="11" t="s">
        <v>77</v>
      </c>
      <c r="AY695" s="219" t="s">
        <v>201</v>
      </c>
    </row>
    <row r="696" spans="2:51" s="11" customFormat="1" ht="13.5">
      <c r="B696" s="218"/>
      <c r="D696" s="214" t="s">
        <v>212</v>
      </c>
      <c r="E696" s="219" t="s">
        <v>5</v>
      </c>
      <c r="F696" s="220" t="s">
        <v>2158</v>
      </c>
      <c r="H696" s="221">
        <v>77.485</v>
      </c>
      <c r="I696" s="222"/>
      <c r="L696" s="218"/>
      <c r="M696" s="223"/>
      <c r="N696" s="224"/>
      <c r="O696" s="224"/>
      <c r="P696" s="224"/>
      <c r="Q696" s="224"/>
      <c r="R696" s="224"/>
      <c r="S696" s="224"/>
      <c r="T696" s="225"/>
      <c r="AT696" s="219" t="s">
        <v>212</v>
      </c>
      <c r="AU696" s="219" t="s">
        <v>87</v>
      </c>
      <c r="AV696" s="11" t="s">
        <v>87</v>
      </c>
      <c r="AW696" s="11" t="s">
        <v>41</v>
      </c>
      <c r="AX696" s="11" t="s">
        <v>77</v>
      </c>
      <c r="AY696" s="219" t="s">
        <v>201</v>
      </c>
    </row>
    <row r="697" spans="2:51" s="11" customFormat="1" ht="13.5">
      <c r="B697" s="218"/>
      <c r="D697" s="214" t="s">
        <v>212</v>
      </c>
      <c r="E697" s="219" t="s">
        <v>5</v>
      </c>
      <c r="F697" s="220" t="s">
        <v>2159</v>
      </c>
      <c r="H697" s="221">
        <v>65.975</v>
      </c>
      <c r="I697" s="222"/>
      <c r="L697" s="218"/>
      <c r="M697" s="223"/>
      <c r="N697" s="224"/>
      <c r="O697" s="224"/>
      <c r="P697" s="224"/>
      <c r="Q697" s="224"/>
      <c r="R697" s="224"/>
      <c r="S697" s="224"/>
      <c r="T697" s="225"/>
      <c r="AT697" s="219" t="s">
        <v>212</v>
      </c>
      <c r="AU697" s="219" t="s">
        <v>87</v>
      </c>
      <c r="AV697" s="11" t="s">
        <v>87</v>
      </c>
      <c r="AW697" s="11" t="s">
        <v>41</v>
      </c>
      <c r="AX697" s="11" t="s">
        <v>77</v>
      </c>
      <c r="AY697" s="219" t="s">
        <v>201</v>
      </c>
    </row>
    <row r="698" spans="2:51" s="11" customFormat="1" ht="13.5">
      <c r="B698" s="218"/>
      <c r="D698" s="214" t="s">
        <v>212</v>
      </c>
      <c r="E698" s="219" t="s">
        <v>5</v>
      </c>
      <c r="F698" s="220" t="s">
        <v>2160</v>
      </c>
      <c r="H698" s="221">
        <v>65.608</v>
      </c>
      <c r="I698" s="222"/>
      <c r="L698" s="218"/>
      <c r="M698" s="223"/>
      <c r="N698" s="224"/>
      <c r="O698" s="224"/>
      <c r="P698" s="224"/>
      <c r="Q698" s="224"/>
      <c r="R698" s="224"/>
      <c r="S698" s="224"/>
      <c r="T698" s="225"/>
      <c r="AT698" s="219" t="s">
        <v>212</v>
      </c>
      <c r="AU698" s="219" t="s">
        <v>87</v>
      </c>
      <c r="AV698" s="11" t="s">
        <v>87</v>
      </c>
      <c r="AW698" s="11" t="s">
        <v>41</v>
      </c>
      <c r="AX698" s="11" t="s">
        <v>77</v>
      </c>
      <c r="AY698" s="219" t="s">
        <v>201</v>
      </c>
    </row>
    <row r="699" spans="2:51" s="11" customFormat="1" ht="13.5">
      <c r="B699" s="218"/>
      <c r="D699" s="214" t="s">
        <v>212</v>
      </c>
      <c r="E699" s="219" t="s">
        <v>5</v>
      </c>
      <c r="F699" s="220" t="s">
        <v>2161</v>
      </c>
      <c r="H699" s="221">
        <v>53.548</v>
      </c>
      <c r="I699" s="222"/>
      <c r="L699" s="218"/>
      <c r="M699" s="223"/>
      <c r="N699" s="224"/>
      <c r="O699" s="224"/>
      <c r="P699" s="224"/>
      <c r="Q699" s="224"/>
      <c r="R699" s="224"/>
      <c r="S699" s="224"/>
      <c r="T699" s="225"/>
      <c r="AT699" s="219" t="s">
        <v>212</v>
      </c>
      <c r="AU699" s="219" t="s">
        <v>87</v>
      </c>
      <c r="AV699" s="11" t="s">
        <v>87</v>
      </c>
      <c r="AW699" s="11" t="s">
        <v>41</v>
      </c>
      <c r="AX699" s="11" t="s">
        <v>77</v>
      </c>
      <c r="AY699" s="219" t="s">
        <v>201</v>
      </c>
    </row>
    <row r="700" spans="2:51" s="11" customFormat="1" ht="13.5">
      <c r="B700" s="218"/>
      <c r="D700" s="214" t="s">
        <v>212</v>
      </c>
      <c r="E700" s="219" t="s">
        <v>5</v>
      </c>
      <c r="F700" s="220" t="s">
        <v>2162</v>
      </c>
      <c r="H700" s="221">
        <v>33.8</v>
      </c>
      <c r="I700" s="222"/>
      <c r="L700" s="218"/>
      <c r="M700" s="223"/>
      <c r="N700" s="224"/>
      <c r="O700" s="224"/>
      <c r="P700" s="224"/>
      <c r="Q700" s="224"/>
      <c r="R700" s="224"/>
      <c r="S700" s="224"/>
      <c r="T700" s="225"/>
      <c r="AT700" s="219" t="s">
        <v>212</v>
      </c>
      <c r="AU700" s="219" t="s">
        <v>87</v>
      </c>
      <c r="AV700" s="11" t="s">
        <v>87</v>
      </c>
      <c r="AW700" s="11" t="s">
        <v>41</v>
      </c>
      <c r="AX700" s="11" t="s">
        <v>77</v>
      </c>
      <c r="AY700" s="219" t="s">
        <v>201</v>
      </c>
    </row>
    <row r="701" spans="2:51" s="11" customFormat="1" ht="13.5">
      <c r="B701" s="218"/>
      <c r="D701" s="214" t="s">
        <v>212</v>
      </c>
      <c r="E701" s="219" t="s">
        <v>5</v>
      </c>
      <c r="F701" s="220" t="s">
        <v>2163</v>
      </c>
      <c r="H701" s="221">
        <v>41.8</v>
      </c>
      <c r="I701" s="222"/>
      <c r="L701" s="218"/>
      <c r="M701" s="223"/>
      <c r="N701" s="224"/>
      <c r="O701" s="224"/>
      <c r="P701" s="224"/>
      <c r="Q701" s="224"/>
      <c r="R701" s="224"/>
      <c r="S701" s="224"/>
      <c r="T701" s="225"/>
      <c r="AT701" s="219" t="s">
        <v>212</v>
      </c>
      <c r="AU701" s="219" t="s">
        <v>87</v>
      </c>
      <c r="AV701" s="11" t="s">
        <v>87</v>
      </c>
      <c r="AW701" s="11" t="s">
        <v>41</v>
      </c>
      <c r="AX701" s="11" t="s">
        <v>77</v>
      </c>
      <c r="AY701" s="219" t="s">
        <v>201</v>
      </c>
    </row>
    <row r="702" spans="2:51" s="11" customFormat="1" ht="13.5">
      <c r="B702" s="218"/>
      <c r="D702" s="214" t="s">
        <v>212</v>
      </c>
      <c r="E702" s="219" t="s">
        <v>5</v>
      </c>
      <c r="F702" s="220" t="s">
        <v>2164</v>
      </c>
      <c r="H702" s="221">
        <v>67.092</v>
      </c>
      <c r="I702" s="222"/>
      <c r="L702" s="218"/>
      <c r="M702" s="223"/>
      <c r="N702" s="224"/>
      <c r="O702" s="224"/>
      <c r="P702" s="224"/>
      <c r="Q702" s="224"/>
      <c r="R702" s="224"/>
      <c r="S702" s="224"/>
      <c r="T702" s="225"/>
      <c r="AT702" s="219" t="s">
        <v>212</v>
      </c>
      <c r="AU702" s="219" t="s">
        <v>87</v>
      </c>
      <c r="AV702" s="11" t="s">
        <v>87</v>
      </c>
      <c r="AW702" s="11" t="s">
        <v>41</v>
      </c>
      <c r="AX702" s="11" t="s">
        <v>77</v>
      </c>
      <c r="AY702" s="219" t="s">
        <v>201</v>
      </c>
    </row>
    <row r="703" spans="2:51" s="11" customFormat="1" ht="13.5">
      <c r="B703" s="218"/>
      <c r="D703" s="214" t="s">
        <v>212</v>
      </c>
      <c r="E703" s="219" t="s">
        <v>5</v>
      </c>
      <c r="F703" s="220" t="s">
        <v>2165</v>
      </c>
      <c r="H703" s="221">
        <v>83.4</v>
      </c>
      <c r="I703" s="222"/>
      <c r="L703" s="218"/>
      <c r="M703" s="223"/>
      <c r="N703" s="224"/>
      <c r="O703" s="224"/>
      <c r="P703" s="224"/>
      <c r="Q703" s="224"/>
      <c r="R703" s="224"/>
      <c r="S703" s="224"/>
      <c r="T703" s="225"/>
      <c r="AT703" s="219" t="s">
        <v>212</v>
      </c>
      <c r="AU703" s="219" t="s">
        <v>87</v>
      </c>
      <c r="AV703" s="11" t="s">
        <v>87</v>
      </c>
      <c r="AW703" s="11" t="s">
        <v>41</v>
      </c>
      <c r="AX703" s="11" t="s">
        <v>77</v>
      </c>
      <c r="AY703" s="219" t="s">
        <v>201</v>
      </c>
    </row>
    <row r="704" spans="2:51" s="11" customFormat="1" ht="13.5">
      <c r="B704" s="218"/>
      <c r="D704" s="214" t="s">
        <v>212</v>
      </c>
      <c r="E704" s="219" t="s">
        <v>5</v>
      </c>
      <c r="F704" s="220" t="s">
        <v>2166</v>
      </c>
      <c r="H704" s="221">
        <v>34.892</v>
      </c>
      <c r="I704" s="222"/>
      <c r="L704" s="218"/>
      <c r="M704" s="223"/>
      <c r="N704" s="224"/>
      <c r="O704" s="224"/>
      <c r="P704" s="224"/>
      <c r="Q704" s="224"/>
      <c r="R704" s="224"/>
      <c r="S704" s="224"/>
      <c r="T704" s="225"/>
      <c r="AT704" s="219" t="s">
        <v>212</v>
      </c>
      <c r="AU704" s="219" t="s">
        <v>87</v>
      </c>
      <c r="AV704" s="11" t="s">
        <v>87</v>
      </c>
      <c r="AW704" s="11" t="s">
        <v>41</v>
      </c>
      <c r="AX704" s="11" t="s">
        <v>77</v>
      </c>
      <c r="AY704" s="219" t="s">
        <v>201</v>
      </c>
    </row>
    <row r="705" spans="2:51" s="11" customFormat="1" ht="13.5">
      <c r="B705" s="218"/>
      <c r="D705" s="214" t="s">
        <v>212</v>
      </c>
      <c r="E705" s="219" t="s">
        <v>5</v>
      </c>
      <c r="F705" s="220" t="s">
        <v>2167</v>
      </c>
      <c r="H705" s="221">
        <v>125.78</v>
      </c>
      <c r="I705" s="222"/>
      <c r="L705" s="218"/>
      <c r="M705" s="223"/>
      <c r="N705" s="224"/>
      <c r="O705" s="224"/>
      <c r="P705" s="224"/>
      <c r="Q705" s="224"/>
      <c r="R705" s="224"/>
      <c r="S705" s="224"/>
      <c r="T705" s="225"/>
      <c r="AT705" s="219" t="s">
        <v>212</v>
      </c>
      <c r="AU705" s="219" t="s">
        <v>87</v>
      </c>
      <c r="AV705" s="11" t="s">
        <v>87</v>
      </c>
      <c r="AW705" s="11" t="s">
        <v>41</v>
      </c>
      <c r="AX705" s="11" t="s">
        <v>77</v>
      </c>
      <c r="AY705" s="219" t="s">
        <v>201</v>
      </c>
    </row>
    <row r="706" spans="2:51" s="11" customFormat="1" ht="13.5">
      <c r="B706" s="218"/>
      <c r="D706" s="214" t="s">
        <v>212</v>
      </c>
      <c r="E706" s="219" t="s">
        <v>5</v>
      </c>
      <c r="F706" s="220" t="s">
        <v>5</v>
      </c>
      <c r="H706" s="221">
        <v>0</v>
      </c>
      <c r="I706" s="222"/>
      <c r="L706" s="218"/>
      <c r="M706" s="223"/>
      <c r="N706" s="224"/>
      <c r="O706" s="224"/>
      <c r="P706" s="224"/>
      <c r="Q706" s="224"/>
      <c r="R706" s="224"/>
      <c r="S706" s="224"/>
      <c r="T706" s="225"/>
      <c r="AT706" s="219" t="s">
        <v>212</v>
      </c>
      <c r="AU706" s="219" t="s">
        <v>87</v>
      </c>
      <c r="AV706" s="11" t="s">
        <v>87</v>
      </c>
      <c r="AW706" s="11" t="s">
        <v>41</v>
      </c>
      <c r="AX706" s="11" t="s">
        <v>77</v>
      </c>
      <c r="AY706" s="219" t="s">
        <v>201</v>
      </c>
    </row>
    <row r="707" spans="2:51" s="11" customFormat="1" ht="13.5">
      <c r="B707" s="218"/>
      <c r="D707" s="214" t="s">
        <v>212</v>
      </c>
      <c r="E707" s="219" t="s">
        <v>5</v>
      </c>
      <c r="F707" s="220" t="s">
        <v>2486</v>
      </c>
      <c r="H707" s="221">
        <v>406.9</v>
      </c>
      <c r="I707" s="222"/>
      <c r="L707" s="218"/>
      <c r="M707" s="223"/>
      <c r="N707" s="224"/>
      <c r="O707" s="224"/>
      <c r="P707" s="224"/>
      <c r="Q707" s="224"/>
      <c r="R707" s="224"/>
      <c r="S707" s="224"/>
      <c r="T707" s="225"/>
      <c r="AT707" s="219" t="s">
        <v>212</v>
      </c>
      <c r="AU707" s="219" t="s">
        <v>87</v>
      </c>
      <c r="AV707" s="11" t="s">
        <v>87</v>
      </c>
      <c r="AW707" s="11" t="s">
        <v>41</v>
      </c>
      <c r="AX707" s="11" t="s">
        <v>77</v>
      </c>
      <c r="AY707" s="219" t="s">
        <v>201</v>
      </c>
    </row>
    <row r="708" spans="2:51" s="11" customFormat="1" ht="13.5">
      <c r="B708" s="218"/>
      <c r="D708" s="214" t="s">
        <v>212</v>
      </c>
      <c r="E708" s="219" t="s">
        <v>5</v>
      </c>
      <c r="F708" s="220" t="s">
        <v>5</v>
      </c>
      <c r="H708" s="221">
        <v>0</v>
      </c>
      <c r="I708" s="222"/>
      <c r="L708" s="218"/>
      <c r="M708" s="223"/>
      <c r="N708" s="224"/>
      <c r="O708" s="224"/>
      <c r="P708" s="224"/>
      <c r="Q708" s="224"/>
      <c r="R708" s="224"/>
      <c r="S708" s="224"/>
      <c r="T708" s="225"/>
      <c r="AT708" s="219" t="s">
        <v>212</v>
      </c>
      <c r="AU708" s="219" t="s">
        <v>87</v>
      </c>
      <c r="AV708" s="11" t="s">
        <v>87</v>
      </c>
      <c r="AW708" s="11" t="s">
        <v>41</v>
      </c>
      <c r="AX708" s="11" t="s">
        <v>77</v>
      </c>
      <c r="AY708" s="219" t="s">
        <v>201</v>
      </c>
    </row>
    <row r="709" spans="2:51" s="11" customFormat="1" ht="13.5">
      <c r="B709" s="218"/>
      <c r="D709" s="214" t="s">
        <v>212</v>
      </c>
      <c r="E709" s="219" t="s">
        <v>5</v>
      </c>
      <c r="F709" s="220" t="s">
        <v>2487</v>
      </c>
      <c r="H709" s="221">
        <v>-311.788</v>
      </c>
      <c r="I709" s="222"/>
      <c r="L709" s="218"/>
      <c r="M709" s="223"/>
      <c r="N709" s="224"/>
      <c r="O709" s="224"/>
      <c r="P709" s="224"/>
      <c r="Q709" s="224"/>
      <c r="R709" s="224"/>
      <c r="S709" s="224"/>
      <c r="T709" s="225"/>
      <c r="AT709" s="219" t="s">
        <v>212</v>
      </c>
      <c r="AU709" s="219" t="s">
        <v>87</v>
      </c>
      <c r="AV709" s="11" t="s">
        <v>87</v>
      </c>
      <c r="AW709" s="11" t="s">
        <v>41</v>
      </c>
      <c r="AX709" s="11" t="s">
        <v>77</v>
      </c>
      <c r="AY709" s="219" t="s">
        <v>201</v>
      </c>
    </row>
    <row r="710" spans="2:51" s="11" customFormat="1" ht="13.5">
      <c r="B710" s="218"/>
      <c r="D710" s="214" t="s">
        <v>212</v>
      </c>
      <c r="E710" s="219" t="s">
        <v>5</v>
      </c>
      <c r="F710" s="220" t="s">
        <v>5</v>
      </c>
      <c r="H710" s="221">
        <v>0</v>
      </c>
      <c r="I710" s="222"/>
      <c r="L710" s="218"/>
      <c r="M710" s="223"/>
      <c r="N710" s="224"/>
      <c r="O710" s="224"/>
      <c r="P710" s="224"/>
      <c r="Q710" s="224"/>
      <c r="R710" s="224"/>
      <c r="S710" s="224"/>
      <c r="T710" s="225"/>
      <c r="AT710" s="219" t="s">
        <v>212</v>
      </c>
      <c r="AU710" s="219" t="s">
        <v>87</v>
      </c>
      <c r="AV710" s="11" t="s">
        <v>87</v>
      </c>
      <c r="AW710" s="11" t="s">
        <v>41</v>
      </c>
      <c r="AX710" s="11" t="s">
        <v>77</v>
      </c>
      <c r="AY710" s="219" t="s">
        <v>201</v>
      </c>
    </row>
    <row r="711" spans="2:51" s="12" customFormat="1" ht="13.5">
      <c r="B711" s="226"/>
      <c r="D711" s="214" t="s">
        <v>212</v>
      </c>
      <c r="E711" s="227" t="s">
        <v>5</v>
      </c>
      <c r="F711" s="228" t="s">
        <v>226</v>
      </c>
      <c r="H711" s="229">
        <v>1311.487</v>
      </c>
      <c r="I711" s="230"/>
      <c r="L711" s="226"/>
      <c r="M711" s="231"/>
      <c r="N711" s="232"/>
      <c r="O711" s="232"/>
      <c r="P711" s="232"/>
      <c r="Q711" s="232"/>
      <c r="R711" s="232"/>
      <c r="S711" s="232"/>
      <c r="T711" s="233"/>
      <c r="AT711" s="227" t="s">
        <v>212</v>
      </c>
      <c r="AU711" s="227" t="s">
        <v>87</v>
      </c>
      <c r="AV711" s="12" t="s">
        <v>208</v>
      </c>
      <c r="AW711" s="12" t="s">
        <v>41</v>
      </c>
      <c r="AX711" s="12" t="s">
        <v>85</v>
      </c>
      <c r="AY711" s="227" t="s">
        <v>201</v>
      </c>
    </row>
    <row r="712" spans="2:65" s="1" customFormat="1" ht="25.5" customHeight="1">
      <c r="B712" s="201"/>
      <c r="C712" s="202" t="s">
        <v>1462</v>
      </c>
      <c r="D712" s="202" t="s">
        <v>203</v>
      </c>
      <c r="E712" s="203" t="s">
        <v>889</v>
      </c>
      <c r="F712" s="204" t="s">
        <v>890</v>
      </c>
      <c r="G712" s="205" t="s">
        <v>270</v>
      </c>
      <c r="H712" s="206">
        <v>1311.487</v>
      </c>
      <c r="I712" s="207"/>
      <c r="J712" s="208">
        <f>ROUND(I712*H712,2)</f>
        <v>0</v>
      </c>
      <c r="K712" s="204" t="s">
        <v>207</v>
      </c>
      <c r="L712" s="47"/>
      <c r="M712" s="209" t="s">
        <v>5</v>
      </c>
      <c r="N712" s="210" t="s">
        <v>48</v>
      </c>
      <c r="O712" s="48"/>
      <c r="P712" s="211">
        <f>O712*H712</f>
        <v>0</v>
      </c>
      <c r="Q712" s="211">
        <v>0.00029</v>
      </c>
      <c r="R712" s="211">
        <f>Q712*H712</f>
        <v>0.38033123</v>
      </c>
      <c r="S712" s="211">
        <v>0</v>
      </c>
      <c r="T712" s="212">
        <f>S712*H712</f>
        <v>0</v>
      </c>
      <c r="AR712" s="24" t="s">
        <v>296</v>
      </c>
      <c r="AT712" s="24" t="s">
        <v>203</v>
      </c>
      <c r="AU712" s="24" t="s">
        <v>87</v>
      </c>
      <c r="AY712" s="24" t="s">
        <v>201</v>
      </c>
      <c r="BE712" s="213">
        <f>IF(N712="základní",J712,0)</f>
        <v>0</v>
      </c>
      <c r="BF712" s="213">
        <f>IF(N712="snížená",J712,0)</f>
        <v>0</v>
      </c>
      <c r="BG712" s="213">
        <f>IF(N712="zákl. přenesená",J712,0)</f>
        <v>0</v>
      </c>
      <c r="BH712" s="213">
        <f>IF(N712="sníž. přenesená",J712,0)</f>
        <v>0</v>
      </c>
      <c r="BI712" s="213">
        <f>IF(N712="nulová",J712,0)</f>
        <v>0</v>
      </c>
      <c r="BJ712" s="24" t="s">
        <v>85</v>
      </c>
      <c r="BK712" s="213">
        <f>ROUND(I712*H712,2)</f>
        <v>0</v>
      </c>
      <c r="BL712" s="24" t="s">
        <v>296</v>
      </c>
      <c r="BM712" s="24" t="s">
        <v>2488</v>
      </c>
    </row>
    <row r="713" spans="2:47" s="1" customFormat="1" ht="13.5">
      <c r="B713" s="47"/>
      <c r="D713" s="214" t="s">
        <v>210</v>
      </c>
      <c r="F713" s="215" t="s">
        <v>892</v>
      </c>
      <c r="I713" s="216"/>
      <c r="L713" s="47"/>
      <c r="M713" s="217"/>
      <c r="N713" s="48"/>
      <c r="O713" s="48"/>
      <c r="P713" s="48"/>
      <c r="Q713" s="48"/>
      <c r="R713" s="48"/>
      <c r="S713" s="48"/>
      <c r="T713" s="86"/>
      <c r="AT713" s="24" t="s">
        <v>210</v>
      </c>
      <c r="AU713" s="24" t="s">
        <v>87</v>
      </c>
    </row>
    <row r="714" spans="2:51" s="11" customFormat="1" ht="13.5">
      <c r="B714" s="218"/>
      <c r="D714" s="214" t="s">
        <v>212</v>
      </c>
      <c r="E714" s="219" t="s">
        <v>5</v>
      </c>
      <c r="F714" s="220" t="s">
        <v>2147</v>
      </c>
      <c r="H714" s="221">
        <v>30.2</v>
      </c>
      <c r="I714" s="222"/>
      <c r="L714" s="218"/>
      <c r="M714" s="223"/>
      <c r="N714" s="224"/>
      <c r="O714" s="224"/>
      <c r="P714" s="224"/>
      <c r="Q714" s="224"/>
      <c r="R714" s="224"/>
      <c r="S714" s="224"/>
      <c r="T714" s="225"/>
      <c r="AT714" s="219" t="s">
        <v>212</v>
      </c>
      <c r="AU714" s="219" t="s">
        <v>87</v>
      </c>
      <c r="AV714" s="11" t="s">
        <v>87</v>
      </c>
      <c r="AW714" s="11" t="s">
        <v>41</v>
      </c>
      <c r="AX714" s="11" t="s">
        <v>77</v>
      </c>
      <c r="AY714" s="219" t="s">
        <v>201</v>
      </c>
    </row>
    <row r="715" spans="2:51" s="11" customFormat="1" ht="13.5">
      <c r="B715" s="218"/>
      <c r="D715" s="214" t="s">
        <v>212</v>
      </c>
      <c r="E715" s="219" t="s">
        <v>5</v>
      </c>
      <c r="F715" s="220" t="s">
        <v>2148</v>
      </c>
      <c r="H715" s="221">
        <v>214.46</v>
      </c>
      <c r="I715" s="222"/>
      <c r="L715" s="218"/>
      <c r="M715" s="223"/>
      <c r="N715" s="224"/>
      <c r="O715" s="224"/>
      <c r="P715" s="224"/>
      <c r="Q715" s="224"/>
      <c r="R715" s="224"/>
      <c r="S715" s="224"/>
      <c r="T715" s="225"/>
      <c r="AT715" s="219" t="s">
        <v>212</v>
      </c>
      <c r="AU715" s="219" t="s">
        <v>87</v>
      </c>
      <c r="AV715" s="11" t="s">
        <v>87</v>
      </c>
      <c r="AW715" s="11" t="s">
        <v>41</v>
      </c>
      <c r="AX715" s="11" t="s">
        <v>77</v>
      </c>
      <c r="AY715" s="219" t="s">
        <v>201</v>
      </c>
    </row>
    <row r="716" spans="2:51" s="11" customFormat="1" ht="13.5">
      <c r="B716" s="218"/>
      <c r="D716" s="214" t="s">
        <v>212</v>
      </c>
      <c r="E716" s="219" t="s">
        <v>5</v>
      </c>
      <c r="F716" s="220" t="s">
        <v>2149</v>
      </c>
      <c r="H716" s="221">
        <v>45.52</v>
      </c>
      <c r="I716" s="222"/>
      <c r="L716" s="218"/>
      <c r="M716" s="223"/>
      <c r="N716" s="224"/>
      <c r="O716" s="224"/>
      <c r="P716" s="224"/>
      <c r="Q716" s="224"/>
      <c r="R716" s="224"/>
      <c r="S716" s="224"/>
      <c r="T716" s="225"/>
      <c r="AT716" s="219" t="s">
        <v>212</v>
      </c>
      <c r="AU716" s="219" t="s">
        <v>87</v>
      </c>
      <c r="AV716" s="11" t="s">
        <v>87</v>
      </c>
      <c r="AW716" s="11" t="s">
        <v>41</v>
      </c>
      <c r="AX716" s="11" t="s">
        <v>77</v>
      </c>
      <c r="AY716" s="219" t="s">
        <v>201</v>
      </c>
    </row>
    <row r="717" spans="2:51" s="11" customFormat="1" ht="13.5">
      <c r="B717" s="218"/>
      <c r="D717" s="214" t="s">
        <v>212</v>
      </c>
      <c r="E717" s="219" t="s">
        <v>5</v>
      </c>
      <c r="F717" s="220" t="s">
        <v>2150</v>
      </c>
      <c r="H717" s="221">
        <v>64.79</v>
      </c>
      <c r="I717" s="222"/>
      <c r="L717" s="218"/>
      <c r="M717" s="223"/>
      <c r="N717" s="224"/>
      <c r="O717" s="224"/>
      <c r="P717" s="224"/>
      <c r="Q717" s="224"/>
      <c r="R717" s="224"/>
      <c r="S717" s="224"/>
      <c r="T717" s="225"/>
      <c r="AT717" s="219" t="s">
        <v>212</v>
      </c>
      <c r="AU717" s="219" t="s">
        <v>87</v>
      </c>
      <c r="AV717" s="11" t="s">
        <v>87</v>
      </c>
      <c r="AW717" s="11" t="s">
        <v>41</v>
      </c>
      <c r="AX717" s="11" t="s">
        <v>77</v>
      </c>
      <c r="AY717" s="219" t="s">
        <v>201</v>
      </c>
    </row>
    <row r="718" spans="2:51" s="11" customFormat="1" ht="13.5">
      <c r="B718" s="218"/>
      <c r="D718" s="214" t="s">
        <v>212</v>
      </c>
      <c r="E718" s="219" t="s">
        <v>5</v>
      </c>
      <c r="F718" s="220" t="s">
        <v>2151</v>
      </c>
      <c r="H718" s="221">
        <v>20.9</v>
      </c>
      <c r="I718" s="222"/>
      <c r="L718" s="218"/>
      <c r="M718" s="223"/>
      <c r="N718" s="224"/>
      <c r="O718" s="224"/>
      <c r="P718" s="224"/>
      <c r="Q718" s="224"/>
      <c r="R718" s="224"/>
      <c r="S718" s="224"/>
      <c r="T718" s="225"/>
      <c r="AT718" s="219" t="s">
        <v>212</v>
      </c>
      <c r="AU718" s="219" t="s">
        <v>87</v>
      </c>
      <c r="AV718" s="11" t="s">
        <v>87</v>
      </c>
      <c r="AW718" s="11" t="s">
        <v>41</v>
      </c>
      <c r="AX718" s="11" t="s">
        <v>77</v>
      </c>
      <c r="AY718" s="219" t="s">
        <v>201</v>
      </c>
    </row>
    <row r="719" spans="2:51" s="11" customFormat="1" ht="13.5">
      <c r="B719" s="218"/>
      <c r="D719" s="214" t="s">
        <v>212</v>
      </c>
      <c r="E719" s="219" t="s">
        <v>5</v>
      </c>
      <c r="F719" s="220" t="s">
        <v>2152</v>
      </c>
      <c r="H719" s="221">
        <v>35.3</v>
      </c>
      <c r="I719" s="222"/>
      <c r="L719" s="218"/>
      <c r="M719" s="223"/>
      <c r="N719" s="224"/>
      <c r="O719" s="224"/>
      <c r="P719" s="224"/>
      <c r="Q719" s="224"/>
      <c r="R719" s="224"/>
      <c r="S719" s="224"/>
      <c r="T719" s="225"/>
      <c r="AT719" s="219" t="s">
        <v>212</v>
      </c>
      <c r="AU719" s="219" t="s">
        <v>87</v>
      </c>
      <c r="AV719" s="11" t="s">
        <v>87</v>
      </c>
      <c r="AW719" s="11" t="s">
        <v>41</v>
      </c>
      <c r="AX719" s="11" t="s">
        <v>77</v>
      </c>
      <c r="AY719" s="219" t="s">
        <v>201</v>
      </c>
    </row>
    <row r="720" spans="2:51" s="11" customFormat="1" ht="13.5">
      <c r="B720" s="218"/>
      <c r="D720" s="214" t="s">
        <v>212</v>
      </c>
      <c r="E720" s="219" t="s">
        <v>5</v>
      </c>
      <c r="F720" s="220" t="s">
        <v>2153</v>
      </c>
      <c r="H720" s="221">
        <v>21.62</v>
      </c>
      <c r="I720" s="222"/>
      <c r="L720" s="218"/>
      <c r="M720" s="223"/>
      <c r="N720" s="224"/>
      <c r="O720" s="224"/>
      <c r="P720" s="224"/>
      <c r="Q720" s="224"/>
      <c r="R720" s="224"/>
      <c r="S720" s="224"/>
      <c r="T720" s="225"/>
      <c r="AT720" s="219" t="s">
        <v>212</v>
      </c>
      <c r="AU720" s="219" t="s">
        <v>87</v>
      </c>
      <c r="AV720" s="11" t="s">
        <v>87</v>
      </c>
      <c r="AW720" s="11" t="s">
        <v>41</v>
      </c>
      <c r="AX720" s="11" t="s">
        <v>77</v>
      </c>
      <c r="AY720" s="219" t="s">
        <v>201</v>
      </c>
    </row>
    <row r="721" spans="2:51" s="11" customFormat="1" ht="13.5">
      <c r="B721" s="218"/>
      <c r="D721" s="214" t="s">
        <v>212</v>
      </c>
      <c r="E721" s="219" t="s">
        <v>5</v>
      </c>
      <c r="F721" s="220" t="s">
        <v>2154</v>
      </c>
      <c r="H721" s="221">
        <v>28.62</v>
      </c>
      <c r="I721" s="222"/>
      <c r="L721" s="218"/>
      <c r="M721" s="223"/>
      <c r="N721" s="224"/>
      <c r="O721" s="224"/>
      <c r="P721" s="224"/>
      <c r="Q721" s="224"/>
      <c r="R721" s="224"/>
      <c r="S721" s="224"/>
      <c r="T721" s="225"/>
      <c r="AT721" s="219" t="s">
        <v>212</v>
      </c>
      <c r="AU721" s="219" t="s">
        <v>87</v>
      </c>
      <c r="AV721" s="11" t="s">
        <v>87</v>
      </c>
      <c r="AW721" s="11" t="s">
        <v>41</v>
      </c>
      <c r="AX721" s="11" t="s">
        <v>77</v>
      </c>
      <c r="AY721" s="219" t="s">
        <v>201</v>
      </c>
    </row>
    <row r="722" spans="2:51" s="11" customFormat="1" ht="13.5">
      <c r="B722" s="218"/>
      <c r="D722" s="214" t="s">
        <v>212</v>
      </c>
      <c r="E722" s="219" t="s">
        <v>5</v>
      </c>
      <c r="F722" s="220" t="s">
        <v>2155</v>
      </c>
      <c r="H722" s="221">
        <v>25.92</v>
      </c>
      <c r="I722" s="222"/>
      <c r="L722" s="218"/>
      <c r="M722" s="223"/>
      <c r="N722" s="224"/>
      <c r="O722" s="224"/>
      <c r="P722" s="224"/>
      <c r="Q722" s="224"/>
      <c r="R722" s="224"/>
      <c r="S722" s="224"/>
      <c r="T722" s="225"/>
      <c r="AT722" s="219" t="s">
        <v>212</v>
      </c>
      <c r="AU722" s="219" t="s">
        <v>87</v>
      </c>
      <c r="AV722" s="11" t="s">
        <v>87</v>
      </c>
      <c r="AW722" s="11" t="s">
        <v>41</v>
      </c>
      <c r="AX722" s="11" t="s">
        <v>77</v>
      </c>
      <c r="AY722" s="219" t="s">
        <v>201</v>
      </c>
    </row>
    <row r="723" spans="2:51" s="11" customFormat="1" ht="13.5">
      <c r="B723" s="218"/>
      <c r="D723" s="214" t="s">
        <v>212</v>
      </c>
      <c r="E723" s="219" t="s">
        <v>5</v>
      </c>
      <c r="F723" s="220" t="s">
        <v>2156</v>
      </c>
      <c r="H723" s="221">
        <v>31.6</v>
      </c>
      <c r="I723" s="222"/>
      <c r="L723" s="218"/>
      <c r="M723" s="223"/>
      <c r="N723" s="224"/>
      <c r="O723" s="224"/>
      <c r="P723" s="224"/>
      <c r="Q723" s="224"/>
      <c r="R723" s="224"/>
      <c r="S723" s="224"/>
      <c r="T723" s="225"/>
      <c r="AT723" s="219" t="s">
        <v>212</v>
      </c>
      <c r="AU723" s="219" t="s">
        <v>87</v>
      </c>
      <c r="AV723" s="11" t="s">
        <v>87</v>
      </c>
      <c r="AW723" s="11" t="s">
        <v>41</v>
      </c>
      <c r="AX723" s="11" t="s">
        <v>77</v>
      </c>
      <c r="AY723" s="219" t="s">
        <v>201</v>
      </c>
    </row>
    <row r="724" spans="2:51" s="11" customFormat="1" ht="13.5">
      <c r="B724" s="218"/>
      <c r="D724" s="214" t="s">
        <v>212</v>
      </c>
      <c r="E724" s="219" t="s">
        <v>5</v>
      </c>
      <c r="F724" s="220" t="s">
        <v>2157</v>
      </c>
      <c r="H724" s="221">
        <v>48.065</v>
      </c>
      <c r="I724" s="222"/>
      <c r="L724" s="218"/>
      <c r="M724" s="223"/>
      <c r="N724" s="224"/>
      <c r="O724" s="224"/>
      <c r="P724" s="224"/>
      <c r="Q724" s="224"/>
      <c r="R724" s="224"/>
      <c r="S724" s="224"/>
      <c r="T724" s="225"/>
      <c r="AT724" s="219" t="s">
        <v>212</v>
      </c>
      <c r="AU724" s="219" t="s">
        <v>87</v>
      </c>
      <c r="AV724" s="11" t="s">
        <v>87</v>
      </c>
      <c r="AW724" s="11" t="s">
        <v>41</v>
      </c>
      <c r="AX724" s="11" t="s">
        <v>77</v>
      </c>
      <c r="AY724" s="219" t="s">
        <v>201</v>
      </c>
    </row>
    <row r="725" spans="2:51" s="11" customFormat="1" ht="13.5">
      <c r="B725" s="218"/>
      <c r="D725" s="214" t="s">
        <v>212</v>
      </c>
      <c r="E725" s="219" t="s">
        <v>5</v>
      </c>
      <c r="F725" s="220" t="s">
        <v>2158</v>
      </c>
      <c r="H725" s="221">
        <v>77.485</v>
      </c>
      <c r="I725" s="222"/>
      <c r="L725" s="218"/>
      <c r="M725" s="223"/>
      <c r="N725" s="224"/>
      <c r="O725" s="224"/>
      <c r="P725" s="224"/>
      <c r="Q725" s="224"/>
      <c r="R725" s="224"/>
      <c r="S725" s="224"/>
      <c r="T725" s="225"/>
      <c r="AT725" s="219" t="s">
        <v>212</v>
      </c>
      <c r="AU725" s="219" t="s">
        <v>87</v>
      </c>
      <c r="AV725" s="11" t="s">
        <v>87</v>
      </c>
      <c r="AW725" s="11" t="s">
        <v>41</v>
      </c>
      <c r="AX725" s="11" t="s">
        <v>77</v>
      </c>
      <c r="AY725" s="219" t="s">
        <v>201</v>
      </c>
    </row>
    <row r="726" spans="2:51" s="11" customFormat="1" ht="13.5">
      <c r="B726" s="218"/>
      <c r="D726" s="214" t="s">
        <v>212</v>
      </c>
      <c r="E726" s="219" t="s">
        <v>5</v>
      </c>
      <c r="F726" s="220" t="s">
        <v>2159</v>
      </c>
      <c r="H726" s="221">
        <v>65.975</v>
      </c>
      <c r="I726" s="222"/>
      <c r="L726" s="218"/>
      <c r="M726" s="223"/>
      <c r="N726" s="224"/>
      <c r="O726" s="224"/>
      <c r="P726" s="224"/>
      <c r="Q726" s="224"/>
      <c r="R726" s="224"/>
      <c r="S726" s="224"/>
      <c r="T726" s="225"/>
      <c r="AT726" s="219" t="s">
        <v>212</v>
      </c>
      <c r="AU726" s="219" t="s">
        <v>87</v>
      </c>
      <c r="AV726" s="11" t="s">
        <v>87</v>
      </c>
      <c r="AW726" s="11" t="s">
        <v>41</v>
      </c>
      <c r="AX726" s="11" t="s">
        <v>77</v>
      </c>
      <c r="AY726" s="219" t="s">
        <v>201</v>
      </c>
    </row>
    <row r="727" spans="2:51" s="11" customFormat="1" ht="13.5">
      <c r="B727" s="218"/>
      <c r="D727" s="214" t="s">
        <v>212</v>
      </c>
      <c r="E727" s="219" t="s">
        <v>5</v>
      </c>
      <c r="F727" s="220" t="s">
        <v>2160</v>
      </c>
      <c r="H727" s="221">
        <v>65.608</v>
      </c>
      <c r="I727" s="222"/>
      <c r="L727" s="218"/>
      <c r="M727" s="223"/>
      <c r="N727" s="224"/>
      <c r="O727" s="224"/>
      <c r="P727" s="224"/>
      <c r="Q727" s="224"/>
      <c r="R727" s="224"/>
      <c r="S727" s="224"/>
      <c r="T727" s="225"/>
      <c r="AT727" s="219" t="s">
        <v>212</v>
      </c>
      <c r="AU727" s="219" t="s">
        <v>87</v>
      </c>
      <c r="AV727" s="11" t="s">
        <v>87</v>
      </c>
      <c r="AW727" s="11" t="s">
        <v>41</v>
      </c>
      <c r="AX727" s="11" t="s">
        <v>77</v>
      </c>
      <c r="AY727" s="219" t="s">
        <v>201</v>
      </c>
    </row>
    <row r="728" spans="2:51" s="11" customFormat="1" ht="13.5">
      <c r="B728" s="218"/>
      <c r="D728" s="214" t="s">
        <v>212</v>
      </c>
      <c r="E728" s="219" t="s">
        <v>5</v>
      </c>
      <c r="F728" s="220" t="s">
        <v>2161</v>
      </c>
      <c r="H728" s="221">
        <v>53.548</v>
      </c>
      <c r="I728" s="222"/>
      <c r="L728" s="218"/>
      <c r="M728" s="223"/>
      <c r="N728" s="224"/>
      <c r="O728" s="224"/>
      <c r="P728" s="224"/>
      <c r="Q728" s="224"/>
      <c r="R728" s="224"/>
      <c r="S728" s="224"/>
      <c r="T728" s="225"/>
      <c r="AT728" s="219" t="s">
        <v>212</v>
      </c>
      <c r="AU728" s="219" t="s">
        <v>87</v>
      </c>
      <c r="AV728" s="11" t="s">
        <v>87</v>
      </c>
      <c r="AW728" s="11" t="s">
        <v>41</v>
      </c>
      <c r="AX728" s="11" t="s">
        <v>77</v>
      </c>
      <c r="AY728" s="219" t="s">
        <v>201</v>
      </c>
    </row>
    <row r="729" spans="2:51" s="11" customFormat="1" ht="13.5">
      <c r="B729" s="218"/>
      <c r="D729" s="214" t="s">
        <v>212</v>
      </c>
      <c r="E729" s="219" t="s">
        <v>5</v>
      </c>
      <c r="F729" s="220" t="s">
        <v>2162</v>
      </c>
      <c r="H729" s="221">
        <v>33.8</v>
      </c>
      <c r="I729" s="222"/>
      <c r="L729" s="218"/>
      <c r="M729" s="223"/>
      <c r="N729" s="224"/>
      <c r="O729" s="224"/>
      <c r="P729" s="224"/>
      <c r="Q729" s="224"/>
      <c r="R729" s="224"/>
      <c r="S729" s="224"/>
      <c r="T729" s="225"/>
      <c r="AT729" s="219" t="s">
        <v>212</v>
      </c>
      <c r="AU729" s="219" t="s">
        <v>87</v>
      </c>
      <c r="AV729" s="11" t="s">
        <v>87</v>
      </c>
      <c r="AW729" s="11" t="s">
        <v>41</v>
      </c>
      <c r="AX729" s="11" t="s">
        <v>77</v>
      </c>
      <c r="AY729" s="219" t="s">
        <v>201</v>
      </c>
    </row>
    <row r="730" spans="2:51" s="11" customFormat="1" ht="13.5">
      <c r="B730" s="218"/>
      <c r="D730" s="214" t="s">
        <v>212</v>
      </c>
      <c r="E730" s="219" t="s">
        <v>5</v>
      </c>
      <c r="F730" s="220" t="s">
        <v>2163</v>
      </c>
      <c r="H730" s="221">
        <v>41.8</v>
      </c>
      <c r="I730" s="222"/>
      <c r="L730" s="218"/>
      <c r="M730" s="223"/>
      <c r="N730" s="224"/>
      <c r="O730" s="224"/>
      <c r="P730" s="224"/>
      <c r="Q730" s="224"/>
      <c r="R730" s="224"/>
      <c r="S730" s="224"/>
      <c r="T730" s="225"/>
      <c r="AT730" s="219" t="s">
        <v>212</v>
      </c>
      <c r="AU730" s="219" t="s">
        <v>87</v>
      </c>
      <c r="AV730" s="11" t="s">
        <v>87</v>
      </c>
      <c r="AW730" s="11" t="s">
        <v>41</v>
      </c>
      <c r="AX730" s="11" t="s">
        <v>77</v>
      </c>
      <c r="AY730" s="219" t="s">
        <v>201</v>
      </c>
    </row>
    <row r="731" spans="2:51" s="11" customFormat="1" ht="13.5">
      <c r="B731" s="218"/>
      <c r="D731" s="214" t="s">
        <v>212</v>
      </c>
      <c r="E731" s="219" t="s">
        <v>5</v>
      </c>
      <c r="F731" s="220" t="s">
        <v>2164</v>
      </c>
      <c r="H731" s="221">
        <v>67.092</v>
      </c>
      <c r="I731" s="222"/>
      <c r="L731" s="218"/>
      <c r="M731" s="223"/>
      <c r="N731" s="224"/>
      <c r="O731" s="224"/>
      <c r="P731" s="224"/>
      <c r="Q731" s="224"/>
      <c r="R731" s="224"/>
      <c r="S731" s="224"/>
      <c r="T731" s="225"/>
      <c r="AT731" s="219" t="s">
        <v>212</v>
      </c>
      <c r="AU731" s="219" t="s">
        <v>87</v>
      </c>
      <c r="AV731" s="11" t="s">
        <v>87</v>
      </c>
      <c r="AW731" s="11" t="s">
        <v>41</v>
      </c>
      <c r="AX731" s="11" t="s">
        <v>77</v>
      </c>
      <c r="AY731" s="219" t="s">
        <v>201</v>
      </c>
    </row>
    <row r="732" spans="2:51" s="11" customFormat="1" ht="13.5">
      <c r="B732" s="218"/>
      <c r="D732" s="214" t="s">
        <v>212</v>
      </c>
      <c r="E732" s="219" t="s">
        <v>5</v>
      </c>
      <c r="F732" s="220" t="s">
        <v>2165</v>
      </c>
      <c r="H732" s="221">
        <v>83.4</v>
      </c>
      <c r="I732" s="222"/>
      <c r="L732" s="218"/>
      <c r="M732" s="223"/>
      <c r="N732" s="224"/>
      <c r="O732" s="224"/>
      <c r="P732" s="224"/>
      <c r="Q732" s="224"/>
      <c r="R732" s="224"/>
      <c r="S732" s="224"/>
      <c r="T732" s="225"/>
      <c r="AT732" s="219" t="s">
        <v>212</v>
      </c>
      <c r="AU732" s="219" t="s">
        <v>87</v>
      </c>
      <c r="AV732" s="11" t="s">
        <v>87</v>
      </c>
      <c r="AW732" s="11" t="s">
        <v>41</v>
      </c>
      <c r="AX732" s="11" t="s">
        <v>77</v>
      </c>
      <c r="AY732" s="219" t="s">
        <v>201</v>
      </c>
    </row>
    <row r="733" spans="2:51" s="11" customFormat="1" ht="13.5">
      <c r="B733" s="218"/>
      <c r="D733" s="214" t="s">
        <v>212</v>
      </c>
      <c r="E733" s="219" t="s">
        <v>5</v>
      </c>
      <c r="F733" s="220" t="s">
        <v>2166</v>
      </c>
      <c r="H733" s="221">
        <v>34.892</v>
      </c>
      <c r="I733" s="222"/>
      <c r="L733" s="218"/>
      <c r="M733" s="223"/>
      <c r="N733" s="224"/>
      <c r="O733" s="224"/>
      <c r="P733" s="224"/>
      <c r="Q733" s="224"/>
      <c r="R733" s="224"/>
      <c r="S733" s="224"/>
      <c r="T733" s="225"/>
      <c r="AT733" s="219" t="s">
        <v>212</v>
      </c>
      <c r="AU733" s="219" t="s">
        <v>87</v>
      </c>
      <c r="AV733" s="11" t="s">
        <v>87</v>
      </c>
      <c r="AW733" s="11" t="s">
        <v>41</v>
      </c>
      <c r="AX733" s="11" t="s">
        <v>77</v>
      </c>
      <c r="AY733" s="219" t="s">
        <v>201</v>
      </c>
    </row>
    <row r="734" spans="2:51" s="11" customFormat="1" ht="13.5">
      <c r="B734" s="218"/>
      <c r="D734" s="214" t="s">
        <v>212</v>
      </c>
      <c r="E734" s="219" t="s">
        <v>5</v>
      </c>
      <c r="F734" s="220" t="s">
        <v>2167</v>
      </c>
      <c r="H734" s="221">
        <v>125.78</v>
      </c>
      <c r="I734" s="222"/>
      <c r="L734" s="218"/>
      <c r="M734" s="223"/>
      <c r="N734" s="224"/>
      <c r="O734" s="224"/>
      <c r="P734" s="224"/>
      <c r="Q734" s="224"/>
      <c r="R734" s="224"/>
      <c r="S734" s="224"/>
      <c r="T734" s="225"/>
      <c r="AT734" s="219" t="s">
        <v>212</v>
      </c>
      <c r="AU734" s="219" t="s">
        <v>87</v>
      </c>
      <c r="AV734" s="11" t="s">
        <v>87</v>
      </c>
      <c r="AW734" s="11" t="s">
        <v>41</v>
      </c>
      <c r="AX734" s="11" t="s">
        <v>77</v>
      </c>
      <c r="AY734" s="219" t="s">
        <v>201</v>
      </c>
    </row>
    <row r="735" spans="2:51" s="11" customFormat="1" ht="13.5">
      <c r="B735" s="218"/>
      <c r="D735" s="214" t="s">
        <v>212</v>
      </c>
      <c r="E735" s="219" t="s">
        <v>5</v>
      </c>
      <c r="F735" s="220" t="s">
        <v>5</v>
      </c>
      <c r="H735" s="221">
        <v>0</v>
      </c>
      <c r="I735" s="222"/>
      <c r="L735" s="218"/>
      <c r="M735" s="223"/>
      <c r="N735" s="224"/>
      <c r="O735" s="224"/>
      <c r="P735" s="224"/>
      <c r="Q735" s="224"/>
      <c r="R735" s="224"/>
      <c r="S735" s="224"/>
      <c r="T735" s="225"/>
      <c r="AT735" s="219" t="s">
        <v>212</v>
      </c>
      <c r="AU735" s="219" t="s">
        <v>87</v>
      </c>
      <c r="AV735" s="11" t="s">
        <v>87</v>
      </c>
      <c r="AW735" s="11" t="s">
        <v>41</v>
      </c>
      <c r="AX735" s="11" t="s">
        <v>77</v>
      </c>
      <c r="AY735" s="219" t="s">
        <v>201</v>
      </c>
    </row>
    <row r="736" spans="2:51" s="11" customFormat="1" ht="13.5">
      <c r="B736" s="218"/>
      <c r="D736" s="214" t="s">
        <v>212</v>
      </c>
      <c r="E736" s="219" t="s">
        <v>5</v>
      </c>
      <c r="F736" s="220" t="s">
        <v>2486</v>
      </c>
      <c r="H736" s="221">
        <v>406.9</v>
      </c>
      <c r="I736" s="222"/>
      <c r="L736" s="218"/>
      <c r="M736" s="223"/>
      <c r="N736" s="224"/>
      <c r="O736" s="224"/>
      <c r="P736" s="224"/>
      <c r="Q736" s="224"/>
      <c r="R736" s="224"/>
      <c r="S736" s="224"/>
      <c r="T736" s="225"/>
      <c r="AT736" s="219" t="s">
        <v>212</v>
      </c>
      <c r="AU736" s="219" t="s">
        <v>87</v>
      </c>
      <c r="AV736" s="11" t="s">
        <v>87</v>
      </c>
      <c r="AW736" s="11" t="s">
        <v>41</v>
      </c>
      <c r="AX736" s="11" t="s">
        <v>77</v>
      </c>
      <c r="AY736" s="219" t="s">
        <v>201</v>
      </c>
    </row>
    <row r="737" spans="2:51" s="11" customFormat="1" ht="13.5">
      <c r="B737" s="218"/>
      <c r="D737" s="214" t="s">
        <v>212</v>
      </c>
      <c r="E737" s="219" t="s">
        <v>5</v>
      </c>
      <c r="F737" s="220" t="s">
        <v>5</v>
      </c>
      <c r="H737" s="221">
        <v>0</v>
      </c>
      <c r="I737" s="222"/>
      <c r="L737" s="218"/>
      <c r="M737" s="223"/>
      <c r="N737" s="224"/>
      <c r="O737" s="224"/>
      <c r="P737" s="224"/>
      <c r="Q737" s="224"/>
      <c r="R737" s="224"/>
      <c r="S737" s="224"/>
      <c r="T737" s="225"/>
      <c r="AT737" s="219" t="s">
        <v>212</v>
      </c>
      <c r="AU737" s="219" t="s">
        <v>87</v>
      </c>
      <c r="AV737" s="11" t="s">
        <v>87</v>
      </c>
      <c r="AW737" s="11" t="s">
        <v>41</v>
      </c>
      <c r="AX737" s="11" t="s">
        <v>77</v>
      </c>
      <c r="AY737" s="219" t="s">
        <v>201</v>
      </c>
    </row>
    <row r="738" spans="2:51" s="11" customFormat="1" ht="13.5">
      <c r="B738" s="218"/>
      <c r="D738" s="214" t="s">
        <v>212</v>
      </c>
      <c r="E738" s="219" t="s">
        <v>5</v>
      </c>
      <c r="F738" s="220" t="s">
        <v>2487</v>
      </c>
      <c r="H738" s="221">
        <v>-311.788</v>
      </c>
      <c r="I738" s="222"/>
      <c r="L738" s="218"/>
      <c r="M738" s="223"/>
      <c r="N738" s="224"/>
      <c r="O738" s="224"/>
      <c r="P738" s="224"/>
      <c r="Q738" s="224"/>
      <c r="R738" s="224"/>
      <c r="S738" s="224"/>
      <c r="T738" s="225"/>
      <c r="AT738" s="219" t="s">
        <v>212</v>
      </c>
      <c r="AU738" s="219" t="s">
        <v>87</v>
      </c>
      <c r="AV738" s="11" t="s">
        <v>87</v>
      </c>
      <c r="AW738" s="11" t="s">
        <v>41</v>
      </c>
      <c r="AX738" s="11" t="s">
        <v>77</v>
      </c>
      <c r="AY738" s="219" t="s">
        <v>201</v>
      </c>
    </row>
    <row r="739" spans="2:51" s="11" customFormat="1" ht="13.5">
      <c r="B739" s="218"/>
      <c r="D739" s="214" t="s">
        <v>212</v>
      </c>
      <c r="E739" s="219" t="s">
        <v>5</v>
      </c>
      <c r="F739" s="220" t="s">
        <v>5</v>
      </c>
      <c r="H739" s="221">
        <v>0</v>
      </c>
      <c r="I739" s="222"/>
      <c r="L739" s="218"/>
      <c r="M739" s="223"/>
      <c r="N739" s="224"/>
      <c r="O739" s="224"/>
      <c r="P739" s="224"/>
      <c r="Q739" s="224"/>
      <c r="R739" s="224"/>
      <c r="S739" s="224"/>
      <c r="T739" s="225"/>
      <c r="AT739" s="219" t="s">
        <v>212</v>
      </c>
      <c r="AU739" s="219" t="s">
        <v>87</v>
      </c>
      <c r="AV739" s="11" t="s">
        <v>87</v>
      </c>
      <c r="AW739" s="11" t="s">
        <v>41</v>
      </c>
      <c r="AX739" s="11" t="s">
        <v>77</v>
      </c>
      <c r="AY739" s="219" t="s">
        <v>201</v>
      </c>
    </row>
    <row r="740" spans="2:51" s="12" customFormat="1" ht="13.5">
      <c r="B740" s="226"/>
      <c r="D740" s="214" t="s">
        <v>212</v>
      </c>
      <c r="E740" s="227" t="s">
        <v>5</v>
      </c>
      <c r="F740" s="228" t="s">
        <v>226</v>
      </c>
      <c r="H740" s="229">
        <v>1311.487</v>
      </c>
      <c r="I740" s="230"/>
      <c r="L740" s="226"/>
      <c r="M740" s="252"/>
      <c r="N740" s="253"/>
      <c r="O740" s="253"/>
      <c r="P740" s="253"/>
      <c r="Q740" s="253"/>
      <c r="R740" s="253"/>
      <c r="S740" s="253"/>
      <c r="T740" s="254"/>
      <c r="AT740" s="227" t="s">
        <v>212</v>
      </c>
      <c r="AU740" s="227" t="s">
        <v>87</v>
      </c>
      <c r="AV740" s="12" t="s">
        <v>208</v>
      </c>
      <c r="AW740" s="12" t="s">
        <v>41</v>
      </c>
      <c r="AX740" s="12" t="s">
        <v>85</v>
      </c>
      <c r="AY740" s="227" t="s">
        <v>201</v>
      </c>
    </row>
    <row r="741" spans="2:12" s="1" customFormat="1" ht="6.95" customHeight="1">
      <c r="B741" s="68"/>
      <c r="C741" s="69"/>
      <c r="D741" s="69"/>
      <c r="E741" s="69"/>
      <c r="F741" s="69"/>
      <c r="G741" s="69"/>
      <c r="H741" s="69"/>
      <c r="I741" s="153"/>
      <c r="J741" s="69"/>
      <c r="K741" s="69"/>
      <c r="L741" s="47"/>
    </row>
  </sheetData>
  <autoFilter ref="C95:K740"/>
  <mergeCells count="10">
    <mergeCell ref="E7:H7"/>
    <mergeCell ref="E9:H9"/>
    <mergeCell ref="E24:H24"/>
    <mergeCell ref="E45:H45"/>
    <mergeCell ref="E47:H47"/>
    <mergeCell ref="J51:J52"/>
    <mergeCell ref="E86:H86"/>
    <mergeCell ref="E88:H88"/>
    <mergeCell ref="G1:H1"/>
    <mergeCell ref="L2:V2"/>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6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105</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2489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ROUND(J83,2)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ROUND(SUM(BE83:BE162),2)</f>
        <v>0</v>
      </c>
      <c r="G30" s="48"/>
      <c r="H30" s="48"/>
      <c r="I30" s="145">
        <v>0.21</v>
      </c>
      <c r="J30" s="144">
        <f>ROUND(ROUND((SUM(BE83:BE162)),2)*I30,2)</f>
        <v>0</v>
      </c>
      <c r="K30" s="52"/>
    </row>
    <row r="31" spans="2:11" s="1" customFormat="1" ht="14.4" customHeight="1">
      <c r="B31" s="47"/>
      <c r="C31" s="48"/>
      <c r="D31" s="48"/>
      <c r="E31" s="56" t="s">
        <v>49</v>
      </c>
      <c r="F31" s="144">
        <f>ROUND(SUM(BF83:BF162),2)</f>
        <v>0</v>
      </c>
      <c r="G31" s="48"/>
      <c r="H31" s="48"/>
      <c r="I31" s="145">
        <v>0.15</v>
      </c>
      <c r="J31" s="144">
        <f>ROUND(ROUND((SUM(BF83:BF162)),2)*I31,2)</f>
        <v>0</v>
      </c>
      <c r="K31" s="52"/>
    </row>
    <row r="32" spans="2:11" s="1" customFormat="1" ht="14.4" customHeight="1" hidden="1">
      <c r="B32" s="47"/>
      <c r="C32" s="48"/>
      <c r="D32" s="48"/>
      <c r="E32" s="56" t="s">
        <v>50</v>
      </c>
      <c r="F32" s="144">
        <f>ROUND(SUM(BG83:BG162),2)</f>
        <v>0</v>
      </c>
      <c r="G32" s="48"/>
      <c r="H32" s="48"/>
      <c r="I32" s="145">
        <v>0.21</v>
      </c>
      <c r="J32" s="144">
        <v>0</v>
      </c>
      <c r="K32" s="52"/>
    </row>
    <row r="33" spans="2:11" s="1" customFormat="1" ht="14.4" customHeight="1" hidden="1">
      <c r="B33" s="47"/>
      <c r="C33" s="48"/>
      <c r="D33" s="48"/>
      <c r="E33" s="56" t="s">
        <v>51</v>
      </c>
      <c r="F33" s="144">
        <f>ROUND(SUM(BH83:BH162),2)</f>
        <v>0</v>
      </c>
      <c r="G33" s="48"/>
      <c r="H33" s="48"/>
      <c r="I33" s="145">
        <v>0.15</v>
      </c>
      <c r="J33" s="144">
        <v>0</v>
      </c>
      <c r="K33" s="52"/>
    </row>
    <row r="34" spans="2:11" s="1" customFormat="1" ht="14.4" customHeight="1" hidden="1">
      <c r="B34" s="47"/>
      <c r="C34" s="48"/>
      <c r="D34" s="48"/>
      <c r="E34" s="56" t="s">
        <v>52</v>
      </c>
      <c r="F34" s="144">
        <f>ROUND(SUM(BI83:BI162),2)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02.1 - SO 02 Vytápění administrativní budovy</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J83</f>
        <v>0</v>
      </c>
      <c r="K56" s="52"/>
      <c r="AU56" s="24" t="s">
        <v>164</v>
      </c>
    </row>
    <row r="57" spans="2:11" s="7" customFormat="1" ht="24.95" customHeight="1">
      <c r="B57" s="162"/>
      <c r="C57" s="163"/>
      <c r="D57" s="164" t="s">
        <v>173</v>
      </c>
      <c r="E57" s="165"/>
      <c r="F57" s="165"/>
      <c r="G57" s="165"/>
      <c r="H57" s="165"/>
      <c r="I57" s="166"/>
      <c r="J57" s="167">
        <f>J84</f>
        <v>0</v>
      </c>
      <c r="K57" s="168"/>
    </row>
    <row r="58" spans="2:11" s="8" customFormat="1" ht="19.9" customHeight="1">
      <c r="B58" s="169"/>
      <c r="C58" s="170"/>
      <c r="D58" s="171" t="s">
        <v>175</v>
      </c>
      <c r="E58" s="172"/>
      <c r="F58" s="172"/>
      <c r="G58" s="172"/>
      <c r="H58" s="172"/>
      <c r="I58" s="173"/>
      <c r="J58" s="174">
        <f>J85</f>
        <v>0</v>
      </c>
      <c r="K58" s="175"/>
    </row>
    <row r="59" spans="2:11" s="8" customFormat="1" ht="19.9" customHeight="1">
      <c r="B59" s="169"/>
      <c r="C59" s="170"/>
      <c r="D59" s="171" t="s">
        <v>894</v>
      </c>
      <c r="E59" s="172"/>
      <c r="F59" s="172"/>
      <c r="G59" s="172"/>
      <c r="H59" s="172"/>
      <c r="I59" s="173"/>
      <c r="J59" s="174">
        <f>J92</f>
        <v>0</v>
      </c>
      <c r="K59" s="175"/>
    </row>
    <row r="60" spans="2:11" s="8" customFormat="1" ht="19.9" customHeight="1">
      <c r="B60" s="169"/>
      <c r="C60" s="170"/>
      <c r="D60" s="171" t="s">
        <v>896</v>
      </c>
      <c r="E60" s="172"/>
      <c r="F60" s="172"/>
      <c r="G60" s="172"/>
      <c r="H60" s="172"/>
      <c r="I60" s="173"/>
      <c r="J60" s="174">
        <f>J119</f>
        <v>0</v>
      </c>
      <c r="K60" s="175"/>
    </row>
    <row r="61" spans="2:11" s="8" customFormat="1" ht="19.9" customHeight="1">
      <c r="B61" s="169"/>
      <c r="C61" s="170"/>
      <c r="D61" s="171" t="s">
        <v>897</v>
      </c>
      <c r="E61" s="172"/>
      <c r="F61" s="172"/>
      <c r="G61" s="172"/>
      <c r="H61" s="172"/>
      <c r="I61" s="173"/>
      <c r="J61" s="174">
        <f>J130</f>
        <v>0</v>
      </c>
      <c r="K61" s="175"/>
    </row>
    <row r="62" spans="2:11" s="8" customFormat="1" ht="19.9" customHeight="1">
      <c r="B62" s="169"/>
      <c r="C62" s="170"/>
      <c r="D62" s="171" t="s">
        <v>898</v>
      </c>
      <c r="E62" s="172"/>
      <c r="F62" s="172"/>
      <c r="G62" s="172"/>
      <c r="H62" s="172"/>
      <c r="I62" s="173"/>
      <c r="J62" s="174">
        <f>J149</f>
        <v>0</v>
      </c>
      <c r="K62" s="175"/>
    </row>
    <row r="63" spans="2:11" s="8" customFormat="1" ht="19.9" customHeight="1">
      <c r="B63" s="169"/>
      <c r="C63" s="170"/>
      <c r="D63" s="171" t="s">
        <v>179</v>
      </c>
      <c r="E63" s="172"/>
      <c r="F63" s="172"/>
      <c r="G63" s="172"/>
      <c r="H63" s="172"/>
      <c r="I63" s="173"/>
      <c r="J63" s="174">
        <f>J158</f>
        <v>0</v>
      </c>
      <c r="K63" s="175"/>
    </row>
    <row r="64" spans="2:11" s="1" customFormat="1" ht="21.8" customHeight="1">
      <c r="B64" s="47"/>
      <c r="C64" s="48"/>
      <c r="D64" s="48"/>
      <c r="E64" s="48"/>
      <c r="F64" s="48"/>
      <c r="G64" s="48"/>
      <c r="H64" s="48"/>
      <c r="I64" s="131"/>
      <c r="J64" s="48"/>
      <c r="K64" s="52"/>
    </row>
    <row r="65" spans="2:11" s="1" customFormat="1" ht="6.95" customHeight="1">
      <c r="B65" s="68"/>
      <c r="C65" s="69"/>
      <c r="D65" s="69"/>
      <c r="E65" s="69"/>
      <c r="F65" s="69"/>
      <c r="G65" s="69"/>
      <c r="H65" s="69"/>
      <c r="I65" s="153"/>
      <c r="J65" s="69"/>
      <c r="K65" s="70"/>
    </row>
    <row r="69" spans="2:12" s="1" customFormat="1" ht="6.95" customHeight="1">
      <c r="B69" s="71"/>
      <c r="C69" s="72"/>
      <c r="D69" s="72"/>
      <c r="E69" s="72"/>
      <c r="F69" s="72"/>
      <c r="G69" s="72"/>
      <c r="H69" s="72"/>
      <c r="I69" s="154"/>
      <c r="J69" s="72"/>
      <c r="K69" s="72"/>
      <c r="L69" s="47"/>
    </row>
    <row r="70" spans="2:12" s="1" customFormat="1" ht="36.95" customHeight="1">
      <c r="B70" s="47"/>
      <c r="C70" s="73" t="s">
        <v>185</v>
      </c>
      <c r="L70" s="47"/>
    </row>
    <row r="71" spans="2:12" s="1" customFormat="1" ht="6.95" customHeight="1">
      <c r="B71" s="47"/>
      <c r="L71" s="47"/>
    </row>
    <row r="72" spans="2:12" s="1" customFormat="1" ht="14.4" customHeight="1">
      <c r="B72" s="47"/>
      <c r="C72" s="75" t="s">
        <v>19</v>
      </c>
      <c r="L72" s="47"/>
    </row>
    <row r="73" spans="2:12" s="1" customFormat="1" ht="16.5" customHeight="1">
      <c r="B73" s="47"/>
      <c r="E73" s="176" t="str">
        <f>E7</f>
        <v>Výrobní areál fi.Hauser CZ s.r.o., Heřmanova Huť aktualizace 11.12.2018</v>
      </c>
      <c r="F73" s="75"/>
      <c r="G73" s="75"/>
      <c r="H73" s="75"/>
      <c r="L73" s="47"/>
    </row>
    <row r="74" spans="2:12" s="1" customFormat="1" ht="14.4" customHeight="1">
      <c r="B74" s="47"/>
      <c r="C74" s="75" t="s">
        <v>158</v>
      </c>
      <c r="L74" s="47"/>
    </row>
    <row r="75" spans="2:12" s="1" customFormat="1" ht="17.25" customHeight="1">
      <c r="B75" s="47"/>
      <c r="E75" s="78" t="str">
        <f>E9</f>
        <v>02.1 - SO 02 Vytápění administrativní budovy</v>
      </c>
      <c r="F75" s="1"/>
      <c r="G75" s="1"/>
      <c r="H75" s="1"/>
      <c r="L75" s="47"/>
    </row>
    <row r="76" spans="2:12" s="1" customFormat="1" ht="6.95" customHeight="1">
      <c r="B76" s="47"/>
      <c r="L76" s="47"/>
    </row>
    <row r="77" spans="2:12" s="1" customFormat="1" ht="18" customHeight="1">
      <c r="B77" s="47"/>
      <c r="C77" s="75" t="s">
        <v>24</v>
      </c>
      <c r="F77" s="177" t="str">
        <f>F12</f>
        <v xml:space="preserve"> </v>
      </c>
      <c r="I77" s="178" t="s">
        <v>26</v>
      </c>
      <c r="J77" s="80" t="str">
        <f>IF(J12="","",J12)</f>
        <v>17. 7. 2018</v>
      </c>
      <c r="L77" s="47"/>
    </row>
    <row r="78" spans="2:12" s="1" customFormat="1" ht="6.95" customHeight="1">
      <c r="B78" s="47"/>
      <c r="L78" s="47"/>
    </row>
    <row r="79" spans="2:12" s="1" customFormat="1" ht="13.5">
      <c r="B79" s="47"/>
      <c r="C79" s="75" t="s">
        <v>32</v>
      </c>
      <c r="F79" s="177" t="str">
        <f>E15</f>
        <v>Hauser CZ s.r.o., Tlučenská 8, 33027 Vejprnice</v>
      </c>
      <c r="I79" s="178" t="s">
        <v>38</v>
      </c>
      <c r="J79" s="177" t="str">
        <f>E21</f>
        <v>Rene Hartman, Trnová 350, 33015 Trnová</v>
      </c>
      <c r="L79" s="47"/>
    </row>
    <row r="80" spans="2:12" s="1" customFormat="1" ht="14.4" customHeight="1">
      <c r="B80" s="47"/>
      <c r="C80" s="75" t="s">
        <v>36</v>
      </c>
      <c r="F80" s="177" t="str">
        <f>IF(E18="","",E18)</f>
        <v/>
      </c>
      <c r="L80" s="47"/>
    </row>
    <row r="81" spans="2:12" s="1" customFormat="1" ht="10.3" customHeight="1">
      <c r="B81" s="47"/>
      <c r="L81" s="47"/>
    </row>
    <row r="82" spans="2:20" s="9" customFormat="1" ht="29.25" customHeight="1">
      <c r="B82" s="179"/>
      <c r="C82" s="180" t="s">
        <v>186</v>
      </c>
      <c r="D82" s="181" t="s">
        <v>62</v>
      </c>
      <c r="E82" s="181" t="s">
        <v>58</v>
      </c>
      <c r="F82" s="181" t="s">
        <v>187</v>
      </c>
      <c r="G82" s="181" t="s">
        <v>188</v>
      </c>
      <c r="H82" s="181" t="s">
        <v>189</v>
      </c>
      <c r="I82" s="182" t="s">
        <v>190</v>
      </c>
      <c r="J82" s="181" t="s">
        <v>162</v>
      </c>
      <c r="K82" s="183" t="s">
        <v>191</v>
      </c>
      <c r="L82" s="179"/>
      <c r="M82" s="93" t="s">
        <v>192</v>
      </c>
      <c r="N82" s="94" t="s">
        <v>47</v>
      </c>
      <c r="O82" s="94" t="s">
        <v>193</v>
      </c>
      <c r="P82" s="94" t="s">
        <v>194</v>
      </c>
      <c r="Q82" s="94" t="s">
        <v>195</v>
      </c>
      <c r="R82" s="94" t="s">
        <v>196</v>
      </c>
      <c r="S82" s="94" t="s">
        <v>197</v>
      </c>
      <c r="T82" s="95" t="s">
        <v>198</v>
      </c>
    </row>
    <row r="83" spans="2:63" s="1" customFormat="1" ht="29.25" customHeight="1">
      <c r="B83" s="47"/>
      <c r="C83" s="97" t="s">
        <v>163</v>
      </c>
      <c r="J83" s="184">
        <f>BK83</f>
        <v>0</v>
      </c>
      <c r="L83" s="47"/>
      <c r="M83" s="96"/>
      <c r="N83" s="83"/>
      <c r="O83" s="83"/>
      <c r="P83" s="185">
        <f>P84</f>
        <v>0</v>
      </c>
      <c r="Q83" s="83"/>
      <c r="R83" s="185">
        <f>R84</f>
        <v>0</v>
      </c>
      <c r="S83" s="83"/>
      <c r="T83" s="186">
        <f>T84</f>
        <v>0</v>
      </c>
      <c r="AT83" s="24" t="s">
        <v>76</v>
      </c>
      <c r="AU83" s="24" t="s">
        <v>164</v>
      </c>
      <c r="BK83" s="187">
        <f>BK84</f>
        <v>0</v>
      </c>
    </row>
    <row r="84" spans="2:63" s="10" customFormat="1" ht="37.4" customHeight="1">
      <c r="B84" s="188"/>
      <c r="D84" s="189" t="s">
        <v>76</v>
      </c>
      <c r="E84" s="190" t="s">
        <v>492</v>
      </c>
      <c r="F84" s="190" t="s">
        <v>493</v>
      </c>
      <c r="I84" s="191"/>
      <c r="J84" s="192">
        <f>BK84</f>
        <v>0</v>
      </c>
      <c r="L84" s="188"/>
      <c r="M84" s="193"/>
      <c r="N84" s="194"/>
      <c r="O84" s="194"/>
      <c r="P84" s="195">
        <f>P85+P92+P119+P130+P149+P158</f>
        <v>0</v>
      </c>
      <c r="Q84" s="194"/>
      <c r="R84" s="195">
        <f>R85+R92+R119+R130+R149+R158</f>
        <v>0</v>
      </c>
      <c r="S84" s="194"/>
      <c r="T84" s="196">
        <f>T85+T92+T119+T130+T149+T158</f>
        <v>0</v>
      </c>
      <c r="AR84" s="189" t="s">
        <v>85</v>
      </c>
      <c r="AT84" s="197" t="s">
        <v>76</v>
      </c>
      <c r="AU84" s="197" t="s">
        <v>77</v>
      </c>
      <c r="AY84" s="189" t="s">
        <v>201</v>
      </c>
      <c r="BK84" s="198">
        <f>BK85+BK92+BK119+BK130+BK149+BK158</f>
        <v>0</v>
      </c>
    </row>
    <row r="85" spans="2:63" s="10" customFormat="1" ht="19.9" customHeight="1">
      <c r="B85" s="188"/>
      <c r="D85" s="189" t="s">
        <v>76</v>
      </c>
      <c r="E85" s="199" t="s">
        <v>555</v>
      </c>
      <c r="F85" s="199" t="s">
        <v>556</v>
      </c>
      <c r="I85" s="191"/>
      <c r="J85" s="200">
        <f>BK85</f>
        <v>0</v>
      </c>
      <c r="L85" s="188"/>
      <c r="M85" s="193"/>
      <c r="N85" s="194"/>
      <c r="O85" s="194"/>
      <c r="P85" s="195">
        <f>SUM(P86:P91)</f>
        <v>0</v>
      </c>
      <c r="Q85" s="194"/>
      <c r="R85" s="195">
        <f>SUM(R86:R91)</f>
        <v>0</v>
      </c>
      <c r="S85" s="194"/>
      <c r="T85" s="196">
        <f>SUM(T86:T91)</f>
        <v>0</v>
      </c>
      <c r="AR85" s="189" t="s">
        <v>85</v>
      </c>
      <c r="AT85" s="197" t="s">
        <v>76</v>
      </c>
      <c r="AU85" s="197" t="s">
        <v>85</v>
      </c>
      <c r="AY85" s="189" t="s">
        <v>201</v>
      </c>
      <c r="BK85" s="198">
        <f>SUM(BK86:BK91)</f>
        <v>0</v>
      </c>
    </row>
    <row r="86" spans="2:65" s="1" customFormat="1" ht="25.5" customHeight="1">
      <c r="B86" s="201"/>
      <c r="C86" s="202" t="s">
        <v>85</v>
      </c>
      <c r="D86" s="202" t="s">
        <v>203</v>
      </c>
      <c r="E86" s="203" t="s">
        <v>899</v>
      </c>
      <c r="F86" s="204" t="s">
        <v>900</v>
      </c>
      <c r="G86" s="205" t="s">
        <v>330</v>
      </c>
      <c r="H86" s="206">
        <v>422</v>
      </c>
      <c r="I86" s="207"/>
      <c r="J86" s="208">
        <f>ROUND(I86*H86,2)</f>
        <v>0</v>
      </c>
      <c r="K86" s="204" t="s">
        <v>5</v>
      </c>
      <c r="L86" s="47"/>
      <c r="M86" s="209" t="s">
        <v>5</v>
      </c>
      <c r="N86" s="210" t="s">
        <v>48</v>
      </c>
      <c r="O86" s="48"/>
      <c r="P86" s="211">
        <f>O86*H86</f>
        <v>0</v>
      </c>
      <c r="Q86" s="211">
        <v>0</v>
      </c>
      <c r="R86" s="211">
        <f>Q86*H86</f>
        <v>0</v>
      </c>
      <c r="S86" s="211">
        <v>0</v>
      </c>
      <c r="T86" s="212">
        <f>S86*H86</f>
        <v>0</v>
      </c>
      <c r="AR86" s="24" t="s">
        <v>208</v>
      </c>
      <c r="AT86" s="24" t="s">
        <v>203</v>
      </c>
      <c r="AU86" s="24" t="s">
        <v>87</v>
      </c>
      <c r="AY86" s="24" t="s">
        <v>201</v>
      </c>
      <c r="BE86" s="213">
        <f>IF(N86="základní",J86,0)</f>
        <v>0</v>
      </c>
      <c r="BF86" s="213">
        <f>IF(N86="snížená",J86,0)</f>
        <v>0</v>
      </c>
      <c r="BG86" s="213">
        <f>IF(N86="zákl. přenesená",J86,0)</f>
        <v>0</v>
      </c>
      <c r="BH86" s="213">
        <f>IF(N86="sníž. přenesená",J86,0)</f>
        <v>0</v>
      </c>
      <c r="BI86" s="213">
        <f>IF(N86="nulová",J86,0)</f>
        <v>0</v>
      </c>
      <c r="BJ86" s="24" t="s">
        <v>85</v>
      </c>
      <c r="BK86" s="213">
        <f>ROUND(I86*H86,2)</f>
        <v>0</v>
      </c>
      <c r="BL86" s="24" t="s">
        <v>208</v>
      </c>
      <c r="BM86" s="24" t="s">
        <v>87</v>
      </c>
    </row>
    <row r="87" spans="2:47" s="1" customFormat="1" ht="13.5">
      <c r="B87" s="47"/>
      <c r="D87" s="214" t="s">
        <v>210</v>
      </c>
      <c r="F87" s="215" t="s">
        <v>900</v>
      </c>
      <c r="I87" s="216"/>
      <c r="L87" s="47"/>
      <c r="M87" s="217"/>
      <c r="N87" s="48"/>
      <c r="O87" s="48"/>
      <c r="P87" s="48"/>
      <c r="Q87" s="48"/>
      <c r="R87" s="48"/>
      <c r="S87" s="48"/>
      <c r="T87" s="86"/>
      <c r="AT87" s="24" t="s">
        <v>210</v>
      </c>
      <c r="AU87" s="24" t="s">
        <v>87</v>
      </c>
    </row>
    <row r="88" spans="2:65" s="1" customFormat="1" ht="16.5" customHeight="1">
      <c r="B88" s="201"/>
      <c r="C88" s="242" t="s">
        <v>87</v>
      </c>
      <c r="D88" s="242" t="s">
        <v>504</v>
      </c>
      <c r="E88" s="243" t="s">
        <v>2490</v>
      </c>
      <c r="F88" s="244" t="s">
        <v>2491</v>
      </c>
      <c r="G88" s="245" t="s">
        <v>330</v>
      </c>
      <c r="H88" s="246">
        <v>401</v>
      </c>
      <c r="I88" s="247"/>
      <c r="J88" s="248">
        <f>ROUND(I88*H88,2)</f>
        <v>0</v>
      </c>
      <c r="K88" s="244" t="s">
        <v>5</v>
      </c>
      <c r="L88" s="249"/>
      <c r="M88" s="250" t="s">
        <v>5</v>
      </c>
      <c r="N88" s="251" t="s">
        <v>48</v>
      </c>
      <c r="O88" s="48"/>
      <c r="P88" s="211">
        <f>O88*H88</f>
        <v>0</v>
      </c>
      <c r="Q88" s="211">
        <v>0</v>
      </c>
      <c r="R88" s="211">
        <f>Q88*H88</f>
        <v>0</v>
      </c>
      <c r="S88" s="211">
        <v>0</v>
      </c>
      <c r="T88" s="212">
        <f>S88*H88</f>
        <v>0</v>
      </c>
      <c r="AR88" s="24" t="s">
        <v>250</v>
      </c>
      <c r="AT88" s="24" t="s">
        <v>504</v>
      </c>
      <c r="AU88" s="24" t="s">
        <v>87</v>
      </c>
      <c r="AY88" s="24" t="s">
        <v>201</v>
      </c>
      <c r="BE88" s="213">
        <f>IF(N88="základní",J88,0)</f>
        <v>0</v>
      </c>
      <c r="BF88" s="213">
        <f>IF(N88="snížená",J88,0)</f>
        <v>0</v>
      </c>
      <c r="BG88" s="213">
        <f>IF(N88="zákl. přenesená",J88,0)</f>
        <v>0</v>
      </c>
      <c r="BH88" s="213">
        <f>IF(N88="sníž. přenesená",J88,0)</f>
        <v>0</v>
      </c>
      <c r="BI88" s="213">
        <f>IF(N88="nulová",J88,0)</f>
        <v>0</v>
      </c>
      <c r="BJ88" s="24" t="s">
        <v>85</v>
      </c>
      <c r="BK88" s="213">
        <f>ROUND(I88*H88,2)</f>
        <v>0</v>
      </c>
      <c r="BL88" s="24" t="s">
        <v>208</v>
      </c>
      <c r="BM88" s="24" t="s">
        <v>208</v>
      </c>
    </row>
    <row r="89" spans="2:47" s="1" customFormat="1" ht="13.5">
      <c r="B89" s="47"/>
      <c r="D89" s="214" t="s">
        <v>210</v>
      </c>
      <c r="F89" s="215" t="s">
        <v>2491</v>
      </c>
      <c r="I89" s="216"/>
      <c r="L89" s="47"/>
      <c r="M89" s="217"/>
      <c r="N89" s="48"/>
      <c r="O89" s="48"/>
      <c r="P89" s="48"/>
      <c r="Q89" s="48"/>
      <c r="R89" s="48"/>
      <c r="S89" s="48"/>
      <c r="T89" s="86"/>
      <c r="AT89" s="24" t="s">
        <v>210</v>
      </c>
      <c r="AU89" s="24" t="s">
        <v>87</v>
      </c>
    </row>
    <row r="90" spans="2:65" s="1" customFormat="1" ht="16.5" customHeight="1">
      <c r="B90" s="201"/>
      <c r="C90" s="242" t="s">
        <v>219</v>
      </c>
      <c r="D90" s="242" t="s">
        <v>504</v>
      </c>
      <c r="E90" s="243" t="s">
        <v>901</v>
      </c>
      <c r="F90" s="244" t="s">
        <v>2492</v>
      </c>
      <c r="G90" s="245" t="s">
        <v>330</v>
      </c>
      <c r="H90" s="246">
        <v>21</v>
      </c>
      <c r="I90" s="247"/>
      <c r="J90" s="248">
        <f>ROUND(I90*H90,2)</f>
        <v>0</v>
      </c>
      <c r="K90" s="244" t="s">
        <v>5</v>
      </c>
      <c r="L90" s="249"/>
      <c r="M90" s="250" t="s">
        <v>5</v>
      </c>
      <c r="N90" s="251" t="s">
        <v>48</v>
      </c>
      <c r="O90" s="48"/>
      <c r="P90" s="211">
        <f>O90*H90</f>
        <v>0</v>
      </c>
      <c r="Q90" s="211">
        <v>0</v>
      </c>
      <c r="R90" s="211">
        <f>Q90*H90</f>
        <v>0</v>
      </c>
      <c r="S90" s="211">
        <v>0</v>
      </c>
      <c r="T90" s="212">
        <f>S90*H90</f>
        <v>0</v>
      </c>
      <c r="AR90" s="24" t="s">
        <v>250</v>
      </c>
      <c r="AT90" s="24" t="s">
        <v>504</v>
      </c>
      <c r="AU90" s="24" t="s">
        <v>87</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238</v>
      </c>
    </row>
    <row r="91" spans="2:47" s="1" customFormat="1" ht="13.5">
      <c r="B91" s="47"/>
      <c r="D91" s="214" t="s">
        <v>210</v>
      </c>
      <c r="F91" s="215" t="s">
        <v>2492</v>
      </c>
      <c r="I91" s="216"/>
      <c r="L91" s="47"/>
      <c r="M91" s="217"/>
      <c r="N91" s="48"/>
      <c r="O91" s="48"/>
      <c r="P91" s="48"/>
      <c r="Q91" s="48"/>
      <c r="R91" s="48"/>
      <c r="S91" s="48"/>
      <c r="T91" s="86"/>
      <c r="AT91" s="24" t="s">
        <v>210</v>
      </c>
      <c r="AU91" s="24" t="s">
        <v>87</v>
      </c>
    </row>
    <row r="92" spans="2:63" s="10" customFormat="1" ht="29.85" customHeight="1">
      <c r="B92" s="188"/>
      <c r="D92" s="189" t="s">
        <v>76</v>
      </c>
      <c r="E92" s="199" t="s">
        <v>903</v>
      </c>
      <c r="F92" s="199" t="s">
        <v>904</v>
      </c>
      <c r="I92" s="191"/>
      <c r="J92" s="200">
        <f>BK92</f>
        <v>0</v>
      </c>
      <c r="L92" s="188"/>
      <c r="M92" s="193"/>
      <c r="N92" s="194"/>
      <c r="O92" s="194"/>
      <c r="P92" s="195">
        <f>SUM(P93:P118)</f>
        <v>0</v>
      </c>
      <c r="Q92" s="194"/>
      <c r="R92" s="195">
        <f>SUM(R93:R118)</f>
        <v>0</v>
      </c>
      <c r="S92" s="194"/>
      <c r="T92" s="196">
        <f>SUM(T93:T118)</f>
        <v>0</v>
      </c>
      <c r="AR92" s="189" t="s">
        <v>85</v>
      </c>
      <c r="AT92" s="197" t="s">
        <v>76</v>
      </c>
      <c r="AU92" s="197" t="s">
        <v>85</v>
      </c>
      <c r="AY92" s="189" t="s">
        <v>201</v>
      </c>
      <c r="BK92" s="198">
        <f>SUM(BK93:BK118)</f>
        <v>0</v>
      </c>
    </row>
    <row r="93" spans="2:65" s="1" customFormat="1" ht="16.5" customHeight="1">
      <c r="B93" s="201"/>
      <c r="C93" s="202" t="s">
        <v>208</v>
      </c>
      <c r="D93" s="202" t="s">
        <v>203</v>
      </c>
      <c r="E93" s="203" t="s">
        <v>2493</v>
      </c>
      <c r="F93" s="204" t="s">
        <v>2494</v>
      </c>
      <c r="G93" s="205" t="s">
        <v>907</v>
      </c>
      <c r="H93" s="206">
        <v>1</v>
      </c>
      <c r="I93" s="207"/>
      <c r="J93" s="208">
        <f>ROUND(I93*H93,2)</f>
        <v>0</v>
      </c>
      <c r="K93" s="204" t="s">
        <v>5</v>
      </c>
      <c r="L93" s="47"/>
      <c r="M93" s="209" t="s">
        <v>5</v>
      </c>
      <c r="N93" s="210" t="s">
        <v>48</v>
      </c>
      <c r="O93" s="48"/>
      <c r="P93" s="211">
        <f>O93*H93</f>
        <v>0</v>
      </c>
      <c r="Q93" s="211">
        <v>0</v>
      </c>
      <c r="R93" s="211">
        <f>Q93*H93</f>
        <v>0</v>
      </c>
      <c r="S93" s="211">
        <v>0</v>
      </c>
      <c r="T93" s="212">
        <f>S93*H93</f>
        <v>0</v>
      </c>
      <c r="AR93" s="24" t="s">
        <v>208</v>
      </c>
      <c r="AT93" s="24" t="s">
        <v>203</v>
      </c>
      <c r="AU93" s="24" t="s">
        <v>87</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250</v>
      </c>
    </row>
    <row r="94" spans="2:47" s="1" customFormat="1" ht="13.5">
      <c r="B94" s="47"/>
      <c r="D94" s="214" t="s">
        <v>210</v>
      </c>
      <c r="F94" s="215" t="s">
        <v>2494</v>
      </c>
      <c r="I94" s="216"/>
      <c r="L94" s="47"/>
      <c r="M94" s="217"/>
      <c r="N94" s="48"/>
      <c r="O94" s="48"/>
      <c r="P94" s="48"/>
      <c r="Q94" s="48"/>
      <c r="R94" s="48"/>
      <c r="S94" s="48"/>
      <c r="T94" s="86"/>
      <c r="AT94" s="24" t="s">
        <v>210</v>
      </c>
      <c r="AU94" s="24" t="s">
        <v>87</v>
      </c>
    </row>
    <row r="95" spans="2:65" s="1" customFormat="1" ht="16.5" customHeight="1">
      <c r="B95" s="201"/>
      <c r="C95" s="202" t="s">
        <v>232</v>
      </c>
      <c r="D95" s="202" t="s">
        <v>203</v>
      </c>
      <c r="E95" s="203" t="s">
        <v>2495</v>
      </c>
      <c r="F95" s="204" t="s">
        <v>2496</v>
      </c>
      <c r="G95" s="205" t="s">
        <v>907</v>
      </c>
      <c r="H95" s="206">
        <v>1</v>
      </c>
      <c r="I95" s="207"/>
      <c r="J95" s="208">
        <f>ROUND(I95*H95,2)</f>
        <v>0</v>
      </c>
      <c r="K95" s="204" t="s">
        <v>5</v>
      </c>
      <c r="L95" s="47"/>
      <c r="M95" s="209" t="s">
        <v>5</v>
      </c>
      <c r="N95" s="210" t="s">
        <v>48</v>
      </c>
      <c r="O95" s="48"/>
      <c r="P95" s="211">
        <f>O95*H95</f>
        <v>0</v>
      </c>
      <c r="Q95" s="211">
        <v>0</v>
      </c>
      <c r="R95" s="211">
        <f>Q95*H95</f>
        <v>0</v>
      </c>
      <c r="S95" s="211">
        <v>0</v>
      </c>
      <c r="T95" s="212">
        <f>S95*H95</f>
        <v>0</v>
      </c>
      <c r="AR95" s="24" t="s">
        <v>208</v>
      </c>
      <c r="AT95" s="24" t="s">
        <v>203</v>
      </c>
      <c r="AU95" s="24" t="s">
        <v>87</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127</v>
      </c>
    </row>
    <row r="96" spans="2:47" s="1" customFormat="1" ht="13.5">
      <c r="B96" s="47"/>
      <c r="D96" s="214" t="s">
        <v>210</v>
      </c>
      <c r="F96" s="215" t="s">
        <v>2496</v>
      </c>
      <c r="I96" s="216"/>
      <c r="L96" s="47"/>
      <c r="M96" s="217"/>
      <c r="N96" s="48"/>
      <c r="O96" s="48"/>
      <c r="P96" s="48"/>
      <c r="Q96" s="48"/>
      <c r="R96" s="48"/>
      <c r="S96" s="48"/>
      <c r="T96" s="86"/>
      <c r="AT96" s="24" t="s">
        <v>210</v>
      </c>
      <c r="AU96" s="24" t="s">
        <v>87</v>
      </c>
    </row>
    <row r="97" spans="2:65" s="1" customFormat="1" ht="16.5" customHeight="1">
      <c r="B97" s="201"/>
      <c r="C97" s="202" t="s">
        <v>238</v>
      </c>
      <c r="D97" s="202" t="s">
        <v>203</v>
      </c>
      <c r="E97" s="203" t="s">
        <v>2497</v>
      </c>
      <c r="F97" s="204" t="s">
        <v>2498</v>
      </c>
      <c r="G97" s="205" t="s">
        <v>907</v>
      </c>
      <c r="H97" s="206">
        <v>2</v>
      </c>
      <c r="I97" s="207"/>
      <c r="J97" s="208">
        <f>ROUND(I97*H97,2)</f>
        <v>0</v>
      </c>
      <c r="K97" s="204" t="s">
        <v>5</v>
      </c>
      <c r="L97" s="47"/>
      <c r="M97" s="209" t="s">
        <v>5</v>
      </c>
      <c r="N97" s="210" t="s">
        <v>48</v>
      </c>
      <c r="O97" s="48"/>
      <c r="P97" s="211">
        <f>O97*H97</f>
        <v>0</v>
      </c>
      <c r="Q97" s="211">
        <v>0</v>
      </c>
      <c r="R97" s="211">
        <f>Q97*H97</f>
        <v>0</v>
      </c>
      <c r="S97" s="211">
        <v>0</v>
      </c>
      <c r="T97" s="212">
        <f>S97*H97</f>
        <v>0</v>
      </c>
      <c r="AR97" s="24" t="s">
        <v>208</v>
      </c>
      <c r="AT97" s="24" t="s">
        <v>203</v>
      </c>
      <c r="AU97" s="24" t="s">
        <v>87</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133</v>
      </c>
    </row>
    <row r="98" spans="2:47" s="1" customFormat="1" ht="13.5">
      <c r="B98" s="47"/>
      <c r="D98" s="214" t="s">
        <v>210</v>
      </c>
      <c r="F98" s="215" t="s">
        <v>2498</v>
      </c>
      <c r="I98" s="216"/>
      <c r="L98" s="47"/>
      <c r="M98" s="217"/>
      <c r="N98" s="48"/>
      <c r="O98" s="48"/>
      <c r="P98" s="48"/>
      <c r="Q98" s="48"/>
      <c r="R98" s="48"/>
      <c r="S98" s="48"/>
      <c r="T98" s="86"/>
      <c r="AT98" s="24" t="s">
        <v>210</v>
      </c>
      <c r="AU98" s="24" t="s">
        <v>87</v>
      </c>
    </row>
    <row r="99" spans="2:65" s="1" customFormat="1" ht="16.5" customHeight="1">
      <c r="B99" s="201"/>
      <c r="C99" s="202" t="s">
        <v>244</v>
      </c>
      <c r="D99" s="202" t="s">
        <v>203</v>
      </c>
      <c r="E99" s="203" t="s">
        <v>2499</v>
      </c>
      <c r="F99" s="204" t="s">
        <v>2500</v>
      </c>
      <c r="G99" s="205" t="s">
        <v>907</v>
      </c>
      <c r="H99" s="206">
        <v>11</v>
      </c>
      <c r="I99" s="207"/>
      <c r="J99" s="208">
        <f>ROUND(I99*H99,2)</f>
        <v>0</v>
      </c>
      <c r="K99" s="204" t="s">
        <v>5</v>
      </c>
      <c r="L99" s="47"/>
      <c r="M99" s="209" t="s">
        <v>5</v>
      </c>
      <c r="N99" s="210" t="s">
        <v>48</v>
      </c>
      <c r="O99" s="48"/>
      <c r="P99" s="211">
        <f>O99*H99</f>
        <v>0</v>
      </c>
      <c r="Q99" s="211">
        <v>0</v>
      </c>
      <c r="R99" s="211">
        <f>Q99*H99</f>
        <v>0</v>
      </c>
      <c r="S99" s="211">
        <v>0</v>
      </c>
      <c r="T99" s="212">
        <f>S99*H99</f>
        <v>0</v>
      </c>
      <c r="AR99" s="24" t="s">
        <v>208</v>
      </c>
      <c r="AT99" s="24" t="s">
        <v>203</v>
      </c>
      <c r="AU99" s="24" t="s">
        <v>87</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139</v>
      </c>
    </row>
    <row r="100" spans="2:47" s="1" customFormat="1" ht="13.5">
      <c r="B100" s="47"/>
      <c r="D100" s="214" t="s">
        <v>210</v>
      </c>
      <c r="F100" s="215" t="s">
        <v>2500</v>
      </c>
      <c r="I100" s="216"/>
      <c r="L100" s="47"/>
      <c r="M100" s="217"/>
      <c r="N100" s="48"/>
      <c r="O100" s="48"/>
      <c r="P100" s="48"/>
      <c r="Q100" s="48"/>
      <c r="R100" s="48"/>
      <c r="S100" s="48"/>
      <c r="T100" s="86"/>
      <c r="AT100" s="24" t="s">
        <v>210</v>
      </c>
      <c r="AU100" s="24" t="s">
        <v>87</v>
      </c>
    </row>
    <row r="101" spans="2:65" s="1" customFormat="1" ht="16.5" customHeight="1">
      <c r="B101" s="201"/>
      <c r="C101" s="202" t="s">
        <v>250</v>
      </c>
      <c r="D101" s="202" t="s">
        <v>203</v>
      </c>
      <c r="E101" s="203" t="s">
        <v>2501</v>
      </c>
      <c r="F101" s="204" t="s">
        <v>2502</v>
      </c>
      <c r="G101" s="205" t="s">
        <v>907</v>
      </c>
      <c r="H101" s="206">
        <v>10</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87</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296</v>
      </c>
    </row>
    <row r="102" spans="2:47" s="1" customFormat="1" ht="13.5">
      <c r="B102" s="47"/>
      <c r="D102" s="214" t="s">
        <v>210</v>
      </c>
      <c r="F102" s="215" t="s">
        <v>2502</v>
      </c>
      <c r="I102" s="216"/>
      <c r="L102" s="47"/>
      <c r="M102" s="217"/>
      <c r="N102" s="48"/>
      <c r="O102" s="48"/>
      <c r="P102" s="48"/>
      <c r="Q102" s="48"/>
      <c r="R102" s="48"/>
      <c r="S102" s="48"/>
      <c r="T102" s="86"/>
      <c r="AT102" s="24" t="s">
        <v>210</v>
      </c>
      <c r="AU102" s="24" t="s">
        <v>87</v>
      </c>
    </row>
    <row r="103" spans="2:65" s="1" customFormat="1" ht="16.5" customHeight="1">
      <c r="B103" s="201"/>
      <c r="C103" s="202" t="s">
        <v>256</v>
      </c>
      <c r="D103" s="202" t="s">
        <v>203</v>
      </c>
      <c r="E103" s="203" t="s">
        <v>2503</v>
      </c>
      <c r="F103" s="204" t="s">
        <v>2504</v>
      </c>
      <c r="G103" s="205" t="s">
        <v>907</v>
      </c>
      <c r="H103" s="206">
        <v>1</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87</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308</v>
      </c>
    </row>
    <row r="104" spans="2:47" s="1" customFormat="1" ht="13.5">
      <c r="B104" s="47"/>
      <c r="D104" s="214" t="s">
        <v>210</v>
      </c>
      <c r="F104" s="215" t="s">
        <v>2504</v>
      </c>
      <c r="I104" s="216"/>
      <c r="L104" s="47"/>
      <c r="M104" s="217"/>
      <c r="N104" s="48"/>
      <c r="O104" s="48"/>
      <c r="P104" s="48"/>
      <c r="Q104" s="48"/>
      <c r="R104" s="48"/>
      <c r="S104" s="48"/>
      <c r="T104" s="86"/>
      <c r="AT104" s="24" t="s">
        <v>210</v>
      </c>
      <c r="AU104" s="24" t="s">
        <v>87</v>
      </c>
    </row>
    <row r="105" spans="2:65" s="1" customFormat="1" ht="25.5" customHeight="1">
      <c r="B105" s="201"/>
      <c r="C105" s="202" t="s">
        <v>127</v>
      </c>
      <c r="D105" s="202" t="s">
        <v>203</v>
      </c>
      <c r="E105" s="203" t="s">
        <v>2505</v>
      </c>
      <c r="F105" s="204" t="s">
        <v>2506</v>
      </c>
      <c r="G105" s="205" t="s">
        <v>907</v>
      </c>
      <c r="H105" s="206">
        <v>1</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87</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318</v>
      </c>
    </row>
    <row r="106" spans="2:47" s="1" customFormat="1" ht="13.5">
      <c r="B106" s="47"/>
      <c r="D106" s="214" t="s">
        <v>210</v>
      </c>
      <c r="F106" s="215" t="s">
        <v>2506</v>
      </c>
      <c r="I106" s="216"/>
      <c r="L106" s="47"/>
      <c r="M106" s="217"/>
      <c r="N106" s="48"/>
      <c r="O106" s="48"/>
      <c r="P106" s="48"/>
      <c r="Q106" s="48"/>
      <c r="R106" s="48"/>
      <c r="S106" s="48"/>
      <c r="T106" s="86"/>
      <c r="AT106" s="24" t="s">
        <v>210</v>
      </c>
      <c r="AU106" s="24" t="s">
        <v>87</v>
      </c>
    </row>
    <row r="107" spans="2:65" s="1" customFormat="1" ht="16.5" customHeight="1">
      <c r="B107" s="201"/>
      <c r="C107" s="202" t="s">
        <v>130</v>
      </c>
      <c r="D107" s="202" t="s">
        <v>203</v>
      </c>
      <c r="E107" s="203" t="s">
        <v>2507</v>
      </c>
      <c r="F107" s="204" t="s">
        <v>2508</v>
      </c>
      <c r="G107" s="205" t="s">
        <v>907</v>
      </c>
      <c r="H107" s="206">
        <v>3</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87</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327</v>
      </c>
    </row>
    <row r="108" spans="2:47" s="1" customFormat="1" ht="13.5">
      <c r="B108" s="47"/>
      <c r="D108" s="214" t="s">
        <v>210</v>
      </c>
      <c r="F108" s="215" t="s">
        <v>2508</v>
      </c>
      <c r="I108" s="216"/>
      <c r="L108" s="47"/>
      <c r="M108" s="217"/>
      <c r="N108" s="48"/>
      <c r="O108" s="48"/>
      <c r="P108" s="48"/>
      <c r="Q108" s="48"/>
      <c r="R108" s="48"/>
      <c r="S108" s="48"/>
      <c r="T108" s="86"/>
      <c r="AT108" s="24" t="s">
        <v>210</v>
      </c>
      <c r="AU108" s="24" t="s">
        <v>87</v>
      </c>
    </row>
    <row r="109" spans="2:65" s="1" customFormat="1" ht="16.5" customHeight="1">
      <c r="B109" s="201"/>
      <c r="C109" s="202" t="s">
        <v>133</v>
      </c>
      <c r="D109" s="202" t="s">
        <v>203</v>
      </c>
      <c r="E109" s="203" t="s">
        <v>2509</v>
      </c>
      <c r="F109" s="204" t="s">
        <v>2510</v>
      </c>
      <c r="G109" s="205" t="s">
        <v>907</v>
      </c>
      <c r="H109" s="206">
        <v>1</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87</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341</v>
      </c>
    </row>
    <row r="110" spans="2:47" s="1" customFormat="1" ht="13.5">
      <c r="B110" s="47"/>
      <c r="D110" s="214" t="s">
        <v>210</v>
      </c>
      <c r="F110" s="215" t="s">
        <v>2510</v>
      </c>
      <c r="I110" s="216"/>
      <c r="L110" s="47"/>
      <c r="M110" s="217"/>
      <c r="N110" s="48"/>
      <c r="O110" s="48"/>
      <c r="P110" s="48"/>
      <c r="Q110" s="48"/>
      <c r="R110" s="48"/>
      <c r="S110" s="48"/>
      <c r="T110" s="86"/>
      <c r="AT110" s="24" t="s">
        <v>210</v>
      </c>
      <c r="AU110" s="24" t="s">
        <v>87</v>
      </c>
    </row>
    <row r="111" spans="2:65" s="1" customFormat="1" ht="16.5" customHeight="1">
      <c r="B111" s="201"/>
      <c r="C111" s="202" t="s">
        <v>136</v>
      </c>
      <c r="D111" s="202" t="s">
        <v>203</v>
      </c>
      <c r="E111" s="203" t="s">
        <v>2511</v>
      </c>
      <c r="F111" s="204" t="s">
        <v>2512</v>
      </c>
      <c r="G111" s="205" t="s">
        <v>907</v>
      </c>
      <c r="H111" s="206">
        <v>1</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87</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352</v>
      </c>
    </row>
    <row r="112" spans="2:47" s="1" customFormat="1" ht="13.5">
      <c r="B112" s="47"/>
      <c r="D112" s="214" t="s">
        <v>210</v>
      </c>
      <c r="F112" s="215" t="s">
        <v>2512</v>
      </c>
      <c r="I112" s="216"/>
      <c r="L112" s="47"/>
      <c r="M112" s="217"/>
      <c r="N112" s="48"/>
      <c r="O112" s="48"/>
      <c r="P112" s="48"/>
      <c r="Q112" s="48"/>
      <c r="R112" s="48"/>
      <c r="S112" s="48"/>
      <c r="T112" s="86"/>
      <c r="AT112" s="24" t="s">
        <v>210</v>
      </c>
      <c r="AU112" s="24" t="s">
        <v>87</v>
      </c>
    </row>
    <row r="113" spans="2:65" s="1" customFormat="1" ht="25.5" customHeight="1">
      <c r="B113" s="201"/>
      <c r="C113" s="202" t="s">
        <v>139</v>
      </c>
      <c r="D113" s="202" t="s">
        <v>203</v>
      </c>
      <c r="E113" s="203" t="s">
        <v>2513</v>
      </c>
      <c r="F113" s="204" t="s">
        <v>2514</v>
      </c>
      <c r="G113" s="205" t="s">
        <v>907</v>
      </c>
      <c r="H113" s="206">
        <v>1</v>
      </c>
      <c r="I113" s="207"/>
      <c r="J113" s="208">
        <f>ROUND(I113*H113,2)</f>
        <v>0</v>
      </c>
      <c r="K113" s="204" t="s">
        <v>5</v>
      </c>
      <c r="L113" s="47"/>
      <c r="M113" s="209" t="s">
        <v>5</v>
      </c>
      <c r="N113" s="210" t="s">
        <v>48</v>
      </c>
      <c r="O113" s="48"/>
      <c r="P113" s="211">
        <f>O113*H113</f>
        <v>0</v>
      </c>
      <c r="Q113" s="211">
        <v>0</v>
      </c>
      <c r="R113" s="211">
        <f>Q113*H113</f>
        <v>0</v>
      </c>
      <c r="S113" s="211">
        <v>0</v>
      </c>
      <c r="T113" s="212">
        <f>S113*H113</f>
        <v>0</v>
      </c>
      <c r="AR113" s="24" t="s">
        <v>208</v>
      </c>
      <c r="AT113" s="24" t="s">
        <v>203</v>
      </c>
      <c r="AU113" s="24" t="s">
        <v>87</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368</v>
      </c>
    </row>
    <row r="114" spans="2:47" s="1" customFormat="1" ht="13.5">
      <c r="B114" s="47"/>
      <c r="D114" s="214" t="s">
        <v>210</v>
      </c>
      <c r="F114" s="215" t="s">
        <v>2514</v>
      </c>
      <c r="I114" s="216"/>
      <c r="L114" s="47"/>
      <c r="M114" s="217"/>
      <c r="N114" s="48"/>
      <c r="O114" s="48"/>
      <c r="P114" s="48"/>
      <c r="Q114" s="48"/>
      <c r="R114" s="48"/>
      <c r="S114" s="48"/>
      <c r="T114" s="86"/>
      <c r="AT114" s="24" t="s">
        <v>210</v>
      </c>
      <c r="AU114" s="24" t="s">
        <v>87</v>
      </c>
    </row>
    <row r="115" spans="2:65" s="1" customFormat="1" ht="16.5" customHeight="1">
      <c r="B115" s="201"/>
      <c r="C115" s="202" t="s">
        <v>11</v>
      </c>
      <c r="D115" s="202" t="s">
        <v>203</v>
      </c>
      <c r="E115" s="203" t="s">
        <v>2515</v>
      </c>
      <c r="F115" s="204" t="s">
        <v>2516</v>
      </c>
      <c r="G115" s="205" t="s">
        <v>907</v>
      </c>
      <c r="H115" s="206">
        <v>1</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87</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144</v>
      </c>
    </row>
    <row r="116" spans="2:47" s="1" customFormat="1" ht="13.5">
      <c r="B116" s="47"/>
      <c r="D116" s="214" t="s">
        <v>210</v>
      </c>
      <c r="F116" s="215" t="s">
        <v>2516</v>
      </c>
      <c r="I116" s="216"/>
      <c r="L116" s="47"/>
      <c r="M116" s="217"/>
      <c r="N116" s="48"/>
      <c r="O116" s="48"/>
      <c r="P116" s="48"/>
      <c r="Q116" s="48"/>
      <c r="R116" s="48"/>
      <c r="S116" s="48"/>
      <c r="T116" s="86"/>
      <c r="AT116" s="24" t="s">
        <v>210</v>
      </c>
      <c r="AU116" s="24" t="s">
        <v>87</v>
      </c>
    </row>
    <row r="117" spans="2:65" s="1" customFormat="1" ht="16.5" customHeight="1">
      <c r="B117" s="201"/>
      <c r="C117" s="202" t="s">
        <v>296</v>
      </c>
      <c r="D117" s="202" t="s">
        <v>203</v>
      </c>
      <c r="E117" s="203" t="s">
        <v>2517</v>
      </c>
      <c r="F117" s="204" t="s">
        <v>2518</v>
      </c>
      <c r="G117" s="205" t="s">
        <v>259</v>
      </c>
      <c r="H117" s="206">
        <v>0.664</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87</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391</v>
      </c>
    </row>
    <row r="118" spans="2:47" s="1" customFormat="1" ht="13.5">
      <c r="B118" s="47"/>
      <c r="D118" s="214" t="s">
        <v>210</v>
      </c>
      <c r="F118" s="215" t="s">
        <v>2518</v>
      </c>
      <c r="I118" s="216"/>
      <c r="L118" s="47"/>
      <c r="M118" s="217"/>
      <c r="N118" s="48"/>
      <c r="O118" s="48"/>
      <c r="P118" s="48"/>
      <c r="Q118" s="48"/>
      <c r="R118" s="48"/>
      <c r="S118" s="48"/>
      <c r="T118" s="86"/>
      <c r="AT118" s="24" t="s">
        <v>210</v>
      </c>
      <c r="AU118" s="24" t="s">
        <v>87</v>
      </c>
    </row>
    <row r="119" spans="2:63" s="10" customFormat="1" ht="29.85" customHeight="1">
      <c r="B119" s="188"/>
      <c r="D119" s="189" t="s">
        <v>76</v>
      </c>
      <c r="E119" s="199" t="s">
        <v>966</v>
      </c>
      <c r="F119" s="199" t="s">
        <v>967</v>
      </c>
      <c r="I119" s="191"/>
      <c r="J119" s="200">
        <f>BK119</f>
        <v>0</v>
      </c>
      <c r="L119" s="188"/>
      <c r="M119" s="193"/>
      <c r="N119" s="194"/>
      <c r="O119" s="194"/>
      <c r="P119" s="195">
        <f>SUM(P120:P129)</f>
        <v>0</v>
      </c>
      <c r="Q119" s="194"/>
      <c r="R119" s="195">
        <f>SUM(R120:R129)</f>
        <v>0</v>
      </c>
      <c r="S119" s="194"/>
      <c r="T119" s="196">
        <f>SUM(T120:T129)</f>
        <v>0</v>
      </c>
      <c r="AR119" s="189" t="s">
        <v>85</v>
      </c>
      <c r="AT119" s="197" t="s">
        <v>76</v>
      </c>
      <c r="AU119" s="197" t="s">
        <v>85</v>
      </c>
      <c r="AY119" s="189" t="s">
        <v>201</v>
      </c>
      <c r="BK119" s="198">
        <f>SUM(BK120:BK129)</f>
        <v>0</v>
      </c>
    </row>
    <row r="120" spans="2:65" s="1" customFormat="1" ht="16.5" customHeight="1">
      <c r="B120" s="201"/>
      <c r="C120" s="202" t="s">
        <v>302</v>
      </c>
      <c r="D120" s="202" t="s">
        <v>203</v>
      </c>
      <c r="E120" s="203" t="s">
        <v>968</v>
      </c>
      <c r="F120" s="204" t="s">
        <v>969</v>
      </c>
      <c r="G120" s="205" t="s">
        <v>330</v>
      </c>
      <c r="H120" s="206">
        <v>421</v>
      </c>
      <c r="I120" s="207"/>
      <c r="J120" s="208">
        <f>ROUND(I120*H120,2)</f>
        <v>0</v>
      </c>
      <c r="K120" s="204" t="s">
        <v>5</v>
      </c>
      <c r="L120" s="47"/>
      <c r="M120" s="209" t="s">
        <v>5</v>
      </c>
      <c r="N120" s="210" t="s">
        <v>48</v>
      </c>
      <c r="O120" s="48"/>
      <c r="P120" s="211">
        <f>O120*H120</f>
        <v>0</v>
      </c>
      <c r="Q120" s="211">
        <v>0</v>
      </c>
      <c r="R120" s="211">
        <f>Q120*H120</f>
        <v>0</v>
      </c>
      <c r="S120" s="211">
        <v>0</v>
      </c>
      <c r="T120" s="212">
        <f>S120*H120</f>
        <v>0</v>
      </c>
      <c r="AR120" s="24" t="s">
        <v>208</v>
      </c>
      <c r="AT120" s="24" t="s">
        <v>203</v>
      </c>
      <c r="AU120" s="24" t="s">
        <v>87</v>
      </c>
      <c r="AY120" s="24" t="s">
        <v>201</v>
      </c>
      <c r="BE120" s="213">
        <f>IF(N120="základní",J120,0)</f>
        <v>0</v>
      </c>
      <c r="BF120" s="213">
        <f>IF(N120="snížená",J120,0)</f>
        <v>0</v>
      </c>
      <c r="BG120" s="213">
        <f>IF(N120="zákl. přenesená",J120,0)</f>
        <v>0</v>
      </c>
      <c r="BH120" s="213">
        <f>IF(N120="sníž. přenesená",J120,0)</f>
        <v>0</v>
      </c>
      <c r="BI120" s="213">
        <f>IF(N120="nulová",J120,0)</f>
        <v>0</v>
      </c>
      <c r="BJ120" s="24" t="s">
        <v>85</v>
      </c>
      <c r="BK120" s="213">
        <f>ROUND(I120*H120,2)</f>
        <v>0</v>
      </c>
      <c r="BL120" s="24" t="s">
        <v>208</v>
      </c>
      <c r="BM120" s="24" t="s">
        <v>407</v>
      </c>
    </row>
    <row r="121" spans="2:47" s="1" customFormat="1" ht="13.5">
      <c r="B121" s="47"/>
      <c r="D121" s="214" t="s">
        <v>210</v>
      </c>
      <c r="F121" s="215" t="s">
        <v>969</v>
      </c>
      <c r="I121" s="216"/>
      <c r="L121" s="47"/>
      <c r="M121" s="217"/>
      <c r="N121" s="48"/>
      <c r="O121" s="48"/>
      <c r="P121" s="48"/>
      <c r="Q121" s="48"/>
      <c r="R121" s="48"/>
      <c r="S121" s="48"/>
      <c r="T121" s="86"/>
      <c r="AT121" s="24" t="s">
        <v>210</v>
      </c>
      <c r="AU121" s="24" t="s">
        <v>87</v>
      </c>
    </row>
    <row r="122" spans="2:65" s="1" customFormat="1" ht="16.5" customHeight="1">
      <c r="B122" s="201"/>
      <c r="C122" s="242" t="s">
        <v>308</v>
      </c>
      <c r="D122" s="242" t="s">
        <v>504</v>
      </c>
      <c r="E122" s="243" t="s">
        <v>970</v>
      </c>
      <c r="F122" s="244" t="s">
        <v>971</v>
      </c>
      <c r="G122" s="245" t="s">
        <v>907</v>
      </c>
      <c r="H122" s="246">
        <v>1</v>
      </c>
      <c r="I122" s="247"/>
      <c r="J122" s="248">
        <f>ROUND(I122*H122,2)</f>
        <v>0</v>
      </c>
      <c r="K122" s="244" t="s">
        <v>5</v>
      </c>
      <c r="L122" s="249"/>
      <c r="M122" s="250" t="s">
        <v>5</v>
      </c>
      <c r="N122" s="251" t="s">
        <v>48</v>
      </c>
      <c r="O122" s="48"/>
      <c r="P122" s="211">
        <f>O122*H122</f>
        <v>0</v>
      </c>
      <c r="Q122" s="211">
        <v>0</v>
      </c>
      <c r="R122" s="211">
        <f>Q122*H122</f>
        <v>0</v>
      </c>
      <c r="S122" s="211">
        <v>0</v>
      </c>
      <c r="T122" s="212">
        <f>S122*H122</f>
        <v>0</v>
      </c>
      <c r="AR122" s="24" t="s">
        <v>250</v>
      </c>
      <c r="AT122" s="24" t="s">
        <v>504</v>
      </c>
      <c r="AU122" s="24" t="s">
        <v>87</v>
      </c>
      <c r="AY122" s="24" t="s">
        <v>201</v>
      </c>
      <c r="BE122" s="213">
        <f>IF(N122="základní",J122,0)</f>
        <v>0</v>
      </c>
      <c r="BF122" s="213">
        <f>IF(N122="snížená",J122,0)</f>
        <v>0</v>
      </c>
      <c r="BG122" s="213">
        <f>IF(N122="zákl. přenesená",J122,0)</f>
        <v>0</v>
      </c>
      <c r="BH122" s="213">
        <f>IF(N122="sníž. přenesená",J122,0)</f>
        <v>0</v>
      </c>
      <c r="BI122" s="213">
        <f>IF(N122="nulová",J122,0)</f>
        <v>0</v>
      </c>
      <c r="BJ122" s="24" t="s">
        <v>85</v>
      </c>
      <c r="BK122" s="213">
        <f>ROUND(I122*H122,2)</f>
        <v>0</v>
      </c>
      <c r="BL122" s="24" t="s">
        <v>208</v>
      </c>
      <c r="BM122" s="24" t="s">
        <v>417</v>
      </c>
    </row>
    <row r="123" spans="2:47" s="1" customFormat="1" ht="13.5">
      <c r="B123" s="47"/>
      <c r="D123" s="214" t="s">
        <v>210</v>
      </c>
      <c r="F123" s="215" t="s">
        <v>971</v>
      </c>
      <c r="I123" s="216"/>
      <c r="L123" s="47"/>
      <c r="M123" s="217"/>
      <c r="N123" s="48"/>
      <c r="O123" s="48"/>
      <c r="P123" s="48"/>
      <c r="Q123" s="48"/>
      <c r="R123" s="48"/>
      <c r="S123" s="48"/>
      <c r="T123" s="86"/>
      <c r="AT123" s="24" t="s">
        <v>210</v>
      </c>
      <c r="AU123" s="24" t="s">
        <v>87</v>
      </c>
    </row>
    <row r="124" spans="2:65" s="1" customFormat="1" ht="16.5" customHeight="1">
      <c r="B124" s="201"/>
      <c r="C124" s="202" t="s">
        <v>313</v>
      </c>
      <c r="D124" s="202" t="s">
        <v>203</v>
      </c>
      <c r="E124" s="203" t="s">
        <v>972</v>
      </c>
      <c r="F124" s="204" t="s">
        <v>973</v>
      </c>
      <c r="G124" s="205" t="s">
        <v>330</v>
      </c>
      <c r="H124" s="206">
        <v>421</v>
      </c>
      <c r="I124" s="207"/>
      <c r="J124" s="208">
        <f>ROUND(I124*H124,2)</f>
        <v>0</v>
      </c>
      <c r="K124" s="204" t="s">
        <v>5</v>
      </c>
      <c r="L124" s="47"/>
      <c r="M124" s="209" t="s">
        <v>5</v>
      </c>
      <c r="N124" s="210" t="s">
        <v>48</v>
      </c>
      <c r="O124" s="48"/>
      <c r="P124" s="211">
        <f>O124*H124</f>
        <v>0</v>
      </c>
      <c r="Q124" s="211">
        <v>0</v>
      </c>
      <c r="R124" s="211">
        <f>Q124*H124</f>
        <v>0</v>
      </c>
      <c r="S124" s="211">
        <v>0</v>
      </c>
      <c r="T124" s="212">
        <f>S124*H124</f>
        <v>0</v>
      </c>
      <c r="AR124" s="24" t="s">
        <v>208</v>
      </c>
      <c r="AT124" s="24" t="s">
        <v>203</v>
      </c>
      <c r="AU124" s="24" t="s">
        <v>87</v>
      </c>
      <c r="AY124" s="24" t="s">
        <v>201</v>
      </c>
      <c r="BE124" s="213">
        <f>IF(N124="základní",J124,0)</f>
        <v>0</v>
      </c>
      <c r="BF124" s="213">
        <f>IF(N124="snížená",J124,0)</f>
        <v>0</v>
      </c>
      <c r="BG124" s="213">
        <f>IF(N124="zákl. přenesená",J124,0)</f>
        <v>0</v>
      </c>
      <c r="BH124" s="213">
        <f>IF(N124="sníž. přenesená",J124,0)</f>
        <v>0</v>
      </c>
      <c r="BI124" s="213">
        <f>IF(N124="nulová",J124,0)</f>
        <v>0</v>
      </c>
      <c r="BJ124" s="24" t="s">
        <v>85</v>
      </c>
      <c r="BK124" s="213">
        <f>ROUND(I124*H124,2)</f>
        <v>0</v>
      </c>
      <c r="BL124" s="24" t="s">
        <v>208</v>
      </c>
      <c r="BM124" s="24" t="s">
        <v>430</v>
      </c>
    </row>
    <row r="125" spans="2:47" s="1" customFormat="1" ht="13.5">
      <c r="B125" s="47"/>
      <c r="D125" s="214" t="s">
        <v>210</v>
      </c>
      <c r="F125" s="215" t="s">
        <v>973</v>
      </c>
      <c r="I125" s="216"/>
      <c r="L125" s="47"/>
      <c r="M125" s="217"/>
      <c r="N125" s="48"/>
      <c r="O125" s="48"/>
      <c r="P125" s="48"/>
      <c r="Q125" s="48"/>
      <c r="R125" s="48"/>
      <c r="S125" s="48"/>
      <c r="T125" s="86"/>
      <c r="AT125" s="24" t="s">
        <v>210</v>
      </c>
      <c r="AU125" s="24" t="s">
        <v>87</v>
      </c>
    </row>
    <row r="126" spans="2:65" s="1" customFormat="1" ht="16.5" customHeight="1">
      <c r="B126" s="201"/>
      <c r="C126" s="202" t="s">
        <v>318</v>
      </c>
      <c r="D126" s="202" t="s">
        <v>203</v>
      </c>
      <c r="E126" s="203" t="s">
        <v>974</v>
      </c>
      <c r="F126" s="204" t="s">
        <v>975</v>
      </c>
      <c r="G126" s="205" t="s">
        <v>947</v>
      </c>
      <c r="H126" s="255"/>
      <c r="I126" s="207"/>
      <c r="J126" s="208">
        <f>ROUND(I126*H126,2)</f>
        <v>0</v>
      </c>
      <c r="K126" s="204" t="s">
        <v>5</v>
      </c>
      <c r="L126" s="47"/>
      <c r="M126" s="209" t="s">
        <v>5</v>
      </c>
      <c r="N126" s="210" t="s">
        <v>48</v>
      </c>
      <c r="O126" s="48"/>
      <c r="P126" s="211">
        <f>O126*H126</f>
        <v>0</v>
      </c>
      <c r="Q126" s="211">
        <v>0</v>
      </c>
      <c r="R126" s="211">
        <f>Q126*H126</f>
        <v>0</v>
      </c>
      <c r="S126" s="211">
        <v>0</v>
      </c>
      <c r="T126" s="212">
        <f>S126*H126</f>
        <v>0</v>
      </c>
      <c r="AR126" s="24" t="s">
        <v>208</v>
      </c>
      <c r="AT126" s="24" t="s">
        <v>203</v>
      </c>
      <c r="AU126" s="24" t="s">
        <v>87</v>
      </c>
      <c r="AY126" s="24" t="s">
        <v>201</v>
      </c>
      <c r="BE126" s="213">
        <f>IF(N126="základní",J126,0)</f>
        <v>0</v>
      </c>
      <c r="BF126" s="213">
        <f>IF(N126="snížená",J126,0)</f>
        <v>0</v>
      </c>
      <c r="BG126" s="213">
        <f>IF(N126="zákl. přenesená",J126,0)</f>
        <v>0</v>
      </c>
      <c r="BH126" s="213">
        <f>IF(N126="sníž. přenesená",J126,0)</f>
        <v>0</v>
      </c>
      <c r="BI126" s="213">
        <f>IF(N126="nulová",J126,0)</f>
        <v>0</v>
      </c>
      <c r="BJ126" s="24" t="s">
        <v>85</v>
      </c>
      <c r="BK126" s="213">
        <f>ROUND(I126*H126,2)</f>
        <v>0</v>
      </c>
      <c r="BL126" s="24" t="s">
        <v>208</v>
      </c>
      <c r="BM126" s="24" t="s">
        <v>147</v>
      </c>
    </row>
    <row r="127" spans="2:47" s="1" customFormat="1" ht="13.5">
      <c r="B127" s="47"/>
      <c r="D127" s="214" t="s">
        <v>210</v>
      </c>
      <c r="F127" s="215" t="s">
        <v>975</v>
      </c>
      <c r="I127" s="216"/>
      <c r="L127" s="47"/>
      <c r="M127" s="217"/>
      <c r="N127" s="48"/>
      <c r="O127" s="48"/>
      <c r="P127" s="48"/>
      <c r="Q127" s="48"/>
      <c r="R127" s="48"/>
      <c r="S127" s="48"/>
      <c r="T127" s="86"/>
      <c r="AT127" s="24" t="s">
        <v>210</v>
      </c>
      <c r="AU127" s="24" t="s">
        <v>87</v>
      </c>
    </row>
    <row r="128" spans="2:65" s="1" customFormat="1" ht="16.5" customHeight="1">
      <c r="B128" s="201"/>
      <c r="C128" s="202" t="s">
        <v>10</v>
      </c>
      <c r="D128" s="202" t="s">
        <v>203</v>
      </c>
      <c r="E128" s="203" t="s">
        <v>976</v>
      </c>
      <c r="F128" s="204" t="s">
        <v>977</v>
      </c>
      <c r="G128" s="205" t="s">
        <v>947</v>
      </c>
      <c r="H128" s="255"/>
      <c r="I128" s="207"/>
      <c r="J128" s="208">
        <f>ROUND(I128*H128,2)</f>
        <v>0</v>
      </c>
      <c r="K128" s="204" t="s">
        <v>5</v>
      </c>
      <c r="L128" s="47"/>
      <c r="M128" s="209" t="s">
        <v>5</v>
      </c>
      <c r="N128" s="210" t="s">
        <v>48</v>
      </c>
      <c r="O128" s="48"/>
      <c r="P128" s="211">
        <f>O128*H128</f>
        <v>0</v>
      </c>
      <c r="Q128" s="211">
        <v>0</v>
      </c>
      <c r="R128" s="211">
        <f>Q128*H128</f>
        <v>0</v>
      </c>
      <c r="S128" s="211">
        <v>0</v>
      </c>
      <c r="T128" s="212">
        <f>S128*H128</f>
        <v>0</v>
      </c>
      <c r="AR128" s="24" t="s">
        <v>208</v>
      </c>
      <c r="AT128" s="24" t="s">
        <v>203</v>
      </c>
      <c r="AU128" s="24" t="s">
        <v>87</v>
      </c>
      <c r="AY128" s="24" t="s">
        <v>201</v>
      </c>
      <c r="BE128" s="213">
        <f>IF(N128="základní",J128,0)</f>
        <v>0</v>
      </c>
      <c r="BF128" s="213">
        <f>IF(N128="snížená",J128,0)</f>
        <v>0</v>
      </c>
      <c r="BG128" s="213">
        <f>IF(N128="zákl. přenesená",J128,0)</f>
        <v>0</v>
      </c>
      <c r="BH128" s="213">
        <f>IF(N128="sníž. přenesená",J128,0)</f>
        <v>0</v>
      </c>
      <c r="BI128" s="213">
        <f>IF(N128="nulová",J128,0)</f>
        <v>0</v>
      </c>
      <c r="BJ128" s="24" t="s">
        <v>85</v>
      </c>
      <c r="BK128" s="213">
        <f>ROUND(I128*H128,2)</f>
        <v>0</v>
      </c>
      <c r="BL128" s="24" t="s">
        <v>208</v>
      </c>
      <c r="BM128" s="24" t="s">
        <v>456</v>
      </c>
    </row>
    <row r="129" spans="2:47" s="1" customFormat="1" ht="13.5">
      <c r="B129" s="47"/>
      <c r="D129" s="214" t="s">
        <v>210</v>
      </c>
      <c r="F129" s="215" t="s">
        <v>977</v>
      </c>
      <c r="I129" s="216"/>
      <c r="L129" s="47"/>
      <c r="M129" s="217"/>
      <c r="N129" s="48"/>
      <c r="O129" s="48"/>
      <c r="P129" s="48"/>
      <c r="Q129" s="48"/>
      <c r="R129" s="48"/>
      <c r="S129" s="48"/>
      <c r="T129" s="86"/>
      <c r="AT129" s="24" t="s">
        <v>210</v>
      </c>
      <c r="AU129" s="24" t="s">
        <v>87</v>
      </c>
    </row>
    <row r="130" spans="2:63" s="10" customFormat="1" ht="29.85" customHeight="1">
      <c r="B130" s="188"/>
      <c r="D130" s="189" t="s">
        <v>76</v>
      </c>
      <c r="E130" s="199" t="s">
        <v>978</v>
      </c>
      <c r="F130" s="199" t="s">
        <v>979</v>
      </c>
      <c r="I130" s="191"/>
      <c r="J130" s="200">
        <f>BK130</f>
        <v>0</v>
      </c>
      <c r="L130" s="188"/>
      <c r="M130" s="193"/>
      <c r="N130" s="194"/>
      <c r="O130" s="194"/>
      <c r="P130" s="195">
        <f>SUM(P131:P148)</f>
        <v>0</v>
      </c>
      <c r="Q130" s="194"/>
      <c r="R130" s="195">
        <f>SUM(R131:R148)</f>
        <v>0</v>
      </c>
      <c r="S130" s="194"/>
      <c r="T130" s="196">
        <f>SUM(T131:T148)</f>
        <v>0</v>
      </c>
      <c r="AR130" s="189" t="s">
        <v>85</v>
      </c>
      <c r="AT130" s="197" t="s">
        <v>76</v>
      </c>
      <c r="AU130" s="197" t="s">
        <v>85</v>
      </c>
      <c r="AY130" s="189" t="s">
        <v>201</v>
      </c>
      <c r="BK130" s="198">
        <f>SUM(BK131:BK148)</f>
        <v>0</v>
      </c>
    </row>
    <row r="131" spans="2:65" s="1" customFormat="1" ht="16.5" customHeight="1">
      <c r="B131" s="201"/>
      <c r="C131" s="202" t="s">
        <v>327</v>
      </c>
      <c r="D131" s="202" t="s">
        <v>203</v>
      </c>
      <c r="E131" s="203" t="s">
        <v>984</v>
      </c>
      <c r="F131" s="204" t="s">
        <v>985</v>
      </c>
      <c r="G131" s="205" t="s">
        <v>316</v>
      </c>
      <c r="H131" s="206">
        <v>26</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87</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468</v>
      </c>
    </row>
    <row r="132" spans="2:47" s="1" customFormat="1" ht="13.5">
      <c r="B132" s="47"/>
      <c r="D132" s="214" t="s">
        <v>210</v>
      </c>
      <c r="F132" s="215" t="s">
        <v>985</v>
      </c>
      <c r="I132" s="216"/>
      <c r="L132" s="47"/>
      <c r="M132" s="217"/>
      <c r="N132" s="48"/>
      <c r="O132" s="48"/>
      <c r="P132" s="48"/>
      <c r="Q132" s="48"/>
      <c r="R132" s="48"/>
      <c r="S132" s="48"/>
      <c r="T132" s="86"/>
      <c r="AT132" s="24" t="s">
        <v>210</v>
      </c>
      <c r="AU132" s="24" t="s">
        <v>87</v>
      </c>
    </row>
    <row r="133" spans="2:65" s="1" customFormat="1" ht="16.5" customHeight="1">
      <c r="B133" s="201"/>
      <c r="C133" s="242" t="s">
        <v>334</v>
      </c>
      <c r="D133" s="242" t="s">
        <v>504</v>
      </c>
      <c r="E133" s="243" t="s">
        <v>2519</v>
      </c>
      <c r="F133" s="244" t="s">
        <v>2520</v>
      </c>
      <c r="G133" s="245" t="s">
        <v>316</v>
      </c>
      <c r="H133" s="246">
        <v>26</v>
      </c>
      <c r="I133" s="247"/>
      <c r="J133" s="248">
        <f>ROUND(I133*H133,2)</f>
        <v>0</v>
      </c>
      <c r="K133" s="244" t="s">
        <v>5</v>
      </c>
      <c r="L133" s="249"/>
      <c r="M133" s="250" t="s">
        <v>5</v>
      </c>
      <c r="N133" s="251" t="s">
        <v>48</v>
      </c>
      <c r="O133" s="48"/>
      <c r="P133" s="211">
        <f>O133*H133</f>
        <v>0</v>
      </c>
      <c r="Q133" s="211">
        <v>0</v>
      </c>
      <c r="R133" s="211">
        <f>Q133*H133</f>
        <v>0</v>
      </c>
      <c r="S133" s="211">
        <v>0</v>
      </c>
      <c r="T133" s="212">
        <f>S133*H133</f>
        <v>0</v>
      </c>
      <c r="AR133" s="24" t="s">
        <v>250</v>
      </c>
      <c r="AT133" s="24" t="s">
        <v>504</v>
      </c>
      <c r="AU133" s="24" t="s">
        <v>87</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480</v>
      </c>
    </row>
    <row r="134" spans="2:47" s="1" customFormat="1" ht="13.5">
      <c r="B134" s="47"/>
      <c r="D134" s="214" t="s">
        <v>210</v>
      </c>
      <c r="F134" s="215" t="s">
        <v>2520</v>
      </c>
      <c r="I134" s="216"/>
      <c r="L134" s="47"/>
      <c r="M134" s="217"/>
      <c r="N134" s="48"/>
      <c r="O134" s="48"/>
      <c r="P134" s="48"/>
      <c r="Q134" s="48"/>
      <c r="R134" s="48"/>
      <c r="S134" s="48"/>
      <c r="T134" s="86"/>
      <c r="AT134" s="24" t="s">
        <v>210</v>
      </c>
      <c r="AU134" s="24" t="s">
        <v>87</v>
      </c>
    </row>
    <row r="135" spans="2:65" s="1" customFormat="1" ht="16.5" customHeight="1">
      <c r="B135" s="201"/>
      <c r="C135" s="242" t="s">
        <v>341</v>
      </c>
      <c r="D135" s="242" t="s">
        <v>504</v>
      </c>
      <c r="E135" s="243" t="s">
        <v>990</v>
      </c>
      <c r="F135" s="244" t="s">
        <v>2521</v>
      </c>
      <c r="G135" s="245" t="s">
        <v>316</v>
      </c>
      <c r="H135" s="246">
        <v>52</v>
      </c>
      <c r="I135" s="247"/>
      <c r="J135" s="248">
        <f>ROUND(I135*H135,2)</f>
        <v>0</v>
      </c>
      <c r="K135" s="244" t="s">
        <v>5</v>
      </c>
      <c r="L135" s="249"/>
      <c r="M135" s="250" t="s">
        <v>5</v>
      </c>
      <c r="N135" s="251" t="s">
        <v>48</v>
      </c>
      <c r="O135" s="48"/>
      <c r="P135" s="211">
        <f>O135*H135</f>
        <v>0</v>
      </c>
      <c r="Q135" s="211">
        <v>0</v>
      </c>
      <c r="R135" s="211">
        <f>Q135*H135</f>
        <v>0</v>
      </c>
      <c r="S135" s="211">
        <v>0</v>
      </c>
      <c r="T135" s="212">
        <f>S135*H135</f>
        <v>0</v>
      </c>
      <c r="AR135" s="24" t="s">
        <v>250</v>
      </c>
      <c r="AT135" s="24" t="s">
        <v>504</v>
      </c>
      <c r="AU135" s="24" t="s">
        <v>87</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496</v>
      </c>
    </row>
    <row r="136" spans="2:47" s="1" customFormat="1" ht="13.5">
      <c r="B136" s="47"/>
      <c r="D136" s="214" t="s">
        <v>210</v>
      </c>
      <c r="F136" s="215" t="s">
        <v>2521</v>
      </c>
      <c r="I136" s="216"/>
      <c r="L136" s="47"/>
      <c r="M136" s="217"/>
      <c r="N136" s="48"/>
      <c r="O136" s="48"/>
      <c r="P136" s="48"/>
      <c r="Q136" s="48"/>
      <c r="R136" s="48"/>
      <c r="S136" s="48"/>
      <c r="T136" s="86"/>
      <c r="AT136" s="24" t="s">
        <v>210</v>
      </c>
      <c r="AU136" s="24" t="s">
        <v>87</v>
      </c>
    </row>
    <row r="137" spans="2:65" s="1" customFormat="1" ht="16.5" customHeight="1">
      <c r="B137" s="201"/>
      <c r="C137" s="202" t="s">
        <v>347</v>
      </c>
      <c r="D137" s="202" t="s">
        <v>203</v>
      </c>
      <c r="E137" s="203" t="s">
        <v>994</v>
      </c>
      <c r="F137" s="204" t="s">
        <v>995</v>
      </c>
      <c r="G137" s="205" t="s">
        <v>316</v>
      </c>
      <c r="H137" s="206">
        <v>8</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87</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509</v>
      </c>
    </row>
    <row r="138" spans="2:47" s="1" customFormat="1" ht="13.5">
      <c r="B138" s="47"/>
      <c r="D138" s="214" t="s">
        <v>210</v>
      </c>
      <c r="F138" s="215" t="s">
        <v>995</v>
      </c>
      <c r="I138" s="216"/>
      <c r="L138" s="47"/>
      <c r="M138" s="217"/>
      <c r="N138" s="48"/>
      <c r="O138" s="48"/>
      <c r="P138" s="48"/>
      <c r="Q138" s="48"/>
      <c r="R138" s="48"/>
      <c r="S138" s="48"/>
      <c r="T138" s="86"/>
      <c r="AT138" s="24" t="s">
        <v>210</v>
      </c>
      <c r="AU138" s="24" t="s">
        <v>87</v>
      </c>
    </row>
    <row r="139" spans="2:65" s="1" customFormat="1" ht="16.5" customHeight="1">
      <c r="B139" s="201"/>
      <c r="C139" s="242" t="s">
        <v>352</v>
      </c>
      <c r="D139" s="242" t="s">
        <v>504</v>
      </c>
      <c r="E139" s="243" t="s">
        <v>996</v>
      </c>
      <c r="F139" s="244" t="s">
        <v>997</v>
      </c>
      <c r="G139" s="245" t="s">
        <v>316</v>
      </c>
      <c r="H139" s="246">
        <v>8</v>
      </c>
      <c r="I139" s="247"/>
      <c r="J139" s="248">
        <f>ROUND(I139*H139,2)</f>
        <v>0</v>
      </c>
      <c r="K139" s="244" t="s">
        <v>5</v>
      </c>
      <c r="L139" s="249"/>
      <c r="M139" s="250" t="s">
        <v>5</v>
      </c>
      <c r="N139" s="251" t="s">
        <v>48</v>
      </c>
      <c r="O139" s="48"/>
      <c r="P139" s="211">
        <f>O139*H139</f>
        <v>0</v>
      </c>
      <c r="Q139" s="211">
        <v>0</v>
      </c>
      <c r="R139" s="211">
        <f>Q139*H139</f>
        <v>0</v>
      </c>
      <c r="S139" s="211">
        <v>0</v>
      </c>
      <c r="T139" s="212">
        <f>S139*H139</f>
        <v>0</v>
      </c>
      <c r="AR139" s="24" t="s">
        <v>250</v>
      </c>
      <c r="AT139" s="24" t="s">
        <v>504</v>
      </c>
      <c r="AU139" s="24" t="s">
        <v>87</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518</v>
      </c>
    </row>
    <row r="140" spans="2:47" s="1" customFormat="1" ht="13.5">
      <c r="B140" s="47"/>
      <c r="D140" s="214" t="s">
        <v>210</v>
      </c>
      <c r="F140" s="215" t="s">
        <v>997</v>
      </c>
      <c r="I140" s="216"/>
      <c r="L140" s="47"/>
      <c r="M140" s="217"/>
      <c r="N140" s="48"/>
      <c r="O140" s="48"/>
      <c r="P140" s="48"/>
      <c r="Q140" s="48"/>
      <c r="R140" s="48"/>
      <c r="S140" s="48"/>
      <c r="T140" s="86"/>
      <c r="AT140" s="24" t="s">
        <v>210</v>
      </c>
      <c r="AU140" s="24" t="s">
        <v>87</v>
      </c>
    </row>
    <row r="141" spans="2:65" s="1" customFormat="1" ht="16.5" customHeight="1">
      <c r="B141" s="201"/>
      <c r="C141" s="202" t="s">
        <v>357</v>
      </c>
      <c r="D141" s="202" t="s">
        <v>203</v>
      </c>
      <c r="E141" s="203" t="s">
        <v>998</v>
      </c>
      <c r="F141" s="204" t="s">
        <v>999</v>
      </c>
      <c r="G141" s="205" t="s">
        <v>316</v>
      </c>
      <c r="H141" s="206">
        <v>18</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87</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528</v>
      </c>
    </row>
    <row r="142" spans="2:47" s="1" customFormat="1" ht="13.5">
      <c r="B142" s="47"/>
      <c r="D142" s="214" t="s">
        <v>210</v>
      </c>
      <c r="F142" s="215" t="s">
        <v>999</v>
      </c>
      <c r="I142" s="216"/>
      <c r="L142" s="47"/>
      <c r="M142" s="217"/>
      <c r="N142" s="48"/>
      <c r="O142" s="48"/>
      <c r="P142" s="48"/>
      <c r="Q142" s="48"/>
      <c r="R142" s="48"/>
      <c r="S142" s="48"/>
      <c r="T142" s="86"/>
      <c r="AT142" s="24" t="s">
        <v>210</v>
      </c>
      <c r="AU142" s="24" t="s">
        <v>87</v>
      </c>
    </row>
    <row r="143" spans="2:65" s="1" customFormat="1" ht="16.5" customHeight="1">
      <c r="B143" s="201"/>
      <c r="C143" s="242" t="s">
        <v>368</v>
      </c>
      <c r="D143" s="242" t="s">
        <v>504</v>
      </c>
      <c r="E143" s="243" t="s">
        <v>1000</v>
      </c>
      <c r="F143" s="244" t="s">
        <v>1001</v>
      </c>
      <c r="G143" s="245" t="s">
        <v>316</v>
      </c>
      <c r="H143" s="246">
        <v>18</v>
      </c>
      <c r="I143" s="247"/>
      <c r="J143" s="248">
        <f>ROUND(I143*H143,2)</f>
        <v>0</v>
      </c>
      <c r="K143" s="244" t="s">
        <v>5</v>
      </c>
      <c r="L143" s="249"/>
      <c r="M143" s="250" t="s">
        <v>5</v>
      </c>
      <c r="N143" s="251" t="s">
        <v>48</v>
      </c>
      <c r="O143" s="48"/>
      <c r="P143" s="211">
        <f>O143*H143</f>
        <v>0</v>
      </c>
      <c r="Q143" s="211">
        <v>0</v>
      </c>
      <c r="R143" s="211">
        <f>Q143*H143</f>
        <v>0</v>
      </c>
      <c r="S143" s="211">
        <v>0</v>
      </c>
      <c r="T143" s="212">
        <f>S143*H143</f>
        <v>0</v>
      </c>
      <c r="AR143" s="24" t="s">
        <v>250</v>
      </c>
      <c r="AT143" s="24" t="s">
        <v>504</v>
      </c>
      <c r="AU143" s="24" t="s">
        <v>87</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541</v>
      </c>
    </row>
    <row r="144" spans="2:47" s="1" customFormat="1" ht="13.5">
      <c r="B144" s="47"/>
      <c r="D144" s="214" t="s">
        <v>210</v>
      </c>
      <c r="F144" s="215" t="s">
        <v>1001</v>
      </c>
      <c r="I144" s="216"/>
      <c r="L144" s="47"/>
      <c r="M144" s="217"/>
      <c r="N144" s="48"/>
      <c r="O144" s="48"/>
      <c r="P144" s="48"/>
      <c r="Q144" s="48"/>
      <c r="R144" s="48"/>
      <c r="S144" s="48"/>
      <c r="T144" s="86"/>
      <c r="AT144" s="24" t="s">
        <v>210</v>
      </c>
      <c r="AU144" s="24" t="s">
        <v>87</v>
      </c>
    </row>
    <row r="145" spans="2:65" s="1" customFormat="1" ht="16.5" customHeight="1">
      <c r="B145" s="201"/>
      <c r="C145" s="202" t="s">
        <v>374</v>
      </c>
      <c r="D145" s="202" t="s">
        <v>203</v>
      </c>
      <c r="E145" s="203" t="s">
        <v>1002</v>
      </c>
      <c r="F145" s="204" t="s">
        <v>1003</v>
      </c>
      <c r="G145" s="205" t="s">
        <v>316</v>
      </c>
      <c r="H145" s="206">
        <v>26</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87</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550</v>
      </c>
    </row>
    <row r="146" spans="2:47" s="1" customFormat="1" ht="13.5">
      <c r="B146" s="47"/>
      <c r="D146" s="214" t="s">
        <v>210</v>
      </c>
      <c r="F146" s="215" t="s">
        <v>1003</v>
      </c>
      <c r="I146" s="216"/>
      <c r="L146" s="47"/>
      <c r="M146" s="217"/>
      <c r="N146" s="48"/>
      <c r="O146" s="48"/>
      <c r="P146" s="48"/>
      <c r="Q146" s="48"/>
      <c r="R146" s="48"/>
      <c r="S146" s="48"/>
      <c r="T146" s="86"/>
      <c r="AT146" s="24" t="s">
        <v>210</v>
      </c>
      <c r="AU146" s="24" t="s">
        <v>87</v>
      </c>
    </row>
    <row r="147" spans="2:65" s="1" customFormat="1" ht="16.5" customHeight="1">
      <c r="B147" s="201"/>
      <c r="C147" s="202" t="s">
        <v>144</v>
      </c>
      <c r="D147" s="202" t="s">
        <v>203</v>
      </c>
      <c r="E147" s="203" t="s">
        <v>1006</v>
      </c>
      <c r="F147" s="204" t="s">
        <v>1007</v>
      </c>
      <c r="G147" s="205" t="s">
        <v>947</v>
      </c>
      <c r="H147" s="255"/>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87</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562</v>
      </c>
    </row>
    <row r="148" spans="2:47" s="1" customFormat="1" ht="13.5">
      <c r="B148" s="47"/>
      <c r="D148" s="214" t="s">
        <v>210</v>
      </c>
      <c r="F148" s="215" t="s">
        <v>1007</v>
      </c>
      <c r="I148" s="216"/>
      <c r="L148" s="47"/>
      <c r="M148" s="217"/>
      <c r="N148" s="48"/>
      <c r="O148" s="48"/>
      <c r="P148" s="48"/>
      <c r="Q148" s="48"/>
      <c r="R148" s="48"/>
      <c r="S148" s="48"/>
      <c r="T148" s="86"/>
      <c r="AT148" s="24" t="s">
        <v>210</v>
      </c>
      <c r="AU148" s="24" t="s">
        <v>87</v>
      </c>
    </row>
    <row r="149" spans="2:63" s="10" customFormat="1" ht="29.85" customHeight="1">
      <c r="B149" s="188"/>
      <c r="D149" s="189" t="s">
        <v>76</v>
      </c>
      <c r="E149" s="199" t="s">
        <v>1008</v>
      </c>
      <c r="F149" s="199" t="s">
        <v>1009</v>
      </c>
      <c r="I149" s="191"/>
      <c r="J149" s="200">
        <f>BK149</f>
        <v>0</v>
      </c>
      <c r="L149" s="188"/>
      <c r="M149" s="193"/>
      <c r="N149" s="194"/>
      <c r="O149" s="194"/>
      <c r="P149" s="195">
        <f>SUM(P150:P157)</f>
        <v>0</v>
      </c>
      <c r="Q149" s="194"/>
      <c r="R149" s="195">
        <f>SUM(R150:R157)</f>
        <v>0</v>
      </c>
      <c r="S149" s="194"/>
      <c r="T149" s="196">
        <f>SUM(T150:T157)</f>
        <v>0</v>
      </c>
      <c r="AR149" s="189" t="s">
        <v>85</v>
      </c>
      <c r="AT149" s="197" t="s">
        <v>76</v>
      </c>
      <c r="AU149" s="197" t="s">
        <v>85</v>
      </c>
      <c r="AY149" s="189" t="s">
        <v>201</v>
      </c>
      <c r="BK149" s="198">
        <f>SUM(BK150:BK157)</f>
        <v>0</v>
      </c>
    </row>
    <row r="150" spans="2:65" s="1" customFormat="1" ht="25.5" customHeight="1">
      <c r="B150" s="201"/>
      <c r="C150" s="202" t="s">
        <v>385</v>
      </c>
      <c r="D150" s="202" t="s">
        <v>203</v>
      </c>
      <c r="E150" s="203" t="s">
        <v>1010</v>
      </c>
      <c r="F150" s="204" t="s">
        <v>2522</v>
      </c>
      <c r="G150" s="205" t="s">
        <v>316</v>
      </c>
      <c r="H150" s="206">
        <v>26</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87</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574</v>
      </c>
    </row>
    <row r="151" spans="2:47" s="1" customFormat="1" ht="13.5">
      <c r="B151" s="47"/>
      <c r="D151" s="214" t="s">
        <v>210</v>
      </c>
      <c r="F151" s="215" t="s">
        <v>2522</v>
      </c>
      <c r="I151" s="216"/>
      <c r="L151" s="47"/>
      <c r="M151" s="217"/>
      <c r="N151" s="48"/>
      <c r="O151" s="48"/>
      <c r="P151" s="48"/>
      <c r="Q151" s="48"/>
      <c r="R151" s="48"/>
      <c r="S151" s="48"/>
      <c r="T151" s="86"/>
      <c r="AT151" s="24" t="s">
        <v>210</v>
      </c>
      <c r="AU151" s="24" t="s">
        <v>87</v>
      </c>
    </row>
    <row r="152" spans="2:65" s="1" customFormat="1" ht="16.5" customHeight="1">
      <c r="B152" s="201"/>
      <c r="C152" s="242" t="s">
        <v>391</v>
      </c>
      <c r="D152" s="242" t="s">
        <v>504</v>
      </c>
      <c r="E152" s="243" t="s">
        <v>2523</v>
      </c>
      <c r="F152" s="244" t="s">
        <v>2524</v>
      </c>
      <c r="G152" s="245" t="s">
        <v>316</v>
      </c>
      <c r="H152" s="246">
        <v>26</v>
      </c>
      <c r="I152" s="247"/>
      <c r="J152" s="248">
        <f>ROUND(I152*H152,2)</f>
        <v>0</v>
      </c>
      <c r="K152" s="244" t="s">
        <v>5</v>
      </c>
      <c r="L152" s="249"/>
      <c r="M152" s="250" t="s">
        <v>5</v>
      </c>
      <c r="N152" s="251" t="s">
        <v>48</v>
      </c>
      <c r="O152" s="48"/>
      <c r="P152" s="211">
        <f>O152*H152</f>
        <v>0</v>
      </c>
      <c r="Q152" s="211">
        <v>0</v>
      </c>
      <c r="R152" s="211">
        <f>Q152*H152</f>
        <v>0</v>
      </c>
      <c r="S152" s="211">
        <v>0</v>
      </c>
      <c r="T152" s="212">
        <f>S152*H152</f>
        <v>0</v>
      </c>
      <c r="AR152" s="24" t="s">
        <v>250</v>
      </c>
      <c r="AT152" s="24" t="s">
        <v>504</v>
      </c>
      <c r="AU152" s="24" t="s">
        <v>87</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584</v>
      </c>
    </row>
    <row r="153" spans="2:47" s="1" customFormat="1" ht="13.5">
      <c r="B153" s="47"/>
      <c r="D153" s="214" t="s">
        <v>210</v>
      </c>
      <c r="F153" s="215" t="s">
        <v>2524</v>
      </c>
      <c r="I153" s="216"/>
      <c r="L153" s="47"/>
      <c r="M153" s="217"/>
      <c r="N153" s="48"/>
      <c r="O153" s="48"/>
      <c r="P153" s="48"/>
      <c r="Q153" s="48"/>
      <c r="R153" s="48"/>
      <c r="S153" s="48"/>
      <c r="T153" s="86"/>
      <c r="AT153" s="24" t="s">
        <v>210</v>
      </c>
      <c r="AU153" s="24" t="s">
        <v>87</v>
      </c>
    </row>
    <row r="154" spans="2:65" s="1" customFormat="1" ht="16.5" customHeight="1">
      <c r="B154" s="201"/>
      <c r="C154" s="202" t="s">
        <v>403</v>
      </c>
      <c r="D154" s="202" t="s">
        <v>203</v>
      </c>
      <c r="E154" s="203" t="s">
        <v>1016</v>
      </c>
      <c r="F154" s="204" t="s">
        <v>1017</v>
      </c>
      <c r="G154" s="205" t="s">
        <v>316</v>
      </c>
      <c r="H154" s="206">
        <v>26</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87</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596</v>
      </c>
    </row>
    <row r="155" spans="2:47" s="1" customFormat="1" ht="13.5">
      <c r="B155" s="47"/>
      <c r="D155" s="214" t="s">
        <v>210</v>
      </c>
      <c r="F155" s="215" t="s">
        <v>1017</v>
      </c>
      <c r="I155" s="216"/>
      <c r="L155" s="47"/>
      <c r="M155" s="217"/>
      <c r="N155" s="48"/>
      <c r="O155" s="48"/>
      <c r="P155" s="48"/>
      <c r="Q155" s="48"/>
      <c r="R155" s="48"/>
      <c r="S155" s="48"/>
      <c r="T155" s="86"/>
      <c r="AT155" s="24" t="s">
        <v>210</v>
      </c>
      <c r="AU155" s="24" t="s">
        <v>87</v>
      </c>
    </row>
    <row r="156" spans="2:65" s="1" customFormat="1" ht="16.5" customHeight="1">
      <c r="B156" s="201"/>
      <c r="C156" s="202" t="s">
        <v>407</v>
      </c>
      <c r="D156" s="202" t="s">
        <v>203</v>
      </c>
      <c r="E156" s="203" t="s">
        <v>1018</v>
      </c>
      <c r="F156" s="204" t="s">
        <v>1019</v>
      </c>
      <c r="G156" s="205" t="s">
        <v>947</v>
      </c>
      <c r="H156" s="255"/>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87</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609</v>
      </c>
    </row>
    <row r="157" spans="2:47" s="1" customFormat="1" ht="13.5">
      <c r="B157" s="47"/>
      <c r="D157" s="214" t="s">
        <v>210</v>
      </c>
      <c r="F157" s="215" t="s">
        <v>1019</v>
      </c>
      <c r="I157" s="216"/>
      <c r="L157" s="47"/>
      <c r="M157" s="217"/>
      <c r="N157" s="48"/>
      <c r="O157" s="48"/>
      <c r="P157" s="48"/>
      <c r="Q157" s="48"/>
      <c r="R157" s="48"/>
      <c r="S157" s="48"/>
      <c r="T157" s="86"/>
      <c r="AT157" s="24" t="s">
        <v>210</v>
      </c>
      <c r="AU157" s="24" t="s">
        <v>87</v>
      </c>
    </row>
    <row r="158" spans="2:63" s="10" customFormat="1" ht="29.85" customHeight="1">
      <c r="B158" s="188"/>
      <c r="D158" s="189" t="s">
        <v>76</v>
      </c>
      <c r="E158" s="199" t="s">
        <v>680</v>
      </c>
      <c r="F158" s="199" t="s">
        <v>681</v>
      </c>
      <c r="I158" s="191"/>
      <c r="J158" s="200">
        <f>BK158</f>
        <v>0</v>
      </c>
      <c r="L158" s="188"/>
      <c r="M158" s="193"/>
      <c r="N158" s="194"/>
      <c r="O158" s="194"/>
      <c r="P158" s="195">
        <f>SUM(P159:P162)</f>
        <v>0</v>
      </c>
      <c r="Q158" s="194"/>
      <c r="R158" s="195">
        <f>SUM(R159:R162)</f>
        <v>0</v>
      </c>
      <c r="S158" s="194"/>
      <c r="T158" s="196">
        <f>SUM(T159:T162)</f>
        <v>0</v>
      </c>
      <c r="AR158" s="189" t="s">
        <v>85</v>
      </c>
      <c r="AT158" s="197" t="s">
        <v>76</v>
      </c>
      <c r="AU158" s="197" t="s">
        <v>85</v>
      </c>
      <c r="AY158" s="189" t="s">
        <v>201</v>
      </c>
      <c r="BK158" s="198">
        <f>SUM(BK159:BK162)</f>
        <v>0</v>
      </c>
    </row>
    <row r="159" spans="2:65" s="1" customFormat="1" ht="16.5" customHeight="1">
      <c r="B159" s="201"/>
      <c r="C159" s="202" t="s">
        <v>411</v>
      </c>
      <c r="D159" s="202" t="s">
        <v>203</v>
      </c>
      <c r="E159" s="203" t="s">
        <v>1020</v>
      </c>
      <c r="F159" s="204" t="s">
        <v>1021</v>
      </c>
      <c r="G159" s="205" t="s">
        <v>1022</v>
      </c>
      <c r="H159" s="206">
        <v>15</v>
      </c>
      <c r="I159" s="207"/>
      <c r="J159" s="208">
        <f>ROUND(I159*H159,2)</f>
        <v>0</v>
      </c>
      <c r="K159" s="204" t="s">
        <v>5</v>
      </c>
      <c r="L159" s="47"/>
      <c r="M159" s="209" t="s">
        <v>5</v>
      </c>
      <c r="N159" s="210" t="s">
        <v>48</v>
      </c>
      <c r="O159" s="48"/>
      <c r="P159" s="211">
        <f>O159*H159</f>
        <v>0</v>
      </c>
      <c r="Q159" s="211">
        <v>0</v>
      </c>
      <c r="R159" s="211">
        <f>Q159*H159</f>
        <v>0</v>
      </c>
      <c r="S159" s="211">
        <v>0</v>
      </c>
      <c r="T159" s="212">
        <f>S159*H159</f>
        <v>0</v>
      </c>
      <c r="AR159" s="24" t="s">
        <v>208</v>
      </c>
      <c r="AT159" s="24" t="s">
        <v>203</v>
      </c>
      <c r="AU159" s="24" t="s">
        <v>87</v>
      </c>
      <c r="AY159" s="24" t="s">
        <v>201</v>
      </c>
      <c r="BE159" s="213">
        <f>IF(N159="základní",J159,0)</f>
        <v>0</v>
      </c>
      <c r="BF159" s="213">
        <f>IF(N159="snížená",J159,0)</f>
        <v>0</v>
      </c>
      <c r="BG159" s="213">
        <f>IF(N159="zákl. přenesená",J159,0)</f>
        <v>0</v>
      </c>
      <c r="BH159" s="213">
        <f>IF(N159="sníž. přenesená",J159,0)</f>
        <v>0</v>
      </c>
      <c r="BI159" s="213">
        <f>IF(N159="nulová",J159,0)</f>
        <v>0</v>
      </c>
      <c r="BJ159" s="24" t="s">
        <v>85</v>
      </c>
      <c r="BK159" s="213">
        <f>ROUND(I159*H159,2)</f>
        <v>0</v>
      </c>
      <c r="BL159" s="24" t="s">
        <v>208</v>
      </c>
      <c r="BM159" s="24" t="s">
        <v>622</v>
      </c>
    </row>
    <row r="160" spans="2:47" s="1" customFormat="1" ht="13.5">
      <c r="B160" s="47"/>
      <c r="D160" s="214" t="s">
        <v>210</v>
      </c>
      <c r="F160" s="215" t="s">
        <v>1021</v>
      </c>
      <c r="I160" s="216"/>
      <c r="L160" s="47"/>
      <c r="M160" s="217"/>
      <c r="N160" s="48"/>
      <c r="O160" s="48"/>
      <c r="P160" s="48"/>
      <c r="Q160" s="48"/>
      <c r="R160" s="48"/>
      <c r="S160" s="48"/>
      <c r="T160" s="86"/>
      <c r="AT160" s="24" t="s">
        <v>210</v>
      </c>
      <c r="AU160" s="24" t="s">
        <v>87</v>
      </c>
    </row>
    <row r="161" spans="2:65" s="1" customFormat="1" ht="16.5" customHeight="1">
      <c r="B161" s="201"/>
      <c r="C161" s="242" t="s">
        <v>417</v>
      </c>
      <c r="D161" s="242" t="s">
        <v>504</v>
      </c>
      <c r="E161" s="243" t="s">
        <v>1023</v>
      </c>
      <c r="F161" s="244" t="s">
        <v>1024</v>
      </c>
      <c r="G161" s="245" t="s">
        <v>907</v>
      </c>
      <c r="H161" s="246">
        <v>1</v>
      </c>
      <c r="I161" s="247"/>
      <c r="J161" s="248">
        <f>ROUND(I161*H161,2)</f>
        <v>0</v>
      </c>
      <c r="K161" s="244" t="s">
        <v>5</v>
      </c>
      <c r="L161" s="249"/>
      <c r="M161" s="250" t="s">
        <v>5</v>
      </c>
      <c r="N161" s="251" t="s">
        <v>48</v>
      </c>
      <c r="O161" s="48"/>
      <c r="P161" s="211">
        <f>O161*H161</f>
        <v>0</v>
      </c>
      <c r="Q161" s="211">
        <v>0</v>
      </c>
      <c r="R161" s="211">
        <f>Q161*H161</f>
        <v>0</v>
      </c>
      <c r="S161" s="211">
        <v>0</v>
      </c>
      <c r="T161" s="212">
        <f>S161*H161</f>
        <v>0</v>
      </c>
      <c r="AR161" s="24" t="s">
        <v>250</v>
      </c>
      <c r="AT161" s="24" t="s">
        <v>504</v>
      </c>
      <c r="AU161" s="24" t="s">
        <v>87</v>
      </c>
      <c r="AY161" s="24" t="s">
        <v>201</v>
      </c>
      <c r="BE161" s="213">
        <f>IF(N161="základní",J161,0)</f>
        <v>0</v>
      </c>
      <c r="BF161" s="213">
        <f>IF(N161="snížená",J161,0)</f>
        <v>0</v>
      </c>
      <c r="BG161" s="213">
        <f>IF(N161="zákl. přenesená",J161,0)</f>
        <v>0</v>
      </c>
      <c r="BH161" s="213">
        <f>IF(N161="sníž. přenesená",J161,0)</f>
        <v>0</v>
      </c>
      <c r="BI161" s="213">
        <f>IF(N161="nulová",J161,0)</f>
        <v>0</v>
      </c>
      <c r="BJ161" s="24" t="s">
        <v>85</v>
      </c>
      <c r="BK161" s="213">
        <f>ROUND(I161*H161,2)</f>
        <v>0</v>
      </c>
      <c r="BL161" s="24" t="s">
        <v>208</v>
      </c>
      <c r="BM161" s="24" t="s">
        <v>630</v>
      </c>
    </row>
    <row r="162" spans="2:47" s="1" customFormat="1" ht="13.5">
      <c r="B162" s="47"/>
      <c r="D162" s="214" t="s">
        <v>210</v>
      </c>
      <c r="F162" s="215" t="s">
        <v>1024</v>
      </c>
      <c r="I162" s="216"/>
      <c r="L162" s="47"/>
      <c r="M162" s="256"/>
      <c r="N162" s="257"/>
      <c r="O162" s="257"/>
      <c r="P162" s="257"/>
      <c r="Q162" s="257"/>
      <c r="R162" s="257"/>
      <c r="S162" s="257"/>
      <c r="T162" s="258"/>
      <c r="AT162" s="24" t="s">
        <v>210</v>
      </c>
      <c r="AU162" s="24" t="s">
        <v>87</v>
      </c>
    </row>
    <row r="163" spans="2:12" s="1" customFormat="1" ht="6.95" customHeight="1">
      <c r="B163" s="68"/>
      <c r="C163" s="69"/>
      <c r="D163" s="69"/>
      <c r="E163" s="69"/>
      <c r="F163" s="69"/>
      <c r="G163" s="69"/>
      <c r="H163" s="69"/>
      <c r="I163" s="153"/>
      <c r="J163" s="69"/>
      <c r="K163" s="69"/>
      <c r="L163" s="47"/>
    </row>
  </sheetData>
  <autoFilter ref="C82:K162"/>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7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4"/>
      <c r="C1" s="124"/>
      <c r="D1" s="125" t="s">
        <v>1</v>
      </c>
      <c r="E1" s="124"/>
      <c r="F1" s="126" t="s">
        <v>152</v>
      </c>
      <c r="G1" s="126" t="s">
        <v>153</v>
      </c>
      <c r="H1" s="126"/>
      <c r="I1" s="127"/>
      <c r="J1" s="126" t="s">
        <v>154</v>
      </c>
      <c r="K1" s="125" t="s">
        <v>155</v>
      </c>
      <c r="L1" s="126" t="s">
        <v>156</v>
      </c>
      <c r="M1" s="126"/>
      <c r="N1" s="126"/>
      <c r="O1" s="126"/>
      <c r="P1" s="126"/>
      <c r="Q1" s="126"/>
      <c r="R1" s="126"/>
      <c r="S1" s="126"/>
      <c r="T1" s="126"/>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108</v>
      </c>
    </row>
    <row r="3" spans="2:46" ht="6.95" customHeight="1">
      <c r="B3" s="25"/>
      <c r="C3" s="26"/>
      <c r="D3" s="26"/>
      <c r="E3" s="26"/>
      <c r="F3" s="26"/>
      <c r="G3" s="26"/>
      <c r="H3" s="26"/>
      <c r="I3" s="128"/>
      <c r="J3" s="26"/>
      <c r="K3" s="27"/>
      <c r="AT3" s="24" t="s">
        <v>87</v>
      </c>
    </row>
    <row r="4" spans="2:46" ht="36.95" customHeight="1">
      <c r="B4" s="28"/>
      <c r="C4" s="29"/>
      <c r="D4" s="30" t="s">
        <v>157</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Výrobní areál fi.Hauser CZ s.r.o., Heřmanova Huť aktualizace 11.12.2018</v>
      </c>
      <c r="F7" s="40"/>
      <c r="G7" s="40"/>
      <c r="H7" s="40"/>
      <c r="I7" s="129"/>
      <c r="J7" s="29"/>
      <c r="K7" s="31"/>
    </row>
    <row r="8" spans="2:11" s="1" customFormat="1" ht="13.5">
      <c r="B8" s="47"/>
      <c r="C8" s="48"/>
      <c r="D8" s="40" t="s">
        <v>158</v>
      </c>
      <c r="E8" s="48"/>
      <c r="F8" s="48"/>
      <c r="G8" s="48"/>
      <c r="H8" s="48"/>
      <c r="I8" s="131"/>
      <c r="J8" s="48"/>
      <c r="K8" s="52"/>
    </row>
    <row r="9" spans="2:11" s="1" customFormat="1" ht="36.95" customHeight="1">
      <c r="B9" s="47"/>
      <c r="C9" s="48"/>
      <c r="D9" s="48"/>
      <c r="E9" s="132" t="s">
        <v>2525</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0" t="s">
        <v>21</v>
      </c>
      <c r="E11" s="48"/>
      <c r="F11" s="35" t="s">
        <v>5</v>
      </c>
      <c r="G11" s="48"/>
      <c r="H11" s="48"/>
      <c r="I11" s="133" t="s">
        <v>23</v>
      </c>
      <c r="J11" s="35" t="s">
        <v>5</v>
      </c>
      <c r="K11" s="52"/>
    </row>
    <row r="12" spans="2:11" s="1" customFormat="1" ht="14.4" customHeight="1">
      <c r="B12" s="47"/>
      <c r="C12" s="48"/>
      <c r="D12" s="40" t="s">
        <v>24</v>
      </c>
      <c r="E12" s="48"/>
      <c r="F12" s="35" t="s">
        <v>25</v>
      </c>
      <c r="G12" s="48"/>
      <c r="H12" s="48"/>
      <c r="I12" s="133" t="s">
        <v>26</v>
      </c>
      <c r="J12" s="134" t="str">
        <f>'Rekapitulace stavby'!AN8</f>
        <v>17. 7. 2018</v>
      </c>
      <c r="K12" s="52"/>
    </row>
    <row r="13" spans="2:11" s="1" customFormat="1" ht="10.8" customHeight="1">
      <c r="B13" s="47"/>
      <c r="C13" s="48"/>
      <c r="D13" s="48"/>
      <c r="E13" s="48"/>
      <c r="F13" s="48"/>
      <c r="G13" s="48"/>
      <c r="H13" s="48"/>
      <c r="I13" s="131"/>
      <c r="J13" s="48"/>
      <c r="K13" s="52"/>
    </row>
    <row r="14" spans="2:11" s="1" customFormat="1" ht="14.4" customHeight="1">
      <c r="B14" s="47"/>
      <c r="C14" s="48"/>
      <c r="D14" s="40" t="s">
        <v>32</v>
      </c>
      <c r="E14" s="48"/>
      <c r="F14" s="48"/>
      <c r="G14" s="48"/>
      <c r="H14" s="48"/>
      <c r="I14" s="133" t="s">
        <v>33</v>
      </c>
      <c r="J14" s="35" t="str">
        <f>IF('Rekapitulace stavby'!AN10="","",'Rekapitulace stavby'!AN10)</f>
        <v/>
      </c>
      <c r="K14" s="52"/>
    </row>
    <row r="15" spans="2:11" s="1" customFormat="1" ht="18" customHeight="1">
      <c r="B15" s="47"/>
      <c r="C15" s="48"/>
      <c r="D15" s="48"/>
      <c r="E15" s="35" t="str">
        <f>IF('Rekapitulace stavby'!E11="","",'Rekapitulace stavby'!E11)</f>
        <v>Hauser CZ s.r.o., Tlučenská 8, 33027 Vejprnice</v>
      </c>
      <c r="F15" s="48"/>
      <c r="G15" s="48"/>
      <c r="H15" s="48"/>
      <c r="I15" s="133" t="s">
        <v>35</v>
      </c>
      <c r="J15" s="35" t="str">
        <f>IF('Rekapitulace stavby'!AN11="","",'Rekapitulace stavby'!AN11)</f>
        <v/>
      </c>
      <c r="K15" s="52"/>
    </row>
    <row r="16" spans="2:11" s="1" customFormat="1" ht="6.95" customHeight="1">
      <c r="B16" s="47"/>
      <c r="C16" s="48"/>
      <c r="D16" s="48"/>
      <c r="E16" s="48"/>
      <c r="F16" s="48"/>
      <c r="G16" s="48"/>
      <c r="H16" s="48"/>
      <c r="I16" s="131"/>
      <c r="J16" s="48"/>
      <c r="K16" s="52"/>
    </row>
    <row r="17" spans="2:11" s="1" customFormat="1" ht="14.4" customHeight="1">
      <c r="B17" s="47"/>
      <c r="C17" s="48"/>
      <c r="D17" s="40" t="s">
        <v>36</v>
      </c>
      <c r="E17" s="48"/>
      <c r="F17" s="48"/>
      <c r="G17" s="48"/>
      <c r="H17" s="48"/>
      <c r="I17" s="133"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33" t="s">
        <v>35</v>
      </c>
      <c r="J18" s="35"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0" t="s">
        <v>38</v>
      </c>
      <c r="E20" s="48"/>
      <c r="F20" s="48"/>
      <c r="G20" s="48"/>
      <c r="H20" s="48"/>
      <c r="I20" s="133" t="s">
        <v>33</v>
      </c>
      <c r="J20" s="35" t="str">
        <f>IF('Rekapitulace stavby'!AN16="","",'Rekapitulace stavby'!AN16)</f>
        <v>65536894</v>
      </c>
      <c r="K20" s="52"/>
    </row>
    <row r="21" spans="2:11" s="1" customFormat="1" ht="18" customHeight="1">
      <c r="B21" s="47"/>
      <c r="C21" s="48"/>
      <c r="D21" s="48"/>
      <c r="E21" s="35" t="str">
        <f>IF('Rekapitulace stavby'!E17="","",'Rekapitulace stavby'!E17)</f>
        <v>Rene Hartman, Trnová 350, 33015 Trnová</v>
      </c>
      <c r="F21" s="48"/>
      <c r="G21" s="48"/>
      <c r="H21" s="48"/>
      <c r="I21" s="133" t="s">
        <v>35</v>
      </c>
      <c r="J21" s="35" t="str">
        <f>IF('Rekapitulace stavby'!AN17="","",'Rekapitulace stavby'!AN17)</f>
        <v/>
      </c>
      <c r="K21" s="52"/>
    </row>
    <row r="22" spans="2:11" s="1" customFormat="1" ht="6.95" customHeight="1">
      <c r="B22" s="47"/>
      <c r="C22" s="48"/>
      <c r="D22" s="48"/>
      <c r="E22" s="48"/>
      <c r="F22" s="48"/>
      <c r="G22" s="48"/>
      <c r="H22" s="48"/>
      <c r="I22" s="131"/>
      <c r="J22" s="48"/>
      <c r="K22" s="52"/>
    </row>
    <row r="23" spans="2:11" s="1" customFormat="1" ht="14.4" customHeight="1">
      <c r="B23" s="47"/>
      <c r="C23" s="48"/>
      <c r="D23" s="40" t="s">
        <v>42</v>
      </c>
      <c r="E23" s="48"/>
      <c r="F23" s="48"/>
      <c r="G23" s="48"/>
      <c r="H23" s="48"/>
      <c r="I23" s="131"/>
      <c r="J23" s="48"/>
      <c r="K23" s="52"/>
    </row>
    <row r="24" spans="2:11" s="6" customFormat="1" ht="16.5" customHeight="1">
      <c r="B24" s="135"/>
      <c r="C24" s="136"/>
      <c r="D24" s="136"/>
      <c r="E24" s="45" t="s">
        <v>5</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43</v>
      </c>
      <c r="E27" s="48"/>
      <c r="F27" s="48"/>
      <c r="G27" s="48"/>
      <c r="H27" s="48"/>
      <c r="I27" s="131"/>
      <c r="J27" s="142">
        <f>ROUND(J84,2)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45</v>
      </c>
      <c r="G29" s="48"/>
      <c r="H29" s="48"/>
      <c r="I29" s="143" t="s">
        <v>44</v>
      </c>
      <c r="J29" s="53" t="s">
        <v>46</v>
      </c>
      <c r="K29" s="52"/>
    </row>
    <row r="30" spans="2:11" s="1" customFormat="1" ht="14.4" customHeight="1">
      <c r="B30" s="47"/>
      <c r="C30" s="48"/>
      <c r="D30" s="56" t="s">
        <v>47</v>
      </c>
      <c r="E30" s="56" t="s">
        <v>48</v>
      </c>
      <c r="F30" s="144">
        <f>ROUND(SUM(BE84:BE272),2)</f>
        <v>0</v>
      </c>
      <c r="G30" s="48"/>
      <c r="H30" s="48"/>
      <c r="I30" s="145">
        <v>0.21</v>
      </c>
      <c r="J30" s="144">
        <f>ROUND(ROUND((SUM(BE84:BE272)),2)*I30,2)</f>
        <v>0</v>
      </c>
      <c r="K30" s="52"/>
    </row>
    <row r="31" spans="2:11" s="1" customFormat="1" ht="14.4" customHeight="1">
      <c r="B31" s="47"/>
      <c r="C31" s="48"/>
      <c r="D31" s="48"/>
      <c r="E31" s="56" t="s">
        <v>49</v>
      </c>
      <c r="F31" s="144">
        <f>ROUND(SUM(BF84:BF272),2)</f>
        <v>0</v>
      </c>
      <c r="G31" s="48"/>
      <c r="H31" s="48"/>
      <c r="I31" s="145">
        <v>0.15</v>
      </c>
      <c r="J31" s="144">
        <f>ROUND(ROUND((SUM(BF84:BF272)),2)*I31,2)</f>
        <v>0</v>
      </c>
      <c r="K31" s="52"/>
    </row>
    <row r="32" spans="2:11" s="1" customFormat="1" ht="14.4" customHeight="1" hidden="1">
      <c r="B32" s="47"/>
      <c r="C32" s="48"/>
      <c r="D32" s="48"/>
      <c r="E32" s="56" t="s">
        <v>50</v>
      </c>
      <c r="F32" s="144">
        <f>ROUND(SUM(BG84:BG272),2)</f>
        <v>0</v>
      </c>
      <c r="G32" s="48"/>
      <c r="H32" s="48"/>
      <c r="I32" s="145">
        <v>0.21</v>
      </c>
      <c r="J32" s="144">
        <v>0</v>
      </c>
      <c r="K32" s="52"/>
    </row>
    <row r="33" spans="2:11" s="1" customFormat="1" ht="14.4" customHeight="1" hidden="1">
      <c r="B33" s="47"/>
      <c r="C33" s="48"/>
      <c r="D33" s="48"/>
      <c r="E33" s="56" t="s">
        <v>51</v>
      </c>
      <c r="F33" s="144">
        <f>ROUND(SUM(BH84:BH272),2)</f>
        <v>0</v>
      </c>
      <c r="G33" s="48"/>
      <c r="H33" s="48"/>
      <c r="I33" s="145">
        <v>0.15</v>
      </c>
      <c r="J33" s="144">
        <v>0</v>
      </c>
      <c r="K33" s="52"/>
    </row>
    <row r="34" spans="2:11" s="1" customFormat="1" ht="14.4" customHeight="1" hidden="1">
      <c r="B34" s="47"/>
      <c r="C34" s="48"/>
      <c r="D34" s="48"/>
      <c r="E34" s="56" t="s">
        <v>52</v>
      </c>
      <c r="F34" s="144">
        <f>ROUND(SUM(BI84:BI272),2)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53</v>
      </c>
      <c r="E36" s="89"/>
      <c r="F36" s="89"/>
      <c r="G36" s="148" t="s">
        <v>54</v>
      </c>
      <c r="H36" s="149" t="s">
        <v>55</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0" t="s">
        <v>160</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0" t="s">
        <v>19</v>
      </c>
      <c r="D44" s="48"/>
      <c r="E44" s="48"/>
      <c r="F44" s="48"/>
      <c r="G44" s="48"/>
      <c r="H44" s="48"/>
      <c r="I44" s="131"/>
      <c r="J44" s="48"/>
      <c r="K44" s="52"/>
    </row>
    <row r="45" spans="2:11" s="1" customFormat="1" ht="16.5" customHeight="1">
      <c r="B45" s="47"/>
      <c r="C45" s="48"/>
      <c r="D45" s="48"/>
      <c r="E45" s="130" t="str">
        <f>E7</f>
        <v>Výrobní areál fi.Hauser CZ s.r.o., Heřmanova Huť aktualizace 11.12.2018</v>
      </c>
      <c r="F45" s="40"/>
      <c r="G45" s="40"/>
      <c r="H45" s="40"/>
      <c r="I45" s="131"/>
      <c r="J45" s="48"/>
      <c r="K45" s="52"/>
    </row>
    <row r="46" spans="2:11" s="1" customFormat="1" ht="14.4" customHeight="1">
      <c r="B46" s="47"/>
      <c r="C46" s="40" t="s">
        <v>158</v>
      </c>
      <c r="D46" s="48"/>
      <c r="E46" s="48"/>
      <c r="F46" s="48"/>
      <c r="G46" s="48"/>
      <c r="H46" s="48"/>
      <c r="I46" s="131"/>
      <c r="J46" s="48"/>
      <c r="K46" s="52"/>
    </row>
    <row r="47" spans="2:11" s="1" customFormat="1" ht="17.25" customHeight="1">
      <c r="B47" s="47"/>
      <c r="C47" s="48"/>
      <c r="D47" s="48"/>
      <c r="E47" s="132" t="str">
        <f>E9</f>
        <v>02.2 - SO 02 ZTI administrativní budova</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0" t="s">
        <v>24</v>
      </c>
      <c r="D49" s="48"/>
      <c r="E49" s="48"/>
      <c r="F49" s="35" t="str">
        <f>F12</f>
        <v xml:space="preserve"> </v>
      </c>
      <c r="G49" s="48"/>
      <c r="H49" s="48"/>
      <c r="I49" s="133" t="s">
        <v>26</v>
      </c>
      <c r="J49" s="134" t="str">
        <f>IF(J12="","",J12)</f>
        <v>17. 7. 2018</v>
      </c>
      <c r="K49" s="52"/>
    </row>
    <row r="50" spans="2:11" s="1" customFormat="1" ht="6.95" customHeight="1">
      <c r="B50" s="47"/>
      <c r="C50" s="48"/>
      <c r="D50" s="48"/>
      <c r="E50" s="48"/>
      <c r="F50" s="48"/>
      <c r="G50" s="48"/>
      <c r="H50" s="48"/>
      <c r="I50" s="131"/>
      <c r="J50" s="48"/>
      <c r="K50" s="52"/>
    </row>
    <row r="51" spans="2:11" s="1" customFormat="1" ht="13.5">
      <c r="B51" s="47"/>
      <c r="C51" s="40" t="s">
        <v>32</v>
      </c>
      <c r="D51" s="48"/>
      <c r="E51" s="48"/>
      <c r="F51" s="35" t="str">
        <f>E15</f>
        <v>Hauser CZ s.r.o., Tlučenská 8, 33027 Vejprnice</v>
      </c>
      <c r="G51" s="48"/>
      <c r="H51" s="48"/>
      <c r="I51" s="133" t="s">
        <v>38</v>
      </c>
      <c r="J51" s="45" t="str">
        <f>E21</f>
        <v>Rene Hartman, Trnová 350, 33015 Trnová</v>
      </c>
      <c r="K51" s="52"/>
    </row>
    <row r="52" spans="2:11" s="1" customFormat="1" ht="14.4" customHeight="1">
      <c r="B52" s="47"/>
      <c r="C52" s="40" t="s">
        <v>36</v>
      </c>
      <c r="D52" s="48"/>
      <c r="E52" s="48"/>
      <c r="F52" s="35"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161</v>
      </c>
      <c r="D54" s="146"/>
      <c r="E54" s="146"/>
      <c r="F54" s="146"/>
      <c r="G54" s="146"/>
      <c r="H54" s="146"/>
      <c r="I54" s="158"/>
      <c r="J54" s="159" t="s">
        <v>162</v>
      </c>
      <c r="K54" s="160"/>
    </row>
    <row r="55" spans="2:11" s="1" customFormat="1" ht="10.3" customHeight="1">
      <c r="B55" s="47"/>
      <c r="C55" s="48"/>
      <c r="D55" s="48"/>
      <c r="E55" s="48"/>
      <c r="F55" s="48"/>
      <c r="G55" s="48"/>
      <c r="H55" s="48"/>
      <c r="I55" s="131"/>
      <c r="J55" s="48"/>
      <c r="K55" s="52"/>
    </row>
    <row r="56" spans="2:47" s="1" customFormat="1" ht="29.25" customHeight="1">
      <c r="B56" s="47"/>
      <c r="C56" s="161" t="s">
        <v>163</v>
      </c>
      <c r="D56" s="48"/>
      <c r="E56" s="48"/>
      <c r="F56" s="48"/>
      <c r="G56" s="48"/>
      <c r="H56" s="48"/>
      <c r="I56" s="131"/>
      <c r="J56" s="142">
        <f>J84</f>
        <v>0</v>
      </c>
      <c r="K56" s="52"/>
      <c r="AU56" s="24" t="s">
        <v>164</v>
      </c>
    </row>
    <row r="57" spans="2:11" s="7" customFormat="1" ht="24.95" customHeight="1">
      <c r="B57" s="162"/>
      <c r="C57" s="163"/>
      <c r="D57" s="164" t="s">
        <v>1026</v>
      </c>
      <c r="E57" s="165"/>
      <c r="F57" s="165"/>
      <c r="G57" s="165"/>
      <c r="H57" s="165"/>
      <c r="I57" s="166"/>
      <c r="J57" s="167">
        <f>J85</f>
        <v>0</v>
      </c>
      <c r="K57" s="168"/>
    </row>
    <row r="58" spans="2:11" s="7" customFormat="1" ht="24.95" customHeight="1">
      <c r="B58" s="162"/>
      <c r="C58" s="163"/>
      <c r="D58" s="164" t="s">
        <v>1027</v>
      </c>
      <c r="E58" s="165"/>
      <c r="F58" s="165"/>
      <c r="G58" s="165"/>
      <c r="H58" s="165"/>
      <c r="I58" s="166"/>
      <c r="J58" s="167">
        <f>J92</f>
        <v>0</v>
      </c>
      <c r="K58" s="168"/>
    </row>
    <row r="59" spans="2:11" s="7" customFormat="1" ht="24.95" customHeight="1">
      <c r="B59" s="162"/>
      <c r="C59" s="163"/>
      <c r="D59" s="164" t="s">
        <v>1028</v>
      </c>
      <c r="E59" s="165"/>
      <c r="F59" s="165"/>
      <c r="G59" s="165"/>
      <c r="H59" s="165"/>
      <c r="I59" s="166"/>
      <c r="J59" s="167">
        <f>J149</f>
        <v>0</v>
      </c>
      <c r="K59" s="168"/>
    </row>
    <row r="60" spans="2:11" s="7" customFormat="1" ht="24.95" customHeight="1">
      <c r="B60" s="162"/>
      <c r="C60" s="163"/>
      <c r="D60" s="164" t="s">
        <v>1029</v>
      </c>
      <c r="E60" s="165"/>
      <c r="F60" s="165"/>
      <c r="G60" s="165"/>
      <c r="H60" s="165"/>
      <c r="I60" s="166"/>
      <c r="J60" s="167">
        <f>J208</f>
        <v>0</v>
      </c>
      <c r="K60" s="168"/>
    </row>
    <row r="61" spans="2:11" s="7" customFormat="1" ht="24.95" customHeight="1">
      <c r="B61" s="162"/>
      <c r="C61" s="163"/>
      <c r="D61" s="164" t="s">
        <v>1026</v>
      </c>
      <c r="E61" s="165"/>
      <c r="F61" s="165"/>
      <c r="G61" s="165"/>
      <c r="H61" s="165"/>
      <c r="I61" s="166"/>
      <c r="J61" s="167">
        <f>J261</f>
        <v>0</v>
      </c>
      <c r="K61" s="168"/>
    </row>
    <row r="62" spans="2:11" s="7" customFormat="1" ht="24.95" customHeight="1">
      <c r="B62" s="162"/>
      <c r="C62" s="163"/>
      <c r="D62" s="164" t="s">
        <v>1027</v>
      </c>
      <c r="E62" s="165"/>
      <c r="F62" s="165"/>
      <c r="G62" s="165"/>
      <c r="H62" s="165"/>
      <c r="I62" s="166"/>
      <c r="J62" s="167">
        <f>J264</f>
        <v>0</v>
      </c>
      <c r="K62" s="168"/>
    </row>
    <row r="63" spans="2:11" s="7" customFormat="1" ht="24.95" customHeight="1">
      <c r="B63" s="162"/>
      <c r="C63" s="163"/>
      <c r="D63" s="164" t="s">
        <v>1028</v>
      </c>
      <c r="E63" s="165"/>
      <c r="F63" s="165"/>
      <c r="G63" s="165"/>
      <c r="H63" s="165"/>
      <c r="I63" s="166"/>
      <c r="J63" s="167">
        <f>J267</f>
        <v>0</v>
      </c>
      <c r="K63" s="168"/>
    </row>
    <row r="64" spans="2:11" s="7" customFormat="1" ht="24.95" customHeight="1">
      <c r="B64" s="162"/>
      <c r="C64" s="163"/>
      <c r="D64" s="164" t="s">
        <v>1029</v>
      </c>
      <c r="E64" s="165"/>
      <c r="F64" s="165"/>
      <c r="G64" s="165"/>
      <c r="H64" s="165"/>
      <c r="I64" s="166"/>
      <c r="J64" s="167">
        <f>J270</f>
        <v>0</v>
      </c>
      <c r="K64" s="168"/>
    </row>
    <row r="65" spans="2:11" s="1" customFormat="1" ht="21.8" customHeight="1">
      <c r="B65" s="47"/>
      <c r="C65" s="48"/>
      <c r="D65" s="48"/>
      <c r="E65" s="48"/>
      <c r="F65" s="48"/>
      <c r="G65" s="48"/>
      <c r="H65" s="48"/>
      <c r="I65" s="131"/>
      <c r="J65" s="48"/>
      <c r="K65" s="52"/>
    </row>
    <row r="66" spans="2:11" s="1" customFormat="1" ht="6.95" customHeight="1">
      <c r="B66" s="68"/>
      <c r="C66" s="69"/>
      <c r="D66" s="69"/>
      <c r="E66" s="69"/>
      <c r="F66" s="69"/>
      <c r="G66" s="69"/>
      <c r="H66" s="69"/>
      <c r="I66" s="153"/>
      <c r="J66" s="69"/>
      <c r="K66" s="70"/>
    </row>
    <row r="70" spans="2:12" s="1" customFormat="1" ht="6.95" customHeight="1">
      <c r="B70" s="71"/>
      <c r="C70" s="72"/>
      <c r="D70" s="72"/>
      <c r="E70" s="72"/>
      <c r="F70" s="72"/>
      <c r="G70" s="72"/>
      <c r="H70" s="72"/>
      <c r="I70" s="154"/>
      <c r="J70" s="72"/>
      <c r="K70" s="72"/>
      <c r="L70" s="47"/>
    </row>
    <row r="71" spans="2:12" s="1" customFormat="1" ht="36.95" customHeight="1">
      <c r="B71" s="47"/>
      <c r="C71" s="73" t="s">
        <v>185</v>
      </c>
      <c r="L71" s="47"/>
    </row>
    <row r="72" spans="2:12" s="1" customFormat="1" ht="6.95" customHeight="1">
      <c r="B72" s="47"/>
      <c r="L72" s="47"/>
    </row>
    <row r="73" spans="2:12" s="1" customFormat="1" ht="14.4" customHeight="1">
      <c r="B73" s="47"/>
      <c r="C73" s="75" t="s">
        <v>19</v>
      </c>
      <c r="L73" s="47"/>
    </row>
    <row r="74" spans="2:12" s="1" customFormat="1" ht="16.5" customHeight="1">
      <c r="B74" s="47"/>
      <c r="E74" s="176" t="str">
        <f>E7</f>
        <v>Výrobní areál fi.Hauser CZ s.r.o., Heřmanova Huť aktualizace 11.12.2018</v>
      </c>
      <c r="F74" s="75"/>
      <c r="G74" s="75"/>
      <c r="H74" s="75"/>
      <c r="L74" s="47"/>
    </row>
    <row r="75" spans="2:12" s="1" customFormat="1" ht="14.4" customHeight="1">
      <c r="B75" s="47"/>
      <c r="C75" s="75" t="s">
        <v>158</v>
      </c>
      <c r="L75" s="47"/>
    </row>
    <row r="76" spans="2:12" s="1" customFormat="1" ht="17.25" customHeight="1">
      <c r="B76" s="47"/>
      <c r="E76" s="78" t="str">
        <f>E9</f>
        <v>02.2 - SO 02 ZTI administrativní budova</v>
      </c>
      <c r="F76" s="1"/>
      <c r="G76" s="1"/>
      <c r="H76" s="1"/>
      <c r="L76" s="47"/>
    </row>
    <row r="77" spans="2:12" s="1" customFormat="1" ht="6.95" customHeight="1">
      <c r="B77" s="47"/>
      <c r="L77" s="47"/>
    </row>
    <row r="78" spans="2:12" s="1" customFormat="1" ht="18" customHeight="1">
      <c r="B78" s="47"/>
      <c r="C78" s="75" t="s">
        <v>24</v>
      </c>
      <c r="F78" s="177" t="str">
        <f>F12</f>
        <v xml:space="preserve"> </v>
      </c>
      <c r="I78" s="178" t="s">
        <v>26</v>
      </c>
      <c r="J78" s="80" t="str">
        <f>IF(J12="","",J12)</f>
        <v>17. 7. 2018</v>
      </c>
      <c r="L78" s="47"/>
    </row>
    <row r="79" spans="2:12" s="1" customFormat="1" ht="6.95" customHeight="1">
      <c r="B79" s="47"/>
      <c r="L79" s="47"/>
    </row>
    <row r="80" spans="2:12" s="1" customFormat="1" ht="13.5">
      <c r="B80" s="47"/>
      <c r="C80" s="75" t="s">
        <v>32</v>
      </c>
      <c r="F80" s="177" t="str">
        <f>E15</f>
        <v>Hauser CZ s.r.o., Tlučenská 8, 33027 Vejprnice</v>
      </c>
      <c r="I80" s="178" t="s">
        <v>38</v>
      </c>
      <c r="J80" s="177" t="str">
        <f>E21</f>
        <v>Rene Hartman, Trnová 350, 33015 Trnová</v>
      </c>
      <c r="L80" s="47"/>
    </row>
    <row r="81" spans="2:12" s="1" customFormat="1" ht="14.4" customHeight="1">
      <c r="B81" s="47"/>
      <c r="C81" s="75" t="s">
        <v>36</v>
      </c>
      <c r="F81" s="177" t="str">
        <f>IF(E18="","",E18)</f>
        <v/>
      </c>
      <c r="L81" s="47"/>
    </row>
    <row r="82" spans="2:12" s="1" customFormat="1" ht="10.3" customHeight="1">
      <c r="B82" s="47"/>
      <c r="L82" s="47"/>
    </row>
    <row r="83" spans="2:20" s="9" customFormat="1" ht="29.25" customHeight="1">
      <c r="B83" s="179"/>
      <c r="C83" s="180" t="s">
        <v>186</v>
      </c>
      <c r="D83" s="181" t="s">
        <v>62</v>
      </c>
      <c r="E83" s="181" t="s">
        <v>58</v>
      </c>
      <c r="F83" s="181" t="s">
        <v>187</v>
      </c>
      <c r="G83" s="181" t="s">
        <v>188</v>
      </c>
      <c r="H83" s="181" t="s">
        <v>189</v>
      </c>
      <c r="I83" s="182" t="s">
        <v>190</v>
      </c>
      <c r="J83" s="181" t="s">
        <v>162</v>
      </c>
      <c r="K83" s="183" t="s">
        <v>191</v>
      </c>
      <c r="L83" s="179"/>
      <c r="M83" s="93" t="s">
        <v>192</v>
      </c>
      <c r="N83" s="94" t="s">
        <v>47</v>
      </c>
      <c r="O83" s="94" t="s">
        <v>193</v>
      </c>
      <c r="P83" s="94" t="s">
        <v>194</v>
      </c>
      <c r="Q83" s="94" t="s">
        <v>195</v>
      </c>
      <c r="R83" s="94" t="s">
        <v>196</v>
      </c>
      <c r="S83" s="94" t="s">
        <v>197</v>
      </c>
      <c r="T83" s="95" t="s">
        <v>198</v>
      </c>
    </row>
    <row r="84" spans="2:63" s="1" customFormat="1" ht="29.25" customHeight="1">
      <c r="B84" s="47"/>
      <c r="C84" s="97" t="s">
        <v>163</v>
      </c>
      <c r="J84" s="184">
        <f>BK84</f>
        <v>0</v>
      </c>
      <c r="L84" s="47"/>
      <c r="M84" s="96"/>
      <c r="N84" s="83"/>
      <c r="O84" s="83"/>
      <c r="P84" s="185">
        <f>P85+P92+P149+P208+P261+P264+P267+P270</f>
        <v>0</v>
      </c>
      <c r="Q84" s="83"/>
      <c r="R84" s="185">
        <f>R85+R92+R149+R208+R261+R264+R267+R270</f>
        <v>0</v>
      </c>
      <c r="S84" s="83"/>
      <c r="T84" s="186">
        <f>T85+T92+T149+T208+T261+T264+T267+T270</f>
        <v>0</v>
      </c>
      <c r="AT84" s="24" t="s">
        <v>76</v>
      </c>
      <c r="AU84" s="24" t="s">
        <v>164</v>
      </c>
      <c r="BK84" s="187">
        <f>BK85+BK92+BK149+BK208+BK261+BK264+BK267+BK270</f>
        <v>0</v>
      </c>
    </row>
    <row r="85" spans="2:63" s="10" customFormat="1" ht="37.4" customHeight="1">
      <c r="B85" s="188"/>
      <c r="D85" s="189" t="s">
        <v>76</v>
      </c>
      <c r="E85" s="190" t="s">
        <v>555</v>
      </c>
      <c r="F85" s="190" t="s">
        <v>556</v>
      </c>
      <c r="I85" s="191"/>
      <c r="J85" s="192">
        <f>BK85</f>
        <v>0</v>
      </c>
      <c r="L85" s="188"/>
      <c r="M85" s="193"/>
      <c r="N85" s="194"/>
      <c r="O85" s="194"/>
      <c r="P85" s="195">
        <f>SUM(P86:P91)</f>
        <v>0</v>
      </c>
      <c r="Q85" s="194"/>
      <c r="R85" s="195">
        <f>SUM(R86:R91)</f>
        <v>0</v>
      </c>
      <c r="S85" s="194"/>
      <c r="T85" s="196">
        <f>SUM(T86:T91)</f>
        <v>0</v>
      </c>
      <c r="AR85" s="189" t="s">
        <v>85</v>
      </c>
      <c r="AT85" s="197" t="s">
        <v>76</v>
      </c>
      <c r="AU85" s="197" t="s">
        <v>77</v>
      </c>
      <c r="AY85" s="189" t="s">
        <v>201</v>
      </c>
      <c r="BK85" s="198">
        <f>SUM(BK86:BK91)</f>
        <v>0</v>
      </c>
    </row>
    <row r="86" spans="2:65" s="1" customFormat="1" ht="16.5" customHeight="1">
      <c r="B86" s="201"/>
      <c r="C86" s="202" t="s">
        <v>85</v>
      </c>
      <c r="D86" s="202" t="s">
        <v>203</v>
      </c>
      <c r="E86" s="203" t="s">
        <v>2526</v>
      </c>
      <c r="F86" s="204" t="s">
        <v>2527</v>
      </c>
      <c r="G86" s="205" t="s">
        <v>316</v>
      </c>
      <c r="H86" s="206">
        <v>1</v>
      </c>
      <c r="I86" s="207"/>
      <c r="J86" s="208">
        <f>ROUND(I86*H86,2)</f>
        <v>0</v>
      </c>
      <c r="K86" s="204" t="s">
        <v>5</v>
      </c>
      <c r="L86" s="47"/>
      <c r="M86" s="209" t="s">
        <v>5</v>
      </c>
      <c r="N86" s="210" t="s">
        <v>48</v>
      </c>
      <c r="O86" s="48"/>
      <c r="P86" s="211">
        <f>O86*H86</f>
        <v>0</v>
      </c>
      <c r="Q86" s="211">
        <v>0</v>
      </c>
      <c r="R86" s="211">
        <f>Q86*H86</f>
        <v>0</v>
      </c>
      <c r="S86" s="211">
        <v>0</v>
      </c>
      <c r="T86" s="212">
        <f>S86*H86</f>
        <v>0</v>
      </c>
      <c r="AR86" s="24" t="s">
        <v>208</v>
      </c>
      <c r="AT86" s="24" t="s">
        <v>203</v>
      </c>
      <c r="AU86" s="24" t="s">
        <v>85</v>
      </c>
      <c r="AY86" s="24" t="s">
        <v>201</v>
      </c>
      <c r="BE86" s="213">
        <f>IF(N86="základní",J86,0)</f>
        <v>0</v>
      </c>
      <c r="BF86" s="213">
        <f>IF(N86="snížená",J86,0)</f>
        <v>0</v>
      </c>
      <c r="BG86" s="213">
        <f>IF(N86="zákl. přenesená",J86,0)</f>
        <v>0</v>
      </c>
      <c r="BH86" s="213">
        <f>IF(N86="sníž. přenesená",J86,0)</f>
        <v>0</v>
      </c>
      <c r="BI86" s="213">
        <f>IF(N86="nulová",J86,0)</f>
        <v>0</v>
      </c>
      <c r="BJ86" s="24" t="s">
        <v>85</v>
      </c>
      <c r="BK86" s="213">
        <f>ROUND(I86*H86,2)</f>
        <v>0</v>
      </c>
      <c r="BL86" s="24" t="s">
        <v>208</v>
      </c>
      <c r="BM86" s="24" t="s">
        <v>87</v>
      </c>
    </row>
    <row r="87" spans="2:47" s="1" customFormat="1" ht="13.5">
      <c r="B87" s="47"/>
      <c r="D87" s="214" t="s">
        <v>210</v>
      </c>
      <c r="F87" s="215" t="s">
        <v>2527</v>
      </c>
      <c r="I87" s="216"/>
      <c r="L87" s="47"/>
      <c r="M87" s="217"/>
      <c r="N87" s="48"/>
      <c r="O87" s="48"/>
      <c r="P87" s="48"/>
      <c r="Q87" s="48"/>
      <c r="R87" s="48"/>
      <c r="S87" s="48"/>
      <c r="T87" s="86"/>
      <c r="AT87" s="24" t="s">
        <v>210</v>
      </c>
      <c r="AU87" s="24" t="s">
        <v>85</v>
      </c>
    </row>
    <row r="88" spans="2:65" s="1" customFormat="1" ht="16.5" customHeight="1">
      <c r="B88" s="201"/>
      <c r="C88" s="202" t="s">
        <v>87</v>
      </c>
      <c r="D88" s="202" t="s">
        <v>203</v>
      </c>
      <c r="E88" s="203" t="s">
        <v>2528</v>
      </c>
      <c r="F88" s="204" t="s">
        <v>2529</v>
      </c>
      <c r="G88" s="205" t="s">
        <v>316</v>
      </c>
      <c r="H88" s="206">
        <v>1</v>
      </c>
      <c r="I88" s="207"/>
      <c r="J88" s="208">
        <f>ROUND(I88*H88,2)</f>
        <v>0</v>
      </c>
      <c r="K88" s="204" t="s">
        <v>5</v>
      </c>
      <c r="L88" s="47"/>
      <c r="M88" s="209" t="s">
        <v>5</v>
      </c>
      <c r="N88" s="210" t="s">
        <v>48</v>
      </c>
      <c r="O88" s="48"/>
      <c r="P88" s="211">
        <f>O88*H88</f>
        <v>0</v>
      </c>
      <c r="Q88" s="211">
        <v>0</v>
      </c>
      <c r="R88" s="211">
        <f>Q88*H88</f>
        <v>0</v>
      </c>
      <c r="S88" s="211">
        <v>0</v>
      </c>
      <c r="T88" s="212">
        <f>S88*H88</f>
        <v>0</v>
      </c>
      <c r="AR88" s="24" t="s">
        <v>208</v>
      </c>
      <c r="AT88" s="24" t="s">
        <v>203</v>
      </c>
      <c r="AU88" s="24" t="s">
        <v>85</v>
      </c>
      <c r="AY88" s="24" t="s">
        <v>201</v>
      </c>
      <c r="BE88" s="213">
        <f>IF(N88="základní",J88,0)</f>
        <v>0</v>
      </c>
      <c r="BF88" s="213">
        <f>IF(N88="snížená",J88,0)</f>
        <v>0</v>
      </c>
      <c r="BG88" s="213">
        <f>IF(N88="zákl. přenesená",J88,0)</f>
        <v>0</v>
      </c>
      <c r="BH88" s="213">
        <f>IF(N88="sníž. přenesená",J88,0)</f>
        <v>0</v>
      </c>
      <c r="BI88" s="213">
        <f>IF(N88="nulová",J88,0)</f>
        <v>0</v>
      </c>
      <c r="BJ88" s="24" t="s">
        <v>85</v>
      </c>
      <c r="BK88" s="213">
        <f>ROUND(I88*H88,2)</f>
        <v>0</v>
      </c>
      <c r="BL88" s="24" t="s">
        <v>208</v>
      </c>
      <c r="BM88" s="24" t="s">
        <v>208</v>
      </c>
    </row>
    <row r="89" spans="2:47" s="1" customFormat="1" ht="13.5">
      <c r="B89" s="47"/>
      <c r="D89" s="214" t="s">
        <v>210</v>
      </c>
      <c r="F89" s="215" t="s">
        <v>2529</v>
      </c>
      <c r="I89" s="216"/>
      <c r="L89" s="47"/>
      <c r="M89" s="217"/>
      <c r="N89" s="48"/>
      <c r="O89" s="48"/>
      <c r="P89" s="48"/>
      <c r="Q89" s="48"/>
      <c r="R89" s="48"/>
      <c r="S89" s="48"/>
      <c r="T89" s="86"/>
      <c r="AT89" s="24" t="s">
        <v>210</v>
      </c>
      <c r="AU89" s="24" t="s">
        <v>85</v>
      </c>
    </row>
    <row r="90" spans="2:65" s="1" customFormat="1" ht="16.5" customHeight="1">
      <c r="B90" s="201"/>
      <c r="C90" s="202" t="s">
        <v>219</v>
      </c>
      <c r="D90" s="202" t="s">
        <v>203</v>
      </c>
      <c r="E90" s="203" t="s">
        <v>1030</v>
      </c>
      <c r="F90" s="204" t="s">
        <v>1031</v>
      </c>
      <c r="G90" s="205" t="s">
        <v>316</v>
      </c>
      <c r="H90" s="206">
        <v>4</v>
      </c>
      <c r="I90" s="207"/>
      <c r="J90" s="208">
        <f>ROUND(I90*H90,2)</f>
        <v>0</v>
      </c>
      <c r="K90" s="204" t="s">
        <v>5</v>
      </c>
      <c r="L90" s="47"/>
      <c r="M90" s="209" t="s">
        <v>5</v>
      </c>
      <c r="N90" s="210" t="s">
        <v>48</v>
      </c>
      <c r="O90" s="48"/>
      <c r="P90" s="211">
        <f>O90*H90</f>
        <v>0</v>
      </c>
      <c r="Q90" s="211">
        <v>0</v>
      </c>
      <c r="R90" s="211">
        <f>Q90*H90</f>
        <v>0</v>
      </c>
      <c r="S90" s="211">
        <v>0</v>
      </c>
      <c r="T90" s="212">
        <f>S90*H90</f>
        <v>0</v>
      </c>
      <c r="AR90" s="24" t="s">
        <v>208</v>
      </c>
      <c r="AT90" s="24" t="s">
        <v>203</v>
      </c>
      <c r="AU90" s="24" t="s">
        <v>85</v>
      </c>
      <c r="AY90" s="24" t="s">
        <v>201</v>
      </c>
      <c r="BE90" s="213">
        <f>IF(N90="základní",J90,0)</f>
        <v>0</v>
      </c>
      <c r="BF90" s="213">
        <f>IF(N90="snížená",J90,0)</f>
        <v>0</v>
      </c>
      <c r="BG90" s="213">
        <f>IF(N90="zákl. přenesená",J90,0)</f>
        <v>0</v>
      </c>
      <c r="BH90" s="213">
        <f>IF(N90="sníž. přenesená",J90,0)</f>
        <v>0</v>
      </c>
      <c r="BI90" s="213">
        <f>IF(N90="nulová",J90,0)</f>
        <v>0</v>
      </c>
      <c r="BJ90" s="24" t="s">
        <v>85</v>
      </c>
      <c r="BK90" s="213">
        <f>ROUND(I90*H90,2)</f>
        <v>0</v>
      </c>
      <c r="BL90" s="24" t="s">
        <v>208</v>
      </c>
      <c r="BM90" s="24" t="s">
        <v>238</v>
      </c>
    </row>
    <row r="91" spans="2:47" s="1" customFormat="1" ht="13.5">
      <c r="B91" s="47"/>
      <c r="D91" s="214" t="s">
        <v>210</v>
      </c>
      <c r="F91" s="215" t="s">
        <v>1031</v>
      </c>
      <c r="I91" s="216"/>
      <c r="L91" s="47"/>
      <c r="M91" s="217"/>
      <c r="N91" s="48"/>
      <c r="O91" s="48"/>
      <c r="P91" s="48"/>
      <c r="Q91" s="48"/>
      <c r="R91" s="48"/>
      <c r="S91" s="48"/>
      <c r="T91" s="86"/>
      <c r="AT91" s="24" t="s">
        <v>210</v>
      </c>
      <c r="AU91" s="24" t="s">
        <v>85</v>
      </c>
    </row>
    <row r="92" spans="2:63" s="10" customFormat="1" ht="37.4" customHeight="1">
      <c r="B92" s="188"/>
      <c r="D92" s="189" t="s">
        <v>76</v>
      </c>
      <c r="E92" s="190" t="s">
        <v>1033</v>
      </c>
      <c r="F92" s="190" t="s">
        <v>1034</v>
      </c>
      <c r="I92" s="191"/>
      <c r="J92" s="192">
        <f>BK92</f>
        <v>0</v>
      </c>
      <c r="L92" s="188"/>
      <c r="M92" s="193"/>
      <c r="N92" s="194"/>
      <c r="O92" s="194"/>
      <c r="P92" s="195">
        <f>SUM(P93:P148)</f>
        <v>0</v>
      </c>
      <c r="Q92" s="194"/>
      <c r="R92" s="195">
        <f>SUM(R93:R148)</f>
        <v>0</v>
      </c>
      <c r="S92" s="194"/>
      <c r="T92" s="196">
        <f>SUM(T93:T148)</f>
        <v>0</v>
      </c>
      <c r="AR92" s="189" t="s">
        <v>85</v>
      </c>
      <c r="AT92" s="197" t="s">
        <v>76</v>
      </c>
      <c r="AU92" s="197" t="s">
        <v>77</v>
      </c>
      <c r="AY92" s="189" t="s">
        <v>201</v>
      </c>
      <c r="BK92" s="198">
        <f>SUM(BK93:BK148)</f>
        <v>0</v>
      </c>
    </row>
    <row r="93" spans="2:65" s="1" customFormat="1" ht="16.5" customHeight="1">
      <c r="B93" s="201"/>
      <c r="C93" s="202" t="s">
        <v>208</v>
      </c>
      <c r="D93" s="202" t="s">
        <v>203</v>
      </c>
      <c r="E93" s="203" t="s">
        <v>1035</v>
      </c>
      <c r="F93" s="204" t="s">
        <v>1036</v>
      </c>
      <c r="G93" s="205" t="s">
        <v>316</v>
      </c>
      <c r="H93" s="206">
        <v>5</v>
      </c>
      <c r="I93" s="207"/>
      <c r="J93" s="208">
        <f>ROUND(I93*H93,2)</f>
        <v>0</v>
      </c>
      <c r="K93" s="204" t="s">
        <v>5</v>
      </c>
      <c r="L93" s="47"/>
      <c r="M93" s="209" t="s">
        <v>5</v>
      </c>
      <c r="N93" s="210" t="s">
        <v>48</v>
      </c>
      <c r="O93" s="48"/>
      <c r="P93" s="211">
        <f>O93*H93</f>
        <v>0</v>
      </c>
      <c r="Q93" s="211">
        <v>0</v>
      </c>
      <c r="R93" s="211">
        <f>Q93*H93</f>
        <v>0</v>
      </c>
      <c r="S93" s="211">
        <v>0</v>
      </c>
      <c r="T93" s="212">
        <f>S93*H93</f>
        <v>0</v>
      </c>
      <c r="AR93" s="24" t="s">
        <v>208</v>
      </c>
      <c r="AT93" s="24" t="s">
        <v>203</v>
      </c>
      <c r="AU93" s="24" t="s">
        <v>85</v>
      </c>
      <c r="AY93" s="24" t="s">
        <v>201</v>
      </c>
      <c r="BE93" s="213">
        <f>IF(N93="základní",J93,0)</f>
        <v>0</v>
      </c>
      <c r="BF93" s="213">
        <f>IF(N93="snížená",J93,0)</f>
        <v>0</v>
      </c>
      <c r="BG93" s="213">
        <f>IF(N93="zákl. přenesená",J93,0)</f>
        <v>0</v>
      </c>
      <c r="BH93" s="213">
        <f>IF(N93="sníž. přenesená",J93,0)</f>
        <v>0</v>
      </c>
      <c r="BI93" s="213">
        <f>IF(N93="nulová",J93,0)</f>
        <v>0</v>
      </c>
      <c r="BJ93" s="24" t="s">
        <v>85</v>
      </c>
      <c r="BK93" s="213">
        <f>ROUND(I93*H93,2)</f>
        <v>0</v>
      </c>
      <c r="BL93" s="24" t="s">
        <v>208</v>
      </c>
      <c r="BM93" s="24" t="s">
        <v>250</v>
      </c>
    </row>
    <row r="94" spans="2:47" s="1" customFormat="1" ht="13.5">
      <c r="B94" s="47"/>
      <c r="D94" s="214" t="s">
        <v>210</v>
      </c>
      <c r="F94" s="215" t="s">
        <v>1036</v>
      </c>
      <c r="I94" s="216"/>
      <c r="L94" s="47"/>
      <c r="M94" s="217"/>
      <c r="N94" s="48"/>
      <c r="O94" s="48"/>
      <c r="P94" s="48"/>
      <c r="Q94" s="48"/>
      <c r="R94" s="48"/>
      <c r="S94" s="48"/>
      <c r="T94" s="86"/>
      <c r="AT94" s="24" t="s">
        <v>210</v>
      </c>
      <c r="AU94" s="24" t="s">
        <v>85</v>
      </c>
    </row>
    <row r="95" spans="2:65" s="1" customFormat="1" ht="16.5" customHeight="1">
      <c r="B95" s="201"/>
      <c r="C95" s="202" t="s">
        <v>232</v>
      </c>
      <c r="D95" s="202" t="s">
        <v>203</v>
      </c>
      <c r="E95" s="203" t="s">
        <v>1037</v>
      </c>
      <c r="F95" s="204" t="s">
        <v>1038</v>
      </c>
      <c r="G95" s="205" t="s">
        <v>330</v>
      </c>
      <c r="H95" s="206">
        <v>36</v>
      </c>
      <c r="I95" s="207"/>
      <c r="J95" s="208">
        <f>ROUND(I95*H95,2)</f>
        <v>0</v>
      </c>
      <c r="K95" s="204" t="s">
        <v>5</v>
      </c>
      <c r="L95" s="47"/>
      <c r="M95" s="209" t="s">
        <v>5</v>
      </c>
      <c r="N95" s="210" t="s">
        <v>48</v>
      </c>
      <c r="O95" s="48"/>
      <c r="P95" s="211">
        <f>O95*H95</f>
        <v>0</v>
      </c>
      <c r="Q95" s="211">
        <v>0</v>
      </c>
      <c r="R95" s="211">
        <f>Q95*H95</f>
        <v>0</v>
      </c>
      <c r="S95" s="211">
        <v>0</v>
      </c>
      <c r="T95" s="212">
        <f>S95*H95</f>
        <v>0</v>
      </c>
      <c r="AR95" s="24" t="s">
        <v>208</v>
      </c>
      <c r="AT95" s="24" t="s">
        <v>203</v>
      </c>
      <c r="AU95" s="24" t="s">
        <v>85</v>
      </c>
      <c r="AY95" s="24" t="s">
        <v>201</v>
      </c>
      <c r="BE95" s="213">
        <f>IF(N95="základní",J95,0)</f>
        <v>0</v>
      </c>
      <c r="BF95" s="213">
        <f>IF(N95="snížená",J95,0)</f>
        <v>0</v>
      </c>
      <c r="BG95" s="213">
        <f>IF(N95="zákl. přenesená",J95,0)</f>
        <v>0</v>
      </c>
      <c r="BH95" s="213">
        <f>IF(N95="sníž. přenesená",J95,0)</f>
        <v>0</v>
      </c>
      <c r="BI95" s="213">
        <f>IF(N95="nulová",J95,0)</f>
        <v>0</v>
      </c>
      <c r="BJ95" s="24" t="s">
        <v>85</v>
      </c>
      <c r="BK95" s="213">
        <f>ROUND(I95*H95,2)</f>
        <v>0</v>
      </c>
      <c r="BL95" s="24" t="s">
        <v>208</v>
      </c>
      <c r="BM95" s="24" t="s">
        <v>127</v>
      </c>
    </row>
    <row r="96" spans="2:47" s="1" customFormat="1" ht="13.5">
      <c r="B96" s="47"/>
      <c r="D96" s="214" t="s">
        <v>210</v>
      </c>
      <c r="F96" s="215" t="s">
        <v>1038</v>
      </c>
      <c r="I96" s="216"/>
      <c r="L96" s="47"/>
      <c r="M96" s="217"/>
      <c r="N96" s="48"/>
      <c r="O96" s="48"/>
      <c r="P96" s="48"/>
      <c r="Q96" s="48"/>
      <c r="R96" s="48"/>
      <c r="S96" s="48"/>
      <c r="T96" s="86"/>
      <c r="AT96" s="24" t="s">
        <v>210</v>
      </c>
      <c r="AU96" s="24" t="s">
        <v>85</v>
      </c>
    </row>
    <row r="97" spans="2:65" s="1" customFormat="1" ht="16.5" customHeight="1">
      <c r="B97" s="201"/>
      <c r="C97" s="202" t="s">
        <v>238</v>
      </c>
      <c r="D97" s="202" t="s">
        <v>203</v>
      </c>
      <c r="E97" s="203" t="s">
        <v>1039</v>
      </c>
      <c r="F97" s="204" t="s">
        <v>1040</v>
      </c>
      <c r="G97" s="205" t="s">
        <v>330</v>
      </c>
      <c r="H97" s="206">
        <v>37</v>
      </c>
      <c r="I97" s="207"/>
      <c r="J97" s="208">
        <f>ROUND(I97*H97,2)</f>
        <v>0</v>
      </c>
      <c r="K97" s="204" t="s">
        <v>5</v>
      </c>
      <c r="L97" s="47"/>
      <c r="M97" s="209" t="s">
        <v>5</v>
      </c>
      <c r="N97" s="210" t="s">
        <v>48</v>
      </c>
      <c r="O97" s="48"/>
      <c r="P97" s="211">
        <f>O97*H97</f>
        <v>0</v>
      </c>
      <c r="Q97" s="211">
        <v>0</v>
      </c>
      <c r="R97" s="211">
        <f>Q97*H97</f>
        <v>0</v>
      </c>
      <c r="S97" s="211">
        <v>0</v>
      </c>
      <c r="T97" s="212">
        <f>S97*H97</f>
        <v>0</v>
      </c>
      <c r="AR97" s="24" t="s">
        <v>208</v>
      </c>
      <c r="AT97" s="24" t="s">
        <v>203</v>
      </c>
      <c r="AU97" s="24" t="s">
        <v>85</v>
      </c>
      <c r="AY97" s="24" t="s">
        <v>201</v>
      </c>
      <c r="BE97" s="213">
        <f>IF(N97="základní",J97,0)</f>
        <v>0</v>
      </c>
      <c r="BF97" s="213">
        <f>IF(N97="snížená",J97,0)</f>
        <v>0</v>
      </c>
      <c r="BG97" s="213">
        <f>IF(N97="zákl. přenesená",J97,0)</f>
        <v>0</v>
      </c>
      <c r="BH97" s="213">
        <f>IF(N97="sníž. přenesená",J97,0)</f>
        <v>0</v>
      </c>
      <c r="BI97" s="213">
        <f>IF(N97="nulová",J97,0)</f>
        <v>0</v>
      </c>
      <c r="BJ97" s="24" t="s">
        <v>85</v>
      </c>
      <c r="BK97" s="213">
        <f>ROUND(I97*H97,2)</f>
        <v>0</v>
      </c>
      <c r="BL97" s="24" t="s">
        <v>208</v>
      </c>
      <c r="BM97" s="24" t="s">
        <v>133</v>
      </c>
    </row>
    <row r="98" spans="2:47" s="1" customFormat="1" ht="13.5">
      <c r="B98" s="47"/>
      <c r="D98" s="214" t="s">
        <v>210</v>
      </c>
      <c r="F98" s="215" t="s">
        <v>1040</v>
      </c>
      <c r="I98" s="216"/>
      <c r="L98" s="47"/>
      <c r="M98" s="217"/>
      <c r="N98" s="48"/>
      <c r="O98" s="48"/>
      <c r="P98" s="48"/>
      <c r="Q98" s="48"/>
      <c r="R98" s="48"/>
      <c r="S98" s="48"/>
      <c r="T98" s="86"/>
      <c r="AT98" s="24" t="s">
        <v>210</v>
      </c>
      <c r="AU98" s="24" t="s">
        <v>85</v>
      </c>
    </row>
    <row r="99" spans="2:65" s="1" customFormat="1" ht="16.5" customHeight="1">
      <c r="B99" s="201"/>
      <c r="C99" s="202" t="s">
        <v>244</v>
      </c>
      <c r="D99" s="202" t="s">
        <v>203</v>
      </c>
      <c r="E99" s="203" t="s">
        <v>1041</v>
      </c>
      <c r="F99" s="204" t="s">
        <v>1042</v>
      </c>
      <c r="G99" s="205" t="s">
        <v>330</v>
      </c>
      <c r="H99" s="206">
        <v>4</v>
      </c>
      <c r="I99" s="207"/>
      <c r="J99" s="208">
        <f>ROUND(I99*H99,2)</f>
        <v>0</v>
      </c>
      <c r="K99" s="204" t="s">
        <v>5</v>
      </c>
      <c r="L99" s="47"/>
      <c r="M99" s="209" t="s">
        <v>5</v>
      </c>
      <c r="N99" s="210" t="s">
        <v>48</v>
      </c>
      <c r="O99" s="48"/>
      <c r="P99" s="211">
        <f>O99*H99</f>
        <v>0</v>
      </c>
      <c r="Q99" s="211">
        <v>0</v>
      </c>
      <c r="R99" s="211">
        <f>Q99*H99</f>
        <v>0</v>
      </c>
      <c r="S99" s="211">
        <v>0</v>
      </c>
      <c r="T99" s="212">
        <f>S99*H99</f>
        <v>0</v>
      </c>
      <c r="AR99" s="24" t="s">
        <v>208</v>
      </c>
      <c r="AT99" s="24" t="s">
        <v>203</v>
      </c>
      <c r="AU99" s="24" t="s">
        <v>85</v>
      </c>
      <c r="AY99" s="24" t="s">
        <v>201</v>
      </c>
      <c r="BE99" s="213">
        <f>IF(N99="základní",J99,0)</f>
        <v>0</v>
      </c>
      <c r="BF99" s="213">
        <f>IF(N99="snížená",J99,0)</f>
        <v>0</v>
      </c>
      <c r="BG99" s="213">
        <f>IF(N99="zákl. přenesená",J99,0)</f>
        <v>0</v>
      </c>
      <c r="BH99" s="213">
        <f>IF(N99="sníž. přenesená",J99,0)</f>
        <v>0</v>
      </c>
      <c r="BI99" s="213">
        <f>IF(N99="nulová",J99,0)</f>
        <v>0</v>
      </c>
      <c r="BJ99" s="24" t="s">
        <v>85</v>
      </c>
      <c r="BK99" s="213">
        <f>ROUND(I99*H99,2)</f>
        <v>0</v>
      </c>
      <c r="BL99" s="24" t="s">
        <v>208</v>
      </c>
      <c r="BM99" s="24" t="s">
        <v>139</v>
      </c>
    </row>
    <row r="100" spans="2:47" s="1" customFormat="1" ht="13.5">
      <c r="B100" s="47"/>
      <c r="D100" s="214" t="s">
        <v>210</v>
      </c>
      <c r="F100" s="215" t="s">
        <v>1042</v>
      </c>
      <c r="I100" s="216"/>
      <c r="L100" s="47"/>
      <c r="M100" s="217"/>
      <c r="N100" s="48"/>
      <c r="O100" s="48"/>
      <c r="P100" s="48"/>
      <c r="Q100" s="48"/>
      <c r="R100" s="48"/>
      <c r="S100" s="48"/>
      <c r="T100" s="86"/>
      <c r="AT100" s="24" t="s">
        <v>210</v>
      </c>
      <c r="AU100" s="24" t="s">
        <v>85</v>
      </c>
    </row>
    <row r="101" spans="2:65" s="1" customFormat="1" ht="16.5" customHeight="1">
      <c r="B101" s="201"/>
      <c r="C101" s="202" t="s">
        <v>250</v>
      </c>
      <c r="D101" s="202" t="s">
        <v>203</v>
      </c>
      <c r="E101" s="203" t="s">
        <v>1043</v>
      </c>
      <c r="F101" s="204" t="s">
        <v>1044</v>
      </c>
      <c r="G101" s="205" t="s">
        <v>330</v>
      </c>
      <c r="H101" s="206">
        <v>15</v>
      </c>
      <c r="I101" s="207"/>
      <c r="J101" s="208">
        <f>ROUND(I101*H101,2)</f>
        <v>0</v>
      </c>
      <c r="K101" s="204" t="s">
        <v>5</v>
      </c>
      <c r="L101" s="47"/>
      <c r="M101" s="209" t="s">
        <v>5</v>
      </c>
      <c r="N101" s="210" t="s">
        <v>48</v>
      </c>
      <c r="O101" s="48"/>
      <c r="P101" s="211">
        <f>O101*H101</f>
        <v>0</v>
      </c>
      <c r="Q101" s="211">
        <v>0</v>
      </c>
      <c r="R101" s="211">
        <f>Q101*H101</f>
        <v>0</v>
      </c>
      <c r="S101" s="211">
        <v>0</v>
      </c>
      <c r="T101" s="212">
        <f>S101*H101</f>
        <v>0</v>
      </c>
      <c r="AR101" s="24" t="s">
        <v>208</v>
      </c>
      <c r="AT101" s="24" t="s">
        <v>203</v>
      </c>
      <c r="AU101" s="24" t="s">
        <v>85</v>
      </c>
      <c r="AY101" s="24" t="s">
        <v>201</v>
      </c>
      <c r="BE101" s="213">
        <f>IF(N101="základní",J101,0)</f>
        <v>0</v>
      </c>
      <c r="BF101" s="213">
        <f>IF(N101="snížená",J101,0)</f>
        <v>0</v>
      </c>
      <c r="BG101" s="213">
        <f>IF(N101="zákl. přenesená",J101,0)</f>
        <v>0</v>
      </c>
      <c r="BH101" s="213">
        <f>IF(N101="sníž. přenesená",J101,0)</f>
        <v>0</v>
      </c>
      <c r="BI101" s="213">
        <f>IF(N101="nulová",J101,0)</f>
        <v>0</v>
      </c>
      <c r="BJ101" s="24" t="s">
        <v>85</v>
      </c>
      <c r="BK101" s="213">
        <f>ROUND(I101*H101,2)</f>
        <v>0</v>
      </c>
      <c r="BL101" s="24" t="s">
        <v>208</v>
      </c>
      <c r="BM101" s="24" t="s">
        <v>296</v>
      </c>
    </row>
    <row r="102" spans="2:47" s="1" customFormat="1" ht="13.5">
      <c r="B102" s="47"/>
      <c r="D102" s="214" t="s">
        <v>210</v>
      </c>
      <c r="F102" s="215" t="s">
        <v>1044</v>
      </c>
      <c r="I102" s="216"/>
      <c r="L102" s="47"/>
      <c r="M102" s="217"/>
      <c r="N102" s="48"/>
      <c r="O102" s="48"/>
      <c r="P102" s="48"/>
      <c r="Q102" s="48"/>
      <c r="R102" s="48"/>
      <c r="S102" s="48"/>
      <c r="T102" s="86"/>
      <c r="AT102" s="24" t="s">
        <v>210</v>
      </c>
      <c r="AU102" s="24" t="s">
        <v>85</v>
      </c>
    </row>
    <row r="103" spans="2:65" s="1" customFormat="1" ht="16.5" customHeight="1">
      <c r="B103" s="201"/>
      <c r="C103" s="202" t="s">
        <v>256</v>
      </c>
      <c r="D103" s="202" t="s">
        <v>203</v>
      </c>
      <c r="E103" s="203" t="s">
        <v>1045</v>
      </c>
      <c r="F103" s="204" t="s">
        <v>1046</v>
      </c>
      <c r="G103" s="205" t="s">
        <v>330</v>
      </c>
      <c r="H103" s="206">
        <v>48</v>
      </c>
      <c r="I103" s="207"/>
      <c r="J103" s="208">
        <f>ROUND(I103*H103,2)</f>
        <v>0</v>
      </c>
      <c r="K103" s="204" t="s">
        <v>5</v>
      </c>
      <c r="L103" s="47"/>
      <c r="M103" s="209" t="s">
        <v>5</v>
      </c>
      <c r="N103" s="210" t="s">
        <v>48</v>
      </c>
      <c r="O103" s="48"/>
      <c r="P103" s="211">
        <f>O103*H103</f>
        <v>0</v>
      </c>
      <c r="Q103" s="211">
        <v>0</v>
      </c>
      <c r="R103" s="211">
        <f>Q103*H103</f>
        <v>0</v>
      </c>
      <c r="S103" s="211">
        <v>0</v>
      </c>
      <c r="T103" s="212">
        <f>S103*H103</f>
        <v>0</v>
      </c>
      <c r="AR103" s="24" t="s">
        <v>208</v>
      </c>
      <c r="AT103" s="24" t="s">
        <v>203</v>
      </c>
      <c r="AU103" s="24" t="s">
        <v>85</v>
      </c>
      <c r="AY103" s="24" t="s">
        <v>201</v>
      </c>
      <c r="BE103" s="213">
        <f>IF(N103="základní",J103,0)</f>
        <v>0</v>
      </c>
      <c r="BF103" s="213">
        <f>IF(N103="snížená",J103,0)</f>
        <v>0</v>
      </c>
      <c r="BG103" s="213">
        <f>IF(N103="zákl. přenesená",J103,0)</f>
        <v>0</v>
      </c>
      <c r="BH103" s="213">
        <f>IF(N103="sníž. přenesená",J103,0)</f>
        <v>0</v>
      </c>
      <c r="BI103" s="213">
        <f>IF(N103="nulová",J103,0)</f>
        <v>0</v>
      </c>
      <c r="BJ103" s="24" t="s">
        <v>85</v>
      </c>
      <c r="BK103" s="213">
        <f>ROUND(I103*H103,2)</f>
        <v>0</v>
      </c>
      <c r="BL103" s="24" t="s">
        <v>208</v>
      </c>
      <c r="BM103" s="24" t="s">
        <v>308</v>
      </c>
    </row>
    <row r="104" spans="2:47" s="1" customFormat="1" ht="13.5">
      <c r="B104" s="47"/>
      <c r="D104" s="214" t="s">
        <v>210</v>
      </c>
      <c r="F104" s="215" t="s">
        <v>1046</v>
      </c>
      <c r="I104" s="216"/>
      <c r="L104" s="47"/>
      <c r="M104" s="217"/>
      <c r="N104" s="48"/>
      <c r="O104" s="48"/>
      <c r="P104" s="48"/>
      <c r="Q104" s="48"/>
      <c r="R104" s="48"/>
      <c r="S104" s="48"/>
      <c r="T104" s="86"/>
      <c r="AT104" s="24" t="s">
        <v>210</v>
      </c>
      <c r="AU104" s="24" t="s">
        <v>85</v>
      </c>
    </row>
    <row r="105" spans="2:65" s="1" customFormat="1" ht="16.5" customHeight="1">
      <c r="B105" s="201"/>
      <c r="C105" s="202" t="s">
        <v>127</v>
      </c>
      <c r="D105" s="202" t="s">
        <v>203</v>
      </c>
      <c r="E105" s="203" t="s">
        <v>1047</v>
      </c>
      <c r="F105" s="204" t="s">
        <v>1048</v>
      </c>
      <c r="G105" s="205" t="s">
        <v>330</v>
      </c>
      <c r="H105" s="206">
        <v>60</v>
      </c>
      <c r="I105" s="207"/>
      <c r="J105" s="208">
        <f>ROUND(I105*H105,2)</f>
        <v>0</v>
      </c>
      <c r="K105" s="204" t="s">
        <v>5</v>
      </c>
      <c r="L105" s="47"/>
      <c r="M105" s="209" t="s">
        <v>5</v>
      </c>
      <c r="N105" s="210" t="s">
        <v>48</v>
      </c>
      <c r="O105" s="48"/>
      <c r="P105" s="211">
        <f>O105*H105</f>
        <v>0</v>
      </c>
      <c r="Q105" s="211">
        <v>0</v>
      </c>
      <c r="R105" s="211">
        <f>Q105*H105</f>
        <v>0</v>
      </c>
      <c r="S105" s="211">
        <v>0</v>
      </c>
      <c r="T105" s="212">
        <f>S105*H105</f>
        <v>0</v>
      </c>
      <c r="AR105" s="24" t="s">
        <v>208</v>
      </c>
      <c r="AT105" s="24" t="s">
        <v>203</v>
      </c>
      <c r="AU105" s="24" t="s">
        <v>85</v>
      </c>
      <c r="AY105" s="24" t="s">
        <v>201</v>
      </c>
      <c r="BE105" s="213">
        <f>IF(N105="základní",J105,0)</f>
        <v>0</v>
      </c>
      <c r="BF105" s="213">
        <f>IF(N105="snížená",J105,0)</f>
        <v>0</v>
      </c>
      <c r="BG105" s="213">
        <f>IF(N105="zákl. přenesená",J105,0)</f>
        <v>0</v>
      </c>
      <c r="BH105" s="213">
        <f>IF(N105="sníž. přenesená",J105,0)</f>
        <v>0</v>
      </c>
      <c r="BI105" s="213">
        <f>IF(N105="nulová",J105,0)</f>
        <v>0</v>
      </c>
      <c r="BJ105" s="24" t="s">
        <v>85</v>
      </c>
      <c r="BK105" s="213">
        <f>ROUND(I105*H105,2)</f>
        <v>0</v>
      </c>
      <c r="BL105" s="24" t="s">
        <v>208</v>
      </c>
      <c r="BM105" s="24" t="s">
        <v>318</v>
      </c>
    </row>
    <row r="106" spans="2:47" s="1" customFormat="1" ht="13.5">
      <c r="B106" s="47"/>
      <c r="D106" s="214" t="s">
        <v>210</v>
      </c>
      <c r="F106" s="215" t="s">
        <v>1048</v>
      </c>
      <c r="I106" s="216"/>
      <c r="L106" s="47"/>
      <c r="M106" s="217"/>
      <c r="N106" s="48"/>
      <c r="O106" s="48"/>
      <c r="P106" s="48"/>
      <c r="Q106" s="48"/>
      <c r="R106" s="48"/>
      <c r="S106" s="48"/>
      <c r="T106" s="86"/>
      <c r="AT106" s="24" t="s">
        <v>210</v>
      </c>
      <c r="AU106" s="24" t="s">
        <v>85</v>
      </c>
    </row>
    <row r="107" spans="2:65" s="1" customFormat="1" ht="16.5" customHeight="1">
      <c r="B107" s="201"/>
      <c r="C107" s="202" t="s">
        <v>130</v>
      </c>
      <c r="D107" s="202" t="s">
        <v>203</v>
      </c>
      <c r="E107" s="203" t="s">
        <v>1049</v>
      </c>
      <c r="F107" s="204" t="s">
        <v>1050</v>
      </c>
      <c r="G107" s="205" t="s">
        <v>330</v>
      </c>
      <c r="H107" s="206">
        <v>15</v>
      </c>
      <c r="I107" s="207"/>
      <c r="J107" s="208">
        <f>ROUND(I107*H107,2)</f>
        <v>0</v>
      </c>
      <c r="K107" s="204" t="s">
        <v>5</v>
      </c>
      <c r="L107" s="47"/>
      <c r="M107" s="209" t="s">
        <v>5</v>
      </c>
      <c r="N107" s="210" t="s">
        <v>48</v>
      </c>
      <c r="O107" s="48"/>
      <c r="P107" s="211">
        <f>O107*H107</f>
        <v>0</v>
      </c>
      <c r="Q107" s="211">
        <v>0</v>
      </c>
      <c r="R107" s="211">
        <f>Q107*H107</f>
        <v>0</v>
      </c>
      <c r="S107" s="211">
        <v>0</v>
      </c>
      <c r="T107" s="212">
        <f>S107*H107</f>
        <v>0</v>
      </c>
      <c r="AR107" s="24" t="s">
        <v>208</v>
      </c>
      <c r="AT107" s="24" t="s">
        <v>203</v>
      </c>
      <c r="AU107" s="24" t="s">
        <v>85</v>
      </c>
      <c r="AY107" s="24" t="s">
        <v>201</v>
      </c>
      <c r="BE107" s="213">
        <f>IF(N107="základní",J107,0)</f>
        <v>0</v>
      </c>
      <c r="BF107" s="213">
        <f>IF(N107="snížená",J107,0)</f>
        <v>0</v>
      </c>
      <c r="BG107" s="213">
        <f>IF(N107="zákl. přenesená",J107,0)</f>
        <v>0</v>
      </c>
      <c r="BH107" s="213">
        <f>IF(N107="sníž. přenesená",J107,0)</f>
        <v>0</v>
      </c>
      <c r="BI107" s="213">
        <f>IF(N107="nulová",J107,0)</f>
        <v>0</v>
      </c>
      <c r="BJ107" s="24" t="s">
        <v>85</v>
      </c>
      <c r="BK107" s="213">
        <f>ROUND(I107*H107,2)</f>
        <v>0</v>
      </c>
      <c r="BL107" s="24" t="s">
        <v>208</v>
      </c>
      <c r="BM107" s="24" t="s">
        <v>327</v>
      </c>
    </row>
    <row r="108" spans="2:47" s="1" customFormat="1" ht="13.5">
      <c r="B108" s="47"/>
      <c r="D108" s="214" t="s">
        <v>210</v>
      </c>
      <c r="F108" s="215" t="s">
        <v>1050</v>
      </c>
      <c r="I108" s="216"/>
      <c r="L108" s="47"/>
      <c r="M108" s="217"/>
      <c r="N108" s="48"/>
      <c r="O108" s="48"/>
      <c r="P108" s="48"/>
      <c r="Q108" s="48"/>
      <c r="R108" s="48"/>
      <c r="S108" s="48"/>
      <c r="T108" s="86"/>
      <c r="AT108" s="24" t="s">
        <v>210</v>
      </c>
      <c r="AU108" s="24" t="s">
        <v>85</v>
      </c>
    </row>
    <row r="109" spans="2:65" s="1" customFormat="1" ht="16.5" customHeight="1">
      <c r="B109" s="201"/>
      <c r="C109" s="202" t="s">
        <v>133</v>
      </c>
      <c r="D109" s="202" t="s">
        <v>203</v>
      </c>
      <c r="E109" s="203" t="s">
        <v>1051</v>
      </c>
      <c r="F109" s="204" t="s">
        <v>1052</v>
      </c>
      <c r="G109" s="205" t="s">
        <v>330</v>
      </c>
      <c r="H109" s="206">
        <v>71</v>
      </c>
      <c r="I109" s="207"/>
      <c r="J109" s="208">
        <f>ROUND(I109*H109,2)</f>
        <v>0</v>
      </c>
      <c r="K109" s="204" t="s">
        <v>5</v>
      </c>
      <c r="L109" s="47"/>
      <c r="M109" s="209" t="s">
        <v>5</v>
      </c>
      <c r="N109" s="210" t="s">
        <v>48</v>
      </c>
      <c r="O109" s="48"/>
      <c r="P109" s="211">
        <f>O109*H109</f>
        <v>0</v>
      </c>
      <c r="Q109" s="211">
        <v>0</v>
      </c>
      <c r="R109" s="211">
        <f>Q109*H109</f>
        <v>0</v>
      </c>
      <c r="S109" s="211">
        <v>0</v>
      </c>
      <c r="T109" s="212">
        <f>S109*H109</f>
        <v>0</v>
      </c>
      <c r="AR109" s="24" t="s">
        <v>208</v>
      </c>
      <c r="AT109" s="24" t="s">
        <v>203</v>
      </c>
      <c r="AU109" s="24" t="s">
        <v>85</v>
      </c>
      <c r="AY109" s="24" t="s">
        <v>201</v>
      </c>
      <c r="BE109" s="213">
        <f>IF(N109="základní",J109,0)</f>
        <v>0</v>
      </c>
      <c r="BF109" s="213">
        <f>IF(N109="snížená",J109,0)</f>
        <v>0</v>
      </c>
      <c r="BG109" s="213">
        <f>IF(N109="zákl. přenesená",J109,0)</f>
        <v>0</v>
      </c>
      <c r="BH109" s="213">
        <f>IF(N109="sníž. přenesená",J109,0)</f>
        <v>0</v>
      </c>
      <c r="BI109" s="213">
        <f>IF(N109="nulová",J109,0)</f>
        <v>0</v>
      </c>
      <c r="BJ109" s="24" t="s">
        <v>85</v>
      </c>
      <c r="BK109" s="213">
        <f>ROUND(I109*H109,2)</f>
        <v>0</v>
      </c>
      <c r="BL109" s="24" t="s">
        <v>208</v>
      </c>
      <c r="BM109" s="24" t="s">
        <v>341</v>
      </c>
    </row>
    <row r="110" spans="2:47" s="1" customFormat="1" ht="13.5">
      <c r="B110" s="47"/>
      <c r="D110" s="214" t="s">
        <v>210</v>
      </c>
      <c r="F110" s="215" t="s">
        <v>1052</v>
      </c>
      <c r="I110" s="216"/>
      <c r="L110" s="47"/>
      <c r="M110" s="217"/>
      <c r="N110" s="48"/>
      <c r="O110" s="48"/>
      <c r="P110" s="48"/>
      <c r="Q110" s="48"/>
      <c r="R110" s="48"/>
      <c r="S110" s="48"/>
      <c r="T110" s="86"/>
      <c r="AT110" s="24" t="s">
        <v>210</v>
      </c>
      <c r="AU110" s="24" t="s">
        <v>85</v>
      </c>
    </row>
    <row r="111" spans="2:65" s="1" customFormat="1" ht="16.5" customHeight="1">
      <c r="B111" s="201"/>
      <c r="C111" s="202" t="s">
        <v>136</v>
      </c>
      <c r="D111" s="202" t="s">
        <v>203</v>
      </c>
      <c r="E111" s="203" t="s">
        <v>1053</v>
      </c>
      <c r="F111" s="204" t="s">
        <v>1054</v>
      </c>
      <c r="G111" s="205" t="s">
        <v>316</v>
      </c>
      <c r="H111" s="206">
        <v>15</v>
      </c>
      <c r="I111" s="207"/>
      <c r="J111" s="208">
        <f>ROUND(I111*H111,2)</f>
        <v>0</v>
      </c>
      <c r="K111" s="204" t="s">
        <v>5</v>
      </c>
      <c r="L111" s="47"/>
      <c r="M111" s="209" t="s">
        <v>5</v>
      </c>
      <c r="N111" s="210" t="s">
        <v>48</v>
      </c>
      <c r="O111" s="48"/>
      <c r="P111" s="211">
        <f>O111*H111</f>
        <v>0</v>
      </c>
      <c r="Q111" s="211">
        <v>0</v>
      </c>
      <c r="R111" s="211">
        <f>Q111*H111</f>
        <v>0</v>
      </c>
      <c r="S111" s="211">
        <v>0</v>
      </c>
      <c r="T111" s="212">
        <f>S111*H111</f>
        <v>0</v>
      </c>
      <c r="AR111" s="24" t="s">
        <v>208</v>
      </c>
      <c r="AT111" s="24" t="s">
        <v>203</v>
      </c>
      <c r="AU111" s="24" t="s">
        <v>85</v>
      </c>
      <c r="AY111" s="24" t="s">
        <v>201</v>
      </c>
      <c r="BE111" s="213">
        <f>IF(N111="základní",J111,0)</f>
        <v>0</v>
      </c>
      <c r="BF111" s="213">
        <f>IF(N111="snížená",J111,0)</f>
        <v>0</v>
      </c>
      <c r="BG111" s="213">
        <f>IF(N111="zákl. přenesená",J111,0)</f>
        <v>0</v>
      </c>
      <c r="BH111" s="213">
        <f>IF(N111="sníž. přenesená",J111,0)</f>
        <v>0</v>
      </c>
      <c r="BI111" s="213">
        <f>IF(N111="nulová",J111,0)</f>
        <v>0</v>
      </c>
      <c r="BJ111" s="24" t="s">
        <v>85</v>
      </c>
      <c r="BK111" s="213">
        <f>ROUND(I111*H111,2)</f>
        <v>0</v>
      </c>
      <c r="BL111" s="24" t="s">
        <v>208</v>
      </c>
      <c r="BM111" s="24" t="s">
        <v>352</v>
      </c>
    </row>
    <row r="112" spans="2:47" s="1" customFormat="1" ht="13.5">
      <c r="B112" s="47"/>
      <c r="D112" s="214" t="s">
        <v>210</v>
      </c>
      <c r="F112" s="215" t="s">
        <v>1054</v>
      </c>
      <c r="I112" s="216"/>
      <c r="L112" s="47"/>
      <c r="M112" s="217"/>
      <c r="N112" s="48"/>
      <c r="O112" s="48"/>
      <c r="P112" s="48"/>
      <c r="Q112" s="48"/>
      <c r="R112" s="48"/>
      <c r="S112" s="48"/>
      <c r="T112" s="86"/>
      <c r="AT112" s="24" t="s">
        <v>210</v>
      </c>
      <c r="AU112" s="24" t="s">
        <v>85</v>
      </c>
    </row>
    <row r="113" spans="2:65" s="1" customFormat="1" ht="16.5" customHeight="1">
      <c r="B113" s="201"/>
      <c r="C113" s="202" t="s">
        <v>139</v>
      </c>
      <c r="D113" s="202" t="s">
        <v>203</v>
      </c>
      <c r="E113" s="203" t="s">
        <v>1055</v>
      </c>
      <c r="F113" s="204" t="s">
        <v>1056</v>
      </c>
      <c r="G113" s="205" t="s">
        <v>316</v>
      </c>
      <c r="H113" s="206">
        <v>7</v>
      </c>
      <c r="I113" s="207"/>
      <c r="J113" s="208">
        <f>ROUND(I113*H113,2)</f>
        <v>0</v>
      </c>
      <c r="K113" s="204" t="s">
        <v>5</v>
      </c>
      <c r="L113" s="47"/>
      <c r="M113" s="209" t="s">
        <v>5</v>
      </c>
      <c r="N113" s="210" t="s">
        <v>48</v>
      </c>
      <c r="O113" s="48"/>
      <c r="P113" s="211">
        <f>O113*H113</f>
        <v>0</v>
      </c>
      <c r="Q113" s="211">
        <v>0</v>
      </c>
      <c r="R113" s="211">
        <f>Q113*H113</f>
        <v>0</v>
      </c>
      <c r="S113" s="211">
        <v>0</v>
      </c>
      <c r="T113" s="212">
        <f>S113*H113</f>
        <v>0</v>
      </c>
      <c r="AR113" s="24" t="s">
        <v>208</v>
      </c>
      <c r="AT113" s="24" t="s">
        <v>203</v>
      </c>
      <c r="AU113" s="24" t="s">
        <v>85</v>
      </c>
      <c r="AY113" s="24" t="s">
        <v>201</v>
      </c>
      <c r="BE113" s="213">
        <f>IF(N113="základní",J113,0)</f>
        <v>0</v>
      </c>
      <c r="BF113" s="213">
        <f>IF(N113="snížená",J113,0)</f>
        <v>0</v>
      </c>
      <c r="BG113" s="213">
        <f>IF(N113="zákl. přenesená",J113,0)</f>
        <v>0</v>
      </c>
      <c r="BH113" s="213">
        <f>IF(N113="sníž. přenesená",J113,0)</f>
        <v>0</v>
      </c>
      <c r="BI113" s="213">
        <f>IF(N113="nulová",J113,0)</f>
        <v>0</v>
      </c>
      <c r="BJ113" s="24" t="s">
        <v>85</v>
      </c>
      <c r="BK113" s="213">
        <f>ROUND(I113*H113,2)</f>
        <v>0</v>
      </c>
      <c r="BL113" s="24" t="s">
        <v>208</v>
      </c>
      <c r="BM113" s="24" t="s">
        <v>368</v>
      </c>
    </row>
    <row r="114" spans="2:47" s="1" customFormat="1" ht="13.5">
      <c r="B114" s="47"/>
      <c r="D114" s="214" t="s">
        <v>210</v>
      </c>
      <c r="F114" s="215" t="s">
        <v>1056</v>
      </c>
      <c r="I114" s="216"/>
      <c r="L114" s="47"/>
      <c r="M114" s="217"/>
      <c r="N114" s="48"/>
      <c r="O114" s="48"/>
      <c r="P114" s="48"/>
      <c r="Q114" s="48"/>
      <c r="R114" s="48"/>
      <c r="S114" s="48"/>
      <c r="T114" s="86"/>
      <c r="AT114" s="24" t="s">
        <v>210</v>
      </c>
      <c r="AU114" s="24" t="s">
        <v>85</v>
      </c>
    </row>
    <row r="115" spans="2:65" s="1" customFormat="1" ht="16.5" customHeight="1">
      <c r="B115" s="201"/>
      <c r="C115" s="202" t="s">
        <v>11</v>
      </c>
      <c r="D115" s="202" t="s">
        <v>203</v>
      </c>
      <c r="E115" s="203" t="s">
        <v>1057</v>
      </c>
      <c r="F115" s="204" t="s">
        <v>1058</v>
      </c>
      <c r="G115" s="205" t="s">
        <v>316</v>
      </c>
      <c r="H115" s="206">
        <v>10</v>
      </c>
      <c r="I115" s="207"/>
      <c r="J115" s="208">
        <f>ROUND(I115*H115,2)</f>
        <v>0</v>
      </c>
      <c r="K115" s="204" t="s">
        <v>5</v>
      </c>
      <c r="L115" s="47"/>
      <c r="M115" s="209" t="s">
        <v>5</v>
      </c>
      <c r="N115" s="210" t="s">
        <v>48</v>
      </c>
      <c r="O115" s="48"/>
      <c r="P115" s="211">
        <f>O115*H115</f>
        <v>0</v>
      </c>
      <c r="Q115" s="211">
        <v>0</v>
      </c>
      <c r="R115" s="211">
        <f>Q115*H115</f>
        <v>0</v>
      </c>
      <c r="S115" s="211">
        <v>0</v>
      </c>
      <c r="T115" s="212">
        <f>S115*H115</f>
        <v>0</v>
      </c>
      <c r="AR115" s="24" t="s">
        <v>208</v>
      </c>
      <c r="AT115" s="24" t="s">
        <v>203</v>
      </c>
      <c r="AU115" s="24" t="s">
        <v>85</v>
      </c>
      <c r="AY115" s="24" t="s">
        <v>201</v>
      </c>
      <c r="BE115" s="213">
        <f>IF(N115="základní",J115,0)</f>
        <v>0</v>
      </c>
      <c r="BF115" s="213">
        <f>IF(N115="snížená",J115,0)</f>
        <v>0</v>
      </c>
      <c r="BG115" s="213">
        <f>IF(N115="zákl. přenesená",J115,0)</f>
        <v>0</v>
      </c>
      <c r="BH115" s="213">
        <f>IF(N115="sníž. přenesená",J115,0)</f>
        <v>0</v>
      </c>
      <c r="BI115" s="213">
        <f>IF(N115="nulová",J115,0)</f>
        <v>0</v>
      </c>
      <c r="BJ115" s="24" t="s">
        <v>85</v>
      </c>
      <c r="BK115" s="213">
        <f>ROUND(I115*H115,2)</f>
        <v>0</v>
      </c>
      <c r="BL115" s="24" t="s">
        <v>208</v>
      </c>
      <c r="BM115" s="24" t="s">
        <v>144</v>
      </c>
    </row>
    <row r="116" spans="2:47" s="1" customFormat="1" ht="13.5">
      <c r="B116" s="47"/>
      <c r="D116" s="214" t="s">
        <v>210</v>
      </c>
      <c r="F116" s="215" t="s">
        <v>1058</v>
      </c>
      <c r="I116" s="216"/>
      <c r="L116" s="47"/>
      <c r="M116" s="217"/>
      <c r="N116" s="48"/>
      <c r="O116" s="48"/>
      <c r="P116" s="48"/>
      <c r="Q116" s="48"/>
      <c r="R116" s="48"/>
      <c r="S116" s="48"/>
      <c r="T116" s="86"/>
      <c r="AT116" s="24" t="s">
        <v>210</v>
      </c>
      <c r="AU116" s="24" t="s">
        <v>85</v>
      </c>
    </row>
    <row r="117" spans="2:65" s="1" customFormat="1" ht="16.5" customHeight="1">
      <c r="B117" s="201"/>
      <c r="C117" s="202" t="s">
        <v>296</v>
      </c>
      <c r="D117" s="202" t="s">
        <v>203</v>
      </c>
      <c r="E117" s="203" t="s">
        <v>1059</v>
      </c>
      <c r="F117" s="204" t="s">
        <v>2530</v>
      </c>
      <c r="G117" s="205" t="s">
        <v>316</v>
      </c>
      <c r="H117" s="206">
        <v>4</v>
      </c>
      <c r="I117" s="207"/>
      <c r="J117" s="208">
        <f>ROUND(I117*H117,2)</f>
        <v>0</v>
      </c>
      <c r="K117" s="204" t="s">
        <v>5</v>
      </c>
      <c r="L117" s="47"/>
      <c r="M117" s="209" t="s">
        <v>5</v>
      </c>
      <c r="N117" s="210" t="s">
        <v>48</v>
      </c>
      <c r="O117" s="48"/>
      <c r="P117" s="211">
        <f>O117*H117</f>
        <v>0</v>
      </c>
      <c r="Q117" s="211">
        <v>0</v>
      </c>
      <c r="R117" s="211">
        <f>Q117*H117</f>
        <v>0</v>
      </c>
      <c r="S117" s="211">
        <v>0</v>
      </c>
      <c r="T117" s="212">
        <f>S117*H117</f>
        <v>0</v>
      </c>
      <c r="AR117" s="24" t="s">
        <v>208</v>
      </c>
      <c r="AT117" s="24" t="s">
        <v>203</v>
      </c>
      <c r="AU117" s="24" t="s">
        <v>85</v>
      </c>
      <c r="AY117" s="24" t="s">
        <v>201</v>
      </c>
      <c r="BE117" s="213">
        <f>IF(N117="základní",J117,0)</f>
        <v>0</v>
      </c>
      <c r="BF117" s="213">
        <f>IF(N117="snížená",J117,0)</f>
        <v>0</v>
      </c>
      <c r="BG117" s="213">
        <f>IF(N117="zákl. přenesená",J117,0)</f>
        <v>0</v>
      </c>
      <c r="BH117" s="213">
        <f>IF(N117="sníž. přenesená",J117,0)</f>
        <v>0</v>
      </c>
      <c r="BI117" s="213">
        <f>IF(N117="nulová",J117,0)</f>
        <v>0</v>
      </c>
      <c r="BJ117" s="24" t="s">
        <v>85</v>
      </c>
      <c r="BK117" s="213">
        <f>ROUND(I117*H117,2)</f>
        <v>0</v>
      </c>
      <c r="BL117" s="24" t="s">
        <v>208</v>
      </c>
      <c r="BM117" s="24" t="s">
        <v>391</v>
      </c>
    </row>
    <row r="118" spans="2:47" s="1" customFormat="1" ht="13.5">
      <c r="B118" s="47"/>
      <c r="D118" s="214" t="s">
        <v>210</v>
      </c>
      <c r="F118" s="215" t="s">
        <v>2530</v>
      </c>
      <c r="I118" s="216"/>
      <c r="L118" s="47"/>
      <c r="M118" s="217"/>
      <c r="N118" s="48"/>
      <c r="O118" s="48"/>
      <c r="P118" s="48"/>
      <c r="Q118" s="48"/>
      <c r="R118" s="48"/>
      <c r="S118" s="48"/>
      <c r="T118" s="86"/>
      <c r="AT118" s="24" t="s">
        <v>210</v>
      </c>
      <c r="AU118" s="24" t="s">
        <v>85</v>
      </c>
    </row>
    <row r="119" spans="2:65" s="1" customFormat="1" ht="16.5" customHeight="1">
      <c r="B119" s="201"/>
      <c r="C119" s="202" t="s">
        <v>302</v>
      </c>
      <c r="D119" s="202" t="s">
        <v>203</v>
      </c>
      <c r="E119" s="203" t="s">
        <v>2531</v>
      </c>
      <c r="F119" s="204" t="s">
        <v>2532</v>
      </c>
      <c r="G119" s="205" t="s">
        <v>316</v>
      </c>
      <c r="H119" s="206">
        <v>1</v>
      </c>
      <c r="I119" s="207"/>
      <c r="J119" s="208">
        <f>ROUND(I119*H119,2)</f>
        <v>0</v>
      </c>
      <c r="K119" s="204" t="s">
        <v>5</v>
      </c>
      <c r="L119" s="47"/>
      <c r="M119" s="209" t="s">
        <v>5</v>
      </c>
      <c r="N119" s="210" t="s">
        <v>48</v>
      </c>
      <c r="O119" s="48"/>
      <c r="P119" s="211">
        <f>O119*H119</f>
        <v>0</v>
      </c>
      <c r="Q119" s="211">
        <v>0</v>
      </c>
      <c r="R119" s="211">
        <f>Q119*H119</f>
        <v>0</v>
      </c>
      <c r="S119" s="211">
        <v>0</v>
      </c>
      <c r="T119" s="212">
        <f>S119*H119</f>
        <v>0</v>
      </c>
      <c r="AR119" s="24" t="s">
        <v>208</v>
      </c>
      <c r="AT119" s="24" t="s">
        <v>203</v>
      </c>
      <c r="AU119" s="24" t="s">
        <v>85</v>
      </c>
      <c r="AY119" s="24" t="s">
        <v>201</v>
      </c>
      <c r="BE119" s="213">
        <f>IF(N119="základní",J119,0)</f>
        <v>0</v>
      </c>
      <c r="BF119" s="213">
        <f>IF(N119="snížená",J119,0)</f>
        <v>0</v>
      </c>
      <c r="BG119" s="213">
        <f>IF(N119="zákl. přenesená",J119,0)</f>
        <v>0</v>
      </c>
      <c r="BH119" s="213">
        <f>IF(N119="sníž. přenesená",J119,0)</f>
        <v>0</v>
      </c>
      <c r="BI119" s="213">
        <f>IF(N119="nulová",J119,0)</f>
        <v>0</v>
      </c>
      <c r="BJ119" s="24" t="s">
        <v>85</v>
      </c>
      <c r="BK119" s="213">
        <f>ROUND(I119*H119,2)</f>
        <v>0</v>
      </c>
      <c r="BL119" s="24" t="s">
        <v>208</v>
      </c>
      <c r="BM119" s="24" t="s">
        <v>407</v>
      </c>
    </row>
    <row r="120" spans="2:47" s="1" customFormat="1" ht="13.5">
      <c r="B120" s="47"/>
      <c r="D120" s="214" t="s">
        <v>210</v>
      </c>
      <c r="F120" s="215" t="s">
        <v>2532</v>
      </c>
      <c r="I120" s="216"/>
      <c r="L120" s="47"/>
      <c r="M120" s="217"/>
      <c r="N120" s="48"/>
      <c r="O120" s="48"/>
      <c r="P120" s="48"/>
      <c r="Q120" s="48"/>
      <c r="R120" s="48"/>
      <c r="S120" s="48"/>
      <c r="T120" s="86"/>
      <c r="AT120" s="24" t="s">
        <v>210</v>
      </c>
      <c r="AU120" s="24" t="s">
        <v>85</v>
      </c>
    </row>
    <row r="121" spans="2:65" s="1" customFormat="1" ht="16.5" customHeight="1">
      <c r="B121" s="201"/>
      <c r="C121" s="202" t="s">
        <v>308</v>
      </c>
      <c r="D121" s="202" t="s">
        <v>203</v>
      </c>
      <c r="E121" s="203" t="s">
        <v>2533</v>
      </c>
      <c r="F121" s="204" t="s">
        <v>2534</v>
      </c>
      <c r="G121" s="205" t="s">
        <v>316</v>
      </c>
      <c r="H121" s="206">
        <v>1</v>
      </c>
      <c r="I121" s="207"/>
      <c r="J121" s="208">
        <f>ROUND(I121*H121,2)</f>
        <v>0</v>
      </c>
      <c r="K121" s="204" t="s">
        <v>5</v>
      </c>
      <c r="L121" s="47"/>
      <c r="M121" s="209" t="s">
        <v>5</v>
      </c>
      <c r="N121" s="210" t="s">
        <v>48</v>
      </c>
      <c r="O121" s="48"/>
      <c r="P121" s="211">
        <f>O121*H121</f>
        <v>0</v>
      </c>
      <c r="Q121" s="211">
        <v>0</v>
      </c>
      <c r="R121" s="211">
        <f>Q121*H121</f>
        <v>0</v>
      </c>
      <c r="S121" s="211">
        <v>0</v>
      </c>
      <c r="T121" s="212">
        <f>S121*H121</f>
        <v>0</v>
      </c>
      <c r="AR121" s="24" t="s">
        <v>208</v>
      </c>
      <c r="AT121" s="24" t="s">
        <v>203</v>
      </c>
      <c r="AU121" s="24" t="s">
        <v>85</v>
      </c>
      <c r="AY121" s="24" t="s">
        <v>201</v>
      </c>
      <c r="BE121" s="213">
        <f>IF(N121="základní",J121,0)</f>
        <v>0</v>
      </c>
      <c r="BF121" s="213">
        <f>IF(N121="snížená",J121,0)</f>
        <v>0</v>
      </c>
      <c r="BG121" s="213">
        <f>IF(N121="zákl. přenesená",J121,0)</f>
        <v>0</v>
      </c>
      <c r="BH121" s="213">
        <f>IF(N121="sníž. přenesená",J121,0)</f>
        <v>0</v>
      </c>
      <c r="BI121" s="213">
        <f>IF(N121="nulová",J121,0)</f>
        <v>0</v>
      </c>
      <c r="BJ121" s="24" t="s">
        <v>85</v>
      </c>
      <c r="BK121" s="213">
        <f>ROUND(I121*H121,2)</f>
        <v>0</v>
      </c>
      <c r="BL121" s="24" t="s">
        <v>208</v>
      </c>
      <c r="BM121" s="24" t="s">
        <v>417</v>
      </c>
    </row>
    <row r="122" spans="2:47" s="1" customFormat="1" ht="13.5">
      <c r="B122" s="47"/>
      <c r="D122" s="214" t="s">
        <v>210</v>
      </c>
      <c r="F122" s="215" t="s">
        <v>2534</v>
      </c>
      <c r="I122" s="216"/>
      <c r="L122" s="47"/>
      <c r="M122" s="217"/>
      <c r="N122" s="48"/>
      <c r="O122" s="48"/>
      <c r="P122" s="48"/>
      <c r="Q122" s="48"/>
      <c r="R122" s="48"/>
      <c r="S122" s="48"/>
      <c r="T122" s="86"/>
      <c r="AT122" s="24" t="s">
        <v>210</v>
      </c>
      <c r="AU122" s="24" t="s">
        <v>85</v>
      </c>
    </row>
    <row r="123" spans="2:65" s="1" customFormat="1" ht="16.5" customHeight="1">
      <c r="B123" s="201"/>
      <c r="C123" s="202" t="s">
        <v>313</v>
      </c>
      <c r="D123" s="202" t="s">
        <v>203</v>
      </c>
      <c r="E123" s="203" t="s">
        <v>1061</v>
      </c>
      <c r="F123" s="204" t="s">
        <v>2535</v>
      </c>
      <c r="G123" s="205" t="s">
        <v>316</v>
      </c>
      <c r="H123" s="206">
        <v>4</v>
      </c>
      <c r="I123" s="207"/>
      <c r="J123" s="208">
        <f>ROUND(I123*H123,2)</f>
        <v>0</v>
      </c>
      <c r="K123" s="204" t="s">
        <v>5</v>
      </c>
      <c r="L123" s="47"/>
      <c r="M123" s="209" t="s">
        <v>5</v>
      </c>
      <c r="N123" s="210" t="s">
        <v>48</v>
      </c>
      <c r="O123" s="48"/>
      <c r="P123" s="211">
        <f>O123*H123</f>
        <v>0</v>
      </c>
      <c r="Q123" s="211">
        <v>0</v>
      </c>
      <c r="R123" s="211">
        <f>Q123*H123</f>
        <v>0</v>
      </c>
      <c r="S123" s="211">
        <v>0</v>
      </c>
      <c r="T123" s="212">
        <f>S123*H123</f>
        <v>0</v>
      </c>
      <c r="AR123" s="24" t="s">
        <v>208</v>
      </c>
      <c r="AT123" s="24" t="s">
        <v>203</v>
      </c>
      <c r="AU123" s="24" t="s">
        <v>85</v>
      </c>
      <c r="AY123" s="24" t="s">
        <v>201</v>
      </c>
      <c r="BE123" s="213">
        <f>IF(N123="základní",J123,0)</f>
        <v>0</v>
      </c>
      <c r="BF123" s="213">
        <f>IF(N123="snížená",J123,0)</f>
        <v>0</v>
      </c>
      <c r="BG123" s="213">
        <f>IF(N123="zákl. přenesená",J123,0)</f>
        <v>0</v>
      </c>
      <c r="BH123" s="213">
        <f>IF(N123="sníž. přenesená",J123,0)</f>
        <v>0</v>
      </c>
      <c r="BI123" s="213">
        <f>IF(N123="nulová",J123,0)</f>
        <v>0</v>
      </c>
      <c r="BJ123" s="24" t="s">
        <v>85</v>
      </c>
      <c r="BK123" s="213">
        <f>ROUND(I123*H123,2)</f>
        <v>0</v>
      </c>
      <c r="BL123" s="24" t="s">
        <v>208</v>
      </c>
      <c r="BM123" s="24" t="s">
        <v>430</v>
      </c>
    </row>
    <row r="124" spans="2:47" s="1" customFormat="1" ht="13.5">
      <c r="B124" s="47"/>
      <c r="D124" s="214" t="s">
        <v>210</v>
      </c>
      <c r="F124" s="215" t="s">
        <v>2535</v>
      </c>
      <c r="I124" s="216"/>
      <c r="L124" s="47"/>
      <c r="M124" s="217"/>
      <c r="N124" s="48"/>
      <c r="O124" s="48"/>
      <c r="P124" s="48"/>
      <c r="Q124" s="48"/>
      <c r="R124" s="48"/>
      <c r="S124" s="48"/>
      <c r="T124" s="86"/>
      <c r="AT124" s="24" t="s">
        <v>210</v>
      </c>
      <c r="AU124" s="24" t="s">
        <v>85</v>
      </c>
    </row>
    <row r="125" spans="2:65" s="1" customFormat="1" ht="16.5" customHeight="1">
      <c r="B125" s="201"/>
      <c r="C125" s="202" t="s">
        <v>318</v>
      </c>
      <c r="D125" s="202" t="s">
        <v>203</v>
      </c>
      <c r="E125" s="203" t="s">
        <v>1063</v>
      </c>
      <c r="F125" s="204" t="s">
        <v>1064</v>
      </c>
      <c r="G125" s="205" t="s">
        <v>330</v>
      </c>
      <c r="H125" s="206">
        <v>75</v>
      </c>
      <c r="I125" s="207"/>
      <c r="J125" s="208">
        <f>ROUND(I125*H125,2)</f>
        <v>0</v>
      </c>
      <c r="K125" s="204" t="s">
        <v>5</v>
      </c>
      <c r="L125" s="47"/>
      <c r="M125" s="209" t="s">
        <v>5</v>
      </c>
      <c r="N125" s="210" t="s">
        <v>48</v>
      </c>
      <c r="O125" s="48"/>
      <c r="P125" s="211">
        <f>O125*H125</f>
        <v>0</v>
      </c>
      <c r="Q125" s="211">
        <v>0</v>
      </c>
      <c r="R125" s="211">
        <f>Q125*H125</f>
        <v>0</v>
      </c>
      <c r="S125" s="211">
        <v>0</v>
      </c>
      <c r="T125" s="212">
        <f>S125*H125</f>
        <v>0</v>
      </c>
      <c r="AR125" s="24" t="s">
        <v>208</v>
      </c>
      <c r="AT125" s="24" t="s">
        <v>203</v>
      </c>
      <c r="AU125" s="24" t="s">
        <v>85</v>
      </c>
      <c r="AY125" s="24" t="s">
        <v>201</v>
      </c>
      <c r="BE125" s="213">
        <f>IF(N125="základní",J125,0)</f>
        <v>0</v>
      </c>
      <c r="BF125" s="213">
        <f>IF(N125="snížená",J125,0)</f>
        <v>0</v>
      </c>
      <c r="BG125" s="213">
        <f>IF(N125="zákl. přenesená",J125,0)</f>
        <v>0</v>
      </c>
      <c r="BH125" s="213">
        <f>IF(N125="sníž. přenesená",J125,0)</f>
        <v>0</v>
      </c>
      <c r="BI125" s="213">
        <f>IF(N125="nulová",J125,0)</f>
        <v>0</v>
      </c>
      <c r="BJ125" s="24" t="s">
        <v>85</v>
      </c>
      <c r="BK125" s="213">
        <f>ROUND(I125*H125,2)</f>
        <v>0</v>
      </c>
      <c r="BL125" s="24" t="s">
        <v>208</v>
      </c>
      <c r="BM125" s="24" t="s">
        <v>147</v>
      </c>
    </row>
    <row r="126" spans="2:47" s="1" customFormat="1" ht="13.5">
      <c r="B126" s="47"/>
      <c r="D126" s="214" t="s">
        <v>210</v>
      </c>
      <c r="F126" s="215" t="s">
        <v>1064</v>
      </c>
      <c r="I126" s="216"/>
      <c r="L126" s="47"/>
      <c r="M126" s="217"/>
      <c r="N126" s="48"/>
      <c r="O126" s="48"/>
      <c r="P126" s="48"/>
      <c r="Q126" s="48"/>
      <c r="R126" s="48"/>
      <c r="S126" s="48"/>
      <c r="T126" s="86"/>
      <c r="AT126" s="24" t="s">
        <v>210</v>
      </c>
      <c r="AU126" s="24" t="s">
        <v>85</v>
      </c>
    </row>
    <row r="127" spans="2:65" s="1" customFormat="1" ht="16.5" customHeight="1">
      <c r="B127" s="201"/>
      <c r="C127" s="202" t="s">
        <v>10</v>
      </c>
      <c r="D127" s="202" t="s">
        <v>203</v>
      </c>
      <c r="E127" s="203" t="s">
        <v>1065</v>
      </c>
      <c r="F127" s="204" t="s">
        <v>1066</v>
      </c>
      <c r="G127" s="205" t="s">
        <v>330</v>
      </c>
      <c r="H127" s="206">
        <v>71</v>
      </c>
      <c r="I127" s="207"/>
      <c r="J127" s="208">
        <f>ROUND(I127*H127,2)</f>
        <v>0</v>
      </c>
      <c r="K127" s="204" t="s">
        <v>5</v>
      </c>
      <c r="L127" s="47"/>
      <c r="M127" s="209" t="s">
        <v>5</v>
      </c>
      <c r="N127" s="210" t="s">
        <v>48</v>
      </c>
      <c r="O127" s="48"/>
      <c r="P127" s="211">
        <f>O127*H127</f>
        <v>0</v>
      </c>
      <c r="Q127" s="211">
        <v>0</v>
      </c>
      <c r="R127" s="211">
        <f>Q127*H127</f>
        <v>0</v>
      </c>
      <c r="S127" s="211">
        <v>0</v>
      </c>
      <c r="T127" s="212">
        <f>S127*H127</f>
        <v>0</v>
      </c>
      <c r="AR127" s="24" t="s">
        <v>208</v>
      </c>
      <c r="AT127" s="24" t="s">
        <v>203</v>
      </c>
      <c r="AU127" s="24" t="s">
        <v>85</v>
      </c>
      <c r="AY127" s="24" t="s">
        <v>201</v>
      </c>
      <c r="BE127" s="213">
        <f>IF(N127="základní",J127,0)</f>
        <v>0</v>
      </c>
      <c r="BF127" s="213">
        <f>IF(N127="snížená",J127,0)</f>
        <v>0</v>
      </c>
      <c r="BG127" s="213">
        <f>IF(N127="zákl. přenesená",J127,0)</f>
        <v>0</v>
      </c>
      <c r="BH127" s="213">
        <f>IF(N127="sníž. přenesená",J127,0)</f>
        <v>0</v>
      </c>
      <c r="BI127" s="213">
        <f>IF(N127="nulová",J127,0)</f>
        <v>0</v>
      </c>
      <c r="BJ127" s="24" t="s">
        <v>85</v>
      </c>
      <c r="BK127" s="213">
        <f>ROUND(I127*H127,2)</f>
        <v>0</v>
      </c>
      <c r="BL127" s="24" t="s">
        <v>208</v>
      </c>
      <c r="BM127" s="24" t="s">
        <v>456</v>
      </c>
    </row>
    <row r="128" spans="2:47" s="1" customFormat="1" ht="13.5">
      <c r="B128" s="47"/>
      <c r="D128" s="214" t="s">
        <v>210</v>
      </c>
      <c r="F128" s="215" t="s">
        <v>1066</v>
      </c>
      <c r="I128" s="216"/>
      <c r="L128" s="47"/>
      <c r="M128" s="217"/>
      <c r="N128" s="48"/>
      <c r="O128" s="48"/>
      <c r="P128" s="48"/>
      <c r="Q128" s="48"/>
      <c r="R128" s="48"/>
      <c r="S128" s="48"/>
      <c r="T128" s="86"/>
      <c r="AT128" s="24" t="s">
        <v>210</v>
      </c>
      <c r="AU128" s="24" t="s">
        <v>85</v>
      </c>
    </row>
    <row r="129" spans="2:65" s="1" customFormat="1" ht="16.5" customHeight="1">
      <c r="B129" s="201"/>
      <c r="C129" s="202" t="s">
        <v>327</v>
      </c>
      <c r="D129" s="202" t="s">
        <v>203</v>
      </c>
      <c r="E129" s="203" t="s">
        <v>1067</v>
      </c>
      <c r="F129" s="204" t="s">
        <v>1068</v>
      </c>
      <c r="G129" s="205" t="s">
        <v>330</v>
      </c>
      <c r="H129" s="206">
        <v>140</v>
      </c>
      <c r="I129" s="207"/>
      <c r="J129" s="208">
        <f>ROUND(I129*H129,2)</f>
        <v>0</v>
      </c>
      <c r="K129" s="204" t="s">
        <v>5</v>
      </c>
      <c r="L129" s="47"/>
      <c r="M129" s="209" t="s">
        <v>5</v>
      </c>
      <c r="N129" s="210" t="s">
        <v>48</v>
      </c>
      <c r="O129" s="48"/>
      <c r="P129" s="211">
        <f>O129*H129</f>
        <v>0</v>
      </c>
      <c r="Q129" s="211">
        <v>0</v>
      </c>
      <c r="R129" s="211">
        <f>Q129*H129</f>
        <v>0</v>
      </c>
      <c r="S129" s="211">
        <v>0</v>
      </c>
      <c r="T129" s="212">
        <f>S129*H129</f>
        <v>0</v>
      </c>
      <c r="AR129" s="24" t="s">
        <v>208</v>
      </c>
      <c r="AT129" s="24" t="s">
        <v>203</v>
      </c>
      <c r="AU129" s="24" t="s">
        <v>85</v>
      </c>
      <c r="AY129" s="24" t="s">
        <v>201</v>
      </c>
      <c r="BE129" s="213">
        <f>IF(N129="základní",J129,0)</f>
        <v>0</v>
      </c>
      <c r="BF129" s="213">
        <f>IF(N129="snížená",J129,0)</f>
        <v>0</v>
      </c>
      <c r="BG129" s="213">
        <f>IF(N129="zákl. přenesená",J129,0)</f>
        <v>0</v>
      </c>
      <c r="BH129" s="213">
        <f>IF(N129="sníž. přenesená",J129,0)</f>
        <v>0</v>
      </c>
      <c r="BI129" s="213">
        <f>IF(N129="nulová",J129,0)</f>
        <v>0</v>
      </c>
      <c r="BJ129" s="24" t="s">
        <v>85</v>
      </c>
      <c r="BK129" s="213">
        <f>ROUND(I129*H129,2)</f>
        <v>0</v>
      </c>
      <c r="BL129" s="24" t="s">
        <v>208</v>
      </c>
      <c r="BM129" s="24" t="s">
        <v>468</v>
      </c>
    </row>
    <row r="130" spans="2:47" s="1" customFormat="1" ht="13.5">
      <c r="B130" s="47"/>
      <c r="D130" s="214" t="s">
        <v>210</v>
      </c>
      <c r="F130" s="215" t="s">
        <v>1068</v>
      </c>
      <c r="I130" s="216"/>
      <c r="L130" s="47"/>
      <c r="M130" s="217"/>
      <c r="N130" s="48"/>
      <c r="O130" s="48"/>
      <c r="P130" s="48"/>
      <c r="Q130" s="48"/>
      <c r="R130" s="48"/>
      <c r="S130" s="48"/>
      <c r="T130" s="86"/>
      <c r="AT130" s="24" t="s">
        <v>210</v>
      </c>
      <c r="AU130" s="24" t="s">
        <v>85</v>
      </c>
    </row>
    <row r="131" spans="2:65" s="1" customFormat="1" ht="16.5" customHeight="1">
      <c r="B131" s="201"/>
      <c r="C131" s="202" t="s">
        <v>334</v>
      </c>
      <c r="D131" s="202" t="s">
        <v>203</v>
      </c>
      <c r="E131" s="203" t="s">
        <v>2536</v>
      </c>
      <c r="F131" s="204" t="s">
        <v>2537</v>
      </c>
      <c r="G131" s="205" t="s">
        <v>316</v>
      </c>
      <c r="H131" s="206">
        <v>3</v>
      </c>
      <c r="I131" s="207"/>
      <c r="J131" s="208">
        <f>ROUND(I131*H131,2)</f>
        <v>0</v>
      </c>
      <c r="K131" s="204" t="s">
        <v>5</v>
      </c>
      <c r="L131" s="47"/>
      <c r="M131" s="209" t="s">
        <v>5</v>
      </c>
      <c r="N131" s="210" t="s">
        <v>48</v>
      </c>
      <c r="O131" s="48"/>
      <c r="P131" s="211">
        <f>O131*H131</f>
        <v>0</v>
      </c>
      <c r="Q131" s="211">
        <v>0</v>
      </c>
      <c r="R131" s="211">
        <f>Q131*H131</f>
        <v>0</v>
      </c>
      <c r="S131" s="211">
        <v>0</v>
      </c>
      <c r="T131" s="212">
        <f>S131*H131</f>
        <v>0</v>
      </c>
      <c r="AR131" s="24" t="s">
        <v>208</v>
      </c>
      <c r="AT131" s="24" t="s">
        <v>203</v>
      </c>
      <c r="AU131" s="24" t="s">
        <v>85</v>
      </c>
      <c r="AY131" s="24" t="s">
        <v>201</v>
      </c>
      <c r="BE131" s="213">
        <f>IF(N131="základní",J131,0)</f>
        <v>0</v>
      </c>
      <c r="BF131" s="213">
        <f>IF(N131="snížená",J131,0)</f>
        <v>0</v>
      </c>
      <c r="BG131" s="213">
        <f>IF(N131="zákl. přenesená",J131,0)</f>
        <v>0</v>
      </c>
      <c r="BH131" s="213">
        <f>IF(N131="sníž. přenesená",J131,0)</f>
        <v>0</v>
      </c>
      <c r="BI131" s="213">
        <f>IF(N131="nulová",J131,0)</f>
        <v>0</v>
      </c>
      <c r="BJ131" s="24" t="s">
        <v>85</v>
      </c>
      <c r="BK131" s="213">
        <f>ROUND(I131*H131,2)</f>
        <v>0</v>
      </c>
      <c r="BL131" s="24" t="s">
        <v>208</v>
      </c>
      <c r="BM131" s="24" t="s">
        <v>480</v>
      </c>
    </row>
    <row r="132" spans="2:47" s="1" customFormat="1" ht="13.5">
      <c r="B132" s="47"/>
      <c r="D132" s="214" t="s">
        <v>210</v>
      </c>
      <c r="F132" s="215" t="s">
        <v>2537</v>
      </c>
      <c r="I132" s="216"/>
      <c r="L132" s="47"/>
      <c r="M132" s="217"/>
      <c r="N132" s="48"/>
      <c r="O132" s="48"/>
      <c r="P132" s="48"/>
      <c r="Q132" s="48"/>
      <c r="R132" s="48"/>
      <c r="S132" s="48"/>
      <c r="T132" s="86"/>
      <c r="AT132" s="24" t="s">
        <v>210</v>
      </c>
      <c r="AU132" s="24" t="s">
        <v>85</v>
      </c>
    </row>
    <row r="133" spans="2:65" s="1" customFormat="1" ht="16.5" customHeight="1">
      <c r="B133" s="201"/>
      <c r="C133" s="202" t="s">
        <v>341</v>
      </c>
      <c r="D133" s="202" t="s">
        <v>203</v>
      </c>
      <c r="E133" s="203" t="s">
        <v>2538</v>
      </c>
      <c r="F133" s="204" t="s">
        <v>2539</v>
      </c>
      <c r="G133" s="205" t="s">
        <v>316</v>
      </c>
      <c r="H133" s="206">
        <v>1</v>
      </c>
      <c r="I133" s="207"/>
      <c r="J133" s="208">
        <f>ROUND(I133*H133,2)</f>
        <v>0</v>
      </c>
      <c r="K133" s="204" t="s">
        <v>5</v>
      </c>
      <c r="L133" s="47"/>
      <c r="M133" s="209" t="s">
        <v>5</v>
      </c>
      <c r="N133" s="210" t="s">
        <v>48</v>
      </c>
      <c r="O133" s="48"/>
      <c r="P133" s="211">
        <f>O133*H133</f>
        <v>0</v>
      </c>
      <c r="Q133" s="211">
        <v>0</v>
      </c>
      <c r="R133" s="211">
        <f>Q133*H133</f>
        <v>0</v>
      </c>
      <c r="S133" s="211">
        <v>0</v>
      </c>
      <c r="T133" s="212">
        <f>S133*H133</f>
        <v>0</v>
      </c>
      <c r="AR133" s="24" t="s">
        <v>208</v>
      </c>
      <c r="AT133" s="24" t="s">
        <v>203</v>
      </c>
      <c r="AU133" s="24" t="s">
        <v>85</v>
      </c>
      <c r="AY133" s="24" t="s">
        <v>201</v>
      </c>
      <c r="BE133" s="213">
        <f>IF(N133="základní",J133,0)</f>
        <v>0</v>
      </c>
      <c r="BF133" s="213">
        <f>IF(N133="snížená",J133,0)</f>
        <v>0</v>
      </c>
      <c r="BG133" s="213">
        <f>IF(N133="zákl. přenesená",J133,0)</f>
        <v>0</v>
      </c>
      <c r="BH133" s="213">
        <f>IF(N133="sníž. přenesená",J133,0)</f>
        <v>0</v>
      </c>
      <c r="BI133" s="213">
        <f>IF(N133="nulová",J133,0)</f>
        <v>0</v>
      </c>
      <c r="BJ133" s="24" t="s">
        <v>85</v>
      </c>
      <c r="BK133" s="213">
        <f>ROUND(I133*H133,2)</f>
        <v>0</v>
      </c>
      <c r="BL133" s="24" t="s">
        <v>208</v>
      </c>
      <c r="BM133" s="24" t="s">
        <v>496</v>
      </c>
    </row>
    <row r="134" spans="2:47" s="1" customFormat="1" ht="13.5">
      <c r="B134" s="47"/>
      <c r="D134" s="214" t="s">
        <v>210</v>
      </c>
      <c r="F134" s="215" t="s">
        <v>2539</v>
      </c>
      <c r="I134" s="216"/>
      <c r="L134" s="47"/>
      <c r="M134" s="217"/>
      <c r="N134" s="48"/>
      <c r="O134" s="48"/>
      <c r="P134" s="48"/>
      <c r="Q134" s="48"/>
      <c r="R134" s="48"/>
      <c r="S134" s="48"/>
      <c r="T134" s="86"/>
      <c r="AT134" s="24" t="s">
        <v>210</v>
      </c>
      <c r="AU134" s="24" t="s">
        <v>85</v>
      </c>
    </row>
    <row r="135" spans="2:65" s="1" customFormat="1" ht="16.5" customHeight="1">
      <c r="B135" s="201"/>
      <c r="C135" s="202" t="s">
        <v>347</v>
      </c>
      <c r="D135" s="202" t="s">
        <v>203</v>
      </c>
      <c r="E135" s="203" t="s">
        <v>2540</v>
      </c>
      <c r="F135" s="204" t="s">
        <v>2541</v>
      </c>
      <c r="G135" s="205" t="s">
        <v>316</v>
      </c>
      <c r="H135" s="206">
        <v>5</v>
      </c>
      <c r="I135" s="207"/>
      <c r="J135" s="208">
        <f>ROUND(I135*H135,2)</f>
        <v>0</v>
      </c>
      <c r="K135" s="204" t="s">
        <v>5</v>
      </c>
      <c r="L135" s="47"/>
      <c r="M135" s="209" t="s">
        <v>5</v>
      </c>
      <c r="N135" s="210" t="s">
        <v>48</v>
      </c>
      <c r="O135" s="48"/>
      <c r="P135" s="211">
        <f>O135*H135</f>
        <v>0</v>
      </c>
      <c r="Q135" s="211">
        <v>0</v>
      </c>
      <c r="R135" s="211">
        <f>Q135*H135</f>
        <v>0</v>
      </c>
      <c r="S135" s="211">
        <v>0</v>
      </c>
      <c r="T135" s="212">
        <f>S135*H135</f>
        <v>0</v>
      </c>
      <c r="AR135" s="24" t="s">
        <v>208</v>
      </c>
      <c r="AT135" s="24" t="s">
        <v>203</v>
      </c>
      <c r="AU135" s="24" t="s">
        <v>85</v>
      </c>
      <c r="AY135" s="24" t="s">
        <v>201</v>
      </c>
      <c r="BE135" s="213">
        <f>IF(N135="základní",J135,0)</f>
        <v>0</v>
      </c>
      <c r="BF135" s="213">
        <f>IF(N135="snížená",J135,0)</f>
        <v>0</v>
      </c>
      <c r="BG135" s="213">
        <f>IF(N135="zákl. přenesená",J135,0)</f>
        <v>0</v>
      </c>
      <c r="BH135" s="213">
        <f>IF(N135="sníž. přenesená",J135,0)</f>
        <v>0</v>
      </c>
      <c r="BI135" s="213">
        <f>IF(N135="nulová",J135,0)</f>
        <v>0</v>
      </c>
      <c r="BJ135" s="24" t="s">
        <v>85</v>
      </c>
      <c r="BK135" s="213">
        <f>ROUND(I135*H135,2)</f>
        <v>0</v>
      </c>
      <c r="BL135" s="24" t="s">
        <v>208</v>
      </c>
      <c r="BM135" s="24" t="s">
        <v>509</v>
      </c>
    </row>
    <row r="136" spans="2:47" s="1" customFormat="1" ht="13.5">
      <c r="B136" s="47"/>
      <c r="D136" s="214" t="s">
        <v>210</v>
      </c>
      <c r="F136" s="215" t="s">
        <v>2541</v>
      </c>
      <c r="I136" s="216"/>
      <c r="L136" s="47"/>
      <c r="M136" s="217"/>
      <c r="N136" s="48"/>
      <c r="O136" s="48"/>
      <c r="P136" s="48"/>
      <c r="Q136" s="48"/>
      <c r="R136" s="48"/>
      <c r="S136" s="48"/>
      <c r="T136" s="86"/>
      <c r="AT136" s="24" t="s">
        <v>210</v>
      </c>
      <c r="AU136" s="24" t="s">
        <v>85</v>
      </c>
    </row>
    <row r="137" spans="2:65" s="1" customFormat="1" ht="16.5" customHeight="1">
      <c r="B137" s="201"/>
      <c r="C137" s="202" t="s">
        <v>352</v>
      </c>
      <c r="D137" s="202" t="s">
        <v>203</v>
      </c>
      <c r="E137" s="203" t="s">
        <v>2542</v>
      </c>
      <c r="F137" s="204" t="s">
        <v>2543</v>
      </c>
      <c r="G137" s="205" t="s">
        <v>316</v>
      </c>
      <c r="H137" s="206">
        <v>4</v>
      </c>
      <c r="I137" s="207"/>
      <c r="J137" s="208">
        <f>ROUND(I137*H137,2)</f>
        <v>0</v>
      </c>
      <c r="K137" s="204" t="s">
        <v>5</v>
      </c>
      <c r="L137" s="47"/>
      <c r="M137" s="209" t="s">
        <v>5</v>
      </c>
      <c r="N137" s="210" t="s">
        <v>48</v>
      </c>
      <c r="O137" s="48"/>
      <c r="P137" s="211">
        <f>O137*H137</f>
        <v>0</v>
      </c>
      <c r="Q137" s="211">
        <v>0</v>
      </c>
      <c r="R137" s="211">
        <f>Q137*H137</f>
        <v>0</v>
      </c>
      <c r="S137" s="211">
        <v>0</v>
      </c>
      <c r="T137" s="212">
        <f>S137*H137</f>
        <v>0</v>
      </c>
      <c r="AR137" s="24" t="s">
        <v>208</v>
      </c>
      <c r="AT137" s="24" t="s">
        <v>203</v>
      </c>
      <c r="AU137" s="24" t="s">
        <v>85</v>
      </c>
      <c r="AY137" s="24" t="s">
        <v>201</v>
      </c>
      <c r="BE137" s="213">
        <f>IF(N137="základní",J137,0)</f>
        <v>0</v>
      </c>
      <c r="BF137" s="213">
        <f>IF(N137="snížená",J137,0)</f>
        <v>0</v>
      </c>
      <c r="BG137" s="213">
        <f>IF(N137="zákl. přenesená",J137,0)</f>
        <v>0</v>
      </c>
      <c r="BH137" s="213">
        <f>IF(N137="sníž. přenesená",J137,0)</f>
        <v>0</v>
      </c>
      <c r="BI137" s="213">
        <f>IF(N137="nulová",J137,0)</f>
        <v>0</v>
      </c>
      <c r="BJ137" s="24" t="s">
        <v>85</v>
      </c>
      <c r="BK137" s="213">
        <f>ROUND(I137*H137,2)</f>
        <v>0</v>
      </c>
      <c r="BL137" s="24" t="s">
        <v>208</v>
      </c>
      <c r="BM137" s="24" t="s">
        <v>518</v>
      </c>
    </row>
    <row r="138" spans="2:47" s="1" customFormat="1" ht="13.5">
      <c r="B138" s="47"/>
      <c r="D138" s="214" t="s">
        <v>210</v>
      </c>
      <c r="F138" s="215" t="s">
        <v>2543</v>
      </c>
      <c r="I138" s="216"/>
      <c r="L138" s="47"/>
      <c r="M138" s="217"/>
      <c r="N138" s="48"/>
      <c r="O138" s="48"/>
      <c r="P138" s="48"/>
      <c r="Q138" s="48"/>
      <c r="R138" s="48"/>
      <c r="S138" s="48"/>
      <c r="T138" s="86"/>
      <c r="AT138" s="24" t="s">
        <v>210</v>
      </c>
      <c r="AU138" s="24" t="s">
        <v>85</v>
      </c>
    </row>
    <row r="139" spans="2:65" s="1" customFormat="1" ht="16.5" customHeight="1">
      <c r="B139" s="201"/>
      <c r="C139" s="202" t="s">
        <v>357</v>
      </c>
      <c r="D139" s="202" t="s">
        <v>203</v>
      </c>
      <c r="E139" s="203" t="s">
        <v>2544</v>
      </c>
      <c r="F139" s="204" t="s">
        <v>2545</v>
      </c>
      <c r="G139" s="205" t="s">
        <v>316</v>
      </c>
      <c r="H139" s="206">
        <v>2</v>
      </c>
      <c r="I139" s="207"/>
      <c r="J139" s="208">
        <f>ROUND(I139*H139,2)</f>
        <v>0</v>
      </c>
      <c r="K139" s="204" t="s">
        <v>5</v>
      </c>
      <c r="L139" s="47"/>
      <c r="M139" s="209" t="s">
        <v>5</v>
      </c>
      <c r="N139" s="210" t="s">
        <v>48</v>
      </c>
      <c r="O139" s="48"/>
      <c r="P139" s="211">
        <f>O139*H139</f>
        <v>0</v>
      </c>
      <c r="Q139" s="211">
        <v>0</v>
      </c>
      <c r="R139" s="211">
        <f>Q139*H139</f>
        <v>0</v>
      </c>
      <c r="S139" s="211">
        <v>0</v>
      </c>
      <c r="T139" s="212">
        <f>S139*H139</f>
        <v>0</v>
      </c>
      <c r="AR139" s="24" t="s">
        <v>208</v>
      </c>
      <c r="AT139" s="24" t="s">
        <v>203</v>
      </c>
      <c r="AU139" s="24" t="s">
        <v>85</v>
      </c>
      <c r="AY139" s="24" t="s">
        <v>201</v>
      </c>
      <c r="BE139" s="213">
        <f>IF(N139="základní",J139,0)</f>
        <v>0</v>
      </c>
      <c r="BF139" s="213">
        <f>IF(N139="snížená",J139,0)</f>
        <v>0</v>
      </c>
      <c r="BG139" s="213">
        <f>IF(N139="zákl. přenesená",J139,0)</f>
        <v>0</v>
      </c>
      <c r="BH139" s="213">
        <f>IF(N139="sníž. přenesená",J139,0)</f>
        <v>0</v>
      </c>
      <c r="BI139" s="213">
        <f>IF(N139="nulová",J139,0)</f>
        <v>0</v>
      </c>
      <c r="BJ139" s="24" t="s">
        <v>85</v>
      </c>
      <c r="BK139" s="213">
        <f>ROUND(I139*H139,2)</f>
        <v>0</v>
      </c>
      <c r="BL139" s="24" t="s">
        <v>208</v>
      </c>
      <c r="BM139" s="24" t="s">
        <v>528</v>
      </c>
    </row>
    <row r="140" spans="2:47" s="1" customFormat="1" ht="13.5">
      <c r="B140" s="47"/>
      <c r="D140" s="214" t="s">
        <v>210</v>
      </c>
      <c r="F140" s="215" t="s">
        <v>2545</v>
      </c>
      <c r="I140" s="216"/>
      <c r="L140" s="47"/>
      <c r="M140" s="217"/>
      <c r="N140" s="48"/>
      <c r="O140" s="48"/>
      <c r="P140" s="48"/>
      <c r="Q140" s="48"/>
      <c r="R140" s="48"/>
      <c r="S140" s="48"/>
      <c r="T140" s="86"/>
      <c r="AT140" s="24" t="s">
        <v>210</v>
      </c>
      <c r="AU140" s="24" t="s">
        <v>85</v>
      </c>
    </row>
    <row r="141" spans="2:65" s="1" customFormat="1" ht="16.5" customHeight="1">
      <c r="B141" s="201"/>
      <c r="C141" s="202" t="s">
        <v>368</v>
      </c>
      <c r="D141" s="202" t="s">
        <v>203</v>
      </c>
      <c r="E141" s="203" t="s">
        <v>2546</v>
      </c>
      <c r="F141" s="204" t="s">
        <v>2547</v>
      </c>
      <c r="G141" s="205" t="s">
        <v>922</v>
      </c>
      <c r="H141" s="206">
        <v>150</v>
      </c>
      <c r="I141" s="207"/>
      <c r="J141" s="208">
        <f>ROUND(I141*H141,2)</f>
        <v>0</v>
      </c>
      <c r="K141" s="204" t="s">
        <v>5</v>
      </c>
      <c r="L141" s="47"/>
      <c r="M141" s="209" t="s">
        <v>5</v>
      </c>
      <c r="N141" s="210" t="s">
        <v>48</v>
      </c>
      <c r="O141" s="48"/>
      <c r="P141" s="211">
        <f>O141*H141</f>
        <v>0</v>
      </c>
      <c r="Q141" s="211">
        <v>0</v>
      </c>
      <c r="R141" s="211">
        <f>Q141*H141</f>
        <v>0</v>
      </c>
      <c r="S141" s="211">
        <v>0</v>
      </c>
      <c r="T141" s="212">
        <f>S141*H141</f>
        <v>0</v>
      </c>
      <c r="AR141" s="24" t="s">
        <v>208</v>
      </c>
      <c r="AT141" s="24" t="s">
        <v>203</v>
      </c>
      <c r="AU141" s="24" t="s">
        <v>85</v>
      </c>
      <c r="AY141" s="24" t="s">
        <v>201</v>
      </c>
      <c r="BE141" s="213">
        <f>IF(N141="základní",J141,0)</f>
        <v>0</v>
      </c>
      <c r="BF141" s="213">
        <f>IF(N141="snížená",J141,0)</f>
        <v>0</v>
      </c>
      <c r="BG141" s="213">
        <f>IF(N141="zákl. přenesená",J141,0)</f>
        <v>0</v>
      </c>
      <c r="BH141" s="213">
        <f>IF(N141="sníž. přenesená",J141,0)</f>
        <v>0</v>
      </c>
      <c r="BI141" s="213">
        <f>IF(N141="nulová",J141,0)</f>
        <v>0</v>
      </c>
      <c r="BJ141" s="24" t="s">
        <v>85</v>
      </c>
      <c r="BK141" s="213">
        <f>ROUND(I141*H141,2)</f>
        <v>0</v>
      </c>
      <c r="BL141" s="24" t="s">
        <v>208</v>
      </c>
      <c r="BM141" s="24" t="s">
        <v>541</v>
      </c>
    </row>
    <row r="142" spans="2:47" s="1" customFormat="1" ht="13.5">
      <c r="B142" s="47"/>
      <c r="D142" s="214" t="s">
        <v>210</v>
      </c>
      <c r="F142" s="215" t="s">
        <v>2547</v>
      </c>
      <c r="I142" s="216"/>
      <c r="L142" s="47"/>
      <c r="M142" s="217"/>
      <c r="N142" s="48"/>
      <c r="O142" s="48"/>
      <c r="P142" s="48"/>
      <c r="Q142" s="48"/>
      <c r="R142" s="48"/>
      <c r="S142" s="48"/>
      <c r="T142" s="86"/>
      <c r="AT142" s="24" t="s">
        <v>210</v>
      </c>
      <c r="AU142" s="24" t="s">
        <v>85</v>
      </c>
    </row>
    <row r="143" spans="2:65" s="1" customFormat="1" ht="16.5" customHeight="1">
      <c r="B143" s="201"/>
      <c r="C143" s="202" t="s">
        <v>374</v>
      </c>
      <c r="D143" s="202" t="s">
        <v>203</v>
      </c>
      <c r="E143" s="203" t="s">
        <v>2548</v>
      </c>
      <c r="F143" s="204" t="s">
        <v>1070</v>
      </c>
      <c r="G143" s="205" t="s">
        <v>316</v>
      </c>
      <c r="H143" s="206">
        <v>20</v>
      </c>
      <c r="I143" s="207"/>
      <c r="J143" s="208">
        <f>ROUND(I143*H143,2)</f>
        <v>0</v>
      </c>
      <c r="K143" s="204" t="s">
        <v>5</v>
      </c>
      <c r="L143" s="47"/>
      <c r="M143" s="209" t="s">
        <v>5</v>
      </c>
      <c r="N143" s="210" t="s">
        <v>48</v>
      </c>
      <c r="O143" s="48"/>
      <c r="P143" s="211">
        <f>O143*H143</f>
        <v>0</v>
      </c>
      <c r="Q143" s="211">
        <v>0</v>
      </c>
      <c r="R143" s="211">
        <f>Q143*H143</f>
        <v>0</v>
      </c>
      <c r="S143" s="211">
        <v>0</v>
      </c>
      <c r="T143" s="212">
        <f>S143*H143</f>
        <v>0</v>
      </c>
      <c r="AR143" s="24" t="s">
        <v>208</v>
      </c>
      <c r="AT143" s="24" t="s">
        <v>203</v>
      </c>
      <c r="AU143" s="24" t="s">
        <v>85</v>
      </c>
      <c r="AY143" s="24" t="s">
        <v>201</v>
      </c>
      <c r="BE143" s="213">
        <f>IF(N143="základní",J143,0)</f>
        <v>0</v>
      </c>
      <c r="BF143" s="213">
        <f>IF(N143="snížená",J143,0)</f>
        <v>0</v>
      </c>
      <c r="BG143" s="213">
        <f>IF(N143="zákl. přenesená",J143,0)</f>
        <v>0</v>
      </c>
      <c r="BH143" s="213">
        <f>IF(N143="sníž. přenesená",J143,0)</f>
        <v>0</v>
      </c>
      <c r="BI143" s="213">
        <f>IF(N143="nulová",J143,0)</f>
        <v>0</v>
      </c>
      <c r="BJ143" s="24" t="s">
        <v>85</v>
      </c>
      <c r="BK143" s="213">
        <f>ROUND(I143*H143,2)</f>
        <v>0</v>
      </c>
      <c r="BL143" s="24" t="s">
        <v>208</v>
      </c>
      <c r="BM143" s="24" t="s">
        <v>550</v>
      </c>
    </row>
    <row r="144" spans="2:47" s="1" customFormat="1" ht="13.5">
      <c r="B144" s="47"/>
      <c r="D144" s="214" t="s">
        <v>210</v>
      </c>
      <c r="F144" s="215" t="s">
        <v>1070</v>
      </c>
      <c r="I144" s="216"/>
      <c r="L144" s="47"/>
      <c r="M144" s="217"/>
      <c r="N144" s="48"/>
      <c r="O144" s="48"/>
      <c r="P144" s="48"/>
      <c r="Q144" s="48"/>
      <c r="R144" s="48"/>
      <c r="S144" s="48"/>
      <c r="T144" s="86"/>
      <c r="AT144" s="24" t="s">
        <v>210</v>
      </c>
      <c r="AU144" s="24" t="s">
        <v>85</v>
      </c>
    </row>
    <row r="145" spans="2:65" s="1" customFormat="1" ht="16.5" customHeight="1">
      <c r="B145" s="201"/>
      <c r="C145" s="202" t="s">
        <v>144</v>
      </c>
      <c r="D145" s="202" t="s">
        <v>203</v>
      </c>
      <c r="E145" s="203" t="s">
        <v>2549</v>
      </c>
      <c r="F145" s="204" t="s">
        <v>2550</v>
      </c>
      <c r="G145" s="205" t="s">
        <v>206</v>
      </c>
      <c r="H145" s="206">
        <v>126</v>
      </c>
      <c r="I145" s="207"/>
      <c r="J145" s="208">
        <f>ROUND(I145*H145,2)</f>
        <v>0</v>
      </c>
      <c r="K145" s="204" t="s">
        <v>5</v>
      </c>
      <c r="L145" s="47"/>
      <c r="M145" s="209" t="s">
        <v>5</v>
      </c>
      <c r="N145" s="210" t="s">
        <v>48</v>
      </c>
      <c r="O145" s="48"/>
      <c r="P145" s="211">
        <f>O145*H145</f>
        <v>0</v>
      </c>
      <c r="Q145" s="211">
        <v>0</v>
      </c>
      <c r="R145" s="211">
        <f>Q145*H145</f>
        <v>0</v>
      </c>
      <c r="S145" s="211">
        <v>0</v>
      </c>
      <c r="T145" s="212">
        <f>S145*H145</f>
        <v>0</v>
      </c>
      <c r="AR145" s="24" t="s">
        <v>208</v>
      </c>
      <c r="AT145" s="24" t="s">
        <v>203</v>
      </c>
      <c r="AU145" s="24" t="s">
        <v>85</v>
      </c>
      <c r="AY145" s="24" t="s">
        <v>201</v>
      </c>
      <c r="BE145" s="213">
        <f>IF(N145="základní",J145,0)</f>
        <v>0</v>
      </c>
      <c r="BF145" s="213">
        <f>IF(N145="snížená",J145,0)</f>
        <v>0</v>
      </c>
      <c r="BG145" s="213">
        <f>IF(N145="zákl. přenesená",J145,0)</f>
        <v>0</v>
      </c>
      <c r="BH145" s="213">
        <f>IF(N145="sníž. přenesená",J145,0)</f>
        <v>0</v>
      </c>
      <c r="BI145" s="213">
        <f>IF(N145="nulová",J145,0)</f>
        <v>0</v>
      </c>
      <c r="BJ145" s="24" t="s">
        <v>85</v>
      </c>
      <c r="BK145" s="213">
        <f>ROUND(I145*H145,2)</f>
        <v>0</v>
      </c>
      <c r="BL145" s="24" t="s">
        <v>208</v>
      </c>
      <c r="BM145" s="24" t="s">
        <v>562</v>
      </c>
    </row>
    <row r="146" spans="2:47" s="1" customFormat="1" ht="13.5">
      <c r="B146" s="47"/>
      <c r="D146" s="214" t="s">
        <v>210</v>
      </c>
      <c r="F146" s="215" t="s">
        <v>2550</v>
      </c>
      <c r="I146" s="216"/>
      <c r="L146" s="47"/>
      <c r="M146" s="217"/>
      <c r="N146" s="48"/>
      <c r="O146" s="48"/>
      <c r="P146" s="48"/>
      <c r="Q146" s="48"/>
      <c r="R146" s="48"/>
      <c r="S146" s="48"/>
      <c r="T146" s="86"/>
      <c r="AT146" s="24" t="s">
        <v>210</v>
      </c>
      <c r="AU146" s="24" t="s">
        <v>85</v>
      </c>
    </row>
    <row r="147" spans="2:65" s="1" customFormat="1" ht="16.5" customHeight="1">
      <c r="B147" s="201"/>
      <c r="C147" s="202" t="s">
        <v>385</v>
      </c>
      <c r="D147" s="202" t="s">
        <v>203</v>
      </c>
      <c r="E147" s="203" t="s">
        <v>2551</v>
      </c>
      <c r="F147" s="204" t="s">
        <v>2552</v>
      </c>
      <c r="G147" s="205" t="s">
        <v>206</v>
      </c>
      <c r="H147" s="206">
        <v>40.5</v>
      </c>
      <c r="I147" s="207"/>
      <c r="J147" s="208">
        <f>ROUND(I147*H147,2)</f>
        <v>0</v>
      </c>
      <c r="K147" s="204" t="s">
        <v>5</v>
      </c>
      <c r="L147" s="47"/>
      <c r="M147" s="209" t="s">
        <v>5</v>
      </c>
      <c r="N147" s="210" t="s">
        <v>48</v>
      </c>
      <c r="O147" s="48"/>
      <c r="P147" s="211">
        <f>O147*H147</f>
        <v>0</v>
      </c>
      <c r="Q147" s="211">
        <v>0</v>
      </c>
      <c r="R147" s="211">
        <f>Q147*H147</f>
        <v>0</v>
      </c>
      <c r="S147" s="211">
        <v>0</v>
      </c>
      <c r="T147" s="212">
        <f>S147*H147</f>
        <v>0</v>
      </c>
      <c r="AR147" s="24" t="s">
        <v>208</v>
      </c>
      <c r="AT147" s="24" t="s">
        <v>203</v>
      </c>
      <c r="AU147" s="24" t="s">
        <v>85</v>
      </c>
      <c r="AY147" s="24" t="s">
        <v>201</v>
      </c>
      <c r="BE147" s="213">
        <f>IF(N147="základní",J147,0)</f>
        <v>0</v>
      </c>
      <c r="BF147" s="213">
        <f>IF(N147="snížená",J147,0)</f>
        <v>0</v>
      </c>
      <c r="BG147" s="213">
        <f>IF(N147="zákl. přenesená",J147,0)</f>
        <v>0</v>
      </c>
      <c r="BH147" s="213">
        <f>IF(N147="sníž. přenesená",J147,0)</f>
        <v>0</v>
      </c>
      <c r="BI147" s="213">
        <f>IF(N147="nulová",J147,0)</f>
        <v>0</v>
      </c>
      <c r="BJ147" s="24" t="s">
        <v>85</v>
      </c>
      <c r="BK147" s="213">
        <f>ROUND(I147*H147,2)</f>
        <v>0</v>
      </c>
      <c r="BL147" s="24" t="s">
        <v>208</v>
      </c>
      <c r="BM147" s="24" t="s">
        <v>574</v>
      </c>
    </row>
    <row r="148" spans="2:47" s="1" customFormat="1" ht="13.5">
      <c r="B148" s="47"/>
      <c r="D148" s="214" t="s">
        <v>210</v>
      </c>
      <c r="F148" s="215" t="s">
        <v>2552</v>
      </c>
      <c r="I148" s="216"/>
      <c r="L148" s="47"/>
      <c r="M148" s="217"/>
      <c r="N148" s="48"/>
      <c r="O148" s="48"/>
      <c r="P148" s="48"/>
      <c r="Q148" s="48"/>
      <c r="R148" s="48"/>
      <c r="S148" s="48"/>
      <c r="T148" s="86"/>
      <c r="AT148" s="24" t="s">
        <v>210</v>
      </c>
      <c r="AU148" s="24" t="s">
        <v>85</v>
      </c>
    </row>
    <row r="149" spans="2:63" s="10" customFormat="1" ht="37.4" customHeight="1">
      <c r="B149" s="188"/>
      <c r="D149" s="189" t="s">
        <v>76</v>
      </c>
      <c r="E149" s="190" t="s">
        <v>1086</v>
      </c>
      <c r="F149" s="190" t="s">
        <v>1087</v>
      </c>
      <c r="I149" s="191"/>
      <c r="J149" s="192">
        <f>BK149</f>
        <v>0</v>
      </c>
      <c r="L149" s="188"/>
      <c r="M149" s="193"/>
      <c r="N149" s="194"/>
      <c r="O149" s="194"/>
      <c r="P149" s="195">
        <f>SUM(P150:P207)</f>
        <v>0</v>
      </c>
      <c r="Q149" s="194"/>
      <c r="R149" s="195">
        <f>SUM(R150:R207)</f>
        <v>0</v>
      </c>
      <c r="S149" s="194"/>
      <c r="T149" s="196">
        <f>SUM(T150:T207)</f>
        <v>0</v>
      </c>
      <c r="AR149" s="189" t="s">
        <v>85</v>
      </c>
      <c r="AT149" s="197" t="s">
        <v>76</v>
      </c>
      <c r="AU149" s="197" t="s">
        <v>77</v>
      </c>
      <c r="AY149" s="189" t="s">
        <v>201</v>
      </c>
      <c r="BK149" s="198">
        <f>SUM(BK150:BK207)</f>
        <v>0</v>
      </c>
    </row>
    <row r="150" spans="2:65" s="1" customFormat="1" ht="16.5" customHeight="1">
      <c r="B150" s="201"/>
      <c r="C150" s="202" t="s">
        <v>391</v>
      </c>
      <c r="D150" s="202" t="s">
        <v>203</v>
      </c>
      <c r="E150" s="203" t="s">
        <v>2553</v>
      </c>
      <c r="F150" s="204" t="s">
        <v>2554</v>
      </c>
      <c r="G150" s="205" t="s">
        <v>316</v>
      </c>
      <c r="H150" s="206">
        <v>1</v>
      </c>
      <c r="I150" s="207"/>
      <c r="J150" s="208">
        <f>ROUND(I150*H150,2)</f>
        <v>0</v>
      </c>
      <c r="K150" s="204" t="s">
        <v>5</v>
      </c>
      <c r="L150" s="47"/>
      <c r="M150" s="209" t="s">
        <v>5</v>
      </c>
      <c r="N150" s="210" t="s">
        <v>48</v>
      </c>
      <c r="O150" s="48"/>
      <c r="P150" s="211">
        <f>O150*H150</f>
        <v>0</v>
      </c>
      <c r="Q150" s="211">
        <v>0</v>
      </c>
      <c r="R150" s="211">
        <f>Q150*H150</f>
        <v>0</v>
      </c>
      <c r="S150" s="211">
        <v>0</v>
      </c>
      <c r="T150" s="212">
        <f>S150*H150</f>
        <v>0</v>
      </c>
      <c r="AR150" s="24" t="s">
        <v>208</v>
      </c>
      <c r="AT150" s="24" t="s">
        <v>203</v>
      </c>
      <c r="AU150" s="24" t="s">
        <v>85</v>
      </c>
      <c r="AY150" s="24" t="s">
        <v>201</v>
      </c>
      <c r="BE150" s="213">
        <f>IF(N150="základní",J150,0)</f>
        <v>0</v>
      </c>
      <c r="BF150" s="213">
        <f>IF(N150="snížená",J150,0)</f>
        <v>0</v>
      </c>
      <c r="BG150" s="213">
        <f>IF(N150="zákl. přenesená",J150,0)</f>
        <v>0</v>
      </c>
      <c r="BH150" s="213">
        <f>IF(N150="sníž. přenesená",J150,0)</f>
        <v>0</v>
      </c>
      <c r="BI150" s="213">
        <f>IF(N150="nulová",J150,0)</f>
        <v>0</v>
      </c>
      <c r="BJ150" s="24" t="s">
        <v>85</v>
      </c>
      <c r="BK150" s="213">
        <f>ROUND(I150*H150,2)</f>
        <v>0</v>
      </c>
      <c r="BL150" s="24" t="s">
        <v>208</v>
      </c>
      <c r="BM150" s="24" t="s">
        <v>584</v>
      </c>
    </row>
    <row r="151" spans="2:47" s="1" customFormat="1" ht="13.5">
      <c r="B151" s="47"/>
      <c r="D151" s="214" t="s">
        <v>210</v>
      </c>
      <c r="F151" s="215" t="s">
        <v>2554</v>
      </c>
      <c r="I151" s="216"/>
      <c r="L151" s="47"/>
      <c r="M151" s="217"/>
      <c r="N151" s="48"/>
      <c r="O151" s="48"/>
      <c r="P151" s="48"/>
      <c r="Q151" s="48"/>
      <c r="R151" s="48"/>
      <c r="S151" s="48"/>
      <c r="T151" s="86"/>
      <c r="AT151" s="24" t="s">
        <v>210</v>
      </c>
      <c r="AU151" s="24" t="s">
        <v>85</v>
      </c>
    </row>
    <row r="152" spans="2:65" s="1" customFormat="1" ht="16.5" customHeight="1">
      <c r="B152" s="201"/>
      <c r="C152" s="202" t="s">
        <v>403</v>
      </c>
      <c r="D152" s="202" t="s">
        <v>203</v>
      </c>
      <c r="E152" s="203" t="s">
        <v>2555</v>
      </c>
      <c r="F152" s="204" t="s">
        <v>2556</v>
      </c>
      <c r="G152" s="205" t="s">
        <v>330</v>
      </c>
      <c r="H152" s="206">
        <v>8</v>
      </c>
      <c r="I152" s="207"/>
      <c r="J152" s="208">
        <f>ROUND(I152*H152,2)</f>
        <v>0</v>
      </c>
      <c r="K152" s="204" t="s">
        <v>5</v>
      </c>
      <c r="L152" s="47"/>
      <c r="M152" s="209" t="s">
        <v>5</v>
      </c>
      <c r="N152" s="210" t="s">
        <v>48</v>
      </c>
      <c r="O152" s="48"/>
      <c r="P152" s="211">
        <f>O152*H152</f>
        <v>0</v>
      </c>
      <c r="Q152" s="211">
        <v>0</v>
      </c>
      <c r="R152" s="211">
        <f>Q152*H152</f>
        <v>0</v>
      </c>
      <c r="S152" s="211">
        <v>0</v>
      </c>
      <c r="T152" s="212">
        <f>S152*H152</f>
        <v>0</v>
      </c>
      <c r="AR152" s="24" t="s">
        <v>208</v>
      </c>
      <c r="AT152" s="24" t="s">
        <v>203</v>
      </c>
      <c r="AU152" s="24" t="s">
        <v>85</v>
      </c>
      <c r="AY152" s="24" t="s">
        <v>201</v>
      </c>
      <c r="BE152" s="213">
        <f>IF(N152="základní",J152,0)</f>
        <v>0</v>
      </c>
      <c r="BF152" s="213">
        <f>IF(N152="snížená",J152,0)</f>
        <v>0</v>
      </c>
      <c r="BG152" s="213">
        <f>IF(N152="zákl. přenesená",J152,0)</f>
        <v>0</v>
      </c>
      <c r="BH152" s="213">
        <f>IF(N152="sníž. přenesená",J152,0)</f>
        <v>0</v>
      </c>
      <c r="BI152" s="213">
        <f>IF(N152="nulová",J152,0)</f>
        <v>0</v>
      </c>
      <c r="BJ152" s="24" t="s">
        <v>85</v>
      </c>
      <c r="BK152" s="213">
        <f>ROUND(I152*H152,2)</f>
        <v>0</v>
      </c>
      <c r="BL152" s="24" t="s">
        <v>208</v>
      </c>
      <c r="BM152" s="24" t="s">
        <v>596</v>
      </c>
    </row>
    <row r="153" spans="2:47" s="1" customFormat="1" ht="13.5">
      <c r="B153" s="47"/>
      <c r="D153" s="214" t="s">
        <v>210</v>
      </c>
      <c r="F153" s="215" t="s">
        <v>2556</v>
      </c>
      <c r="I153" s="216"/>
      <c r="L153" s="47"/>
      <c r="M153" s="217"/>
      <c r="N153" s="48"/>
      <c r="O153" s="48"/>
      <c r="P153" s="48"/>
      <c r="Q153" s="48"/>
      <c r="R153" s="48"/>
      <c r="S153" s="48"/>
      <c r="T153" s="86"/>
      <c r="AT153" s="24" t="s">
        <v>210</v>
      </c>
      <c r="AU153" s="24" t="s">
        <v>85</v>
      </c>
    </row>
    <row r="154" spans="2:65" s="1" customFormat="1" ht="16.5" customHeight="1">
      <c r="B154" s="201"/>
      <c r="C154" s="202" t="s">
        <v>407</v>
      </c>
      <c r="D154" s="202" t="s">
        <v>203</v>
      </c>
      <c r="E154" s="203" t="s">
        <v>1096</v>
      </c>
      <c r="F154" s="204" t="s">
        <v>2557</v>
      </c>
      <c r="G154" s="205" t="s">
        <v>330</v>
      </c>
      <c r="H154" s="206">
        <v>115</v>
      </c>
      <c r="I154" s="207"/>
      <c r="J154" s="208">
        <f>ROUND(I154*H154,2)</f>
        <v>0</v>
      </c>
      <c r="K154" s="204" t="s">
        <v>5</v>
      </c>
      <c r="L154" s="47"/>
      <c r="M154" s="209" t="s">
        <v>5</v>
      </c>
      <c r="N154" s="210" t="s">
        <v>48</v>
      </c>
      <c r="O154" s="48"/>
      <c r="P154" s="211">
        <f>O154*H154</f>
        <v>0</v>
      </c>
      <c r="Q154" s="211">
        <v>0</v>
      </c>
      <c r="R154" s="211">
        <f>Q154*H154</f>
        <v>0</v>
      </c>
      <c r="S154" s="211">
        <v>0</v>
      </c>
      <c r="T154" s="212">
        <f>S154*H154</f>
        <v>0</v>
      </c>
      <c r="AR154" s="24" t="s">
        <v>208</v>
      </c>
      <c r="AT154" s="24" t="s">
        <v>203</v>
      </c>
      <c r="AU154" s="24" t="s">
        <v>85</v>
      </c>
      <c r="AY154" s="24" t="s">
        <v>201</v>
      </c>
      <c r="BE154" s="213">
        <f>IF(N154="základní",J154,0)</f>
        <v>0</v>
      </c>
      <c r="BF154" s="213">
        <f>IF(N154="snížená",J154,0)</f>
        <v>0</v>
      </c>
      <c r="BG154" s="213">
        <f>IF(N154="zákl. přenesená",J154,0)</f>
        <v>0</v>
      </c>
      <c r="BH154" s="213">
        <f>IF(N154="sníž. přenesená",J154,0)</f>
        <v>0</v>
      </c>
      <c r="BI154" s="213">
        <f>IF(N154="nulová",J154,0)</f>
        <v>0</v>
      </c>
      <c r="BJ154" s="24" t="s">
        <v>85</v>
      </c>
      <c r="BK154" s="213">
        <f>ROUND(I154*H154,2)</f>
        <v>0</v>
      </c>
      <c r="BL154" s="24" t="s">
        <v>208</v>
      </c>
      <c r="BM154" s="24" t="s">
        <v>609</v>
      </c>
    </row>
    <row r="155" spans="2:47" s="1" customFormat="1" ht="13.5">
      <c r="B155" s="47"/>
      <c r="D155" s="214" t="s">
        <v>210</v>
      </c>
      <c r="F155" s="215" t="s">
        <v>2557</v>
      </c>
      <c r="I155" s="216"/>
      <c r="L155" s="47"/>
      <c r="M155" s="217"/>
      <c r="N155" s="48"/>
      <c r="O155" s="48"/>
      <c r="P155" s="48"/>
      <c r="Q155" s="48"/>
      <c r="R155" s="48"/>
      <c r="S155" s="48"/>
      <c r="T155" s="86"/>
      <c r="AT155" s="24" t="s">
        <v>210</v>
      </c>
      <c r="AU155" s="24" t="s">
        <v>85</v>
      </c>
    </row>
    <row r="156" spans="2:65" s="1" customFormat="1" ht="16.5" customHeight="1">
      <c r="B156" s="201"/>
      <c r="C156" s="202" t="s">
        <v>411</v>
      </c>
      <c r="D156" s="202" t="s">
        <v>203</v>
      </c>
      <c r="E156" s="203" t="s">
        <v>1098</v>
      </c>
      <c r="F156" s="204" t="s">
        <v>2558</v>
      </c>
      <c r="G156" s="205" t="s">
        <v>330</v>
      </c>
      <c r="H156" s="206">
        <v>60</v>
      </c>
      <c r="I156" s="207"/>
      <c r="J156" s="208">
        <f>ROUND(I156*H156,2)</f>
        <v>0</v>
      </c>
      <c r="K156" s="204" t="s">
        <v>5</v>
      </c>
      <c r="L156" s="47"/>
      <c r="M156" s="209" t="s">
        <v>5</v>
      </c>
      <c r="N156" s="210" t="s">
        <v>48</v>
      </c>
      <c r="O156" s="48"/>
      <c r="P156" s="211">
        <f>O156*H156</f>
        <v>0</v>
      </c>
      <c r="Q156" s="211">
        <v>0</v>
      </c>
      <c r="R156" s="211">
        <f>Q156*H156</f>
        <v>0</v>
      </c>
      <c r="S156" s="211">
        <v>0</v>
      </c>
      <c r="T156" s="212">
        <f>S156*H156</f>
        <v>0</v>
      </c>
      <c r="AR156" s="24" t="s">
        <v>208</v>
      </c>
      <c r="AT156" s="24" t="s">
        <v>203</v>
      </c>
      <c r="AU156" s="24" t="s">
        <v>85</v>
      </c>
      <c r="AY156" s="24" t="s">
        <v>201</v>
      </c>
      <c r="BE156" s="213">
        <f>IF(N156="základní",J156,0)</f>
        <v>0</v>
      </c>
      <c r="BF156" s="213">
        <f>IF(N156="snížená",J156,0)</f>
        <v>0</v>
      </c>
      <c r="BG156" s="213">
        <f>IF(N156="zákl. přenesená",J156,0)</f>
        <v>0</v>
      </c>
      <c r="BH156" s="213">
        <f>IF(N156="sníž. přenesená",J156,0)</f>
        <v>0</v>
      </c>
      <c r="BI156" s="213">
        <f>IF(N156="nulová",J156,0)</f>
        <v>0</v>
      </c>
      <c r="BJ156" s="24" t="s">
        <v>85</v>
      </c>
      <c r="BK156" s="213">
        <f>ROUND(I156*H156,2)</f>
        <v>0</v>
      </c>
      <c r="BL156" s="24" t="s">
        <v>208</v>
      </c>
      <c r="BM156" s="24" t="s">
        <v>622</v>
      </c>
    </row>
    <row r="157" spans="2:47" s="1" customFormat="1" ht="13.5">
      <c r="B157" s="47"/>
      <c r="D157" s="214" t="s">
        <v>210</v>
      </c>
      <c r="F157" s="215" t="s">
        <v>2558</v>
      </c>
      <c r="I157" s="216"/>
      <c r="L157" s="47"/>
      <c r="M157" s="217"/>
      <c r="N157" s="48"/>
      <c r="O157" s="48"/>
      <c r="P157" s="48"/>
      <c r="Q157" s="48"/>
      <c r="R157" s="48"/>
      <c r="S157" s="48"/>
      <c r="T157" s="86"/>
      <c r="AT157" s="24" t="s">
        <v>210</v>
      </c>
      <c r="AU157" s="24" t="s">
        <v>85</v>
      </c>
    </row>
    <row r="158" spans="2:65" s="1" customFormat="1" ht="16.5" customHeight="1">
      <c r="B158" s="201"/>
      <c r="C158" s="202" t="s">
        <v>417</v>
      </c>
      <c r="D158" s="202" t="s">
        <v>203</v>
      </c>
      <c r="E158" s="203" t="s">
        <v>1100</v>
      </c>
      <c r="F158" s="204" t="s">
        <v>2559</v>
      </c>
      <c r="G158" s="205" t="s">
        <v>330</v>
      </c>
      <c r="H158" s="206">
        <v>45</v>
      </c>
      <c r="I158" s="207"/>
      <c r="J158" s="208">
        <f>ROUND(I158*H158,2)</f>
        <v>0</v>
      </c>
      <c r="K158" s="204" t="s">
        <v>5</v>
      </c>
      <c r="L158" s="47"/>
      <c r="M158" s="209" t="s">
        <v>5</v>
      </c>
      <c r="N158" s="210" t="s">
        <v>48</v>
      </c>
      <c r="O158" s="48"/>
      <c r="P158" s="211">
        <f>O158*H158</f>
        <v>0</v>
      </c>
      <c r="Q158" s="211">
        <v>0</v>
      </c>
      <c r="R158" s="211">
        <f>Q158*H158</f>
        <v>0</v>
      </c>
      <c r="S158" s="211">
        <v>0</v>
      </c>
      <c r="T158" s="212">
        <f>S158*H158</f>
        <v>0</v>
      </c>
      <c r="AR158" s="24" t="s">
        <v>208</v>
      </c>
      <c r="AT158" s="24" t="s">
        <v>203</v>
      </c>
      <c r="AU158" s="24" t="s">
        <v>85</v>
      </c>
      <c r="AY158" s="24" t="s">
        <v>201</v>
      </c>
      <c r="BE158" s="213">
        <f>IF(N158="základní",J158,0)</f>
        <v>0</v>
      </c>
      <c r="BF158" s="213">
        <f>IF(N158="snížená",J158,0)</f>
        <v>0</v>
      </c>
      <c r="BG158" s="213">
        <f>IF(N158="zákl. přenesená",J158,0)</f>
        <v>0</v>
      </c>
      <c r="BH158" s="213">
        <f>IF(N158="sníž. přenesená",J158,0)</f>
        <v>0</v>
      </c>
      <c r="BI158" s="213">
        <f>IF(N158="nulová",J158,0)</f>
        <v>0</v>
      </c>
      <c r="BJ158" s="24" t="s">
        <v>85</v>
      </c>
      <c r="BK158" s="213">
        <f>ROUND(I158*H158,2)</f>
        <v>0</v>
      </c>
      <c r="BL158" s="24" t="s">
        <v>208</v>
      </c>
      <c r="BM158" s="24" t="s">
        <v>630</v>
      </c>
    </row>
    <row r="159" spans="2:47" s="1" customFormat="1" ht="13.5">
      <c r="B159" s="47"/>
      <c r="D159" s="214" t="s">
        <v>210</v>
      </c>
      <c r="F159" s="215" t="s">
        <v>2559</v>
      </c>
      <c r="I159" s="216"/>
      <c r="L159" s="47"/>
      <c r="M159" s="217"/>
      <c r="N159" s="48"/>
      <c r="O159" s="48"/>
      <c r="P159" s="48"/>
      <c r="Q159" s="48"/>
      <c r="R159" s="48"/>
      <c r="S159" s="48"/>
      <c r="T159" s="86"/>
      <c r="AT159" s="24" t="s">
        <v>210</v>
      </c>
      <c r="AU159" s="24" t="s">
        <v>85</v>
      </c>
    </row>
    <row r="160" spans="2:65" s="1" customFormat="1" ht="16.5" customHeight="1">
      <c r="B160" s="201"/>
      <c r="C160" s="202" t="s">
        <v>423</v>
      </c>
      <c r="D160" s="202" t="s">
        <v>203</v>
      </c>
      <c r="E160" s="203" t="s">
        <v>2560</v>
      </c>
      <c r="F160" s="204" t="s">
        <v>2561</v>
      </c>
      <c r="G160" s="205" t="s">
        <v>330</v>
      </c>
      <c r="H160" s="206">
        <v>51</v>
      </c>
      <c r="I160" s="207"/>
      <c r="J160" s="208">
        <f>ROUND(I160*H160,2)</f>
        <v>0</v>
      </c>
      <c r="K160" s="204" t="s">
        <v>5</v>
      </c>
      <c r="L160" s="47"/>
      <c r="M160" s="209" t="s">
        <v>5</v>
      </c>
      <c r="N160" s="210" t="s">
        <v>48</v>
      </c>
      <c r="O160" s="48"/>
      <c r="P160" s="211">
        <f>O160*H160</f>
        <v>0</v>
      </c>
      <c r="Q160" s="211">
        <v>0</v>
      </c>
      <c r="R160" s="211">
        <f>Q160*H160</f>
        <v>0</v>
      </c>
      <c r="S160" s="211">
        <v>0</v>
      </c>
      <c r="T160" s="212">
        <f>S160*H160</f>
        <v>0</v>
      </c>
      <c r="AR160" s="24" t="s">
        <v>208</v>
      </c>
      <c r="AT160" s="24" t="s">
        <v>203</v>
      </c>
      <c r="AU160" s="24" t="s">
        <v>85</v>
      </c>
      <c r="AY160" s="24" t="s">
        <v>201</v>
      </c>
      <c r="BE160" s="213">
        <f>IF(N160="základní",J160,0)</f>
        <v>0</v>
      </c>
      <c r="BF160" s="213">
        <f>IF(N160="snížená",J160,0)</f>
        <v>0</v>
      </c>
      <c r="BG160" s="213">
        <f>IF(N160="zákl. přenesená",J160,0)</f>
        <v>0</v>
      </c>
      <c r="BH160" s="213">
        <f>IF(N160="sníž. přenesená",J160,0)</f>
        <v>0</v>
      </c>
      <c r="BI160" s="213">
        <f>IF(N160="nulová",J160,0)</f>
        <v>0</v>
      </c>
      <c r="BJ160" s="24" t="s">
        <v>85</v>
      </c>
      <c r="BK160" s="213">
        <f>ROUND(I160*H160,2)</f>
        <v>0</v>
      </c>
      <c r="BL160" s="24" t="s">
        <v>208</v>
      </c>
      <c r="BM160" s="24" t="s">
        <v>638</v>
      </c>
    </row>
    <row r="161" spans="2:47" s="1" customFormat="1" ht="13.5">
      <c r="B161" s="47"/>
      <c r="D161" s="214" t="s">
        <v>210</v>
      </c>
      <c r="F161" s="215" t="s">
        <v>2561</v>
      </c>
      <c r="I161" s="216"/>
      <c r="L161" s="47"/>
      <c r="M161" s="217"/>
      <c r="N161" s="48"/>
      <c r="O161" s="48"/>
      <c r="P161" s="48"/>
      <c r="Q161" s="48"/>
      <c r="R161" s="48"/>
      <c r="S161" s="48"/>
      <c r="T161" s="86"/>
      <c r="AT161" s="24" t="s">
        <v>210</v>
      </c>
      <c r="AU161" s="24" t="s">
        <v>85</v>
      </c>
    </row>
    <row r="162" spans="2:65" s="1" customFormat="1" ht="16.5" customHeight="1">
      <c r="B162" s="201"/>
      <c r="C162" s="202" t="s">
        <v>430</v>
      </c>
      <c r="D162" s="202" t="s">
        <v>203</v>
      </c>
      <c r="E162" s="203" t="s">
        <v>1108</v>
      </c>
      <c r="F162" s="204" t="s">
        <v>1109</v>
      </c>
      <c r="G162" s="205" t="s">
        <v>330</v>
      </c>
      <c r="H162" s="206">
        <v>115</v>
      </c>
      <c r="I162" s="207"/>
      <c r="J162" s="208">
        <f>ROUND(I162*H162,2)</f>
        <v>0</v>
      </c>
      <c r="K162" s="204" t="s">
        <v>5</v>
      </c>
      <c r="L162" s="47"/>
      <c r="M162" s="209" t="s">
        <v>5</v>
      </c>
      <c r="N162" s="210" t="s">
        <v>48</v>
      </c>
      <c r="O162" s="48"/>
      <c r="P162" s="211">
        <f>O162*H162</f>
        <v>0</v>
      </c>
      <c r="Q162" s="211">
        <v>0</v>
      </c>
      <c r="R162" s="211">
        <f>Q162*H162</f>
        <v>0</v>
      </c>
      <c r="S162" s="211">
        <v>0</v>
      </c>
      <c r="T162" s="212">
        <f>S162*H162</f>
        <v>0</v>
      </c>
      <c r="AR162" s="24" t="s">
        <v>208</v>
      </c>
      <c r="AT162" s="24" t="s">
        <v>203</v>
      </c>
      <c r="AU162" s="24" t="s">
        <v>85</v>
      </c>
      <c r="AY162" s="24" t="s">
        <v>201</v>
      </c>
      <c r="BE162" s="213">
        <f>IF(N162="základní",J162,0)</f>
        <v>0</v>
      </c>
      <c r="BF162" s="213">
        <f>IF(N162="snížená",J162,0)</f>
        <v>0</v>
      </c>
      <c r="BG162" s="213">
        <f>IF(N162="zákl. přenesená",J162,0)</f>
        <v>0</v>
      </c>
      <c r="BH162" s="213">
        <f>IF(N162="sníž. přenesená",J162,0)</f>
        <v>0</v>
      </c>
      <c r="BI162" s="213">
        <f>IF(N162="nulová",J162,0)</f>
        <v>0</v>
      </c>
      <c r="BJ162" s="24" t="s">
        <v>85</v>
      </c>
      <c r="BK162" s="213">
        <f>ROUND(I162*H162,2)</f>
        <v>0</v>
      </c>
      <c r="BL162" s="24" t="s">
        <v>208</v>
      </c>
      <c r="BM162" s="24" t="s">
        <v>646</v>
      </c>
    </row>
    <row r="163" spans="2:47" s="1" customFormat="1" ht="13.5">
      <c r="B163" s="47"/>
      <c r="D163" s="214" t="s">
        <v>210</v>
      </c>
      <c r="F163" s="215" t="s">
        <v>1109</v>
      </c>
      <c r="I163" s="216"/>
      <c r="L163" s="47"/>
      <c r="M163" s="217"/>
      <c r="N163" s="48"/>
      <c r="O163" s="48"/>
      <c r="P163" s="48"/>
      <c r="Q163" s="48"/>
      <c r="R163" s="48"/>
      <c r="S163" s="48"/>
      <c r="T163" s="86"/>
      <c r="AT163" s="24" t="s">
        <v>210</v>
      </c>
      <c r="AU163" s="24" t="s">
        <v>85</v>
      </c>
    </row>
    <row r="164" spans="2:65" s="1" customFormat="1" ht="16.5" customHeight="1">
      <c r="B164" s="201"/>
      <c r="C164" s="202" t="s">
        <v>436</v>
      </c>
      <c r="D164" s="202" t="s">
        <v>203</v>
      </c>
      <c r="E164" s="203" t="s">
        <v>1110</v>
      </c>
      <c r="F164" s="204" t="s">
        <v>1111</v>
      </c>
      <c r="G164" s="205" t="s">
        <v>330</v>
      </c>
      <c r="H164" s="206">
        <v>60</v>
      </c>
      <c r="I164" s="207"/>
      <c r="J164" s="208">
        <f>ROUND(I164*H164,2)</f>
        <v>0</v>
      </c>
      <c r="K164" s="204" t="s">
        <v>5</v>
      </c>
      <c r="L164" s="47"/>
      <c r="M164" s="209" t="s">
        <v>5</v>
      </c>
      <c r="N164" s="210" t="s">
        <v>48</v>
      </c>
      <c r="O164" s="48"/>
      <c r="P164" s="211">
        <f>O164*H164</f>
        <v>0</v>
      </c>
      <c r="Q164" s="211">
        <v>0</v>
      </c>
      <c r="R164" s="211">
        <f>Q164*H164</f>
        <v>0</v>
      </c>
      <c r="S164" s="211">
        <v>0</v>
      </c>
      <c r="T164" s="212">
        <f>S164*H164</f>
        <v>0</v>
      </c>
      <c r="AR164" s="24" t="s">
        <v>208</v>
      </c>
      <c r="AT164" s="24" t="s">
        <v>203</v>
      </c>
      <c r="AU164" s="24" t="s">
        <v>85</v>
      </c>
      <c r="AY164" s="24" t="s">
        <v>201</v>
      </c>
      <c r="BE164" s="213">
        <f>IF(N164="základní",J164,0)</f>
        <v>0</v>
      </c>
      <c r="BF164" s="213">
        <f>IF(N164="snížená",J164,0)</f>
        <v>0</v>
      </c>
      <c r="BG164" s="213">
        <f>IF(N164="zákl. přenesená",J164,0)</f>
        <v>0</v>
      </c>
      <c r="BH164" s="213">
        <f>IF(N164="sníž. přenesená",J164,0)</f>
        <v>0</v>
      </c>
      <c r="BI164" s="213">
        <f>IF(N164="nulová",J164,0)</f>
        <v>0</v>
      </c>
      <c r="BJ164" s="24" t="s">
        <v>85</v>
      </c>
      <c r="BK164" s="213">
        <f>ROUND(I164*H164,2)</f>
        <v>0</v>
      </c>
      <c r="BL164" s="24" t="s">
        <v>208</v>
      </c>
      <c r="BM164" s="24" t="s">
        <v>654</v>
      </c>
    </row>
    <row r="165" spans="2:47" s="1" customFormat="1" ht="13.5">
      <c r="B165" s="47"/>
      <c r="D165" s="214" t="s">
        <v>210</v>
      </c>
      <c r="F165" s="215" t="s">
        <v>1111</v>
      </c>
      <c r="I165" s="216"/>
      <c r="L165" s="47"/>
      <c r="M165" s="217"/>
      <c r="N165" s="48"/>
      <c r="O165" s="48"/>
      <c r="P165" s="48"/>
      <c r="Q165" s="48"/>
      <c r="R165" s="48"/>
      <c r="S165" s="48"/>
      <c r="T165" s="86"/>
      <c r="AT165" s="24" t="s">
        <v>210</v>
      </c>
      <c r="AU165" s="24" t="s">
        <v>85</v>
      </c>
    </row>
    <row r="166" spans="2:65" s="1" customFormat="1" ht="16.5" customHeight="1">
      <c r="B166" s="201"/>
      <c r="C166" s="202" t="s">
        <v>147</v>
      </c>
      <c r="D166" s="202" t="s">
        <v>203</v>
      </c>
      <c r="E166" s="203" t="s">
        <v>1112</v>
      </c>
      <c r="F166" s="204" t="s">
        <v>1113</v>
      </c>
      <c r="G166" s="205" t="s">
        <v>330</v>
      </c>
      <c r="H166" s="206">
        <v>45</v>
      </c>
      <c r="I166" s="207"/>
      <c r="J166" s="208">
        <f>ROUND(I166*H166,2)</f>
        <v>0</v>
      </c>
      <c r="K166" s="204" t="s">
        <v>5</v>
      </c>
      <c r="L166" s="47"/>
      <c r="M166" s="209" t="s">
        <v>5</v>
      </c>
      <c r="N166" s="210" t="s">
        <v>48</v>
      </c>
      <c r="O166" s="48"/>
      <c r="P166" s="211">
        <f>O166*H166</f>
        <v>0</v>
      </c>
      <c r="Q166" s="211">
        <v>0</v>
      </c>
      <c r="R166" s="211">
        <f>Q166*H166</f>
        <v>0</v>
      </c>
      <c r="S166" s="211">
        <v>0</v>
      </c>
      <c r="T166" s="212">
        <f>S166*H166</f>
        <v>0</v>
      </c>
      <c r="AR166" s="24" t="s">
        <v>208</v>
      </c>
      <c r="AT166" s="24" t="s">
        <v>203</v>
      </c>
      <c r="AU166" s="24" t="s">
        <v>85</v>
      </c>
      <c r="AY166" s="24" t="s">
        <v>201</v>
      </c>
      <c r="BE166" s="213">
        <f>IF(N166="základní",J166,0)</f>
        <v>0</v>
      </c>
      <c r="BF166" s="213">
        <f>IF(N166="snížená",J166,0)</f>
        <v>0</v>
      </c>
      <c r="BG166" s="213">
        <f>IF(N166="zákl. přenesená",J166,0)</f>
        <v>0</v>
      </c>
      <c r="BH166" s="213">
        <f>IF(N166="sníž. přenesená",J166,0)</f>
        <v>0</v>
      </c>
      <c r="BI166" s="213">
        <f>IF(N166="nulová",J166,0)</f>
        <v>0</v>
      </c>
      <c r="BJ166" s="24" t="s">
        <v>85</v>
      </c>
      <c r="BK166" s="213">
        <f>ROUND(I166*H166,2)</f>
        <v>0</v>
      </c>
      <c r="BL166" s="24" t="s">
        <v>208</v>
      </c>
      <c r="BM166" s="24" t="s">
        <v>662</v>
      </c>
    </row>
    <row r="167" spans="2:47" s="1" customFormat="1" ht="13.5">
      <c r="B167" s="47"/>
      <c r="D167" s="214" t="s">
        <v>210</v>
      </c>
      <c r="F167" s="215" t="s">
        <v>1113</v>
      </c>
      <c r="I167" s="216"/>
      <c r="L167" s="47"/>
      <c r="M167" s="217"/>
      <c r="N167" s="48"/>
      <c r="O167" s="48"/>
      <c r="P167" s="48"/>
      <c r="Q167" s="48"/>
      <c r="R167" s="48"/>
      <c r="S167" s="48"/>
      <c r="T167" s="86"/>
      <c r="AT167" s="24" t="s">
        <v>210</v>
      </c>
      <c r="AU167" s="24" t="s">
        <v>85</v>
      </c>
    </row>
    <row r="168" spans="2:65" s="1" customFormat="1" ht="16.5" customHeight="1">
      <c r="B168" s="201"/>
      <c r="C168" s="202" t="s">
        <v>451</v>
      </c>
      <c r="D168" s="202" t="s">
        <v>203</v>
      </c>
      <c r="E168" s="203" t="s">
        <v>2562</v>
      </c>
      <c r="F168" s="204" t="s">
        <v>2563</v>
      </c>
      <c r="G168" s="205" t="s">
        <v>330</v>
      </c>
      <c r="H168" s="206">
        <v>51</v>
      </c>
      <c r="I168" s="207"/>
      <c r="J168" s="208">
        <f>ROUND(I168*H168,2)</f>
        <v>0</v>
      </c>
      <c r="K168" s="204" t="s">
        <v>5</v>
      </c>
      <c r="L168" s="47"/>
      <c r="M168" s="209" t="s">
        <v>5</v>
      </c>
      <c r="N168" s="210" t="s">
        <v>48</v>
      </c>
      <c r="O168" s="48"/>
      <c r="P168" s="211">
        <f>O168*H168</f>
        <v>0</v>
      </c>
      <c r="Q168" s="211">
        <v>0</v>
      </c>
      <c r="R168" s="211">
        <f>Q168*H168</f>
        <v>0</v>
      </c>
      <c r="S168" s="211">
        <v>0</v>
      </c>
      <c r="T168" s="212">
        <f>S168*H168</f>
        <v>0</v>
      </c>
      <c r="AR168" s="24" t="s">
        <v>208</v>
      </c>
      <c r="AT168" s="24" t="s">
        <v>203</v>
      </c>
      <c r="AU168" s="24" t="s">
        <v>85</v>
      </c>
      <c r="AY168" s="24" t="s">
        <v>201</v>
      </c>
      <c r="BE168" s="213">
        <f>IF(N168="základní",J168,0)</f>
        <v>0</v>
      </c>
      <c r="BF168" s="213">
        <f>IF(N168="snížená",J168,0)</f>
        <v>0</v>
      </c>
      <c r="BG168" s="213">
        <f>IF(N168="zákl. přenesená",J168,0)</f>
        <v>0</v>
      </c>
      <c r="BH168" s="213">
        <f>IF(N168="sníž. přenesená",J168,0)</f>
        <v>0</v>
      </c>
      <c r="BI168" s="213">
        <f>IF(N168="nulová",J168,0)</f>
        <v>0</v>
      </c>
      <c r="BJ168" s="24" t="s">
        <v>85</v>
      </c>
      <c r="BK168" s="213">
        <f>ROUND(I168*H168,2)</f>
        <v>0</v>
      </c>
      <c r="BL168" s="24" t="s">
        <v>208</v>
      </c>
      <c r="BM168" s="24" t="s">
        <v>675</v>
      </c>
    </row>
    <row r="169" spans="2:47" s="1" customFormat="1" ht="13.5">
      <c r="B169" s="47"/>
      <c r="D169" s="214" t="s">
        <v>210</v>
      </c>
      <c r="F169" s="215" t="s">
        <v>2563</v>
      </c>
      <c r="I169" s="216"/>
      <c r="L169" s="47"/>
      <c r="M169" s="217"/>
      <c r="N169" s="48"/>
      <c r="O169" s="48"/>
      <c r="P169" s="48"/>
      <c r="Q169" s="48"/>
      <c r="R169" s="48"/>
      <c r="S169" s="48"/>
      <c r="T169" s="86"/>
      <c r="AT169" s="24" t="s">
        <v>210</v>
      </c>
      <c r="AU169" s="24" t="s">
        <v>85</v>
      </c>
    </row>
    <row r="170" spans="2:65" s="1" customFormat="1" ht="16.5" customHeight="1">
      <c r="B170" s="201"/>
      <c r="C170" s="202" t="s">
        <v>456</v>
      </c>
      <c r="D170" s="202" t="s">
        <v>203</v>
      </c>
      <c r="E170" s="203" t="s">
        <v>2564</v>
      </c>
      <c r="F170" s="204" t="s">
        <v>2565</v>
      </c>
      <c r="G170" s="205" t="s">
        <v>907</v>
      </c>
      <c r="H170" s="206">
        <v>2</v>
      </c>
      <c r="I170" s="207"/>
      <c r="J170" s="208">
        <f>ROUND(I170*H170,2)</f>
        <v>0</v>
      </c>
      <c r="K170" s="204" t="s">
        <v>5</v>
      </c>
      <c r="L170" s="47"/>
      <c r="M170" s="209" t="s">
        <v>5</v>
      </c>
      <c r="N170" s="210" t="s">
        <v>48</v>
      </c>
      <c r="O170" s="48"/>
      <c r="P170" s="211">
        <f>O170*H170</f>
        <v>0</v>
      </c>
      <c r="Q170" s="211">
        <v>0</v>
      </c>
      <c r="R170" s="211">
        <f>Q170*H170</f>
        <v>0</v>
      </c>
      <c r="S170" s="211">
        <v>0</v>
      </c>
      <c r="T170" s="212">
        <f>S170*H170</f>
        <v>0</v>
      </c>
      <c r="AR170" s="24" t="s">
        <v>208</v>
      </c>
      <c r="AT170" s="24" t="s">
        <v>203</v>
      </c>
      <c r="AU170" s="24" t="s">
        <v>85</v>
      </c>
      <c r="AY170" s="24" t="s">
        <v>201</v>
      </c>
      <c r="BE170" s="213">
        <f>IF(N170="základní",J170,0)</f>
        <v>0</v>
      </c>
      <c r="BF170" s="213">
        <f>IF(N170="snížená",J170,0)</f>
        <v>0</v>
      </c>
      <c r="BG170" s="213">
        <f>IF(N170="zákl. přenesená",J170,0)</f>
        <v>0</v>
      </c>
      <c r="BH170" s="213">
        <f>IF(N170="sníž. přenesená",J170,0)</f>
        <v>0</v>
      </c>
      <c r="BI170" s="213">
        <f>IF(N170="nulová",J170,0)</f>
        <v>0</v>
      </c>
      <c r="BJ170" s="24" t="s">
        <v>85</v>
      </c>
      <c r="BK170" s="213">
        <f>ROUND(I170*H170,2)</f>
        <v>0</v>
      </c>
      <c r="BL170" s="24" t="s">
        <v>208</v>
      </c>
      <c r="BM170" s="24" t="s">
        <v>687</v>
      </c>
    </row>
    <row r="171" spans="2:47" s="1" customFormat="1" ht="13.5">
      <c r="B171" s="47"/>
      <c r="D171" s="214" t="s">
        <v>210</v>
      </c>
      <c r="F171" s="215" t="s">
        <v>2565</v>
      </c>
      <c r="I171" s="216"/>
      <c r="L171" s="47"/>
      <c r="M171" s="217"/>
      <c r="N171" s="48"/>
      <c r="O171" s="48"/>
      <c r="P171" s="48"/>
      <c r="Q171" s="48"/>
      <c r="R171" s="48"/>
      <c r="S171" s="48"/>
      <c r="T171" s="86"/>
      <c r="AT171" s="24" t="s">
        <v>210</v>
      </c>
      <c r="AU171" s="24" t="s">
        <v>85</v>
      </c>
    </row>
    <row r="172" spans="2:65" s="1" customFormat="1" ht="16.5" customHeight="1">
      <c r="B172" s="201"/>
      <c r="C172" s="202" t="s">
        <v>463</v>
      </c>
      <c r="D172" s="202" t="s">
        <v>203</v>
      </c>
      <c r="E172" s="203" t="s">
        <v>1114</v>
      </c>
      <c r="F172" s="204" t="s">
        <v>1115</v>
      </c>
      <c r="G172" s="205" t="s">
        <v>316</v>
      </c>
      <c r="H172" s="206">
        <v>34</v>
      </c>
      <c r="I172" s="207"/>
      <c r="J172" s="208">
        <f>ROUND(I172*H172,2)</f>
        <v>0</v>
      </c>
      <c r="K172" s="204" t="s">
        <v>5</v>
      </c>
      <c r="L172" s="47"/>
      <c r="M172" s="209" t="s">
        <v>5</v>
      </c>
      <c r="N172" s="210" t="s">
        <v>48</v>
      </c>
      <c r="O172" s="48"/>
      <c r="P172" s="211">
        <f>O172*H172</f>
        <v>0</v>
      </c>
      <c r="Q172" s="211">
        <v>0</v>
      </c>
      <c r="R172" s="211">
        <f>Q172*H172</f>
        <v>0</v>
      </c>
      <c r="S172" s="211">
        <v>0</v>
      </c>
      <c r="T172" s="212">
        <f>S172*H172</f>
        <v>0</v>
      </c>
      <c r="AR172" s="24" t="s">
        <v>208</v>
      </c>
      <c r="AT172" s="24" t="s">
        <v>203</v>
      </c>
      <c r="AU172" s="24" t="s">
        <v>85</v>
      </c>
      <c r="AY172" s="24" t="s">
        <v>201</v>
      </c>
      <c r="BE172" s="213">
        <f>IF(N172="základní",J172,0)</f>
        <v>0</v>
      </c>
      <c r="BF172" s="213">
        <f>IF(N172="snížená",J172,0)</f>
        <v>0</v>
      </c>
      <c r="BG172" s="213">
        <f>IF(N172="zákl. přenesená",J172,0)</f>
        <v>0</v>
      </c>
      <c r="BH172" s="213">
        <f>IF(N172="sníž. přenesená",J172,0)</f>
        <v>0</v>
      </c>
      <c r="BI172" s="213">
        <f>IF(N172="nulová",J172,0)</f>
        <v>0</v>
      </c>
      <c r="BJ172" s="24" t="s">
        <v>85</v>
      </c>
      <c r="BK172" s="213">
        <f>ROUND(I172*H172,2)</f>
        <v>0</v>
      </c>
      <c r="BL172" s="24" t="s">
        <v>208</v>
      </c>
      <c r="BM172" s="24" t="s">
        <v>695</v>
      </c>
    </row>
    <row r="173" spans="2:47" s="1" customFormat="1" ht="13.5">
      <c r="B173" s="47"/>
      <c r="D173" s="214" t="s">
        <v>210</v>
      </c>
      <c r="F173" s="215" t="s">
        <v>1115</v>
      </c>
      <c r="I173" s="216"/>
      <c r="L173" s="47"/>
      <c r="M173" s="217"/>
      <c r="N173" s="48"/>
      <c r="O173" s="48"/>
      <c r="P173" s="48"/>
      <c r="Q173" s="48"/>
      <c r="R173" s="48"/>
      <c r="S173" s="48"/>
      <c r="T173" s="86"/>
      <c r="AT173" s="24" t="s">
        <v>210</v>
      </c>
      <c r="AU173" s="24" t="s">
        <v>85</v>
      </c>
    </row>
    <row r="174" spans="2:65" s="1" customFormat="1" ht="16.5" customHeight="1">
      <c r="B174" s="201"/>
      <c r="C174" s="202" t="s">
        <v>468</v>
      </c>
      <c r="D174" s="202" t="s">
        <v>203</v>
      </c>
      <c r="E174" s="203" t="s">
        <v>1116</v>
      </c>
      <c r="F174" s="204" t="s">
        <v>1117</v>
      </c>
      <c r="G174" s="205" t="s">
        <v>1118</v>
      </c>
      <c r="H174" s="206">
        <v>7</v>
      </c>
      <c r="I174" s="207"/>
      <c r="J174" s="208">
        <f>ROUND(I174*H174,2)</f>
        <v>0</v>
      </c>
      <c r="K174" s="204" t="s">
        <v>5</v>
      </c>
      <c r="L174" s="47"/>
      <c r="M174" s="209" t="s">
        <v>5</v>
      </c>
      <c r="N174" s="210" t="s">
        <v>48</v>
      </c>
      <c r="O174" s="48"/>
      <c r="P174" s="211">
        <f>O174*H174</f>
        <v>0</v>
      </c>
      <c r="Q174" s="211">
        <v>0</v>
      </c>
      <c r="R174" s="211">
        <f>Q174*H174</f>
        <v>0</v>
      </c>
      <c r="S174" s="211">
        <v>0</v>
      </c>
      <c r="T174" s="212">
        <f>S174*H174</f>
        <v>0</v>
      </c>
      <c r="AR174" s="24" t="s">
        <v>208</v>
      </c>
      <c r="AT174" s="24" t="s">
        <v>203</v>
      </c>
      <c r="AU174" s="24" t="s">
        <v>85</v>
      </c>
      <c r="AY174" s="24" t="s">
        <v>201</v>
      </c>
      <c r="BE174" s="213">
        <f>IF(N174="základní",J174,0)</f>
        <v>0</v>
      </c>
      <c r="BF174" s="213">
        <f>IF(N174="snížená",J174,0)</f>
        <v>0</v>
      </c>
      <c r="BG174" s="213">
        <f>IF(N174="zákl. přenesená",J174,0)</f>
        <v>0</v>
      </c>
      <c r="BH174" s="213">
        <f>IF(N174="sníž. přenesená",J174,0)</f>
        <v>0</v>
      </c>
      <c r="BI174" s="213">
        <f>IF(N174="nulová",J174,0)</f>
        <v>0</v>
      </c>
      <c r="BJ174" s="24" t="s">
        <v>85</v>
      </c>
      <c r="BK174" s="213">
        <f>ROUND(I174*H174,2)</f>
        <v>0</v>
      </c>
      <c r="BL174" s="24" t="s">
        <v>208</v>
      </c>
      <c r="BM174" s="24" t="s">
        <v>704</v>
      </c>
    </row>
    <row r="175" spans="2:47" s="1" customFormat="1" ht="13.5">
      <c r="B175" s="47"/>
      <c r="D175" s="214" t="s">
        <v>210</v>
      </c>
      <c r="F175" s="215" t="s">
        <v>1117</v>
      </c>
      <c r="I175" s="216"/>
      <c r="L175" s="47"/>
      <c r="M175" s="217"/>
      <c r="N175" s="48"/>
      <c r="O175" s="48"/>
      <c r="P175" s="48"/>
      <c r="Q175" s="48"/>
      <c r="R175" s="48"/>
      <c r="S175" s="48"/>
      <c r="T175" s="86"/>
      <c r="AT175" s="24" t="s">
        <v>210</v>
      </c>
      <c r="AU175" s="24" t="s">
        <v>85</v>
      </c>
    </row>
    <row r="176" spans="2:65" s="1" customFormat="1" ht="16.5" customHeight="1">
      <c r="B176" s="201"/>
      <c r="C176" s="202" t="s">
        <v>474</v>
      </c>
      <c r="D176" s="202" t="s">
        <v>203</v>
      </c>
      <c r="E176" s="203" t="s">
        <v>2566</v>
      </c>
      <c r="F176" s="204" t="s">
        <v>2567</v>
      </c>
      <c r="G176" s="205" t="s">
        <v>316</v>
      </c>
      <c r="H176" s="206">
        <v>1</v>
      </c>
      <c r="I176" s="207"/>
      <c r="J176" s="208">
        <f>ROUND(I176*H176,2)</f>
        <v>0</v>
      </c>
      <c r="K176" s="204" t="s">
        <v>5</v>
      </c>
      <c r="L176" s="47"/>
      <c r="M176" s="209" t="s">
        <v>5</v>
      </c>
      <c r="N176" s="210" t="s">
        <v>48</v>
      </c>
      <c r="O176" s="48"/>
      <c r="P176" s="211">
        <f>O176*H176</f>
        <v>0</v>
      </c>
      <c r="Q176" s="211">
        <v>0</v>
      </c>
      <c r="R176" s="211">
        <f>Q176*H176</f>
        <v>0</v>
      </c>
      <c r="S176" s="211">
        <v>0</v>
      </c>
      <c r="T176" s="212">
        <f>S176*H176</f>
        <v>0</v>
      </c>
      <c r="AR176" s="24" t="s">
        <v>208</v>
      </c>
      <c r="AT176" s="24" t="s">
        <v>203</v>
      </c>
      <c r="AU176" s="24" t="s">
        <v>85</v>
      </c>
      <c r="AY176" s="24" t="s">
        <v>201</v>
      </c>
      <c r="BE176" s="213">
        <f>IF(N176="základní",J176,0)</f>
        <v>0</v>
      </c>
      <c r="BF176" s="213">
        <f>IF(N176="snížená",J176,0)</f>
        <v>0</v>
      </c>
      <c r="BG176" s="213">
        <f>IF(N176="zákl. přenesená",J176,0)</f>
        <v>0</v>
      </c>
      <c r="BH176" s="213">
        <f>IF(N176="sníž. přenesená",J176,0)</f>
        <v>0</v>
      </c>
      <c r="BI176" s="213">
        <f>IF(N176="nulová",J176,0)</f>
        <v>0</v>
      </c>
      <c r="BJ176" s="24" t="s">
        <v>85</v>
      </c>
      <c r="BK176" s="213">
        <f>ROUND(I176*H176,2)</f>
        <v>0</v>
      </c>
      <c r="BL176" s="24" t="s">
        <v>208</v>
      </c>
      <c r="BM176" s="24" t="s">
        <v>713</v>
      </c>
    </row>
    <row r="177" spans="2:47" s="1" customFormat="1" ht="13.5">
      <c r="B177" s="47"/>
      <c r="D177" s="214" t="s">
        <v>210</v>
      </c>
      <c r="F177" s="215" t="s">
        <v>2567</v>
      </c>
      <c r="I177" s="216"/>
      <c r="L177" s="47"/>
      <c r="M177" s="217"/>
      <c r="N177" s="48"/>
      <c r="O177" s="48"/>
      <c r="P177" s="48"/>
      <c r="Q177" s="48"/>
      <c r="R177" s="48"/>
      <c r="S177" s="48"/>
      <c r="T177" s="86"/>
      <c r="AT177" s="24" t="s">
        <v>210</v>
      </c>
      <c r="AU177" s="24" t="s">
        <v>85</v>
      </c>
    </row>
    <row r="178" spans="2:65" s="1" customFormat="1" ht="16.5" customHeight="1">
      <c r="B178" s="201"/>
      <c r="C178" s="202" t="s">
        <v>480</v>
      </c>
      <c r="D178" s="202" t="s">
        <v>203</v>
      </c>
      <c r="E178" s="203" t="s">
        <v>2568</v>
      </c>
      <c r="F178" s="204" t="s">
        <v>2569</v>
      </c>
      <c r="G178" s="205" t="s">
        <v>316</v>
      </c>
      <c r="H178" s="206">
        <v>2</v>
      </c>
      <c r="I178" s="207"/>
      <c r="J178" s="208">
        <f>ROUND(I178*H178,2)</f>
        <v>0</v>
      </c>
      <c r="K178" s="204" t="s">
        <v>5</v>
      </c>
      <c r="L178" s="47"/>
      <c r="M178" s="209" t="s">
        <v>5</v>
      </c>
      <c r="N178" s="210" t="s">
        <v>48</v>
      </c>
      <c r="O178" s="48"/>
      <c r="P178" s="211">
        <f>O178*H178</f>
        <v>0</v>
      </c>
      <c r="Q178" s="211">
        <v>0</v>
      </c>
      <c r="R178" s="211">
        <f>Q178*H178</f>
        <v>0</v>
      </c>
      <c r="S178" s="211">
        <v>0</v>
      </c>
      <c r="T178" s="212">
        <f>S178*H178</f>
        <v>0</v>
      </c>
      <c r="AR178" s="24" t="s">
        <v>208</v>
      </c>
      <c r="AT178" s="24" t="s">
        <v>203</v>
      </c>
      <c r="AU178" s="24" t="s">
        <v>85</v>
      </c>
      <c r="AY178" s="24" t="s">
        <v>201</v>
      </c>
      <c r="BE178" s="213">
        <f>IF(N178="základní",J178,0)</f>
        <v>0</v>
      </c>
      <c r="BF178" s="213">
        <f>IF(N178="snížená",J178,0)</f>
        <v>0</v>
      </c>
      <c r="BG178" s="213">
        <f>IF(N178="zákl. přenesená",J178,0)</f>
        <v>0</v>
      </c>
      <c r="BH178" s="213">
        <f>IF(N178="sníž. přenesená",J178,0)</f>
        <v>0</v>
      </c>
      <c r="BI178" s="213">
        <f>IF(N178="nulová",J178,0)</f>
        <v>0</v>
      </c>
      <c r="BJ178" s="24" t="s">
        <v>85</v>
      </c>
      <c r="BK178" s="213">
        <f>ROUND(I178*H178,2)</f>
        <v>0</v>
      </c>
      <c r="BL178" s="24" t="s">
        <v>208</v>
      </c>
      <c r="BM178" s="24" t="s">
        <v>722</v>
      </c>
    </row>
    <row r="179" spans="2:47" s="1" customFormat="1" ht="13.5">
      <c r="B179" s="47"/>
      <c r="D179" s="214" t="s">
        <v>210</v>
      </c>
      <c r="F179" s="215" t="s">
        <v>2569</v>
      </c>
      <c r="I179" s="216"/>
      <c r="L179" s="47"/>
      <c r="M179" s="217"/>
      <c r="N179" s="48"/>
      <c r="O179" s="48"/>
      <c r="P179" s="48"/>
      <c r="Q179" s="48"/>
      <c r="R179" s="48"/>
      <c r="S179" s="48"/>
      <c r="T179" s="86"/>
      <c r="AT179" s="24" t="s">
        <v>210</v>
      </c>
      <c r="AU179" s="24" t="s">
        <v>85</v>
      </c>
    </row>
    <row r="180" spans="2:65" s="1" customFormat="1" ht="16.5" customHeight="1">
      <c r="B180" s="201"/>
      <c r="C180" s="202" t="s">
        <v>487</v>
      </c>
      <c r="D180" s="202" t="s">
        <v>203</v>
      </c>
      <c r="E180" s="203" t="s">
        <v>1121</v>
      </c>
      <c r="F180" s="204" t="s">
        <v>1122</v>
      </c>
      <c r="G180" s="205" t="s">
        <v>316</v>
      </c>
      <c r="H180" s="206">
        <v>2</v>
      </c>
      <c r="I180" s="207"/>
      <c r="J180" s="208">
        <f>ROUND(I180*H180,2)</f>
        <v>0</v>
      </c>
      <c r="K180" s="204" t="s">
        <v>5</v>
      </c>
      <c r="L180" s="47"/>
      <c r="M180" s="209" t="s">
        <v>5</v>
      </c>
      <c r="N180" s="210" t="s">
        <v>48</v>
      </c>
      <c r="O180" s="48"/>
      <c r="P180" s="211">
        <f>O180*H180</f>
        <v>0</v>
      </c>
      <c r="Q180" s="211">
        <v>0</v>
      </c>
      <c r="R180" s="211">
        <f>Q180*H180</f>
        <v>0</v>
      </c>
      <c r="S180" s="211">
        <v>0</v>
      </c>
      <c r="T180" s="212">
        <f>S180*H180</f>
        <v>0</v>
      </c>
      <c r="AR180" s="24" t="s">
        <v>208</v>
      </c>
      <c r="AT180" s="24" t="s">
        <v>203</v>
      </c>
      <c r="AU180" s="24" t="s">
        <v>85</v>
      </c>
      <c r="AY180" s="24" t="s">
        <v>201</v>
      </c>
      <c r="BE180" s="213">
        <f>IF(N180="základní",J180,0)</f>
        <v>0</v>
      </c>
      <c r="BF180" s="213">
        <f>IF(N180="snížená",J180,0)</f>
        <v>0</v>
      </c>
      <c r="BG180" s="213">
        <f>IF(N180="zákl. přenesená",J180,0)</f>
        <v>0</v>
      </c>
      <c r="BH180" s="213">
        <f>IF(N180="sníž. přenesená",J180,0)</f>
        <v>0</v>
      </c>
      <c r="BI180" s="213">
        <f>IF(N180="nulová",J180,0)</f>
        <v>0</v>
      </c>
      <c r="BJ180" s="24" t="s">
        <v>85</v>
      </c>
      <c r="BK180" s="213">
        <f>ROUND(I180*H180,2)</f>
        <v>0</v>
      </c>
      <c r="BL180" s="24" t="s">
        <v>208</v>
      </c>
      <c r="BM180" s="24" t="s">
        <v>730</v>
      </c>
    </row>
    <row r="181" spans="2:47" s="1" customFormat="1" ht="13.5">
      <c r="B181" s="47"/>
      <c r="D181" s="214" t="s">
        <v>210</v>
      </c>
      <c r="F181" s="215" t="s">
        <v>1122</v>
      </c>
      <c r="I181" s="216"/>
      <c r="L181" s="47"/>
      <c r="M181" s="217"/>
      <c r="N181" s="48"/>
      <c r="O181" s="48"/>
      <c r="P181" s="48"/>
      <c r="Q181" s="48"/>
      <c r="R181" s="48"/>
      <c r="S181" s="48"/>
      <c r="T181" s="86"/>
      <c r="AT181" s="24" t="s">
        <v>210</v>
      </c>
      <c r="AU181" s="24" t="s">
        <v>85</v>
      </c>
    </row>
    <row r="182" spans="2:65" s="1" customFormat="1" ht="16.5" customHeight="1">
      <c r="B182" s="201"/>
      <c r="C182" s="202" t="s">
        <v>496</v>
      </c>
      <c r="D182" s="202" t="s">
        <v>203</v>
      </c>
      <c r="E182" s="203" t="s">
        <v>2570</v>
      </c>
      <c r="F182" s="204" t="s">
        <v>2571</v>
      </c>
      <c r="G182" s="205" t="s">
        <v>316</v>
      </c>
      <c r="H182" s="206">
        <v>3</v>
      </c>
      <c r="I182" s="207"/>
      <c r="J182" s="208">
        <f>ROUND(I182*H182,2)</f>
        <v>0</v>
      </c>
      <c r="K182" s="204" t="s">
        <v>5</v>
      </c>
      <c r="L182" s="47"/>
      <c r="M182" s="209" t="s">
        <v>5</v>
      </c>
      <c r="N182" s="210" t="s">
        <v>48</v>
      </c>
      <c r="O182" s="48"/>
      <c r="P182" s="211">
        <f>O182*H182</f>
        <v>0</v>
      </c>
      <c r="Q182" s="211">
        <v>0</v>
      </c>
      <c r="R182" s="211">
        <f>Q182*H182</f>
        <v>0</v>
      </c>
      <c r="S182" s="211">
        <v>0</v>
      </c>
      <c r="T182" s="212">
        <f>S182*H182</f>
        <v>0</v>
      </c>
      <c r="AR182" s="24" t="s">
        <v>208</v>
      </c>
      <c r="AT182" s="24" t="s">
        <v>203</v>
      </c>
      <c r="AU182" s="24" t="s">
        <v>85</v>
      </c>
      <c r="AY182" s="24" t="s">
        <v>201</v>
      </c>
      <c r="BE182" s="213">
        <f>IF(N182="základní",J182,0)</f>
        <v>0</v>
      </c>
      <c r="BF182" s="213">
        <f>IF(N182="snížená",J182,0)</f>
        <v>0</v>
      </c>
      <c r="BG182" s="213">
        <f>IF(N182="zákl. přenesená",J182,0)</f>
        <v>0</v>
      </c>
      <c r="BH182" s="213">
        <f>IF(N182="sníž. přenesená",J182,0)</f>
        <v>0</v>
      </c>
      <c r="BI182" s="213">
        <f>IF(N182="nulová",J182,0)</f>
        <v>0</v>
      </c>
      <c r="BJ182" s="24" t="s">
        <v>85</v>
      </c>
      <c r="BK182" s="213">
        <f>ROUND(I182*H182,2)</f>
        <v>0</v>
      </c>
      <c r="BL182" s="24" t="s">
        <v>208</v>
      </c>
      <c r="BM182" s="24" t="s">
        <v>738</v>
      </c>
    </row>
    <row r="183" spans="2:47" s="1" customFormat="1" ht="13.5">
      <c r="B183" s="47"/>
      <c r="D183" s="214" t="s">
        <v>210</v>
      </c>
      <c r="F183" s="215" t="s">
        <v>2571</v>
      </c>
      <c r="I183" s="216"/>
      <c r="L183" s="47"/>
      <c r="M183" s="217"/>
      <c r="N183" s="48"/>
      <c r="O183" s="48"/>
      <c r="P183" s="48"/>
      <c r="Q183" s="48"/>
      <c r="R183" s="48"/>
      <c r="S183" s="48"/>
      <c r="T183" s="86"/>
      <c r="AT183" s="24" t="s">
        <v>210</v>
      </c>
      <c r="AU183" s="24" t="s">
        <v>85</v>
      </c>
    </row>
    <row r="184" spans="2:65" s="1" customFormat="1" ht="16.5" customHeight="1">
      <c r="B184" s="201"/>
      <c r="C184" s="202" t="s">
        <v>503</v>
      </c>
      <c r="D184" s="202" t="s">
        <v>203</v>
      </c>
      <c r="E184" s="203" t="s">
        <v>2572</v>
      </c>
      <c r="F184" s="204" t="s">
        <v>2573</v>
      </c>
      <c r="G184" s="205" t="s">
        <v>316</v>
      </c>
      <c r="H184" s="206">
        <v>1</v>
      </c>
      <c r="I184" s="207"/>
      <c r="J184" s="208">
        <f>ROUND(I184*H184,2)</f>
        <v>0</v>
      </c>
      <c r="K184" s="204" t="s">
        <v>5</v>
      </c>
      <c r="L184" s="47"/>
      <c r="M184" s="209" t="s">
        <v>5</v>
      </c>
      <c r="N184" s="210" t="s">
        <v>48</v>
      </c>
      <c r="O184" s="48"/>
      <c r="P184" s="211">
        <f>O184*H184</f>
        <v>0</v>
      </c>
      <c r="Q184" s="211">
        <v>0</v>
      </c>
      <c r="R184" s="211">
        <f>Q184*H184</f>
        <v>0</v>
      </c>
      <c r="S184" s="211">
        <v>0</v>
      </c>
      <c r="T184" s="212">
        <f>S184*H184</f>
        <v>0</v>
      </c>
      <c r="AR184" s="24" t="s">
        <v>208</v>
      </c>
      <c r="AT184" s="24" t="s">
        <v>203</v>
      </c>
      <c r="AU184" s="24" t="s">
        <v>85</v>
      </c>
      <c r="AY184" s="24" t="s">
        <v>201</v>
      </c>
      <c r="BE184" s="213">
        <f>IF(N184="základní",J184,0)</f>
        <v>0</v>
      </c>
      <c r="BF184" s="213">
        <f>IF(N184="snížená",J184,0)</f>
        <v>0</v>
      </c>
      <c r="BG184" s="213">
        <f>IF(N184="zákl. přenesená",J184,0)</f>
        <v>0</v>
      </c>
      <c r="BH184" s="213">
        <f>IF(N184="sníž. přenesená",J184,0)</f>
        <v>0</v>
      </c>
      <c r="BI184" s="213">
        <f>IF(N184="nulová",J184,0)</f>
        <v>0</v>
      </c>
      <c r="BJ184" s="24" t="s">
        <v>85</v>
      </c>
      <c r="BK184" s="213">
        <f>ROUND(I184*H184,2)</f>
        <v>0</v>
      </c>
      <c r="BL184" s="24" t="s">
        <v>208</v>
      </c>
      <c r="BM184" s="24" t="s">
        <v>749</v>
      </c>
    </row>
    <row r="185" spans="2:47" s="1" customFormat="1" ht="13.5">
      <c r="B185" s="47"/>
      <c r="D185" s="214" t="s">
        <v>210</v>
      </c>
      <c r="F185" s="215" t="s">
        <v>2573</v>
      </c>
      <c r="I185" s="216"/>
      <c r="L185" s="47"/>
      <c r="M185" s="217"/>
      <c r="N185" s="48"/>
      <c r="O185" s="48"/>
      <c r="P185" s="48"/>
      <c r="Q185" s="48"/>
      <c r="R185" s="48"/>
      <c r="S185" s="48"/>
      <c r="T185" s="86"/>
      <c r="AT185" s="24" t="s">
        <v>210</v>
      </c>
      <c r="AU185" s="24" t="s">
        <v>85</v>
      </c>
    </row>
    <row r="186" spans="2:65" s="1" customFormat="1" ht="16.5" customHeight="1">
      <c r="B186" s="201"/>
      <c r="C186" s="202" t="s">
        <v>509</v>
      </c>
      <c r="D186" s="202" t="s">
        <v>203</v>
      </c>
      <c r="E186" s="203" t="s">
        <v>2574</v>
      </c>
      <c r="F186" s="204" t="s">
        <v>2575</v>
      </c>
      <c r="G186" s="205" t="s">
        <v>316</v>
      </c>
      <c r="H186" s="206">
        <v>1</v>
      </c>
      <c r="I186" s="207"/>
      <c r="J186" s="208">
        <f>ROUND(I186*H186,2)</f>
        <v>0</v>
      </c>
      <c r="K186" s="204" t="s">
        <v>5</v>
      </c>
      <c r="L186" s="47"/>
      <c r="M186" s="209" t="s">
        <v>5</v>
      </c>
      <c r="N186" s="210" t="s">
        <v>48</v>
      </c>
      <c r="O186" s="48"/>
      <c r="P186" s="211">
        <f>O186*H186</f>
        <v>0</v>
      </c>
      <c r="Q186" s="211">
        <v>0</v>
      </c>
      <c r="R186" s="211">
        <f>Q186*H186</f>
        <v>0</v>
      </c>
      <c r="S186" s="211">
        <v>0</v>
      </c>
      <c r="T186" s="212">
        <f>S186*H186</f>
        <v>0</v>
      </c>
      <c r="AR186" s="24" t="s">
        <v>208</v>
      </c>
      <c r="AT186" s="24" t="s">
        <v>203</v>
      </c>
      <c r="AU186" s="24" t="s">
        <v>85</v>
      </c>
      <c r="AY186" s="24" t="s">
        <v>201</v>
      </c>
      <c r="BE186" s="213">
        <f>IF(N186="základní",J186,0)</f>
        <v>0</v>
      </c>
      <c r="BF186" s="213">
        <f>IF(N186="snížená",J186,0)</f>
        <v>0</v>
      </c>
      <c r="BG186" s="213">
        <f>IF(N186="zákl. přenesená",J186,0)</f>
        <v>0</v>
      </c>
      <c r="BH186" s="213">
        <f>IF(N186="sníž. přenesená",J186,0)</f>
        <v>0</v>
      </c>
      <c r="BI186" s="213">
        <f>IF(N186="nulová",J186,0)</f>
        <v>0</v>
      </c>
      <c r="BJ186" s="24" t="s">
        <v>85</v>
      </c>
      <c r="BK186" s="213">
        <f>ROUND(I186*H186,2)</f>
        <v>0</v>
      </c>
      <c r="BL186" s="24" t="s">
        <v>208</v>
      </c>
      <c r="BM186" s="24" t="s">
        <v>759</v>
      </c>
    </row>
    <row r="187" spans="2:47" s="1" customFormat="1" ht="13.5">
      <c r="B187" s="47"/>
      <c r="D187" s="214" t="s">
        <v>210</v>
      </c>
      <c r="F187" s="215" t="s">
        <v>2575</v>
      </c>
      <c r="I187" s="216"/>
      <c r="L187" s="47"/>
      <c r="M187" s="217"/>
      <c r="N187" s="48"/>
      <c r="O187" s="48"/>
      <c r="P187" s="48"/>
      <c r="Q187" s="48"/>
      <c r="R187" s="48"/>
      <c r="S187" s="48"/>
      <c r="T187" s="86"/>
      <c r="AT187" s="24" t="s">
        <v>210</v>
      </c>
      <c r="AU187" s="24" t="s">
        <v>85</v>
      </c>
    </row>
    <row r="188" spans="2:65" s="1" customFormat="1" ht="16.5" customHeight="1">
      <c r="B188" s="201"/>
      <c r="C188" s="202" t="s">
        <v>515</v>
      </c>
      <c r="D188" s="202" t="s">
        <v>203</v>
      </c>
      <c r="E188" s="203" t="s">
        <v>2576</v>
      </c>
      <c r="F188" s="204" t="s">
        <v>2577</v>
      </c>
      <c r="G188" s="205" t="s">
        <v>316</v>
      </c>
      <c r="H188" s="206">
        <v>1</v>
      </c>
      <c r="I188" s="207"/>
      <c r="J188" s="208">
        <f>ROUND(I188*H188,2)</f>
        <v>0</v>
      </c>
      <c r="K188" s="204" t="s">
        <v>5</v>
      </c>
      <c r="L188" s="47"/>
      <c r="M188" s="209" t="s">
        <v>5</v>
      </c>
      <c r="N188" s="210" t="s">
        <v>48</v>
      </c>
      <c r="O188" s="48"/>
      <c r="P188" s="211">
        <f>O188*H188</f>
        <v>0</v>
      </c>
      <c r="Q188" s="211">
        <v>0</v>
      </c>
      <c r="R188" s="211">
        <f>Q188*H188</f>
        <v>0</v>
      </c>
      <c r="S188" s="211">
        <v>0</v>
      </c>
      <c r="T188" s="212">
        <f>S188*H188</f>
        <v>0</v>
      </c>
      <c r="AR188" s="24" t="s">
        <v>208</v>
      </c>
      <c r="AT188" s="24" t="s">
        <v>203</v>
      </c>
      <c r="AU188" s="24" t="s">
        <v>85</v>
      </c>
      <c r="AY188" s="24" t="s">
        <v>201</v>
      </c>
      <c r="BE188" s="213">
        <f>IF(N188="základní",J188,0)</f>
        <v>0</v>
      </c>
      <c r="BF188" s="213">
        <f>IF(N188="snížená",J188,0)</f>
        <v>0</v>
      </c>
      <c r="BG188" s="213">
        <f>IF(N188="zákl. přenesená",J188,0)</f>
        <v>0</v>
      </c>
      <c r="BH188" s="213">
        <f>IF(N188="sníž. přenesená",J188,0)</f>
        <v>0</v>
      </c>
      <c r="BI188" s="213">
        <f>IF(N188="nulová",J188,0)</f>
        <v>0</v>
      </c>
      <c r="BJ188" s="24" t="s">
        <v>85</v>
      </c>
      <c r="BK188" s="213">
        <f>ROUND(I188*H188,2)</f>
        <v>0</v>
      </c>
      <c r="BL188" s="24" t="s">
        <v>208</v>
      </c>
      <c r="BM188" s="24" t="s">
        <v>769</v>
      </c>
    </row>
    <row r="189" spans="2:47" s="1" customFormat="1" ht="13.5">
      <c r="B189" s="47"/>
      <c r="D189" s="214" t="s">
        <v>210</v>
      </c>
      <c r="F189" s="215" t="s">
        <v>2577</v>
      </c>
      <c r="I189" s="216"/>
      <c r="L189" s="47"/>
      <c r="M189" s="217"/>
      <c r="N189" s="48"/>
      <c r="O189" s="48"/>
      <c r="P189" s="48"/>
      <c r="Q189" s="48"/>
      <c r="R189" s="48"/>
      <c r="S189" s="48"/>
      <c r="T189" s="86"/>
      <c r="AT189" s="24" t="s">
        <v>210</v>
      </c>
      <c r="AU189" s="24" t="s">
        <v>85</v>
      </c>
    </row>
    <row r="190" spans="2:65" s="1" customFormat="1" ht="16.5" customHeight="1">
      <c r="B190" s="201"/>
      <c r="C190" s="202" t="s">
        <v>518</v>
      </c>
      <c r="D190" s="202" t="s">
        <v>203</v>
      </c>
      <c r="E190" s="203" t="s">
        <v>1125</v>
      </c>
      <c r="F190" s="204" t="s">
        <v>1126</v>
      </c>
      <c r="G190" s="205" t="s">
        <v>330</v>
      </c>
      <c r="H190" s="206">
        <v>279</v>
      </c>
      <c r="I190" s="207"/>
      <c r="J190" s="208">
        <f>ROUND(I190*H190,2)</f>
        <v>0</v>
      </c>
      <c r="K190" s="204" t="s">
        <v>5</v>
      </c>
      <c r="L190" s="47"/>
      <c r="M190" s="209" t="s">
        <v>5</v>
      </c>
      <c r="N190" s="210" t="s">
        <v>48</v>
      </c>
      <c r="O190" s="48"/>
      <c r="P190" s="211">
        <f>O190*H190</f>
        <v>0</v>
      </c>
      <c r="Q190" s="211">
        <v>0</v>
      </c>
      <c r="R190" s="211">
        <f>Q190*H190</f>
        <v>0</v>
      </c>
      <c r="S190" s="211">
        <v>0</v>
      </c>
      <c r="T190" s="212">
        <f>S190*H190</f>
        <v>0</v>
      </c>
      <c r="AR190" s="24" t="s">
        <v>208</v>
      </c>
      <c r="AT190" s="24" t="s">
        <v>203</v>
      </c>
      <c r="AU190" s="24" t="s">
        <v>85</v>
      </c>
      <c r="AY190" s="24" t="s">
        <v>201</v>
      </c>
      <c r="BE190" s="213">
        <f>IF(N190="základní",J190,0)</f>
        <v>0</v>
      </c>
      <c r="BF190" s="213">
        <f>IF(N190="snížená",J190,0)</f>
        <v>0</v>
      </c>
      <c r="BG190" s="213">
        <f>IF(N190="zákl. přenesená",J190,0)</f>
        <v>0</v>
      </c>
      <c r="BH190" s="213">
        <f>IF(N190="sníž. přenesená",J190,0)</f>
        <v>0</v>
      </c>
      <c r="BI190" s="213">
        <f>IF(N190="nulová",J190,0)</f>
        <v>0</v>
      </c>
      <c r="BJ190" s="24" t="s">
        <v>85</v>
      </c>
      <c r="BK190" s="213">
        <f>ROUND(I190*H190,2)</f>
        <v>0</v>
      </c>
      <c r="BL190" s="24" t="s">
        <v>208</v>
      </c>
      <c r="BM190" s="24" t="s">
        <v>780</v>
      </c>
    </row>
    <row r="191" spans="2:47" s="1" customFormat="1" ht="13.5">
      <c r="B191" s="47"/>
      <c r="D191" s="214" t="s">
        <v>210</v>
      </c>
      <c r="F191" s="215" t="s">
        <v>1126</v>
      </c>
      <c r="I191" s="216"/>
      <c r="L191" s="47"/>
      <c r="M191" s="217"/>
      <c r="N191" s="48"/>
      <c r="O191" s="48"/>
      <c r="P191" s="48"/>
      <c r="Q191" s="48"/>
      <c r="R191" s="48"/>
      <c r="S191" s="48"/>
      <c r="T191" s="86"/>
      <c r="AT191" s="24" t="s">
        <v>210</v>
      </c>
      <c r="AU191" s="24" t="s">
        <v>85</v>
      </c>
    </row>
    <row r="192" spans="2:65" s="1" customFormat="1" ht="16.5" customHeight="1">
      <c r="B192" s="201"/>
      <c r="C192" s="202" t="s">
        <v>523</v>
      </c>
      <c r="D192" s="202" t="s">
        <v>203</v>
      </c>
      <c r="E192" s="203" t="s">
        <v>1127</v>
      </c>
      <c r="F192" s="204" t="s">
        <v>1128</v>
      </c>
      <c r="G192" s="205" t="s">
        <v>330</v>
      </c>
      <c r="H192" s="206">
        <v>279</v>
      </c>
      <c r="I192" s="207"/>
      <c r="J192" s="208">
        <f>ROUND(I192*H192,2)</f>
        <v>0</v>
      </c>
      <c r="K192" s="204" t="s">
        <v>5</v>
      </c>
      <c r="L192" s="47"/>
      <c r="M192" s="209" t="s">
        <v>5</v>
      </c>
      <c r="N192" s="210" t="s">
        <v>48</v>
      </c>
      <c r="O192" s="48"/>
      <c r="P192" s="211">
        <f>O192*H192</f>
        <v>0</v>
      </c>
      <c r="Q192" s="211">
        <v>0</v>
      </c>
      <c r="R192" s="211">
        <f>Q192*H192</f>
        <v>0</v>
      </c>
      <c r="S192" s="211">
        <v>0</v>
      </c>
      <c r="T192" s="212">
        <f>S192*H192</f>
        <v>0</v>
      </c>
      <c r="AR192" s="24" t="s">
        <v>208</v>
      </c>
      <c r="AT192" s="24" t="s">
        <v>203</v>
      </c>
      <c r="AU192" s="24" t="s">
        <v>85</v>
      </c>
      <c r="AY192" s="24" t="s">
        <v>201</v>
      </c>
      <c r="BE192" s="213">
        <f>IF(N192="základní",J192,0)</f>
        <v>0</v>
      </c>
      <c r="BF192" s="213">
        <f>IF(N192="snížená",J192,0)</f>
        <v>0</v>
      </c>
      <c r="BG192" s="213">
        <f>IF(N192="zákl. přenesená",J192,0)</f>
        <v>0</v>
      </c>
      <c r="BH192" s="213">
        <f>IF(N192="sníž. přenesená",J192,0)</f>
        <v>0</v>
      </c>
      <c r="BI192" s="213">
        <f>IF(N192="nulová",J192,0)</f>
        <v>0</v>
      </c>
      <c r="BJ192" s="24" t="s">
        <v>85</v>
      </c>
      <c r="BK192" s="213">
        <f>ROUND(I192*H192,2)</f>
        <v>0</v>
      </c>
      <c r="BL192" s="24" t="s">
        <v>208</v>
      </c>
      <c r="BM192" s="24" t="s">
        <v>792</v>
      </c>
    </row>
    <row r="193" spans="2:47" s="1" customFormat="1" ht="13.5">
      <c r="B193" s="47"/>
      <c r="D193" s="214" t="s">
        <v>210</v>
      </c>
      <c r="F193" s="215" t="s">
        <v>1128</v>
      </c>
      <c r="I193" s="216"/>
      <c r="L193" s="47"/>
      <c r="M193" s="217"/>
      <c r="N193" s="48"/>
      <c r="O193" s="48"/>
      <c r="P193" s="48"/>
      <c r="Q193" s="48"/>
      <c r="R193" s="48"/>
      <c r="S193" s="48"/>
      <c r="T193" s="86"/>
      <c r="AT193" s="24" t="s">
        <v>210</v>
      </c>
      <c r="AU193" s="24" t="s">
        <v>85</v>
      </c>
    </row>
    <row r="194" spans="2:65" s="1" customFormat="1" ht="16.5" customHeight="1">
      <c r="B194" s="201"/>
      <c r="C194" s="202" t="s">
        <v>528</v>
      </c>
      <c r="D194" s="202" t="s">
        <v>203</v>
      </c>
      <c r="E194" s="203" t="s">
        <v>2578</v>
      </c>
      <c r="F194" s="204" t="s">
        <v>2579</v>
      </c>
      <c r="G194" s="205" t="s">
        <v>907</v>
      </c>
      <c r="H194" s="206">
        <v>1</v>
      </c>
      <c r="I194" s="207"/>
      <c r="J194" s="208">
        <f>ROUND(I194*H194,2)</f>
        <v>0</v>
      </c>
      <c r="K194" s="204" t="s">
        <v>5</v>
      </c>
      <c r="L194" s="47"/>
      <c r="M194" s="209" t="s">
        <v>5</v>
      </c>
      <c r="N194" s="210" t="s">
        <v>48</v>
      </c>
      <c r="O194" s="48"/>
      <c r="P194" s="211">
        <f>O194*H194</f>
        <v>0</v>
      </c>
      <c r="Q194" s="211">
        <v>0</v>
      </c>
      <c r="R194" s="211">
        <f>Q194*H194</f>
        <v>0</v>
      </c>
      <c r="S194" s="211">
        <v>0</v>
      </c>
      <c r="T194" s="212">
        <f>S194*H194</f>
        <v>0</v>
      </c>
      <c r="AR194" s="24" t="s">
        <v>208</v>
      </c>
      <c r="AT194" s="24" t="s">
        <v>203</v>
      </c>
      <c r="AU194" s="24" t="s">
        <v>85</v>
      </c>
      <c r="AY194" s="24" t="s">
        <v>201</v>
      </c>
      <c r="BE194" s="213">
        <f>IF(N194="základní",J194,0)</f>
        <v>0</v>
      </c>
      <c r="BF194" s="213">
        <f>IF(N194="snížená",J194,0)</f>
        <v>0</v>
      </c>
      <c r="BG194" s="213">
        <f>IF(N194="zákl. přenesená",J194,0)</f>
        <v>0</v>
      </c>
      <c r="BH194" s="213">
        <f>IF(N194="sníž. přenesená",J194,0)</f>
        <v>0</v>
      </c>
      <c r="BI194" s="213">
        <f>IF(N194="nulová",J194,0)</f>
        <v>0</v>
      </c>
      <c r="BJ194" s="24" t="s">
        <v>85</v>
      </c>
      <c r="BK194" s="213">
        <f>ROUND(I194*H194,2)</f>
        <v>0</v>
      </c>
      <c r="BL194" s="24" t="s">
        <v>208</v>
      </c>
      <c r="BM194" s="24" t="s">
        <v>803</v>
      </c>
    </row>
    <row r="195" spans="2:47" s="1" customFormat="1" ht="13.5">
      <c r="B195" s="47"/>
      <c r="D195" s="214" t="s">
        <v>210</v>
      </c>
      <c r="F195" s="215" t="s">
        <v>2579</v>
      </c>
      <c r="I195" s="216"/>
      <c r="L195" s="47"/>
      <c r="M195" s="217"/>
      <c r="N195" s="48"/>
      <c r="O195" s="48"/>
      <c r="P195" s="48"/>
      <c r="Q195" s="48"/>
      <c r="R195" s="48"/>
      <c r="S195" s="48"/>
      <c r="T195" s="86"/>
      <c r="AT195" s="24" t="s">
        <v>210</v>
      </c>
      <c r="AU195" s="24" t="s">
        <v>85</v>
      </c>
    </row>
    <row r="196" spans="2:65" s="1" customFormat="1" ht="16.5" customHeight="1">
      <c r="B196" s="201"/>
      <c r="C196" s="202" t="s">
        <v>536</v>
      </c>
      <c r="D196" s="202" t="s">
        <v>203</v>
      </c>
      <c r="E196" s="203" t="s">
        <v>2580</v>
      </c>
      <c r="F196" s="204" t="s">
        <v>2581</v>
      </c>
      <c r="G196" s="205" t="s">
        <v>316</v>
      </c>
      <c r="H196" s="206">
        <v>1</v>
      </c>
      <c r="I196" s="207"/>
      <c r="J196" s="208">
        <f>ROUND(I196*H196,2)</f>
        <v>0</v>
      </c>
      <c r="K196" s="204" t="s">
        <v>5</v>
      </c>
      <c r="L196" s="47"/>
      <c r="M196" s="209" t="s">
        <v>5</v>
      </c>
      <c r="N196" s="210" t="s">
        <v>48</v>
      </c>
      <c r="O196" s="48"/>
      <c r="P196" s="211">
        <f>O196*H196</f>
        <v>0</v>
      </c>
      <c r="Q196" s="211">
        <v>0</v>
      </c>
      <c r="R196" s="211">
        <f>Q196*H196</f>
        <v>0</v>
      </c>
      <c r="S196" s="211">
        <v>0</v>
      </c>
      <c r="T196" s="212">
        <f>S196*H196</f>
        <v>0</v>
      </c>
      <c r="AR196" s="24" t="s">
        <v>208</v>
      </c>
      <c r="AT196" s="24" t="s">
        <v>203</v>
      </c>
      <c r="AU196" s="24" t="s">
        <v>85</v>
      </c>
      <c r="AY196" s="24" t="s">
        <v>201</v>
      </c>
      <c r="BE196" s="213">
        <f>IF(N196="základní",J196,0)</f>
        <v>0</v>
      </c>
      <c r="BF196" s="213">
        <f>IF(N196="snížená",J196,0)</f>
        <v>0</v>
      </c>
      <c r="BG196" s="213">
        <f>IF(N196="zákl. přenesená",J196,0)</f>
        <v>0</v>
      </c>
      <c r="BH196" s="213">
        <f>IF(N196="sníž. přenesená",J196,0)</f>
        <v>0</v>
      </c>
      <c r="BI196" s="213">
        <f>IF(N196="nulová",J196,0)</f>
        <v>0</v>
      </c>
      <c r="BJ196" s="24" t="s">
        <v>85</v>
      </c>
      <c r="BK196" s="213">
        <f>ROUND(I196*H196,2)</f>
        <v>0</v>
      </c>
      <c r="BL196" s="24" t="s">
        <v>208</v>
      </c>
      <c r="BM196" s="24" t="s">
        <v>815</v>
      </c>
    </row>
    <row r="197" spans="2:47" s="1" customFormat="1" ht="13.5">
      <c r="B197" s="47"/>
      <c r="D197" s="214" t="s">
        <v>210</v>
      </c>
      <c r="F197" s="215" t="s">
        <v>2581</v>
      </c>
      <c r="I197" s="216"/>
      <c r="L197" s="47"/>
      <c r="M197" s="217"/>
      <c r="N197" s="48"/>
      <c r="O197" s="48"/>
      <c r="P197" s="48"/>
      <c r="Q197" s="48"/>
      <c r="R197" s="48"/>
      <c r="S197" s="48"/>
      <c r="T197" s="86"/>
      <c r="AT197" s="24" t="s">
        <v>210</v>
      </c>
      <c r="AU197" s="24" t="s">
        <v>85</v>
      </c>
    </row>
    <row r="198" spans="2:65" s="1" customFormat="1" ht="16.5" customHeight="1">
      <c r="B198" s="201"/>
      <c r="C198" s="202" t="s">
        <v>541</v>
      </c>
      <c r="D198" s="202" t="s">
        <v>203</v>
      </c>
      <c r="E198" s="203" t="s">
        <v>2582</v>
      </c>
      <c r="F198" s="204" t="s">
        <v>2583</v>
      </c>
      <c r="G198" s="205" t="s">
        <v>922</v>
      </c>
      <c r="H198" s="206">
        <v>150</v>
      </c>
      <c r="I198" s="207"/>
      <c r="J198" s="208">
        <f>ROUND(I198*H198,2)</f>
        <v>0</v>
      </c>
      <c r="K198" s="204" t="s">
        <v>5</v>
      </c>
      <c r="L198" s="47"/>
      <c r="M198" s="209" t="s">
        <v>5</v>
      </c>
      <c r="N198" s="210" t="s">
        <v>48</v>
      </c>
      <c r="O198" s="48"/>
      <c r="P198" s="211">
        <f>O198*H198</f>
        <v>0</v>
      </c>
      <c r="Q198" s="211">
        <v>0</v>
      </c>
      <c r="R198" s="211">
        <f>Q198*H198</f>
        <v>0</v>
      </c>
      <c r="S198" s="211">
        <v>0</v>
      </c>
      <c r="T198" s="212">
        <f>S198*H198</f>
        <v>0</v>
      </c>
      <c r="AR198" s="24" t="s">
        <v>208</v>
      </c>
      <c r="AT198" s="24" t="s">
        <v>203</v>
      </c>
      <c r="AU198" s="24" t="s">
        <v>85</v>
      </c>
      <c r="AY198" s="24" t="s">
        <v>201</v>
      </c>
      <c r="BE198" s="213">
        <f>IF(N198="základní",J198,0)</f>
        <v>0</v>
      </c>
      <c r="BF198" s="213">
        <f>IF(N198="snížená",J198,0)</f>
        <v>0</v>
      </c>
      <c r="BG198" s="213">
        <f>IF(N198="zákl. přenesená",J198,0)</f>
        <v>0</v>
      </c>
      <c r="BH198" s="213">
        <f>IF(N198="sníž. přenesená",J198,0)</f>
        <v>0</v>
      </c>
      <c r="BI198" s="213">
        <f>IF(N198="nulová",J198,0)</f>
        <v>0</v>
      </c>
      <c r="BJ198" s="24" t="s">
        <v>85</v>
      </c>
      <c r="BK198" s="213">
        <f>ROUND(I198*H198,2)</f>
        <v>0</v>
      </c>
      <c r="BL198" s="24" t="s">
        <v>208</v>
      </c>
      <c r="BM198" s="24" t="s">
        <v>826</v>
      </c>
    </row>
    <row r="199" spans="2:47" s="1" customFormat="1" ht="13.5">
      <c r="B199" s="47"/>
      <c r="D199" s="214" t="s">
        <v>210</v>
      </c>
      <c r="F199" s="215" t="s">
        <v>2583</v>
      </c>
      <c r="I199" s="216"/>
      <c r="L199" s="47"/>
      <c r="M199" s="217"/>
      <c r="N199" s="48"/>
      <c r="O199" s="48"/>
      <c r="P199" s="48"/>
      <c r="Q199" s="48"/>
      <c r="R199" s="48"/>
      <c r="S199" s="48"/>
      <c r="T199" s="86"/>
      <c r="AT199" s="24" t="s">
        <v>210</v>
      </c>
      <c r="AU199" s="24" t="s">
        <v>85</v>
      </c>
    </row>
    <row r="200" spans="2:65" s="1" customFormat="1" ht="16.5" customHeight="1">
      <c r="B200" s="201"/>
      <c r="C200" s="202" t="s">
        <v>402</v>
      </c>
      <c r="D200" s="202" t="s">
        <v>203</v>
      </c>
      <c r="E200" s="203" t="s">
        <v>2584</v>
      </c>
      <c r="F200" s="204" t="s">
        <v>2585</v>
      </c>
      <c r="G200" s="205" t="s">
        <v>206</v>
      </c>
      <c r="H200" s="206">
        <v>10.9</v>
      </c>
      <c r="I200" s="207"/>
      <c r="J200" s="208">
        <f>ROUND(I200*H200,2)</f>
        <v>0</v>
      </c>
      <c r="K200" s="204" t="s">
        <v>5</v>
      </c>
      <c r="L200" s="47"/>
      <c r="M200" s="209" t="s">
        <v>5</v>
      </c>
      <c r="N200" s="210" t="s">
        <v>48</v>
      </c>
      <c r="O200" s="48"/>
      <c r="P200" s="211">
        <f>O200*H200</f>
        <v>0</v>
      </c>
      <c r="Q200" s="211">
        <v>0</v>
      </c>
      <c r="R200" s="211">
        <f>Q200*H200</f>
        <v>0</v>
      </c>
      <c r="S200" s="211">
        <v>0</v>
      </c>
      <c r="T200" s="212">
        <f>S200*H200</f>
        <v>0</v>
      </c>
      <c r="AR200" s="24" t="s">
        <v>208</v>
      </c>
      <c r="AT200" s="24" t="s">
        <v>203</v>
      </c>
      <c r="AU200" s="24" t="s">
        <v>85</v>
      </c>
      <c r="AY200" s="24" t="s">
        <v>201</v>
      </c>
      <c r="BE200" s="213">
        <f>IF(N200="základní",J200,0)</f>
        <v>0</v>
      </c>
      <c r="BF200" s="213">
        <f>IF(N200="snížená",J200,0)</f>
        <v>0</v>
      </c>
      <c r="BG200" s="213">
        <f>IF(N200="zákl. přenesená",J200,0)</f>
        <v>0</v>
      </c>
      <c r="BH200" s="213">
        <f>IF(N200="sníž. přenesená",J200,0)</f>
        <v>0</v>
      </c>
      <c r="BI200" s="213">
        <f>IF(N200="nulová",J200,0)</f>
        <v>0</v>
      </c>
      <c r="BJ200" s="24" t="s">
        <v>85</v>
      </c>
      <c r="BK200" s="213">
        <f>ROUND(I200*H200,2)</f>
        <v>0</v>
      </c>
      <c r="BL200" s="24" t="s">
        <v>208</v>
      </c>
      <c r="BM200" s="24" t="s">
        <v>836</v>
      </c>
    </row>
    <row r="201" spans="2:47" s="1" customFormat="1" ht="13.5">
      <c r="B201" s="47"/>
      <c r="D201" s="214" t="s">
        <v>210</v>
      </c>
      <c r="F201" s="215" t="s">
        <v>2585</v>
      </c>
      <c r="I201" s="216"/>
      <c r="L201" s="47"/>
      <c r="M201" s="217"/>
      <c r="N201" s="48"/>
      <c r="O201" s="48"/>
      <c r="P201" s="48"/>
      <c r="Q201" s="48"/>
      <c r="R201" s="48"/>
      <c r="S201" s="48"/>
      <c r="T201" s="86"/>
      <c r="AT201" s="24" t="s">
        <v>210</v>
      </c>
      <c r="AU201" s="24" t="s">
        <v>85</v>
      </c>
    </row>
    <row r="202" spans="2:65" s="1" customFormat="1" ht="16.5" customHeight="1">
      <c r="B202" s="201"/>
      <c r="C202" s="202" t="s">
        <v>550</v>
      </c>
      <c r="D202" s="202" t="s">
        <v>203</v>
      </c>
      <c r="E202" s="203" t="s">
        <v>2586</v>
      </c>
      <c r="F202" s="204" t="s">
        <v>1077</v>
      </c>
      <c r="G202" s="205" t="s">
        <v>206</v>
      </c>
      <c r="H202" s="206">
        <v>3.5</v>
      </c>
      <c r="I202" s="207"/>
      <c r="J202" s="208">
        <f>ROUND(I202*H202,2)</f>
        <v>0</v>
      </c>
      <c r="K202" s="204" t="s">
        <v>5</v>
      </c>
      <c r="L202" s="47"/>
      <c r="M202" s="209" t="s">
        <v>5</v>
      </c>
      <c r="N202" s="210" t="s">
        <v>48</v>
      </c>
      <c r="O202" s="48"/>
      <c r="P202" s="211">
        <f>O202*H202</f>
        <v>0</v>
      </c>
      <c r="Q202" s="211">
        <v>0</v>
      </c>
      <c r="R202" s="211">
        <f>Q202*H202</f>
        <v>0</v>
      </c>
      <c r="S202" s="211">
        <v>0</v>
      </c>
      <c r="T202" s="212">
        <f>S202*H202</f>
        <v>0</v>
      </c>
      <c r="AR202" s="24" t="s">
        <v>208</v>
      </c>
      <c r="AT202" s="24" t="s">
        <v>203</v>
      </c>
      <c r="AU202" s="24" t="s">
        <v>85</v>
      </c>
      <c r="AY202" s="24" t="s">
        <v>201</v>
      </c>
      <c r="BE202" s="213">
        <f>IF(N202="základní",J202,0)</f>
        <v>0</v>
      </c>
      <c r="BF202" s="213">
        <f>IF(N202="snížená",J202,0)</f>
        <v>0</v>
      </c>
      <c r="BG202" s="213">
        <f>IF(N202="zákl. přenesená",J202,0)</f>
        <v>0</v>
      </c>
      <c r="BH202" s="213">
        <f>IF(N202="sníž. přenesená",J202,0)</f>
        <v>0</v>
      </c>
      <c r="BI202" s="213">
        <f>IF(N202="nulová",J202,0)</f>
        <v>0</v>
      </c>
      <c r="BJ202" s="24" t="s">
        <v>85</v>
      </c>
      <c r="BK202" s="213">
        <f>ROUND(I202*H202,2)</f>
        <v>0</v>
      </c>
      <c r="BL202" s="24" t="s">
        <v>208</v>
      </c>
      <c r="BM202" s="24" t="s">
        <v>847</v>
      </c>
    </row>
    <row r="203" spans="2:47" s="1" customFormat="1" ht="13.5">
      <c r="B203" s="47"/>
      <c r="D203" s="214" t="s">
        <v>210</v>
      </c>
      <c r="F203" s="215" t="s">
        <v>1077</v>
      </c>
      <c r="I203" s="216"/>
      <c r="L203" s="47"/>
      <c r="M203" s="217"/>
      <c r="N203" s="48"/>
      <c r="O203" s="48"/>
      <c r="P203" s="48"/>
      <c r="Q203" s="48"/>
      <c r="R203" s="48"/>
      <c r="S203" s="48"/>
      <c r="T203" s="86"/>
      <c r="AT203" s="24" t="s">
        <v>210</v>
      </c>
      <c r="AU203" s="24" t="s">
        <v>85</v>
      </c>
    </row>
    <row r="204" spans="2:65" s="1" customFormat="1" ht="16.5" customHeight="1">
      <c r="B204" s="201"/>
      <c r="C204" s="202" t="s">
        <v>557</v>
      </c>
      <c r="D204" s="202" t="s">
        <v>203</v>
      </c>
      <c r="E204" s="203" t="s">
        <v>2587</v>
      </c>
      <c r="F204" s="204" t="s">
        <v>2588</v>
      </c>
      <c r="G204" s="205" t="s">
        <v>330</v>
      </c>
      <c r="H204" s="206">
        <v>8</v>
      </c>
      <c r="I204" s="207"/>
      <c r="J204" s="208">
        <f>ROUND(I204*H204,2)</f>
        <v>0</v>
      </c>
      <c r="K204" s="204" t="s">
        <v>5</v>
      </c>
      <c r="L204" s="47"/>
      <c r="M204" s="209" t="s">
        <v>5</v>
      </c>
      <c r="N204" s="210" t="s">
        <v>48</v>
      </c>
      <c r="O204" s="48"/>
      <c r="P204" s="211">
        <f>O204*H204</f>
        <v>0</v>
      </c>
      <c r="Q204" s="211">
        <v>0</v>
      </c>
      <c r="R204" s="211">
        <f>Q204*H204</f>
        <v>0</v>
      </c>
      <c r="S204" s="211">
        <v>0</v>
      </c>
      <c r="T204" s="212">
        <f>S204*H204</f>
        <v>0</v>
      </c>
      <c r="AR204" s="24" t="s">
        <v>208</v>
      </c>
      <c r="AT204" s="24" t="s">
        <v>203</v>
      </c>
      <c r="AU204" s="24" t="s">
        <v>85</v>
      </c>
      <c r="AY204" s="24" t="s">
        <v>201</v>
      </c>
      <c r="BE204" s="213">
        <f>IF(N204="základní",J204,0)</f>
        <v>0</v>
      </c>
      <c r="BF204" s="213">
        <f>IF(N204="snížená",J204,0)</f>
        <v>0</v>
      </c>
      <c r="BG204" s="213">
        <f>IF(N204="zákl. přenesená",J204,0)</f>
        <v>0</v>
      </c>
      <c r="BH204" s="213">
        <f>IF(N204="sníž. přenesená",J204,0)</f>
        <v>0</v>
      </c>
      <c r="BI204" s="213">
        <f>IF(N204="nulová",J204,0)</f>
        <v>0</v>
      </c>
      <c r="BJ204" s="24" t="s">
        <v>85</v>
      </c>
      <c r="BK204" s="213">
        <f>ROUND(I204*H204,2)</f>
        <v>0</v>
      </c>
      <c r="BL204" s="24" t="s">
        <v>208</v>
      </c>
      <c r="BM204" s="24" t="s">
        <v>859</v>
      </c>
    </row>
    <row r="205" spans="2:47" s="1" customFormat="1" ht="13.5">
      <c r="B205" s="47"/>
      <c r="D205" s="214" t="s">
        <v>210</v>
      </c>
      <c r="F205" s="215" t="s">
        <v>2588</v>
      </c>
      <c r="I205" s="216"/>
      <c r="L205" s="47"/>
      <c r="M205" s="217"/>
      <c r="N205" s="48"/>
      <c r="O205" s="48"/>
      <c r="P205" s="48"/>
      <c r="Q205" s="48"/>
      <c r="R205" s="48"/>
      <c r="S205" s="48"/>
      <c r="T205" s="86"/>
      <c r="AT205" s="24" t="s">
        <v>210</v>
      </c>
      <c r="AU205" s="24" t="s">
        <v>85</v>
      </c>
    </row>
    <row r="206" spans="2:65" s="1" customFormat="1" ht="16.5" customHeight="1">
      <c r="B206" s="201"/>
      <c r="C206" s="202" t="s">
        <v>562</v>
      </c>
      <c r="D206" s="202" t="s">
        <v>203</v>
      </c>
      <c r="E206" s="203" t="s">
        <v>2589</v>
      </c>
      <c r="F206" s="204" t="s">
        <v>2590</v>
      </c>
      <c r="G206" s="205" t="s">
        <v>330</v>
      </c>
      <c r="H206" s="206">
        <v>8</v>
      </c>
      <c r="I206" s="207"/>
      <c r="J206" s="208">
        <f>ROUND(I206*H206,2)</f>
        <v>0</v>
      </c>
      <c r="K206" s="204" t="s">
        <v>5</v>
      </c>
      <c r="L206" s="47"/>
      <c r="M206" s="209" t="s">
        <v>5</v>
      </c>
      <c r="N206" s="210" t="s">
        <v>48</v>
      </c>
      <c r="O206" s="48"/>
      <c r="P206" s="211">
        <f>O206*H206</f>
        <v>0</v>
      </c>
      <c r="Q206" s="211">
        <v>0</v>
      </c>
      <c r="R206" s="211">
        <f>Q206*H206</f>
        <v>0</v>
      </c>
      <c r="S206" s="211">
        <v>0</v>
      </c>
      <c r="T206" s="212">
        <f>S206*H206</f>
        <v>0</v>
      </c>
      <c r="AR206" s="24" t="s">
        <v>208</v>
      </c>
      <c r="AT206" s="24" t="s">
        <v>203</v>
      </c>
      <c r="AU206" s="24" t="s">
        <v>85</v>
      </c>
      <c r="AY206" s="24" t="s">
        <v>201</v>
      </c>
      <c r="BE206" s="213">
        <f>IF(N206="základní",J206,0)</f>
        <v>0</v>
      </c>
      <c r="BF206" s="213">
        <f>IF(N206="snížená",J206,0)</f>
        <v>0</v>
      </c>
      <c r="BG206" s="213">
        <f>IF(N206="zákl. přenesená",J206,0)</f>
        <v>0</v>
      </c>
      <c r="BH206" s="213">
        <f>IF(N206="sníž. přenesená",J206,0)</f>
        <v>0</v>
      </c>
      <c r="BI206" s="213">
        <f>IF(N206="nulová",J206,0)</f>
        <v>0</v>
      </c>
      <c r="BJ206" s="24" t="s">
        <v>85</v>
      </c>
      <c r="BK206" s="213">
        <f>ROUND(I206*H206,2)</f>
        <v>0</v>
      </c>
      <c r="BL206" s="24" t="s">
        <v>208</v>
      </c>
      <c r="BM206" s="24" t="s">
        <v>881</v>
      </c>
    </row>
    <row r="207" spans="2:47" s="1" customFormat="1" ht="13.5">
      <c r="B207" s="47"/>
      <c r="D207" s="214" t="s">
        <v>210</v>
      </c>
      <c r="F207" s="215" t="s">
        <v>2590</v>
      </c>
      <c r="I207" s="216"/>
      <c r="L207" s="47"/>
      <c r="M207" s="217"/>
      <c r="N207" s="48"/>
      <c r="O207" s="48"/>
      <c r="P207" s="48"/>
      <c r="Q207" s="48"/>
      <c r="R207" s="48"/>
      <c r="S207" s="48"/>
      <c r="T207" s="86"/>
      <c r="AT207" s="24" t="s">
        <v>210</v>
      </c>
      <c r="AU207" s="24" t="s">
        <v>85</v>
      </c>
    </row>
    <row r="208" spans="2:63" s="10" customFormat="1" ht="37.4" customHeight="1">
      <c r="B208" s="188"/>
      <c r="D208" s="189" t="s">
        <v>76</v>
      </c>
      <c r="E208" s="190" t="s">
        <v>1133</v>
      </c>
      <c r="F208" s="190" t="s">
        <v>1134</v>
      </c>
      <c r="I208" s="191"/>
      <c r="J208" s="192">
        <f>BK208</f>
        <v>0</v>
      </c>
      <c r="L208" s="188"/>
      <c r="M208" s="193"/>
      <c r="N208" s="194"/>
      <c r="O208" s="194"/>
      <c r="P208" s="195">
        <f>SUM(P209:P260)</f>
        <v>0</v>
      </c>
      <c r="Q208" s="194"/>
      <c r="R208" s="195">
        <f>SUM(R209:R260)</f>
        <v>0</v>
      </c>
      <c r="S208" s="194"/>
      <c r="T208" s="196">
        <f>SUM(T209:T260)</f>
        <v>0</v>
      </c>
      <c r="AR208" s="189" t="s">
        <v>85</v>
      </c>
      <c r="AT208" s="197" t="s">
        <v>76</v>
      </c>
      <c r="AU208" s="197" t="s">
        <v>77</v>
      </c>
      <c r="AY208" s="189" t="s">
        <v>201</v>
      </c>
      <c r="BK208" s="198">
        <f>SUM(BK209:BK260)</f>
        <v>0</v>
      </c>
    </row>
    <row r="209" spans="2:65" s="1" customFormat="1" ht="16.5" customHeight="1">
      <c r="B209" s="201"/>
      <c r="C209" s="202" t="s">
        <v>567</v>
      </c>
      <c r="D209" s="202" t="s">
        <v>203</v>
      </c>
      <c r="E209" s="203" t="s">
        <v>2591</v>
      </c>
      <c r="F209" s="204" t="s">
        <v>2592</v>
      </c>
      <c r="G209" s="205" t="s">
        <v>907</v>
      </c>
      <c r="H209" s="206">
        <v>1</v>
      </c>
      <c r="I209" s="207"/>
      <c r="J209" s="208">
        <f>ROUND(I209*H209,2)</f>
        <v>0</v>
      </c>
      <c r="K209" s="204" t="s">
        <v>5</v>
      </c>
      <c r="L209" s="47"/>
      <c r="M209" s="209" t="s">
        <v>5</v>
      </c>
      <c r="N209" s="210" t="s">
        <v>48</v>
      </c>
      <c r="O209" s="48"/>
      <c r="P209" s="211">
        <f>O209*H209</f>
        <v>0</v>
      </c>
      <c r="Q209" s="211">
        <v>0</v>
      </c>
      <c r="R209" s="211">
        <f>Q209*H209</f>
        <v>0</v>
      </c>
      <c r="S209" s="211">
        <v>0</v>
      </c>
      <c r="T209" s="212">
        <f>S209*H209</f>
        <v>0</v>
      </c>
      <c r="AR209" s="24" t="s">
        <v>208</v>
      </c>
      <c r="AT209" s="24" t="s">
        <v>203</v>
      </c>
      <c r="AU209" s="24" t="s">
        <v>85</v>
      </c>
      <c r="AY209" s="24" t="s">
        <v>201</v>
      </c>
      <c r="BE209" s="213">
        <f>IF(N209="základní",J209,0)</f>
        <v>0</v>
      </c>
      <c r="BF209" s="213">
        <f>IF(N209="snížená",J209,0)</f>
        <v>0</v>
      </c>
      <c r="BG209" s="213">
        <f>IF(N209="zákl. přenesená",J209,0)</f>
        <v>0</v>
      </c>
      <c r="BH209" s="213">
        <f>IF(N209="sníž. přenesená",J209,0)</f>
        <v>0</v>
      </c>
      <c r="BI209" s="213">
        <f>IF(N209="nulová",J209,0)</f>
        <v>0</v>
      </c>
      <c r="BJ209" s="24" t="s">
        <v>85</v>
      </c>
      <c r="BK209" s="213">
        <f>ROUND(I209*H209,2)</f>
        <v>0</v>
      </c>
      <c r="BL209" s="24" t="s">
        <v>208</v>
      </c>
      <c r="BM209" s="24" t="s">
        <v>363</v>
      </c>
    </row>
    <row r="210" spans="2:47" s="1" customFormat="1" ht="13.5">
      <c r="B210" s="47"/>
      <c r="D210" s="214" t="s">
        <v>210</v>
      </c>
      <c r="F210" s="215" t="s">
        <v>2592</v>
      </c>
      <c r="I210" s="216"/>
      <c r="L210" s="47"/>
      <c r="M210" s="217"/>
      <c r="N210" s="48"/>
      <c r="O210" s="48"/>
      <c r="P210" s="48"/>
      <c r="Q210" s="48"/>
      <c r="R210" s="48"/>
      <c r="S210" s="48"/>
      <c r="T210" s="86"/>
      <c r="AT210" s="24" t="s">
        <v>210</v>
      </c>
      <c r="AU210" s="24" t="s">
        <v>85</v>
      </c>
    </row>
    <row r="211" spans="2:65" s="1" customFormat="1" ht="16.5" customHeight="1">
      <c r="B211" s="201"/>
      <c r="C211" s="202" t="s">
        <v>574</v>
      </c>
      <c r="D211" s="202" t="s">
        <v>203</v>
      </c>
      <c r="E211" s="203" t="s">
        <v>1135</v>
      </c>
      <c r="F211" s="204" t="s">
        <v>1136</v>
      </c>
      <c r="G211" s="205" t="s">
        <v>907</v>
      </c>
      <c r="H211" s="206">
        <v>1</v>
      </c>
      <c r="I211" s="207"/>
      <c r="J211" s="208">
        <f>ROUND(I211*H211,2)</f>
        <v>0</v>
      </c>
      <c r="K211" s="204" t="s">
        <v>5</v>
      </c>
      <c r="L211" s="47"/>
      <c r="M211" s="209" t="s">
        <v>5</v>
      </c>
      <c r="N211" s="210" t="s">
        <v>48</v>
      </c>
      <c r="O211" s="48"/>
      <c r="P211" s="211">
        <f>O211*H211</f>
        <v>0</v>
      </c>
      <c r="Q211" s="211">
        <v>0</v>
      </c>
      <c r="R211" s="211">
        <f>Q211*H211</f>
        <v>0</v>
      </c>
      <c r="S211" s="211">
        <v>0</v>
      </c>
      <c r="T211" s="212">
        <f>S211*H211</f>
        <v>0</v>
      </c>
      <c r="AR211" s="24" t="s">
        <v>208</v>
      </c>
      <c r="AT211" s="24" t="s">
        <v>203</v>
      </c>
      <c r="AU211" s="24" t="s">
        <v>85</v>
      </c>
      <c r="AY211" s="24" t="s">
        <v>201</v>
      </c>
      <c r="BE211" s="213">
        <f>IF(N211="základní",J211,0)</f>
        <v>0</v>
      </c>
      <c r="BF211" s="213">
        <f>IF(N211="snížená",J211,0)</f>
        <v>0</v>
      </c>
      <c r="BG211" s="213">
        <f>IF(N211="zákl. přenesená",J211,0)</f>
        <v>0</v>
      </c>
      <c r="BH211" s="213">
        <f>IF(N211="sníž. přenesená",J211,0)</f>
        <v>0</v>
      </c>
      <c r="BI211" s="213">
        <f>IF(N211="nulová",J211,0)</f>
        <v>0</v>
      </c>
      <c r="BJ211" s="24" t="s">
        <v>85</v>
      </c>
      <c r="BK211" s="213">
        <f>ROUND(I211*H211,2)</f>
        <v>0</v>
      </c>
      <c r="BL211" s="24" t="s">
        <v>208</v>
      </c>
      <c r="BM211" s="24" t="s">
        <v>670</v>
      </c>
    </row>
    <row r="212" spans="2:47" s="1" customFormat="1" ht="13.5">
      <c r="B212" s="47"/>
      <c r="D212" s="214" t="s">
        <v>210</v>
      </c>
      <c r="F212" s="215" t="s">
        <v>1136</v>
      </c>
      <c r="I212" s="216"/>
      <c r="L212" s="47"/>
      <c r="M212" s="217"/>
      <c r="N212" s="48"/>
      <c r="O212" s="48"/>
      <c r="P212" s="48"/>
      <c r="Q212" s="48"/>
      <c r="R212" s="48"/>
      <c r="S212" s="48"/>
      <c r="T212" s="86"/>
      <c r="AT212" s="24" t="s">
        <v>210</v>
      </c>
      <c r="AU212" s="24" t="s">
        <v>85</v>
      </c>
    </row>
    <row r="213" spans="2:65" s="1" customFormat="1" ht="16.5" customHeight="1">
      <c r="B213" s="201"/>
      <c r="C213" s="202" t="s">
        <v>579</v>
      </c>
      <c r="D213" s="202" t="s">
        <v>203</v>
      </c>
      <c r="E213" s="203" t="s">
        <v>2593</v>
      </c>
      <c r="F213" s="204" t="s">
        <v>2594</v>
      </c>
      <c r="G213" s="205" t="s">
        <v>907</v>
      </c>
      <c r="H213" s="206">
        <v>4</v>
      </c>
      <c r="I213" s="207"/>
      <c r="J213" s="208">
        <f>ROUND(I213*H213,2)</f>
        <v>0</v>
      </c>
      <c r="K213" s="204" t="s">
        <v>5</v>
      </c>
      <c r="L213" s="47"/>
      <c r="M213" s="209" t="s">
        <v>5</v>
      </c>
      <c r="N213" s="210" t="s">
        <v>48</v>
      </c>
      <c r="O213" s="48"/>
      <c r="P213" s="211">
        <f>O213*H213</f>
        <v>0</v>
      </c>
      <c r="Q213" s="211">
        <v>0</v>
      </c>
      <c r="R213" s="211">
        <f>Q213*H213</f>
        <v>0</v>
      </c>
      <c r="S213" s="211">
        <v>0</v>
      </c>
      <c r="T213" s="212">
        <f>S213*H213</f>
        <v>0</v>
      </c>
      <c r="AR213" s="24" t="s">
        <v>208</v>
      </c>
      <c r="AT213" s="24" t="s">
        <v>203</v>
      </c>
      <c r="AU213" s="24" t="s">
        <v>85</v>
      </c>
      <c r="AY213" s="24" t="s">
        <v>201</v>
      </c>
      <c r="BE213" s="213">
        <f>IF(N213="základní",J213,0)</f>
        <v>0</v>
      </c>
      <c r="BF213" s="213">
        <f>IF(N213="snížená",J213,0)</f>
        <v>0</v>
      </c>
      <c r="BG213" s="213">
        <f>IF(N213="zákl. přenesená",J213,0)</f>
        <v>0</v>
      </c>
      <c r="BH213" s="213">
        <f>IF(N213="sníž. přenesená",J213,0)</f>
        <v>0</v>
      </c>
      <c r="BI213" s="213">
        <f>IF(N213="nulová",J213,0)</f>
        <v>0</v>
      </c>
      <c r="BJ213" s="24" t="s">
        <v>85</v>
      </c>
      <c r="BK213" s="213">
        <f>ROUND(I213*H213,2)</f>
        <v>0</v>
      </c>
      <c r="BL213" s="24" t="s">
        <v>208</v>
      </c>
      <c r="BM213" s="24" t="s">
        <v>1166</v>
      </c>
    </row>
    <row r="214" spans="2:47" s="1" customFormat="1" ht="13.5">
      <c r="B214" s="47"/>
      <c r="D214" s="214" t="s">
        <v>210</v>
      </c>
      <c r="F214" s="215" t="s">
        <v>2594</v>
      </c>
      <c r="I214" s="216"/>
      <c r="L214" s="47"/>
      <c r="M214" s="217"/>
      <c r="N214" s="48"/>
      <c r="O214" s="48"/>
      <c r="P214" s="48"/>
      <c r="Q214" s="48"/>
      <c r="R214" s="48"/>
      <c r="S214" s="48"/>
      <c r="T214" s="86"/>
      <c r="AT214" s="24" t="s">
        <v>210</v>
      </c>
      <c r="AU214" s="24" t="s">
        <v>85</v>
      </c>
    </row>
    <row r="215" spans="2:65" s="1" customFormat="1" ht="16.5" customHeight="1">
      <c r="B215" s="201"/>
      <c r="C215" s="202" t="s">
        <v>584</v>
      </c>
      <c r="D215" s="202" t="s">
        <v>203</v>
      </c>
      <c r="E215" s="203" t="s">
        <v>1137</v>
      </c>
      <c r="F215" s="204" t="s">
        <v>2595</v>
      </c>
      <c r="G215" s="205" t="s">
        <v>907</v>
      </c>
      <c r="H215" s="206">
        <v>3</v>
      </c>
      <c r="I215" s="207"/>
      <c r="J215" s="208">
        <f>ROUND(I215*H215,2)</f>
        <v>0</v>
      </c>
      <c r="K215" s="204" t="s">
        <v>5</v>
      </c>
      <c r="L215" s="47"/>
      <c r="M215" s="209" t="s">
        <v>5</v>
      </c>
      <c r="N215" s="210" t="s">
        <v>48</v>
      </c>
      <c r="O215" s="48"/>
      <c r="P215" s="211">
        <f>O215*H215</f>
        <v>0</v>
      </c>
      <c r="Q215" s="211">
        <v>0</v>
      </c>
      <c r="R215" s="211">
        <f>Q215*H215</f>
        <v>0</v>
      </c>
      <c r="S215" s="211">
        <v>0</v>
      </c>
      <c r="T215" s="212">
        <f>S215*H215</f>
        <v>0</v>
      </c>
      <c r="AR215" s="24" t="s">
        <v>208</v>
      </c>
      <c r="AT215" s="24" t="s">
        <v>203</v>
      </c>
      <c r="AU215" s="24" t="s">
        <v>85</v>
      </c>
      <c r="AY215" s="24" t="s">
        <v>201</v>
      </c>
      <c r="BE215" s="213">
        <f>IF(N215="základní",J215,0)</f>
        <v>0</v>
      </c>
      <c r="BF215" s="213">
        <f>IF(N215="snížená",J215,0)</f>
        <v>0</v>
      </c>
      <c r="BG215" s="213">
        <f>IF(N215="zákl. přenesená",J215,0)</f>
        <v>0</v>
      </c>
      <c r="BH215" s="213">
        <f>IF(N215="sníž. přenesená",J215,0)</f>
        <v>0</v>
      </c>
      <c r="BI215" s="213">
        <f>IF(N215="nulová",J215,0)</f>
        <v>0</v>
      </c>
      <c r="BJ215" s="24" t="s">
        <v>85</v>
      </c>
      <c r="BK215" s="213">
        <f>ROUND(I215*H215,2)</f>
        <v>0</v>
      </c>
      <c r="BL215" s="24" t="s">
        <v>208</v>
      </c>
      <c r="BM215" s="24" t="s">
        <v>1169</v>
      </c>
    </row>
    <row r="216" spans="2:47" s="1" customFormat="1" ht="13.5">
      <c r="B216" s="47"/>
      <c r="D216" s="214" t="s">
        <v>210</v>
      </c>
      <c r="F216" s="215" t="s">
        <v>2595</v>
      </c>
      <c r="I216" s="216"/>
      <c r="L216" s="47"/>
      <c r="M216" s="217"/>
      <c r="N216" s="48"/>
      <c r="O216" s="48"/>
      <c r="P216" s="48"/>
      <c r="Q216" s="48"/>
      <c r="R216" s="48"/>
      <c r="S216" s="48"/>
      <c r="T216" s="86"/>
      <c r="AT216" s="24" t="s">
        <v>210</v>
      </c>
      <c r="AU216" s="24" t="s">
        <v>85</v>
      </c>
    </row>
    <row r="217" spans="2:65" s="1" customFormat="1" ht="16.5" customHeight="1">
      <c r="B217" s="201"/>
      <c r="C217" s="202" t="s">
        <v>589</v>
      </c>
      <c r="D217" s="202" t="s">
        <v>203</v>
      </c>
      <c r="E217" s="203" t="s">
        <v>1139</v>
      </c>
      <c r="F217" s="204" t="s">
        <v>1140</v>
      </c>
      <c r="G217" s="205" t="s">
        <v>907</v>
      </c>
      <c r="H217" s="206">
        <v>9</v>
      </c>
      <c r="I217" s="207"/>
      <c r="J217" s="208">
        <f>ROUND(I217*H217,2)</f>
        <v>0</v>
      </c>
      <c r="K217" s="204" t="s">
        <v>5</v>
      </c>
      <c r="L217" s="47"/>
      <c r="M217" s="209" t="s">
        <v>5</v>
      </c>
      <c r="N217" s="210" t="s">
        <v>48</v>
      </c>
      <c r="O217" s="48"/>
      <c r="P217" s="211">
        <f>O217*H217</f>
        <v>0</v>
      </c>
      <c r="Q217" s="211">
        <v>0</v>
      </c>
      <c r="R217" s="211">
        <f>Q217*H217</f>
        <v>0</v>
      </c>
      <c r="S217" s="211">
        <v>0</v>
      </c>
      <c r="T217" s="212">
        <f>S217*H217</f>
        <v>0</v>
      </c>
      <c r="AR217" s="24" t="s">
        <v>208</v>
      </c>
      <c r="AT217" s="24" t="s">
        <v>203</v>
      </c>
      <c r="AU217" s="24" t="s">
        <v>85</v>
      </c>
      <c r="AY217" s="24" t="s">
        <v>201</v>
      </c>
      <c r="BE217" s="213">
        <f>IF(N217="základní",J217,0)</f>
        <v>0</v>
      </c>
      <c r="BF217" s="213">
        <f>IF(N217="snížená",J217,0)</f>
        <v>0</v>
      </c>
      <c r="BG217" s="213">
        <f>IF(N217="zákl. přenesená",J217,0)</f>
        <v>0</v>
      </c>
      <c r="BH217" s="213">
        <f>IF(N217="sníž. přenesená",J217,0)</f>
        <v>0</v>
      </c>
      <c r="BI217" s="213">
        <f>IF(N217="nulová",J217,0)</f>
        <v>0</v>
      </c>
      <c r="BJ217" s="24" t="s">
        <v>85</v>
      </c>
      <c r="BK217" s="213">
        <f>ROUND(I217*H217,2)</f>
        <v>0</v>
      </c>
      <c r="BL217" s="24" t="s">
        <v>208</v>
      </c>
      <c r="BM217" s="24" t="s">
        <v>1172</v>
      </c>
    </row>
    <row r="218" spans="2:47" s="1" customFormat="1" ht="13.5">
      <c r="B218" s="47"/>
      <c r="D218" s="214" t="s">
        <v>210</v>
      </c>
      <c r="F218" s="215" t="s">
        <v>1140</v>
      </c>
      <c r="I218" s="216"/>
      <c r="L218" s="47"/>
      <c r="M218" s="217"/>
      <c r="N218" s="48"/>
      <c r="O218" s="48"/>
      <c r="P218" s="48"/>
      <c r="Q218" s="48"/>
      <c r="R218" s="48"/>
      <c r="S218" s="48"/>
      <c r="T218" s="86"/>
      <c r="AT218" s="24" t="s">
        <v>210</v>
      </c>
      <c r="AU218" s="24" t="s">
        <v>85</v>
      </c>
    </row>
    <row r="219" spans="2:65" s="1" customFormat="1" ht="16.5" customHeight="1">
      <c r="B219" s="201"/>
      <c r="C219" s="202" t="s">
        <v>596</v>
      </c>
      <c r="D219" s="202" t="s">
        <v>203</v>
      </c>
      <c r="E219" s="203" t="s">
        <v>2596</v>
      </c>
      <c r="F219" s="204" t="s">
        <v>2597</v>
      </c>
      <c r="G219" s="205" t="s">
        <v>907</v>
      </c>
      <c r="H219" s="206">
        <v>1</v>
      </c>
      <c r="I219" s="207"/>
      <c r="J219" s="208">
        <f>ROUND(I219*H219,2)</f>
        <v>0</v>
      </c>
      <c r="K219" s="204" t="s">
        <v>5</v>
      </c>
      <c r="L219" s="47"/>
      <c r="M219" s="209" t="s">
        <v>5</v>
      </c>
      <c r="N219" s="210" t="s">
        <v>48</v>
      </c>
      <c r="O219" s="48"/>
      <c r="P219" s="211">
        <f>O219*H219</f>
        <v>0</v>
      </c>
      <c r="Q219" s="211">
        <v>0</v>
      </c>
      <c r="R219" s="211">
        <f>Q219*H219</f>
        <v>0</v>
      </c>
      <c r="S219" s="211">
        <v>0</v>
      </c>
      <c r="T219" s="212">
        <f>S219*H219</f>
        <v>0</v>
      </c>
      <c r="AR219" s="24" t="s">
        <v>208</v>
      </c>
      <c r="AT219" s="24" t="s">
        <v>203</v>
      </c>
      <c r="AU219" s="24" t="s">
        <v>85</v>
      </c>
      <c r="AY219" s="24" t="s">
        <v>201</v>
      </c>
      <c r="BE219" s="213">
        <f>IF(N219="základní",J219,0)</f>
        <v>0</v>
      </c>
      <c r="BF219" s="213">
        <f>IF(N219="snížená",J219,0)</f>
        <v>0</v>
      </c>
      <c r="BG219" s="213">
        <f>IF(N219="zákl. přenesená",J219,0)</f>
        <v>0</v>
      </c>
      <c r="BH219" s="213">
        <f>IF(N219="sníž. přenesená",J219,0)</f>
        <v>0</v>
      </c>
      <c r="BI219" s="213">
        <f>IF(N219="nulová",J219,0)</f>
        <v>0</v>
      </c>
      <c r="BJ219" s="24" t="s">
        <v>85</v>
      </c>
      <c r="BK219" s="213">
        <f>ROUND(I219*H219,2)</f>
        <v>0</v>
      </c>
      <c r="BL219" s="24" t="s">
        <v>208</v>
      </c>
      <c r="BM219" s="24" t="s">
        <v>1175</v>
      </c>
    </row>
    <row r="220" spans="2:47" s="1" customFormat="1" ht="13.5">
      <c r="B220" s="47"/>
      <c r="D220" s="214" t="s">
        <v>210</v>
      </c>
      <c r="F220" s="215" t="s">
        <v>2597</v>
      </c>
      <c r="I220" s="216"/>
      <c r="L220" s="47"/>
      <c r="M220" s="217"/>
      <c r="N220" s="48"/>
      <c r="O220" s="48"/>
      <c r="P220" s="48"/>
      <c r="Q220" s="48"/>
      <c r="R220" s="48"/>
      <c r="S220" s="48"/>
      <c r="T220" s="86"/>
      <c r="AT220" s="24" t="s">
        <v>210</v>
      </c>
      <c r="AU220" s="24" t="s">
        <v>85</v>
      </c>
    </row>
    <row r="221" spans="2:65" s="1" customFormat="1" ht="16.5" customHeight="1">
      <c r="B221" s="201"/>
      <c r="C221" s="202" t="s">
        <v>603</v>
      </c>
      <c r="D221" s="202" t="s">
        <v>203</v>
      </c>
      <c r="E221" s="203" t="s">
        <v>1141</v>
      </c>
      <c r="F221" s="204" t="s">
        <v>1142</v>
      </c>
      <c r="G221" s="205" t="s">
        <v>907</v>
      </c>
      <c r="H221" s="206">
        <v>1</v>
      </c>
      <c r="I221" s="207"/>
      <c r="J221" s="208">
        <f>ROUND(I221*H221,2)</f>
        <v>0</v>
      </c>
      <c r="K221" s="204" t="s">
        <v>5</v>
      </c>
      <c r="L221" s="47"/>
      <c r="M221" s="209" t="s">
        <v>5</v>
      </c>
      <c r="N221" s="210" t="s">
        <v>48</v>
      </c>
      <c r="O221" s="48"/>
      <c r="P221" s="211">
        <f>O221*H221</f>
        <v>0</v>
      </c>
      <c r="Q221" s="211">
        <v>0</v>
      </c>
      <c r="R221" s="211">
        <f>Q221*H221</f>
        <v>0</v>
      </c>
      <c r="S221" s="211">
        <v>0</v>
      </c>
      <c r="T221" s="212">
        <f>S221*H221</f>
        <v>0</v>
      </c>
      <c r="AR221" s="24" t="s">
        <v>208</v>
      </c>
      <c r="AT221" s="24" t="s">
        <v>203</v>
      </c>
      <c r="AU221" s="24" t="s">
        <v>85</v>
      </c>
      <c r="AY221" s="24" t="s">
        <v>201</v>
      </c>
      <c r="BE221" s="213">
        <f>IF(N221="základní",J221,0)</f>
        <v>0</v>
      </c>
      <c r="BF221" s="213">
        <f>IF(N221="snížená",J221,0)</f>
        <v>0</v>
      </c>
      <c r="BG221" s="213">
        <f>IF(N221="zákl. přenesená",J221,0)</f>
        <v>0</v>
      </c>
      <c r="BH221" s="213">
        <f>IF(N221="sníž. přenesená",J221,0)</f>
        <v>0</v>
      </c>
      <c r="BI221" s="213">
        <f>IF(N221="nulová",J221,0)</f>
        <v>0</v>
      </c>
      <c r="BJ221" s="24" t="s">
        <v>85</v>
      </c>
      <c r="BK221" s="213">
        <f>ROUND(I221*H221,2)</f>
        <v>0</v>
      </c>
      <c r="BL221" s="24" t="s">
        <v>208</v>
      </c>
      <c r="BM221" s="24" t="s">
        <v>1178</v>
      </c>
    </row>
    <row r="222" spans="2:47" s="1" customFormat="1" ht="13.5">
      <c r="B222" s="47"/>
      <c r="D222" s="214" t="s">
        <v>210</v>
      </c>
      <c r="F222" s="215" t="s">
        <v>1142</v>
      </c>
      <c r="I222" s="216"/>
      <c r="L222" s="47"/>
      <c r="M222" s="217"/>
      <c r="N222" s="48"/>
      <c r="O222" s="48"/>
      <c r="P222" s="48"/>
      <c r="Q222" s="48"/>
      <c r="R222" s="48"/>
      <c r="S222" s="48"/>
      <c r="T222" s="86"/>
      <c r="AT222" s="24" t="s">
        <v>210</v>
      </c>
      <c r="AU222" s="24" t="s">
        <v>85</v>
      </c>
    </row>
    <row r="223" spans="2:65" s="1" customFormat="1" ht="16.5" customHeight="1">
      <c r="B223" s="201"/>
      <c r="C223" s="202" t="s">
        <v>609</v>
      </c>
      <c r="D223" s="202" t="s">
        <v>203</v>
      </c>
      <c r="E223" s="203" t="s">
        <v>2598</v>
      </c>
      <c r="F223" s="204" t="s">
        <v>2599</v>
      </c>
      <c r="G223" s="205" t="s">
        <v>907</v>
      </c>
      <c r="H223" s="206">
        <v>4</v>
      </c>
      <c r="I223" s="207"/>
      <c r="J223" s="208">
        <f>ROUND(I223*H223,2)</f>
        <v>0</v>
      </c>
      <c r="K223" s="204" t="s">
        <v>5</v>
      </c>
      <c r="L223" s="47"/>
      <c r="M223" s="209" t="s">
        <v>5</v>
      </c>
      <c r="N223" s="210" t="s">
        <v>48</v>
      </c>
      <c r="O223" s="48"/>
      <c r="P223" s="211">
        <f>O223*H223</f>
        <v>0</v>
      </c>
      <c r="Q223" s="211">
        <v>0</v>
      </c>
      <c r="R223" s="211">
        <f>Q223*H223</f>
        <v>0</v>
      </c>
      <c r="S223" s="211">
        <v>0</v>
      </c>
      <c r="T223" s="212">
        <f>S223*H223</f>
        <v>0</v>
      </c>
      <c r="AR223" s="24" t="s">
        <v>208</v>
      </c>
      <c r="AT223" s="24" t="s">
        <v>203</v>
      </c>
      <c r="AU223" s="24" t="s">
        <v>85</v>
      </c>
      <c r="AY223" s="24" t="s">
        <v>201</v>
      </c>
      <c r="BE223" s="213">
        <f>IF(N223="základní",J223,0)</f>
        <v>0</v>
      </c>
      <c r="BF223" s="213">
        <f>IF(N223="snížená",J223,0)</f>
        <v>0</v>
      </c>
      <c r="BG223" s="213">
        <f>IF(N223="zákl. přenesená",J223,0)</f>
        <v>0</v>
      </c>
      <c r="BH223" s="213">
        <f>IF(N223="sníž. přenesená",J223,0)</f>
        <v>0</v>
      </c>
      <c r="BI223" s="213">
        <f>IF(N223="nulová",J223,0)</f>
        <v>0</v>
      </c>
      <c r="BJ223" s="24" t="s">
        <v>85</v>
      </c>
      <c r="BK223" s="213">
        <f>ROUND(I223*H223,2)</f>
        <v>0</v>
      </c>
      <c r="BL223" s="24" t="s">
        <v>208</v>
      </c>
      <c r="BM223" s="24" t="s">
        <v>1181</v>
      </c>
    </row>
    <row r="224" spans="2:47" s="1" customFormat="1" ht="13.5">
      <c r="B224" s="47"/>
      <c r="D224" s="214" t="s">
        <v>210</v>
      </c>
      <c r="F224" s="215" t="s">
        <v>2599</v>
      </c>
      <c r="I224" s="216"/>
      <c r="L224" s="47"/>
      <c r="M224" s="217"/>
      <c r="N224" s="48"/>
      <c r="O224" s="48"/>
      <c r="P224" s="48"/>
      <c r="Q224" s="48"/>
      <c r="R224" s="48"/>
      <c r="S224" s="48"/>
      <c r="T224" s="86"/>
      <c r="AT224" s="24" t="s">
        <v>210</v>
      </c>
      <c r="AU224" s="24" t="s">
        <v>85</v>
      </c>
    </row>
    <row r="225" spans="2:65" s="1" customFormat="1" ht="16.5" customHeight="1">
      <c r="B225" s="201"/>
      <c r="C225" s="202" t="s">
        <v>615</v>
      </c>
      <c r="D225" s="202" t="s">
        <v>203</v>
      </c>
      <c r="E225" s="203" t="s">
        <v>2600</v>
      </c>
      <c r="F225" s="204" t="s">
        <v>2601</v>
      </c>
      <c r="G225" s="205" t="s">
        <v>907</v>
      </c>
      <c r="H225" s="206">
        <v>1</v>
      </c>
      <c r="I225" s="207"/>
      <c r="J225" s="208">
        <f>ROUND(I225*H225,2)</f>
        <v>0</v>
      </c>
      <c r="K225" s="204" t="s">
        <v>5</v>
      </c>
      <c r="L225" s="47"/>
      <c r="M225" s="209" t="s">
        <v>5</v>
      </c>
      <c r="N225" s="210" t="s">
        <v>48</v>
      </c>
      <c r="O225" s="48"/>
      <c r="P225" s="211">
        <f>O225*H225</f>
        <v>0</v>
      </c>
      <c r="Q225" s="211">
        <v>0</v>
      </c>
      <c r="R225" s="211">
        <f>Q225*H225</f>
        <v>0</v>
      </c>
      <c r="S225" s="211">
        <v>0</v>
      </c>
      <c r="T225" s="212">
        <f>S225*H225</f>
        <v>0</v>
      </c>
      <c r="AR225" s="24" t="s">
        <v>208</v>
      </c>
      <c r="AT225" s="24" t="s">
        <v>203</v>
      </c>
      <c r="AU225" s="24" t="s">
        <v>85</v>
      </c>
      <c r="AY225" s="24" t="s">
        <v>201</v>
      </c>
      <c r="BE225" s="213">
        <f>IF(N225="základní",J225,0)</f>
        <v>0</v>
      </c>
      <c r="BF225" s="213">
        <f>IF(N225="snížená",J225,0)</f>
        <v>0</v>
      </c>
      <c r="BG225" s="213">
        <f>IF(N225="zákl. přenesená",J225,0)</f>
        <v>0</v>
      </c>
      <c r="BH225" s="213">
        <f>IF(N225="sníž. přenesená",J225,0)</f>
        <v>0</v>
      </c>
      <c r="BI225" s="213">
        <f>IF(N225="nulová",J225,0)</f>
        <v>0</v>
      </c>
      <c r="BJ225" s="24" t="s">
        <v>85</v>
      </c>
      <c r="BK225" s="213">
        <f>ROUND(I225*H225,2)</f>
        <v>0</v>
      </c>
      <c r="BL225" s="24" t="s">
        <v>208</v>
      </c>
      <c r="BM225" s="24" t="s">
        <v>1456</v>
      </c>
    </row>
    <row r="226" spans="2:47" s="1" customFormat="1" ht="13.5">
      <c r="B226" s="47"/>
      <c r="D226" s="214" t="s">
        <v>210</v>
      </c>
      <c r="F226" s="215" t="s">
        <v>2601</v>
      </c>
      <c r="I226" s="216"/>
      <c r="L226" s="47"/>
      <c r="M226" s="217"/>
      <c r="N226" s="48"/>
      <c r="O226" s="48"/>
      <c r="P226" s="48"/>
      <c r="Q226" s="48"/>
      <c r="R226" s="48"/>
      <c r="S226" s="48"/>
      <c r="T226" s="86"/>
      <c r="AT226" s="24" t="s">
        <v>210</v>
      </c>
      <c r="AU226" s="24" t="s">
        <v>85</v>
      </c>
    </row>
    <row r="227" spans="2:65" s="1" customFormat="1" ht="16.5" customHeight="1">
      <c r="B227" s="201"/>
      <c r="C227" s="202" t="s">
        <v>622</v>
      </c>
      <c r="D227" s="202" t="s">
        <v>203</v>
      </c>
      <c r="E227" s="203" t="s">
        <v>2602</v>
      </c>
      <c r="F227" s="204" t="s">
        <v>2603</v>
      </c>
      <c r="G227" s="205" t="s">
        <v>907</v>
      </c>
      <c r="H227" s="206">
        <v>1</v>
      </c>
      <c r="I227" s="207"/>
      <c r="J227" s="208">
        <f>ROUND(I227*H227,2)</f>
        <v>0</v>
      </c>
      <c r="K227" s="204" t="s">
        <v>5</v>
      </c>
      <c r="L227" s="47"/>
      <c r="M227" s="209" t="s">
        <v>5</v>
      </c>
      <c r="N227" s="210" t="s">
        <v>48</v>
      </c>
      <c r="O227" s="48"/>
      <c r="P227" s="211">
        <f>O227*H227</f>
        <v>0</v>
      </c>
      <c r="Q227" s="211">
        <v>0</v>
      </c>
      <c r="R227" s="211">
        <f>Q227*H227</f>
        <v>0</v>
      </c>
      <c r="S227" s="211">
        <v>0</v>
      </c>
      <c r="T227" s="212">
        <f>S227*H227</f>
        <v>0</v>
      </c>
      <c r="AR227" s="24" t="s">
        <v>208</v>
      </c>
      <c r="AT227" s="24" t="s">
        <v>203</v>
      </c>
      <c r="AU227" s="24" t="s">
        <v>85</v>
      </c>
      <c r="AY227" s="24" t="s">
        <v>201</v>
      </c>
      <c r="BE227" s="213">
        <f>IF(N227="základní",J227,0)</f>
        <v>0</v>
      </c>
      <c r="BF227" s="213">
        <f>IF(N227="snížená",J227,0)</f>
        <v>0</v>
      </c>
      <c r="BG227" s="213">
        <f>IF(N227="zákl. přenesená",J227,0)</f>
        <v>0</v>
      </c>
      <c r="BH227" s="213">
        <f>IF(N227="sníž. přenesená",J227,0)</f>
        <v>0</v>
      </c>
      <c r="BI227" s="213">
        <f>IF(N227="nulová",J227,0)</f>
        <v>0</v>
      </c>
      <c r="BJ227" s="24" t="s">
        <v>85</v>
      </c>
      <c r="BK227" s="213">
        <f>ROUND(I227*H227,2)</f>
        <v>0</v>
      </c>
      <c r="BL227" s="24" t="s">
        <v>208</v>
      </c>
      <c r="BM227" s="24" t="s">
        <v>1459</v>
      </c>
    </row>
    <row r="228" spans="2:47" s="1" customFormat="1" ht="13.5">
      <c r="B228" s="47"/>
      <c r="D228" s="214" t="s">
        <v>210</v>
      </c>
      <c r="F228" s="215" t="s">
        <v>2603</v>
      </c>
      <c r="I228" s="216"/>
      <c r="L228" s="47"/>
      <c r="M228" s="217"/>
      <c r="N228" s="48"/>
      <c r="O228" s="48"/>
      <c r="P228" s="48"/>
      <c r="Q228" s="48"/>
      <c r="R228" s="48"/>
      <c r="S228" s="48"/>
      <c r="T228" s="86"/>
      <c r="AT228" s="24" t="s">
        <v>210</v>
      </c>
      <c r="AU228" s="24" t="s">
        <v>85</v>
      </c>
    </row>
    <row r="229" spans="2:65" s="1" customFormat="1" ht="16.5" customHeight="1">
      <c r="B229" s="201"/>
      <c r="C229" s="202" t="s">
        <v>626</v>
      </c>
      <c r="D229" s="202" t="s">
        <v>203</v>
      </c>
      <c r="E229" s="203" t="s">
        <v>2604</v>
      </c>
      <c r="F229" s="204" t="s">
        <v>2605</v>
      </c>
      <c r="G229" s="205" t="s">
        <v>907</v>
      </c>
      <c r="H229" s="206">
        <v>1</v>
      </c>
      <c r="I229" s="207"/>
      <c r="J229" s="208">
        <f>ROUND(I229*H229,2)</f>
        <v>0</v>
      </c>
      <c r="K229" s="204" t="s">
        <v>5</v>
      </c>
      <c r="L229" s="47"/>
      <c r="M229" s="209" t="s">
        <v>5</v>
      </c>
      <c r="N229" s="210" t="s">
        <v>48</v>
      </c>
      <c r="O229" s="48"/>
      <c r="P229" s="211">
        <f>O229*H229</f>
        <v>0</v>
      </c>
      <c r="Q229" s="211">
        <v>0</v>
      </c>
      <c r="R229" s="211">
        <f>Q229*H229</f>
        <v>0</v>
      </c>
      <c r="S229" s="211">
        <v>0</v>
      </c>
      <c r="T229" s="212">
        <f>S229*H229</f>
        <v>0</v>
      </c>
      <c r="AR229" s="24" t="s">
        <v>208</v>
      </c>
      <c r="AT229" s="24" t="s">
        <v>203</v>
      </c>
      <c r="AU229" s="24" t="s">
        <v>85</v>
      </c>
      <c r="AY229" s="24" t="s">
        <v>201</v>
      </c>
      <c r="BE229" s="213">
        <f>IF(N229="základní",J229,0)</f>
        <v>0</v>
      </c>
      <c r="BF229" s="213">
        <f>IF(N229="snížená",J229,0)</f>
        <v>0</v>
      </c>
      <c r="BG229" s="213">
        <f>IF(N229="zákl. přenesená",J229,0)</f>
        <v>0</v>
      </c>
      <c r="BH229" s="213">
        <f>IF(N229="sníž. přenesená",J229,0)</f>
        <v>0</v>
      </c>
      <c r="BI229" s="213">
        <f>IF(N229="nulová",J229,0)</f>
        <v>0</v>
      </c>
      <c r="BJ229" s="24" t="s">
        <v>85</v>
      </c>
      <c r="BK229" s="213">
        <f>ROUND(I229*H229,2)</f>
        <v>0</v>
      </c>
      <c r="BL229" s="24" t="s">
        <v>208</v>
      </c>
      <c r="BM229" s="24" t="s">
        <v>1462</v>
      </c>
    </row>
    <row r="230" spans="2:47" s="1" customFormat="1" ht="13.5">
      <c r="B230" s="47"/>
      <c r="D230" s="214" t="s">
        <v>210</v>
      </c>
      <c r="F230" s="215" t="s">
        <v>2605</v>
      </c>
      <c r="I230" s="216"/>
      <c r="L230" s="47"/>
      <c r="M230" s="217"/>
      <c r="N230" s="48"/>
      <c r="O230" s="48"/>
      <c r="P230" s="48"/>
      <c r="Q230" s="48"/>
      <c r="R230" s="48"/>
      <c r="S230" s="48"/>
      <c r="T230" s="86"/>
      <c r="AT230" s="24" t="s">
        <v>210</v>
      </c>
      <c r="AU230" s="24" t="s">
        <v>85</v>
      </c>
    </row>
    <row r="231" spans="2:65" s="1" customFormat="1" ht="16.5" customHeight="1">
      <c r="B231" s="201"/>
      <c r="C231" s="202" t="s">
        <v>630</v>
      </c>
      <c r="D231" s="202" t="s">
        <v>203</v>
      </c>
      <c r="E231" s="203" t="s">
        <v>2606</v>
      </c>
      <c r="F231" s="204" t="s">
        <v>2607</v>
      </c>
      <c r="G231" s="205" t="s">
        <v>907</v>
      </c>
      <c r="H231" s="206">
        <v>1</v>
      </c>
      <c r="I231" s="207"/>
      <c r="J231" s="208">
        <f>ROUND(I231*H231,2)</f>
        <v>0</v>
      </c>
      <c r="K231" s="204" t="s">
        <v>5</v>
      </c>
      <c r="L231" s="47"/>
      <c r="M231" s="209" t="s">
        <v>5</v>
      </c>
      <c r="N231" s="210" t="s">
        <v>48</v>
      </c>
      <c r="O231" s="48"/>
      <c r="P231" s="211">
        <f>O231*H231</f>
        <v>0</v>
      </c>
      <c r="Q231" s="211">
        <v>0</v>
      </c>
      <c r="R231" s="211">
        <f>Q231*H231</f>
        <v>0</v>
      </c>
      <c r="S231" s="211">
        <v>0</v>
      </c>
      <c r="T231" s="212">
        <f>S231*H231</f>
        <v>0</v>
      </c>
      <c r="AR231" s="24" t="s">
        <v>208</v>
      </c>
      <c r="AT231" s="24" t="s">
        <v>203</v>
      </c>
      <c r="AU231" s="24" t="s">
        <v>85</v>
      </c>
      <c r="AY231" s="24" t="s">
        <v>201</v>
      </c>
      <c r="BE231" s="213">
        <f>IF(N231="základní",J231,0)</f>
        <v>0</v>
      </c>
      <c r="BF231" s="213">
        <f>IF(N231="snížená",J231,0)</f>
        <v>0</v>
      </c>
      <c r="BG231" s="213">
        <f>IF(N231="zákl. přenesená",J231,0)</f>
        <v>0</v>
      </c>
      <c r="BH231" s="213">
        <f>IF(N231="sníž. přenesená",J231,0)</f>
        <v>0</v>
      </c>
      <c r="BI231" s="213">
        <f>IF(N231="nulová",J231,0)</f>
        <v>0</v>
      </c>
      <c r="BJ231" s="24" t="s">
        <v>85</v>
      </c>
      <c r="BK231" s="213">
        <f>ROUND(I231*H231,2)</f>
        <v>0</v>
      </c>
      <c r="BL231" s="24" t="s">
        <v>208</v>
      </c>
      <c r="BM231" s="24" t="s">
        <v>1467</v>
      </c>
    </row>
    <row r="232" spans="2:47" s="1" customFormat="1" ht="13.5">
      <c r="B232" s="47"/>
      <c r="D232" s="214" t="s">
        <v>210</v>
      </c>
      <c r="F232" s="215" t="s">
        <v>2607</v>
      </c>
      <c r="I232" s="216"/>
      <c r="L232" s="47"/>
      <c r="M232" s="217"/>
      <c r="N232" s="48"/>
      <c r="O232" s="48"/>
      <c r="P232" s="48"/>
      <c r="Q232" s="48"/>
      <c r="R232" s="48"/>
      <c r="S232" s="48"/>
      <c r="T232" s="86"/>
      <c r="AT232" s="24" t="s">
        <v>210</v>
      </c>
      <c r="AU232" s="24" t="s">
        <v>85</v>
      </c>
    </row>
    <row r="233" spans="2:65" s="1" customFormat="1" ht="16.5" customHeight="1">
      <c r="B233" s="201"/>
      <c r="C233" s="202" t="s">
        <v>634</v>
      </c>
      <c r="D233" s="202" t="s">
        <v>203</v>
      </c>
      <c r="E233" s="203" t="s">
        <v>2608</v>
      </c>
      <c r="F233" s="204" t="s">
        <v>2609</v>
      </c>
      <c r="G233" s="205" t="s">
        <v>907</v>
      </c>
      <c r="H233" s="206">
        <v>2</v>
      </c>
      <c r="I233" s="207"/>
      <c r="J233" s="208">
        <f>ROUND(I233*H233,2)</f>
        <v>0</v>
      </c>
      <c r="K233" s="204" t="s">
        <v>5</v>
      </c>
      <c r="L233" s="47"/>
      <c r="M233" s="209" t="s">
        <v>5</v>
      </c>
      <c r="N233" s="210" t="s">
        <v>48</v>
      </c>
      <c r="O233" s="48"/>
      <c r="P233" s="211">
        <f>O233*H233</f>
        <v>0</v>
      </c>
      <c r="Q233" s="211">
        <v>0</v>
      </c>
      <c r="R233" s="211">
        <f>Q233*H233</f>
        <v>0</v>
      </c>
      <c r="S233" s="211">
        <v>0</v>
      </c>
      <c r="T233" s="212">
        <f>S233*H233</f>
        <v>0</v>
      </c>
      <c r="AR233" s="24" t="s">
        <v>208</v>
      </c>
      <c r="AT233" s="24" t="s">
        <v>203</v>
      </c>
      <c r="AU233" s="24" t="s">
        <v>85</v>
      </c>
      <c r="AY233" s="24" t="s">
        <v>201</v>
      </c>
      <c r="BE233" s="213">
        <f>IF(N233="základní",J233,0)</f>
        <v>0</v>
      </c>
      <c r="BF233" s="213">
        <f>IF(N233="snížená",J233,0)</f>
        <v>0</v>
      </c>
      <c r="BG233" s="213">
        <f>IF(N233="zákl. přenesená",J233,0)</f>
        <v>0</v>
      </c>
      <c r="BH233" s="213">
        <f>IF(N233="sníž. přenesená",J233,0)</f>
        <v>0</v>
      </c>
      <c r="BI233" s="213">
        <f>IF(N233="nulová",J233,0)</f>
        <v>0</v>
      </c>
      <c r="BJ233" s="24" t="s">
        <v>85</v>
      </c>
      <c r="BK233" s="213">
        <f>ROUND(I233*H233,2)</f>
        <v>0</v>
      </c>
      <c r="BL233" s="24" t="s">
        <v>208</v>
      </c>
      <c r="BM233" s="24" t="s">
        <v>1470</v>
      </c>
    </row>
    <row r="234" spans="2:47" s="1" customFormat="1" ht="13.5">
      <c r="B234" s="47"/>
      <c r="D234" s="214" t="s">
        <v>210</v>
      </c>
      <c r="F234" s="215" t="s">
        <v>2609</v>
      </c>
      <c r="I234" s="216"/>
      <c r="L234" s="47"/>
      <c r="M234" s="217"/>
      <c r="N234" s="48"/>
      <c r="O234" s="48"/>
      <c r="P234" s="48"/>
      <c r="Q234" s="48"/>
      <c r="R234" s="48"/>
      <c r="S234" s="48"/>
      <c r="T234" s="86"/>
      <c r="AT234" s="24" t="s">
        <v>210</v>
      </c>
      <c r="AU234" s="24" t="s">
        <v>85</v>
      </c>
    </row>
    <row r="235" spans="2:65" s="1" customFormat="1" ht="16.5" customHeight="1">
      <c r="B235" s="201"/>
      <c r="C235" s="202" t="s">
        <v>638</v>
      </c>
      <c r="D235" s="202" t="s">
        <v>203</v>
      </c>
      <c r="E235" s="203" t="s">
        <v>1147</v>
      </c>
      <c r="F235" s="204" t="s">
        <v>1148</v>
      </c>
      <c r="G235" s="205" t="s">
        <v>907</v>
      </c>
      <c r="H235" s="206">
        <v>27</v>
      </c>
      <c r="I235" s="207"/>
      <c r="J235" s="208">
        <f>ROUND(I235*H235,2)</f>
        <v>0</v>
      </c>
      <c r="K235" s="204" t="s">
        <v>5</v>
      </c>
      <c r="L235" s="47"/>
      <c r="M235" s="209" t="s">
        <v>5</v>
      </c>
      <c r="N235" s="210" t="s">
        <v>48</v>
      </c>
      <c r="O235" s="48"/>
      <c r="P235" s="211">
        <f>O235*H235</f>
        <v>0</v>
      </c>
      <c r="Q235" s="211">
        <v>0</v>
      </c>
      <c r="R235" s="211">
        <f>Q235*H235</f>
        <v>0</v>
      </c>
      <c r="S235" s="211">
        <v>0</v>
      </c>
      <c r="T235" s="212">
        <f>S235*H235</f>
        <v>0</v>
      </c>
      <c r="AR235" s="24" t="s">
        <v>208</v>
      </c>
      <c r="AT235" s="24" t="s">
        <v>203</v>
      </c>
      <c r="AU235" s="24" t="s">
        <v>85</v>
      </c>
      <c r="AY235" s="24" t="s">
        <v>201</v>
      </c>
      <c r="BE235" s="213">
        <f>IF(N235="základní",J235,0)</f>
        <v>0</v>
      </c>
      <c r="BF235" s="213">
        <f>IF(N235="snížená",J235,0)</f>
        <v>0</v>
      </c>
      <c r="BG235" s="213">
        <f>IF(N235="zákl. přenesená",J235,0)</f>
        <v>0</v>
      </c>
      <c r="BH235" s="213">
        <f>IF(N235="sníž. přenesená",J235,0)</f>
        <v>0</v>
      </c>
      <c r="BI235" s="213">
        <f>IF(N235="nulová",J235,0)</f>
        <v>0</v>
      </c>
      <c r="BJ235" s="24" t="s">
        <v>85</v>
      </c>
      <c r="BK235" s="213">
        <f>ROUND(I235*H235,2)</f>
        <v>0</v>
      </c>
      <c r="BL235" s="24" t="s">
        <v>208</v>
      </c>
      <c r="BM235" s="24" t="s">
        <v>1473</v>
      </c>
    </row>
    <row r="236" spans="2:47" s="1" customFormat="1" ht="13.5">
      <c r="B236" s="47"/>
      <c r="D236" s="214" t="s">
        <v>210</v>
      </c>
      <c r="F236" s="215" t="s">
        <v>1148</v>
      </c>
      <c r="I236" s="216"/>
      <c r="L236" s="47"/>
      <c r="M236" s="217"/>
      <c r="N236" s="48"/>
      <c r="O236" s="48"/>
      <c r="P236" s="48"/>
      <c r="Q236" s="48"/>
      <c r="R236" s="48"/>
      <c r="S236" s="48"/>
      <c r="T236" s="86"/>
      <c r="AT236" s="24" t="s">
        <v>210</v>
      </c>
      <c r="AU236" s="24" t="s">
        <v>85</v>
      </c>
    </row>
    <row r="237" spans="2:65" s="1" customFormat="1" ht="16.5" customHeight="1">
      <c r="B237" s="201"/>
      <c r="C237" s="202" t="s">
        <v>642</v>
      </c>
      <c r="D237" s="202" t="s">
        <v>203</v>
      </c>
      <c r="E237" s="203" t="s">
        <v>1149</v>
      </c>
      <c r="F237" s="204" t="s">
        <v>1150</v>
      </c>
      <c r="G237" s="205" t="s">
        <v>316</v>
      </c>
      <c r="H237" s="206">
        <v>10</v>
      </c>
      <c r="I237" s="207"/>
      <c r="J237" s="208">
        <f>ROUND(I237*H237,2)</f>
        <v>0</v>
      </c>
      <c r="K237" s="204" t="s">
        <v>5</v>
      </c>
      <c r="L237" s="47"/>
      <c r="M237" s="209" t="s">
        <v>5</v>
      </c>
      <c r="N237" s="210" t="s">
        <v>48</v>
      </c>
      <c r="O237" s="48"/>
      <c r="P237" s="211">
        <f>O237*H237</f>
        <v>0</v>
      </c>
      <c r="Q237" s="211">
        <v>0</v>
      </c>
      <c r="R237" s="211">
        <f>Q237*H237</f>
        <v>0</v>
      </c>
      <c r="S237" s="211">
        <v>0</v>
      </c>
      <c r="T237" s="212">
        <f>S237*H237</f>
        <v>0</v>
      </c>
      <c r="AR237" s="24" t="s">
        <v>208</v>
      </c>
      <c r="AT237" s="24" t="s">
        <v>203</v>
      </c>
      <c r="AU237" s="24" t="s">
        <v>85</v>
      </c>
      <c r="AY237" s="24" t="s">
        <v>201</v>
      </c>
      <c r="BE237" s="213">
        <f>IF(N237="základní",J237,0)</f>
        <v>0</v>
      </c>
      <c r="BF237" s="213">
        <f>IF(N237="snížená",J237,0)</f>
        <v>0</v>
      </c>
      <c r="BG237" s="213">
        <f>IF(N237="zákl. přenesená",J237,0)</f>
        <v>0</v>
      </c>
      <c r="BH237" s="213">
        <f>IF(N237="sníž. přenesená",J237,0)</f>
        <v>0</v>
      </c>
      <c r="BI237" s="213">
        <f>IF(N237="nulová",J237,0)</f>
        <v>0</v>
      </c>
      <c r="BJ237" s="24" t="s">
        <v>85</v>
      </c>
      <c r="BK237" s="213">
        <f>ROUND(I237*H237,2)</f>
        <v>0</v>
      </c>
      <c r="BL237" s="24" t="s">
        <v>208</v>
      </c>
      <c r="BM237" s="24" t="s">
        <v>1478</v>
      </c>
    </row>
    <row r="238" spans="2:47" s="1" customFormat="1" ht="13.5">
      <c r="B238" s="47"/>
      <c r="D238" s="214" t="s">
        <v>210</v>
      </c>
      <c r="F238" s="215" t="s">
        <v>1150</v>
      </c>
      <c r="I238" s="216"/>
      <c r="L238" s="47"/>
      <c r="M238" s="217"/>
      <c r="N238" s="48"/>
      <c r="O238" s="48"/>
      <c r="P238" s="48"/>
      <c r="Q238" s="48"/>
      <c r="R238" s="48"/>
      <c r="S238" s="48"/>
      <c r="T238" s="86"/>
      <c r="AT238" s="24" t="s">
        <v>210</v>
      </c>
      <c r="AU238" s="24" t="s">
        <v>85</v>
      </c>
    </row>
    <row r="239" spans="2:65" s="1" customFormat="1" ht="16.5" customHeight="1">
      <c r="B239" s="201"/>
      <c r="C239" s="202" t="s">
        <v>646</v>
      </c>
      <c r="D239" s="202" t="s">
        <v>203</v>
      </c>
      <c r="E239" s="203" t="s">
        <v>2610</v>
      </c>
      <c r="F239" s="204" t="s">
        <v>2611</v>
      </c>
      <c r="G239" s="205" t="s">
        <v>316</v>
      </c>
      <c r="H239" s="206">
        <v>2</v>
      </c>
      <c r="I239" s="207"/>
      <c r="J239" s="208">
        <f>ROUND(I239*H239,2)</f>
        <v>0</v>
      </c>
      <c r="K239" s="204" t="s">
        <v>5</v>
      </c>
      <c r="L239" s="47"/>
      <c r="M239" s="209" t="s">
        <v>5</v>
      </c>
      <c r="N239" s="210" t="s">
        <v>48</v>
      </c>
      <c r="O239" s="48"/>
      <c r="P239" s="211">
        <f>O239*H239</f>
        <v>0</v>
      </c>
      <c r="Q239" s="211">
        <v>0</v>
      </c>
      <c r="R239" s="211">
        <f>Q239*H239</f>
        <v>0</v>
      </c>
      <c r="S239" s="211">
        <v>0</v>
      </c>
      <c r="T239" s="212">
        <f>S239*H239</f>
        <v>0</v>
      </c>
      <c r="AR239" s="24" t="s">
        <v>208</v>
      </c>
      <c r="AT239" s="24" t="s">
        <v>203</v>
      </c>
      <c r="AU239" s="24" t="s">
        <v>85</v>
      </c>
      <c r="AY239" s="24" t="s">
        <v>201</v>
      </c>
      <c r="BE239" s="213">
        <f>IF(N239="základní",J239,0)</f>
        <v>0</v>
      </c>
      <c r="BF239" s="213">
        <f>IF(N239="snížená",J239,0)</f>
        <v>0</v>
      </c>
      <c r="BG239" s="213">
        <f>IF(N239="zákl. přenesená",J239,0)</f>
        <v>0</v>
      </c>
      <c r="BH239" s="213">
        <f>IF(N239="sníž. přenesená",J239,0)</f>
        <v>0</v>
      </c>
      <c r="BI239" s="213">
        <f>IF(N239="nulová",J239,0)</f>
        <v>0</v>
      </c>
      <c r="BJ239" s="24" t="s">
        <v>85</v>
      </c>
      <c r="BK239" s="213">
        <f>ROUND(I239*H239,2)</f>
        <v>0</v>
      </c>
      <c r="BL239" s="24" t="s">
        <v>208</v>
      </c>
      <c r="BM239" s="24" t="s">
        <v>1481</v>
      </c>
    </row>
    <row r="240" spans="2:47" s="1" customFormat="1" ht="13.5">
      <c r="B240" s="47"/>
      <c r="D240" s="214" t="s">
        <v>210</v>
      </c>
      <c r="F240" s="215" t="s">
        <v>2611</v>
      </c>
      <c r="I240" s="216"/>
      <c r="L240" s="47"/>
      <c r="M240" s="217"/>
      <c r="N240" s="48"/>
      <c r="O240" s="48"/>
      <c r="P240" s="48"/>
      <c r="Q240" s="48"/>
      <c r="R240" s="48"/>
      <c r="S240" s="48"/>
      <c r="T240" s="86"/>
      <c r="AT240" s="24" t="s">
        <v>210</v>
      </c>
      <c r="AU240" s="24" t="s">
        <v>85</v>
      </c>
    </row>
    <row r="241" spans="2:65" s="1" customFormat="1" ht="16.5" customHeight="1">
      <c r="B241" s="201"/>
      <c r="C241" s="202" t="s">
        <v>650</v>
      </c>
      <c r="D241" s="202" t="s">
        <v>203</v>
      </c>
      <c r="E241" s="203" t="s">
        <v>1151</v>
      </c>
      <c r="F241" s="204" t="s">
        <v>1152</v>
      </c>
      <c r="G241" s="205" t="s">
        <v>316</v>
      </c>
      <c r="H241" s="206">
        <v>1</v>
      </c>
      <c r="I241" s="207"/>
      <c r="J241" s="208">
        <f>ROUND(I241*H241,2)</f>
        <v>0</v>
      </c>
      <c r="K241" s="204" t="s">
        <v>5</v>
      </c>
      <c r="L241" s="47"/>
      <c r="M241" s="209" t="s">
        <v>5</v>
      </c>
      <c r="N241" s="210" t="s">
        <v>48</v>
      </c>
      <c r="O241" s="48"/>
      <c r="P241" s="211">
        <f>O241*H241</f>
        <v>0</v>
      </c>
      <c r="Q241" s="211">
        <v>0</v>
      </c>
      <c r="R241" s="211">
        <f>Q241*H241</f>
        <v>0</v>
      </c>
      <c r="S241" s="211">
        <v>0</v>
      </c>
      <c r="T241" s="212">
        <f>S241*H241</f>
        <v>0</v>
      </c>
      <c r="AR241" s="24" t="s">
        <v>208</v>
      </c>
      <c r="AT241" s="24" t="s">
        <v>203</v>
      </c>
      <c r="AU241" s="24" t="s">
        <v>85</v>
      </c>
      <c r="AY241" s="24" t="s">
        <v>201</v>
      </c>
      <c r="BE241" s="213">
        <f>IF(N241="základní",J241,0)</f>
        <v>0</v>
      </c>
      <c r="BF241" s="213">
        <f>IF(N241="snížená",J241,0)</f>
        <v>0</v>
      </c>
      <c r="BG241" s="213">
        <f>IF(N241="zákl. přenesená",J241,0)</f>
        <v>0</v>
      </c>
      <c r="BH241" s="213">
        <f>IF(N241="sníž. přenesená",J241,0)</f>
        <v>0</v>
      </c>
      <c r="BI241" s="213">
        <f>IF(N241="nulová",J241,0)</f>
        <v>0</v>
      </c>
      <c r="BJ241" s="24" t="s">
        <v>85</v>
      </c>
      <c r="BK241" s="213">
        <f>ROUND(I241*H241,2)</f>
        <v>0</v>
      </c>
      <c r="BL241" s="24" t="s">
        <v>208</v>
      </c>
      <c r="BM241" s="24" t="s">
        <v>1484</v>
      </c>
    </row>
    <row r="242" spans="2:47" s="1" customFormat="1" ht="13.5">
      <c r="B242" s="47"/>
      <c r="D242" s="214" t="s">
        <v>210</v>
      </c>
      <c r="F242" s="215" t="s">
        <v>1152</v>
      </c>
      <c r="I242" s="216"/>
      <c r="L242" s="47"/>
      <c r="M242" s="217"/>
      <c r="N242" s="48"/>
      <c r="O242" s="48"/>
      <c r="P242" s="48"/>
      <c r="Q242" s="48"/>
      <c r="R242" s="48"/>
      <c r="S242" s="48"/>
      <c r="T242" s="86"/>
      <c r="AT242" s="24" t="s">
        <v>210</v>
      </c>
      <c r="AU242" s="24" t="s">
        <v>85</v>
      </c>
    </row>
    <row r="243" spans="2:65" s="1" customFormat="1" ht="16.5" customHeight="1">
      <c r="B243" s="201"/>
      <c r="C243" s="202" t="s">
        <v>654</v>
      </c>
      <c r="D243" s="202" t="s">
        <v>203</v>
      </c>
      <c r="E243" s="203" t="s">
        <v>2612</v>
      </c>
      <c r="F243" s="204" t="s">
        <v>2613</v>
      </c>
      <c r="G243" s="205" t="s">
        <v>907</v>
      </c>
      <c r="H243" s="206">
        <v>6</v>
      </c>
      <c r="I243" s="207"/>
      <c r="J243" s="208">
        <f>ROUND(I243*H243,2)</f>
        <v>0</v>
      </c>
      <c r="K243" s="204" t="s">
        <v>5</v>
      </c>
      <c r="L243" s="47"/>
      <c r="M243" s="209" t="s">
        <v>5</v>
      </c>
      <c r="N243" s="210" t="s">
        <v>48</v>
      </c>
      <c r="O243" s="48"/>
      <c r="P243" s="211">
        <f>O243*H243</f>
        <v>0</v>
      </c>
      <c r="Q243" s="211">
        <v>0</v>
      </c>
      <c r="R243" s="211">
        <f>Q243*H243</f>
        <v>0</v>
      </c>
      <c r="S243" s="211">
        <v>0</v>
      </c>
      <c r="T243" s="212">
        <f>S243*H243</f>
        <v>0</v>
      </c>
      <c r="AR243" s="24" t="s">
        <v>208</v>
      </c>
      <c r="AT243" s="24" t="s">
        <v>203</v>
      </c>
      <c r="AU243" s="24" t="s">
        <v>85</v>
      </c>
      <c r="AY243" s="24" t="s">
        <v>201</v>
      </c>
      <c r="BE243" s="213">
        <f>IF(N243="základní",J243,0)</f>
        <v>0</v>
      </c>
      <c r="BF243" s="213">
        <f>IF(N243="snížená",J243,0)</f>
        <v>0</v>
      </c>
      <c r="BG243" s="213">
        <f>IF(N243="zákl. přenesená",J243,0)</f>
        <v>0</v>
      </c>
      <c r="BH243" s="213">
        <f>IF(N243="sníž. přenesená",J243,0)</f>
        <v>0</v>
      </c>
      <c r="BI243" s="213">
        <f>IF(N243="nulová",J243,0)</f>
        <v>0</v>
      </c>
      <c r="BJ243" s="24" t="s">
        <v>85</v>
      </c>
      <c r="BK243" s="213">
        <f>ROUND(I243*H243,2)</f>
        <v>0</v>
      </c>
      <c r="BL243" s="24" t="s">
        <v>208</v>
      </c>
      <c r="BM243" s="24" t="s">
        <v>1487</v>
      </c>
    </row>
    <row r="244" spans="2:47" s="1" customFormat="1" ht="13.5">
      <c r="B244" s="47"/>
      <c r="D244" s="214" t="s">
        <v>210</v>
      </c>
      <c r="F244" s="215" t="s">
        <v>2613</v>
      </c>
      <c r="I244" s="216"/>
      <c r="L244" s="47"/>
      <c r="M244" s="217"/>
      <c r="N244" s="48"/>
      <c r="O244" s="48"/>
      <c r="P244" s="48"/>
      <c r="Q244" s="48"/>
      <c r="R244" s="48"/>
      <c r="S244" s="48"/>
      <c r="T244" s="86"/>
      <c r="AT244" s="24" t="s">
        <v>210</v>
      </c>
      <c r="AU244" s="24" t="s">
        <v>85</v>
      </c>
    </row>
    <row r="245" spans="2:65" s="1" customFormat="1" ht="16.5" customHeight="1">
      <c r="B245" s="201"/>
      <c r="C245" s="202" t="s">
        <v>658</v>
      </c>
      <c r="D245" s="202" t="s">
        <v>203</v>
      </c>
      <c r="E245" s="203" t="s">
        <v>2614</v>
      </c>
      <c r="F245" s="204" t="s">
        <v>2615</v>
      </c>
      <c r="G245" s="205" t="s">
        <v>907</v>
      </c>
      <c r="H245" s="206">
        <v>6</v>
      </c>
      <c r="I245" s="207"/>
      <c r="J245" s="208">
        <f>ROUND(I245*H245,2)</f>
        <v>0</v>
      </c>
      <c r="K245" s="204" t="s">
        <v>5</v>
      </c>
      <c r="L245" s="47"/>
      <c r="M245" s="209" t="s">
        <v>5</v>
      </c>
      <c r="N245" s="210" t="s">
        <v>48</v>
      </c>
      <c r="O245" s="48"/>
      <c r="P245" s="211">
        <f>O245*H245</f>
        <v>0</v>
      </c>
      <c r="Q245" s="211">
        <v>0</v>
      </c>
      <c r="R245" s="211">
        <f>Q245*H245</f>
        <v>0</v>
      </c>
      <c r="S245" s="211">
        <v>0</v>
      </c>
      <c r="T245" s="212">
        <f>S245*H245</f>
        <v>0</v>
      </c>
      <c r="AR245" s="24" t="s">
        <v>208</v>
      </c>
      <c r="AT245" s="24" t="s">
        <v>203</v>
      </c>
      <c r="AU245" s="24" t="s">
        <v>85</v>
      </c>
      <c r="AY245" s="24" t="s">
        <v>201</v>
      </c>
      <c r="BE245" s="213">
        <f>IF(N245="základní",J245,0)</f>
        <v>0</v>
      </c>
      <c r="BF245" s="213">
        <f>IF(N245="snížená",J245,0)</f>
        <v>0</v>
      </c>
      <c r="BG245" s="213">
        <f>IF(N245="zákl. přenesená",J245,0)</f>
        <v>0</v>
      </c>
      <c r="BH245" s="213">
        <f>IF(N245="sníž. přenesená",J245,0)</f>
        <v>0</v>
      </c>
      <c r="BI245" s="213">
        <f>IF(N245="nulová",J245,0)</f>
        <v>0</v>
      </c>
      <c r="BJ245" s="24" t="s">
        <v>85</v>
      </c>
      <c r="BK245" s="213">
        <f>ROUND(I245*H245,2)</f>
        <v>0</v>
      </c>
      <c r="BL245" s="24" t="s">
        <v>208</v>
      </c>
      <c r="BM245" s="24" t="s">
        <v>1490</v>
      </c>
    </row>
    <row r="246" spans="2:47" s="1" customFormat="1" ht="13.5">
      <c r="B246" s="47"/>
      <c r="D246" s="214" t="s">
        <v>210</v>
      </c>
      <c r="F246" s="215" t="s">
        <v>2615</v>
      </c>
      <c r="I246" s="216"/>
      <c r="L246" s="47"/>
      <c r="M246" s="217"/>
      <c r="N246" s="48"/>
      <c r="O246" s="48"/>
      <c r="P246" s="48"/>
      <c r="Q246" s="48"/>
      <c r="R246" s="48"/>
      <c r="S246" s="48"/>
      <c r="T246" s="86"/>
      <c r="AT246" s="24" t="s">
        <v>210</v>
      </c>
      <c r="AU246" s="24" t="s">
        <v>85</v>
      </c>
    </row>
    <row r="247" spans="2:65" s="1" customFormat="1" ht="16.5" customHeight="1">
      <c r="B247" s="201"/>
      <c r="C247" s="202" t="s">
        <v>662</v>
      </c>
      <c r="D247" s="202" t="s">
        <v>203</v>
      </c>
      <c r="E247" s="203" t="s">
        <v>2616</v>
      </c>
      <c r="F247" s="204" t="s">
        <v>2617</v>
      </c>
      <c r="G247" s="205" t="s">
        <v>316</v>
      </c>
      <c r="H247" s="206">
        <v>1</v>
      </c>
      <c r="I247" s="207"/>
      <c r="J247" s="208">
        <f>ROUND(I247*H247,2)</f>
        <v>0</v>
      </c>
      <c r="K247" s="204" t="s">
        <v>5</v>
      </c>
      <c r="L247" s="47"/>
      <c r="M247" s="209" t="s">
        <v>5</v>
      </c>
      <c r="N247" s="210" t="s">
        <v>48</v>
      </c>
      <c r="O247" s="48"/>
      <c r="P247" s="211">
        <f>O247*H247</f>
        <v>0</v>
      </c>
      <c r="Q247" s="211">
        <v>0</v>
      </c>
      <c r="R247" s="211">
        <f>Q247*H247</f>
        <v>0</v>
      </c>
      <c r="S247" s="211">
        <v>0</v>
      </c>
      <c r="T247" s="212">
        <f>S247*H247</f>
        <v>0</v>
      </c>
      <c r="AR247" s="24" t="s">
        <v>208</v>
      </c>
      <c r="AT247" s="24" t="s">
        <v>203</v>
      </c>
      <c r="AU247" s="24" t="s">
        <v>85</v>
      </c>
      <c r="AY247" s="24" t="s">
        <v>201</v>
      </c>
      <c r="BE247" s="213">
        <f>IF(N247="základní",J247,0)</f>
        <v>0</v>
      </c>
      <c r="BF247" s="213">
        <f>IF(N247="snížená",J247,0)</f>
        <v>0</v>
      </c>
      <c r="BG247" s="213">
        <f>IF(N247="zákl. přenesená",J247,0)</f>
        <v>0</v>
      </c>
      <c r="BH247" s="213">
        <f>IF(N247="sníž. přenesená",J247,0)</f>
        <v>0</v>
      </c>
      <c r="BI247" s="213">
        <f>IF(N247="nulová",J247,0)</f>
        <v>0</v>
      </c>
      <c r="BJ247" s="24" t="s">
        <v>85</v>
      </c>
      <c r="BK247" s="213">
        <f>ROUND(I247*H247,2)</f>
        <v>0</v>
      </c>
      <c r="BL247" s="24" t="s">
        <v>208</v>
      </c>
      <c r="BM247" s="24" t="s">
        <v>1491</v>
      </c>
    </row>
    <row r="248" spans="2:47" s="1" customFormat="1" ht="13.5">
      <c r="B248" s="47"/>
      <c r="D248" s="214" t="s">
        <v>210</v>
      </c>
      <c r="F248" s="215" t="s">
        <v>2617</v>
      </c>
      <c r="I248" s="216"/>
      <c r="L248" s="47"/>
      <c r="M248" s="217"/>
      <c r="N248" s="48"/>
      <c r="O248" s="48"/>
      <c r="P248" s="48"/>
      <c r="Q248" s="48"/>
      <c r="R248" s="48"/>
      <c r="S248" s="48"/>
      <c r="T248" s="86"/>
      <c r="AT248" s="24" t="s">
        <v>210</v>
      </c>
      <c r="AU248" s="24" t="s">
        <v>85</v>
      </c>
    </row>
    <row r="249" spans="2:65" s="1" customFormat="1" ht="16.5" customHeight="1">
      <c r="B249" s="201"/>
      <c r="C249" s="202" t="s">
        <v>666</v>
      </c>
      <c r="D249" s="202" t="s">
        <v>203</v>
      </c>
      <c r="E249" s="203" t="s">
        <v>1153</v>
      </c>
      <c r="F249" s="204" t="s">
        <v>1154</v>
      </c>
      <c r="G249" s="205" t="s">
        <v>316</v>
      </c>
      <c r="H249" s="206">
        <v>9</v>
      </c>
      <c r="I249" s="207"/>
      <c r="J249" s="208">
        <f>ROUND(I249*H249,2)</f>
        <v>0</v>
      </c>
      <c r="K249" s="204" t="s">
        <v>5</v>
      </c>
      <c r="L249" s="47"/>
      <c r="M249" s="209" t="s">
        <v>5</v>
      </c>
      <c r="N249" s="210" t="s">
        <v>48</v>
      </c>
      <c r="O249" s="48"/>
      <c r="P249" s="211">
        <f>O249*H249</f>
        <v>0</v>
      </c>
      <c r="Q249" s="211">
        <v>0</v>
      </c>
      <c r="R249" s="211">
        <f>Q249*H249</f>
        <v>0</v>
      </c>
      <c r="S249" s="211">
        <v>0</v>
      </c>
      <c r="T249" s="212">
        <f>S249*H249</f>
        <v>0</v>
      </c>
      <c r="AR249" s="24" t="s">
        <v>208</v>
      </c>
      <c r="AT249" s="24" t="s">
        <v>203</v>
      </c>
      <c r="AU249" s="24" t="s">
        <v>85</v>
      </c>
      <c r="AY249" s="24" t="s">
        <v>201</v>
      </c>
      <c r="BE249" s="213">
        <f>IF(N249="základní",J249,0)</f>
        <v>0</v>
      </c>
      <c r="BF249" s="213">
        <f>IF(N249="snížená",J249,0)</f>
        <v>0</v>
      </c>
      <c r="BG249" s="213">
        <f>IF(N249="zákl. přenesená",J249,0)</f>
        <v>0</v>
      </c>
      <c r="BH249" s="213">
        <f>IF(N249="sníž. přenesená",J249,0)</f>
        <v>0</v>
      </c>
      <c r="BI249" s="213">
        <f>IF(N249="nulová",J249,0)</f>
        <v>0</v>
      </c>
      <c r="BJ249" s="24" t="s">
        <v>85</v>
      </c>
      <c r="BK249" s="213">
        <f>ROUND(I249*H249,2)</f>
        <v>0</v>
      </c>
      <c r="BL249" s="24" t="s">
        <v>208</v>
      </c>
      <c r="BM249" s="24" t="s">
        <v>1494</v>
      </c>
    </row>
    <row r="250" spans="2:47" s="1" customFormat="1" ht="13.5">
      <c r="B250" s="47"/>
      <c r="D250" s="214" t="s">
        <v>210</v>
      </c>
      <c r="F250" s="215" t="s">
        <v>1154</v>
      </c>
      <c r="I250" s="216"/>
      <c r="L250" s="47"/>
      <c r="M250" s="217"/>
      <c r="N250" s="48"/>
      <c r="O250" s="48"/>
      <c r="P250" s="48"/>
      <c r="Q250" s="48"/>
      <c r="R250" s="48"/>
      <c r="S250" s="48"/>
      <c r="T250" s="86"/>
      <c r="AT250" s="24" t="s">
        <v>210</v>
      </c>
      <c r="AU250" s="24" t="s">
        <v>85</v>
      </c>
    </row>
    <row r="251" spans="2:65" s="1" customFormat="1" ht="16.5" customHeight="1">
      <c r="B251" s="201"/>
      <c r="C251" s="202" t="s">
        <v>675</v>
      </c>
      <c r="D251" s="202" t="s">
        <v>203</v>
      </c>
      <c r="E251" s="203" t="s">
        <v>1155</v>
      </c>
      <c r="F251" s="204" t="s">
        <v>1156</v>
      </c>
      <c r="G251" s="205" t="s">
        <v>316</v>
      </c>
      <c r="H251" s="206">
        <v>8</v>
      </c>
      <c r="I251" s="207"/>
      <c r="J251" s="208">
        <f>ROUND(I251*H251,2)</f>
        <v>0</v>
      </c>
      <c r="K251" s="204" t="s">
        <v>5</v>
      </c>
      <c r="L251" s="47"/>
      <c r="M251" s="209" t="s">
        <v>5</v>
      </c>
      <c r="N251" s="210" t="s">
        <v>48</v>
      </c>
      <c r="O251" s="48"/>
      <c r="P251" s="211">
        <f>O251*H251</f>
        <v>0</v>
      </c>
      <c r="Q251" s="211">
        <v>0</v>
      </c>
      <c r="R251" s="211">
        <f>Q251*H251</f>
        <v>0</v>
      </c>
      <c r="S251" s="211">
        <v>0</v>
      </c>
      <c r="T251" s="212">
        <f>S251*H251</f>
        <v>0</v>
      </c>
      <c r="AR251" s="24" t="s">
        <v>208</v>
      </c>
      <c r="AT251" s="24" t="s">
        <v>203</v>
      </c>
      <c r="AU251" s="24" t="s">
        <v>85</v>
      </c>
      <c r="AY251" s="24" t="s">
        <v>201</v>
      </c>
      <c r="BE251" s="213">
        <f>IF(N251="základní",J251,0)</f>
        <v>0</v>
      </c>
      <c r="BF251" s="213">
        <f>IF(N251="snížená",J251,0)</f>
        <v>0</v>
      </c>
      <c r="BG251" s="213">
        <f>IF(N251="zákl. přenesená",J251,0)</f>
        <v>0</v>
      </c>
      <c r="BH251" s="213">
        <f>IF(N251="sníž. přenesená",J251,0)</f>
        <v>0</v>
      </c>
      <c r="BI251" s="213">
        <f>IF(N251="nulová",J251,0)</f>
        <v>0</v>
      </c>
      <c r="BJ251" s="24" t="s">
        <v>85</v>
      </c>
      <c r="BK251" s="213">
        <f>ROUND(I251*H251,2)</f>
        <v>0</v>
      </c>
      <c r="BL251" s="24" t="s">
        <v>208</v>
      </c>
      <c r="BM251" s="24" t="s">
        <v>1499</v>
      </c>
    </row>
    <row r="252" spans="2:47" s="1" customFormat="1" ht="13.5">
      <c r="B252" s="47"/>
      <c r="D252" s="214" t="s">
        <v>210</v>
      </c>
      <c r="F252" s="215" t="s">
        <v>1156</v>
      </c>
      <c r="I252" s="216"/>
      <c r="L252" s="47"/>
      <c r="M252" s="217"/>
      <c r="N252" s="48"/>
      <c r="O252" s="48"/>
      <c r="P252" s="48"/>
      <c r="Q252" s="48"/>
      <c r="R252" s="48"/>
      <c r="S252" s="48"/>
      <c r="T252" s="86"/>
      <c r="AT252" s="24" t="s">
        <v>210</v>
      </c>
      <c r="AU252" s="24" t="s">
        <v>85</v>
      </c>
    </row>
    <row r="253" spans="2:65" s="1" customFormat="1" ht="16.5" customHeight="1">
      <c r="B253" s="201"/>
      <c r="C253" s="202" t="s">
        <v>682</v>
      </c>
      <c r="D253" s="202" t="s">
        <v>203</v>
      </c>
      <c r="E253" s="203" t="s">
        <v>2618</v>
      </c>
      <c r="F253" s="204" t="s">
        <v>2619</v>
      </c>
      <c r="G253" s="205" t="s">
        <v>922</v>
      </c>
      <c r="H253" s="206">
        <v>80</v>
      </c>
      <c r="I253" s="207"/>
      <c r="J253" s="208">
        <f>ROUND(I253*H253,2)</f>
        <v>0</v>
      </c>
      <c r="K253" s="204" t="s">
        <v>5</v>
      </c>
      <c r="L253" s="47"/>
      <c r="M253" s="209" t="s">
        <v>5</v>
      </c>
      <c r="N253" s="210" t="s">
        <v>48</v>
      </c>
      <c r="O253" s="48"/>
      <c r="P253" s="211">
        <f>O253*H253</f>
        <v>0</v>
      </c>
      <c r="Q253" s="211">
        <v>0</v>
      </c>
      <c r="R253" s="211">
        <f>Q253*H253</f>
        <v>0</v>
      </c>
      <c r="S253" s="211">
        <v>0</v>
      </c>
      <c r="T253" s="212">
        <f>S253*H253</f>
        <v>0</v>
      </c>
      <c r="AR253" s="24" t="s">
        <v>208</v>
      </c>
      <c r="AT253" s="24" t="s">
        <v>203</v>
      </c>
      <c r="AU253" s="24" t="s">
        <v>85</v>
      </c>
      <c r="AY253" s="24" t="s">
        <v>201</v>
      </c>
      <c r="BE253" s="213">
        <f>IF(N253="základní",J253,0)</f>
        <v>0</v>
      </c>
      <c r="BF253" s="213">
        <f>IF(N253="snížená",J253,0)</f>
        <v>0</v>
      </c>
      <c r="BG253" s="213">
        <f>IF(N253="zákl. přenesená",J253,0)</f>
        <v>0</v>
      </c>
      <c r="BH253" s="213">
        <f>IF(N253="sníž. přenesená",J253,0)</f>
        <v>0</v>
      </c>
      <c r="BI253" s="213">
        <f>IF(N253="nulová",J253,0)</f>
        <v>0</v>
      </c>
      <c r="BJ253" s="24" t="s">
        <v>85</v>
      </c>
      <c r="BK253" s="213">
        <f>ROUND(I253*H253,2)</f>
        <v>0</v>
      </c>
      <c r="BL253" s="24" t="s">
        <v>208</v>
      </c>
      <c r="BM253" s="24" t="s">
        <v>1504</v>
      </c>
    </row>
    <row r="254" spans="2:47" s="1" customFormat="1" ht="13.5">
      <c r="B254" s="47"/>
      <c r="D254" s="214" t="s">
        <v>210</v>
      </c>
      <c r="F254" s="215" t="s">
        <v>2619</v>
      </c>
      <c r="I254" s="216"/>
      <c r="L254" s="47"/>
      <c r="M254" s="217"/>
      <c r="N254" s="48"/>
      <c r="O254" s="48"/>
      <c r="P254" s="48"/>
      <c r="Q254" s="48"/>
      <c r="R254" s="48"/>
      <c r="S254" s="48"/>
      <c r="T254" s="86"/>
      <c r="AT254" s="24" t="s">
        <v>210</v>
      </c>
      <c r="AU254" s="24" t="s">
        <v>85</v>
      </c>
    </row>
    <row r="255" spans="2:65" s="1" customFormat="1" ht="16.5" customHeight="1">
      <c r="B255" s="201"/>
      <c r="C255" s="202" t="s">
        <v>687</v>
      </c>
      <c r="D255" s="202" t="s">
        <v>203</v>
      </c>
      <c r="E255" s="203" t="s">
        <v>2620</v>
      </c>
      <c r="F255" s="204" t="s">
        <v>2621</v>
      </c>
      <c r="G255" s="205" t="s">
        <v>907</v>
      </c>
      <c r="H255" s="206">
        <v>2</v>
      </c>
      <c r="I255" s="207"/>
      <c r="J255" s="208">
        <f>ROUND(I255*H255,2)</f>
        <v>0</v>
      </c>
      <c r="K255" s="204" t="s">
        <v>5</v>
      </c>
      <c r="L255" s="47"/>
      <c r="M255" s="209" t="s">
        <v>5</v>
      </c>
      <c r="N255" s="210" t="s">
        <v>48</v>
      </c>
      <c r="O255" s="48"/>
      <c r="P255" s="211">
        <f>O255*H255</f>
        <v>0</v>
      </c>
      <c r="Q255" s="211">
        <v>0</v>
      </c>
      <c r="R255" s="211">
        <f>Q255*H255</f>
        <v>0</v>
      </c>
      <c r="S255" s="211">
        <v>0</v>
      </c>
      <c r="T255" s="212">
        <f>S255*H255</f>
        <v>0</v>
      </c>
      <c r="AR255" s="24" t="s">
        <v>208</v>
      </c>
      <c r="AT255" s="24" t="s">
        <v>203</v>
      </c>
      <c r="AU255" s="24" t="s">
        <v>85</v>
      </c>
      <c r="AY255" s="24" t="s">
        <v>201</v>
      </c>
      <c r="BE255" s="213">
        <f>IF(N255="základní",J255,0)</f>
        <v>0</v>
      </c>
      <c r="BF255" s="213">
        <f>IF(N255="snížená",J255,0)</f>
        <v>0</v>
      </c>
      <c r="BG255" s="213">
        <f>IF(N255="zákl. přenesená",J255,0)</f>
        <v>0</v>
      </c>
      <c r="BH255" s="213">
        <f>IF(N255="sníž. přenesená",J255,0)</f>
        <v>0</v>
      </c>
      <c r="BI255" s="213">
        <f>IF(N255="nulová",J255,0)</f>
        <v>0</v>
      </c>
      <c r="BJ255" s="24" t="s">
        <v>85</v>
      </c>
      <c r="BK255" s="213">
        <f>ROUND(I255*H255,2)</f>
        <v>0</v>
      </c>
      <c r="BL255" s="24" t="s">
        <v>208</v>
      </c>
      <c r="BM255" s="24" t="s">
        <v>1507</v>
      </c>
    </row>
    <row r="256" spans="2:47" s="1" customFormat="1" ht="13.5">
      <c r="B256" s="47"/>
      <c r="D256" s="214" t="s">
        <v>210</v>
      </c>
      <c r="F256" s="215" t="s">
        <v>2621</v>
      </c>
      <c r="I256" s="216"/>
      <c r="L256" s="47"/>
      <c r="M256" s="217"/>
      <c r="N256" s="48"/>
      <c r="O256" s="48"/>
      <c r="P256" s="48"/>
      <c r="Q256" s="48"/>
      <c r="R256" s="48"/>
      <c r="S256" s="48"/>
      <c r="T256" s="86"/>
      <c r="AT256" s="24" t="s">
        <v>210</v>
      </c>
      <c r="AU256" s="24" t="s">
        <v>85</v>
      </c>
    </row>
    <row r="257" spans="2:65" s="1" customFormat="1" ht="16.5" customHeight="1">
      <c r="B257" s="201"/>
      <c r="C257" s="202" t="s">
        <v>691</v>
      </c>
      <c r="D257" s="202" t="s">
        <v>203</v>
      </c>
      <c r="E257" s="203" t="s">
        <v>2622</v>
      </c>
      <c r="F257" s="204" t="s">
        <v>2623</v>
      </c>
      <c r="G257" s="205" t="s">
        <v>316</v>
      </c>
      <c r="H257" s="206">
        <v>7</v>
      </c>
      <c r="I257" s="207"/>
      <c r="J257" s="208">
        <f>ROUND(I257*H257,2)</f>
        <v>0</v>
      </c>
      <c r="K257" s="204" t="s">
        <v>5</v>
      </c>
      <c r="L257" s="47"/>
      <c r="M257" s="209" t="s">
        <v>5</v>
      </c>
      <c r="N257" s="210" t="s">
        <v>48</v>
      </c>
      <c r="O257" s="48"/>
      <c r="P257" s="211">
        <f>O257*H257</f>
        <v>0</v>
      </c>
      <c r="Q257" s="211">
        <v>0</v>
      </c>
      <c r="R257" s="211">
        <f>Q257*H257</f>
        <v>0</v>
      </c>
      <c r="S257" s="211">
        <v>0</v>
      </c>
      <c r="T257" s="212">
        <f>S257*H257</f>
        <v>0</v>
      </c>
      <c r="AR257" s="24" t="s">
        <v>208</v>
      </c>
      <c r="AT257" s="24" t="s">
        <v>203</v>
      </c>
      <c r="AU257" s="24" t="s">
        <v>85</v>
      </c>
      <c r="AY257" s="24" t="s">
        <v>201</v>
      </c>
      <c r="BE257" s="213">
        <f>IF(N257="základní",J257,0)</f>
        <v>0</v>
      </c>
      <c r="BF257" s="213">
        <f>IF(N257="snížená",J257,0)</f>
        <v>0</v>
      </c>
      <c r="BG257" s="213">
        <f>IF(N257="zákl. přenesená",J257,0)</f>
        <v>0</v>
      </c>
      <c r="BH257" s="213">
        <f>IF(N257="sníž. přenesená",J257,0)</f>
        <v>0</v>
      </c>
      <c r="BI257" s="213">
        <f>IF(N257="nulová",J257,0)</f>
        <v>0</v>
      </c>
      <c r="BJ257" s="24" t="s">
        <v>85</v>
      </c>
      <c r="BK257" s="213">
        <f>ROUND(I257*H257,2)</f>
        <v>0</v>
      </c>
      <c r="BL257" s="24" t="s">
        <v>208</v>
      </c>
      <c r="BM257" s="24" t="s">
        <v>1510</v>
      </c>
    </row>
    <row r="258" spans="2:47" s="1" customFormat="1" ht="13.5">
      <c r="B258" s="47"/>
      <c r="D258" s="214" t="s">
        <v>210</v>
      </c>
      <c r="F258" s="215" t="s">
        <v>2623</v>
      </c>
      <c r="I258" s="216"/>
      <c r="L258" s="47"/>
      <c r="M258" s="217"/>
      <c r="N258" s="48"/>
      <c r="O258" s="48"/>
      <c r="P258" s="48"/>
      <c r="Q258" s="48"/>
      <c r="R258" s="48"/>
      <c r="S258" s="48"/>
      <c r="T258" s="86"/>
      <c r="AT258" s="24" t="s">
        <v>210</v>
      </c>
      <c r="AU258" s="24" t="s">
        <v>85</v>
      </c>
    </row>
    <row r="259" spans="2:65" s="1" customFormat="1" ht="16.5" customHeight="1">
      <c r="B259" s="201"/>
      <c r="C259" s="202" t="s">
        <v>695</v>
      </c>
      <c r="D259" s="202" t="s">
        <v>203</v>
      </c>
      <c r="E259" s="203" t="s">
        <v>2624</v>
      </c>
      <c r="F259" s="204" t="s">
        <v>2625</v>
      </c>
      <c r="G259" s="205" t="s">
        <v>907</v>
      </c>
      <c r="H259" s="206">
        <v>1</v>
      </c>
      <c r="I259" s="207"/>
      <c r="J259" s="208">
        <f>ROUND(I259*H259,2)</f>
        <v>0</v>
      </c>
      <c r="K259" s="204" t="s">
        <v>5</v>
      </c>
      <c r="L259" s="47"/>
      <c r="M259" s="209" t="s">
        <v>5</v>
      </c>
      <c r="N259" s="210" t="s">
        <v>48</v>
      </c>
      <c r="O259" s="48"/>
      <c r="P259" s="211">
        <f>O259*H259</f>
        <v>0</v>
      </c>
      <c r="Q259" s="211">
        <v>0</v>
      </c>
      <c r="R259" s="211">
        <f>Q259*H259</f>
        <v>0</v>
      </c>
      <c r="S259" s="211">
        <v>0</v>
      </c>
      <c r="T259" s="212">
        <f>S259*H259</f>
        <v>0</v>
      </c>
      <c r="AR259" s="24" t="s">
        <v>208</v>
      </c>
      <c r="AT259" s="24" t="s">
        <v>203</v>
      </c>
      <c r="AU259" s="24" t="s">
        <v>85</v>
      </c>
      <c r="AY259" s="24" t="s">
        <v>201</v>
      </c>
      <c r="BE259" s="213">
        <f>IF(N259="základní",J259,0)</f>
        <v>0</v>
      </c>
      <c r="BF259" s="213">
        <f>IF(N259="snížená",J259,0)</f>
        <v>0</v>
      </c>
      <c r="BG259" s="213">
        <f>IF(N259="zákl. přenesená",J259,0)</f>
        <v>0</v>
      </c>
      <c r="BH259" s="213">
        <f>IF(N259="sníž. přenesená",J259,0)</f>
        <v>0</v>
      </c>
      <c r="BI259" s="213">
        <f>IF(N259="nulová",J259,0)</f>
        <v>0</v>
      </c>
      <c r="BJ259" s="24" t="s">
        <v>85</v>
      </c>
      <c r="BK259" s="213">
        <f>ROUND(I259*H259,2)</f>
        <v>0</v>
      </c>
      <c r="BL259" s="24" t="s">
        <v>208</v>
      </c>
      <c r="BM259" s="24" t="s">
        <v>1513</v>
      </c>
    </row>
    <row r="260" spans="2:47" s="1" customFormat="1" ht="13.5">
      <c r="B260" s="47"/>
      <c r="D260" s="214" t="s">
        <v>210</v>
      </c>
      <c r="F260" s="215" t="s">
        <v>2625</v>
      </c>
      <c r="I260" s="216"/>
      <c r="L260" s="47"/>
      <c r="M260" s="217"/>
      <c r="N260" s="48"/>
      <c r="O260" s="48"/>
      <c r="P260" s="48"/>
      <c r="Q260" s="48"/>
      <c r="R260" s="48"/>
      <c r="S260" s="48"/>
      <c r="T260" s="86"/>
      <c r="AT260" s="24" t="s">
        <v>210</v>
      </c>
      <c r="AU260" s="24" t="s">
        <v>85</v>
      </c>
    </row>
    <row r="261" spans="2:63" s="10" customFormat="1" ht="37.4" customHeight="1">
      <c r="B261" s="188"/>
      <c r="D261" s="189" t="s">
        <v>76</v>
      </c>
      <c r="E261" s="190" t="s">
        <v>555</v>
      </c>
      <c r="F261" s="190" t="s">
        <v>556</v>
      </c>
      <c r="I261" s="191"/>
      <c r="J261" s="192">
        <f>BK261</f>
        <v>0</v>
      </c>
      <c r="L261" s="188"/>
      <c r="M261" s="193"/>
      <c r="N261" s="194"/>
      <c r="O261" s="194"/>
      <c r="P261" s="195">
        <f>SUM(P262:P263)</f>
        <v>0</v>
      </c>
      <c r="Q261" s="194"/>
      <c r="R261" s="195">
        <f>SUM(R262:R263)</f>
        <v>0</v>
      </c>
      <c r="S261" s="194"/>
      <c r="T261" s="196">
        <f>SUM(T262:T263)</f>
        <v>0</v>
      </c>
      <c r="AR261" s="189" t="s">
        <v>85</v>
      </c>
      <c r="AT261" s="197" t="s">
        <v>76</v>
      </c>
      <c r="AU261" s="197" t="s">
        <v>77</v>
      </c>
      <c r="AY261" s="189" t="s">
        <v>201</v>
      </c>
      <c r="BK261" s="198">
        <f>SUM(BK262:BK263)</f>
        <v>0</v>
      </c>
    </row>
    <row r="262" spans="2:65" s="1" customFormat="1" ht="16.5" customHeight="1">
      <c r="B262" s="201"/>
      <c r="C262" s="202" t="s">
        <v>699</v>
      </c>
      <c r="D262" s="202" t="s">
        <v>203</v>
      </c>
      <c r="E262" s="203" t="s">
        <v>2626</v>
      </c>
      <c r="F262" s="204" t="s">
        <v>2627</v>
      </c>
      <c r="G262" s="205" t="s">
        <v>259</v>
      </c>
      <c r="H262" s="206">
        <v>0</v>
      </c>
      <c r="I262" s="207"/>
      <c r="J262" s="208">
        <f>ROUND(I262*H262,2)</f>
        <v>0</v>
      </c>
      <c r="K262" s="204" t="s">
        <v>5</v>
      </c>
      <c r="L262" s="47"/>
      <c r="M262" s="209" t="s">
        <v>5</v>
      </c>
      <c r="N262" s="210" t="s">
        <v>48</v>
      </c>
      <c r="O262" s="48"/>
      <c r="P262" s="211">
        <f>O262*H262</f>
        <v>0</v>
      </c>
      <c r="Q262" s="211">
        <v>0</v>
      </c>
      <c r="R262" s="211">
        <f>Q262*H262</f>
        <v>0</v>
      </c>
      <c r="S262" s="211">
        <v>0</v>
      </c>
      <c r="T262" s="212">
        <f>S262*H262</f>
        <v>0</v>
      </c>
      <c r="AR262" s="24" t="s">
        <v>208</v>
      </c>
      <c r="AT262" s="24" t="s">
        <v>203</v>
      </c>
      <c r="AU262" s="24" t="s">
        <v>85</v>
      </c>
      <c r="AY262" s="24" t="s">
        <v>201</v>
      </c>
      <c r="BE262" s="213">
        <f>IF(N262="základní",J262,0)</f>
        <v>0</v>
      </c>
      <c r="BF262" s="213">
        <f>IF(N262="snížená",J262,0)</f>
        <v>0</v>
      </c>
      <c r="BG262" s="213">
        <f>IF(N262="zákl. přenesená",J262,0)</f>
        <v>0</v>
      </c>
      <c r="BH262" s="213">
        <f>IF(N262="sníž. přenesená",J262,0)</f>
        <v>0</v>
      </c>
      <c r="BI262" s="213">
        <f>IF(N262="nulová",J262,0)</f>
        <v>0</v>
      </c>
      <c r="BJ262" s="24" t="s">
        <v>85</v>
      </c>
      <c r="BK262" s="213">
        <f>ROUND(I262*H262,2)</f>
        <v>0</v>
      </c>
      <c r="BL262" s="24" t="s">
        <v>208</v>
      </c>
      <c r="BM262" s="24" t="s">
        <v>1518</v>
      </c>
    </row>
    <row r="263" spans="2:47" s="1" customFormat="1" ht="13.5">
      <c r="B263" s="47"/>
      <c r="D263" s="214" t="s">
        <v>210</v>
      </c>
      <c r="F263" s="215" t="s">
        <v>2627</v>
      </c>
      <c r="I263" s="216"/>
      <c r="L263" s="47"/>
      <c r="M263" s="217"/>
      <c r="N263" s="48"/>
      <c r="O263" s="48"/>
      <c r="P263" s="48"/>
      <c r="Q263" s="48"/>
      <c r="R263" s="48"/>
      <c r="S263" s="48"/>
      <c r="T263" s="86"/>
      <c r="AT263" s="24" t="s">
        <v>210</v>
      </c>
      <c r="AU263" s="24" t="s">
        <v>85</v>
      </c>
    </row>
    <row r="264" spans="2:63" s="10" customFormat="1" ht="37.4" customHeight="1">
      <c r="B264" s="188"/>
      <c r="D264" s="189" t="s">
        <v>76</v>
      </c>
      <c r="E264" s="190" t="s">
        <v>1033</v>
      </c>
      <c r="F264" s="190" t="s">
        <v>1034</v>
      </c>
      <c r="I264" s="191"/>
      <c r="J264" s="192">
        <f>BK264</f>
        <v>0</v>
      </c>
      <c r="L264" s="188"/>
      <c r="M264" s="193"/>
      <c r="N264" s="194"/>
      <c r="O264" s="194"/>
      <c r="P264" s="195">
        <f>SUM(P265:P266)</f>
        <v>0</v>
      </c>
      <c r="Q264" s="194"/>
      <c r="R264" s="195">
        <f>SUM(R265:R266)</f>
        <v>0</v>
      </c>
      <c r="S264" s="194"/>
      <c r="T264" s="196">
        <f>SUM(T265:T266)</f>
        <v>0</v>
      </c>
      <c r="AR264" s="189" t="s">
        <v>85</v>
      </c>
      <c r="AT264" s="197" t="s">
        <v>76</v>
      </c>
      <c r="AU264" s="197" t="s">
        <v>77</v>
      </c>
      <c r="AY264" s="189" t="s">
        <v>201</v>
      </c>
      <c r="BK264" s="198">
        <f>SUM(BK265:BK266)</f>
        <v>0</v>
      </c>
    </row>
    <row r="265" spans="2:65" s="1" customFormat="1" ht="16.5" customHeight="1">
      <c r="B265" s="201"/>
      <c r="C265" s="202" t="s">
        <v>704</v>
      </c>
      <c r="D265" s="202" t="s">
        <v>203</v>
      </c>
      <c r="E265" s="203" t="s">
        <v>2628</v>
      </c>
      <c r="F265" s="204" t="s">
        <v>2629</v>
      </c>
      <c r="G265" s="205" t="s">
        <v>259</v>
      </c>
      <c r="H265" s="206">
        <v>1.123</v>
      </c>
      <c r="I265" s="207"/>
      <c r="J265" s="208">
        <f>ROUND(I265*H265,2)</f>
        <v>0</v>
      </c>
      <c r="K265" s="204" t="s">
        <v>5</v>
      </c>
      <c r="L265" s="47"/>
      <c r="M265" s="209" t="s">
        <v>5</v>
      </c>
      <c r="N265" s="210" t="s">
        <v>48</v>
      </c>
      <c r="O265" s="48"/>
      <c r="P265" s="211">
        <f>O265*H265</f>
        <v>0</v>
      </c>
      <c r="Q265" s="211">
        <v>0</v>
      </c>
      <c r="R265" s="211">
        <f>Q265*H265</f>
        <v>0</v>
      </c>
      <c r="S265" s="211">
        <v>0</v>
      </c>
      <c r="T265" s="212">
        <f>S265*H265</f>
        <v>0</v>
      </c>
      <c r="AR265" s="24" t="s">
        <v>208</v>
      </c>
      <c r="AT265" s="24" t="s">
        <v>203</v>
      </c>
      <c r="AU265" s="24" t="s">
        <v>85</v>
      </c>
      <c r="AY265" s="24" t="s">
        <v>201</v>
      </c>
      <c r="BE265" s="213">
        <f>IF(N265="základní",J265,0)</f>
        <v>0</v>
      </c>
      <c r="BF265" s="213">
        <f>IF(N265="snížená",J265,0)</f>
        <v>0</v>
      </c>
      <c r="BG265" s="213">
        <f>IF(N265="zákl. přenesená",J265,0)</f>
        <v>0</v>
      </c>
      <c r="BH265" s="213">
        <f>IF(N265="sníž. přenesená",J265,0)</f>
        <v>0</v>
      </c>
      <c r="BI265" s="213">
        <f>IF(N265="nulová",J265,0)</f>
        <v>0</v>
      </c>
      <c r="BJ265" s="24" t="s">
        <v>85</v>
      </c>
      <c r="BK265" s="213">
        <f>ROUND(I265*H265,2)</f>
        <v>0</v>
      </c>
      <c r="BL265" s="24" t="s">
        <v>208</v>
      </c>
      <c r="BM265" s="24" t="s">
        <v>1522</v>
      </c>
    </row>
    <row r="266" spans="2:47" s="1" customFormat="1" ht="13.5">
      <c r="B266" s="47"/>
      <c r="D266" s="214" t="s">
        <v>210</v>
      </c>
      <c r="F266" s="215" t="s">
        <v>2629</v>
      </c>
      <c r="I266" s="216"/>
      <c r="L266" s="47"/>
      <c r="M266" s="217"/>
      <c r="N266" s="48"/>
      <c r="O266" s="48"/>
      <c r="P266" s="48"/>
      <c r="Q266" s="48"/>
      <c r="R266" s="48"/>
      <c r="S266" s="48"/>
      <c r="T266" s="86"/>
      <c r="AT266" s="24" t="s">
        <v>210</v>
      </c>
      <c r="AU266" s="24" t="s">
        <v>85</v>
      </c>
    </row>
    <row r="267" spans="2:63" s="10" customFormat="1" ht="37.4" customHeight="1">
      <c r="B267" s="188"/>
      <c r="D267" s="189" t="s">
        <v>76</v>
      </c>
      <c r="E267" s="190" t="s">
        <v>1086</v>
      </c>
      <c r="F267" s="190" t="s">
        <v>1087</v>
      </c>
      <c r="I267" s="191"/>
      <c r="J267" s="192">
        <f>BK267</f>
        <v>0</v>
      </c>
      <c r="L267" s="188"/>
      <c r="M267" s="193"/>
      <c r="N267" s="194"/>
      <c r="O267" s="194"/>
      <c r="P267" s="195">
        <f>SUM(P268:P269)</f>
        <v>0</v>
      </c>
      <c r="Q267" s="194"/>
      <c r="R267" s="195">
        <f>SUM(R268:R269)</f>
        <v>0</v>
      </c>
      <c r="S267" s="194"/>
      <c r="T267" s="196">
        <f>SUM(T268:T269)</f>
        <v>0</v>
      </c>
      <c r="AR267" s="189" t="s">
        <v>85</v>
      </c>
      <c r="AT267" s="197" t="s">
        <v>76</v>
      </c>
      <c r="AU267" s="197" t="s">
        <v>77</v>
      </c>
      <c r="AY267" s="189" t="s">
        <v>201</v>
      </c>
      <c r="BK267" s="198">
        <f>SUM(BK268:BK269)</f>
        <v>0</v>
      </c>
    </row>
    <row r="268" spans="2:65" s="1" customFormat="1" ht="16.5" customHeight="1">
      <c r="B268" s="201"/>
      <c r="C268" s="202" t="s">
        <v>708</v>
      </c>
      <c r="D268" s="202" t="s">
        <v>203</v>
      </c>
      <c r="E268" s="203" t="s">
        <v>2630</v>
      </c>
      <c r="F268" s="204" t="s">
        <v>2631</v>
      </c>
      <c r="G268" s="205" t="s">
        <v>259</v>
      </c>
      <c r="H268" s="206">
        <v>0.581</v>
      </c>
      <c r="I268" s="207"/>
      <c r="J268" s="208">
        <f>ROUND(I268*H268,2)</f>
        <v>0</v>
      </c>
      <c r="K268" s="204" t="s">
        <v>5</v>
      </c>
      <c r="L268" s="47"/>
      <c r="M268" s="209" t="s">
        <v>5</v>
      </c>
      <c r="N268" s="210" t="s">
        <v>48</v>
      </c>
      <c r="O268" s="48"/>
      <c r="P268" s="211">
        <f>O268*H268</f>
        <v>0</v>
      </c>
      <c r="Q268" s="211">
        <v>0</v>
      </c>
      <c r="R268" s="211">
        <f>Q268*H268</f>
        <v>0</v>
      </c>
      <c r="S268" s="211">
        <v>0</v>
      </c>
      <c r="T268" s="212">
        <f>S268*H268</f>
        <v>0</v>
      </c>
      <c r="AR268" s="24" t="s">
        <v>208</v>
      </c>
      <c r="AT268" s="24" t="s">
        <v>203</v>
      </c>
      <c r="AU268" s="24" t="s">
        <v>85</v>
      </c>
      <c r="AY268" s="24" t="s">
        <v>201</v>
      </c>
      <c r="BE268" s="213">
        <f>IF(N268="základní",J268,0)</f>
        <v>0</v>
      </c>
      <c r="BF268" s="213">
        <f>IF(N268="snížená",J268,0)</f>
        <v>0</v>
      </c>
      <c r="BG268" s="213">
        <f>IF(N268="zákl. přenesená",J268,0)</f>
        <v>0</v>
      </c>
      <c r="BH268" s="213">
        <f>IF(N268="sníž. přenesená",J268,0)</f>
        <v>0</v>
      </c>
      <c r="BI268" s="213">
        <f>IF(N268="nulová",J268,0)</f>
        <v>0</v>
      </c>
      <c r="BJ268" s="24" t="s">
        <v>85</v>
      </c>
      <c r="BK268" s="213">
        <f>ROUND(I268*H268,2)</f>
        <v>0</v>
      </c>
      <c r="BL268" s="24" t="s">
        <v>208</v>
      </c>
      <c r="BM268" s="24" t="s">
        <v>1526</v>
      </c>
    </row>
    <row r="269" spans="2:47" s="1" customFormat="1" ht="13.5">
      <c r="B269" s="47"/>
      <c r="D269" s="214" t="s">
        <v>210</v>
      </c>
      <c r="F269" s="215" t="s">
        <v>2631</v>
      </c>
      <c r="I269" s="216"/>
      <c r="L269" s="47"/>
      <c r="M269" s="217"/>
      <c r="N269" s="48"/>
      <c r="O269" s="48"/>
      <c r="P269" s="48"/>
      <c r="Q269" s="48"/>
      <c r="R269" s="48"/>
      <c r="S269" s="48"/>
      <c r="T269" s="86"/>
      <c r="AT269" s="24" t="s">
        <v>210</v>
      </c>
      <c r="AU269" s="24" t="s">
        <v>85</v>
      </c>
    </row>
    <row r="270" spans="2:63" s="10" customFormat="1" ht="37.4" customHeight="1">
      <c r="B270" s="188"/>
      <c r="D270" s="189" t="s">
        <v>76</v>
      </c>
      <c r="E270" s="190" t="s">
        <v>1133</v>
      </c>
      <c r="F270" s="190" t="s">
        <v>1134</v>
      </c>
      <c r="I270" s="191"/>
      <c r="J270" s="192">
        <f>BK270</f>
        <v>0</v>
      </c>
      <c r="L270" s="188"/>
      <c r="M270" s="193"/>
      <c r="N270" s="194"/>
      <c r="O270" s="194"/>
      <c r="P270" s="195">
        <f>SUM(P271:P272)</f>
        <v>0</v>
      </c>
      <c r="Q270" s="194"/>
      <c r="R270" s="195">
        <f>SUM(R271:R272)</f>
        <v>0</v>
      </c>
      <c r="S270" s="194"/>
      <c r="T270" s="196">
        <f>SUM(T271:T272)</f>
        <v>0</v>
      </c>
      <c r="AR270" s="189" t="s">
        <v>85</v>
      </c>
      <c r="AT270" s="197" t="s">
        <v>76</v>
      </c>
      <c r="AU270" s="197" t="s">
        <v>77</v>
      </c>
      <c r="AY270" s="189" t="s">
        <v>201</v>
      </c>
      <c r="BK270" s="198">
        <f>SUM(BK271:BK272)</f>
        <v>0</v>
      </c>
    </row>
    <row r="271" spans="2:65" s="1" customFormat="1" ht="16.5" customHeight="1">
      <c r="B271" s="201"/>
      <c r="C271" s="202" t="s">
        <v>713</v>
      </c>
      <c r="D271" s="202" t="s">
        <v>203</v>
      </c>
      <c r="E271" s="203" t="s">
        <v>2632</v>
      </c>
      <c r="F271" s="204" t="s">
        <v>2633</v>
      </c>
      <c r="G271" s="205" t="s">
        <v>259</v>
      </c>
      <c r="H271" s="206">
        <v>0.509</v>
      </c>
      <c r="I271" s="207"/>
      <c r="J271" s="208">
        <f>ROUND(I271*H271,2)</f>
        <v>0</v>
      </c>
      <c r="K271" s="204" t="s">
        <v>5</v>
      </c>
      <c r="L271" s="47"/>
      <c r="M271" s="209" t="s">
        <v>5</v>
      </c>
      <c r="N271" s="210" t="s">
        <v>48</v>
      </c>
      <c r="O271" s="48"/>
      <c r="P271" s="211">
        <f>O271*H271</f>
        <v>0</v>
      </c>
      <c r="Q271" s="211">
        <v>0</v>
      </c>
      <c r="R271" s="211">
        <f>Q271*H271</f>
        <v>0</v>
      </c>
      <c r="S271" s="211">
        <v>0</v>
      </c>
      <c r="T271" s="212">
        <f>S271*H271</f>
        <v>0</v>
      </c>
      <c r="AR271" s="24" t="s">
        <v>208</v>
      </c>
      <c r="AT271" s="24" t="s">
        <v>203</v>
      </c>
      <c r="AU271" s="24" t="s">
        <v>85</v>
      </c>
      <c r="AY271" s="24" t="s">
        <v>201</v>
      </c>
      <c r="BE271" s="213">
        <f>IF(N271="základní",J271,0)</f>
        <v>0</v>
      </c>
      <c r="BF271" s="213">
        <f>IF(N271="snížená",J271,0)</f>
        <v>0</v>
      </c>
      <c r="BG271" s="213">
        <f>IF(N271="zákl. přenesená",J271,0)</f>
        <v>0</v>
      </c>
      <c r="BH271" s="213">
        <f>IF(N271="sníž. přenesená",J271,0)</f>
        <v>0</v>
      </c>
      <c r="BI271" s="213">
        <f>IF(N271="nulová",J271,0)</f>
        <v>0</v>
      </c>
      <c r="BJ271" s="24" t="s">
        <v>85</v>
      </c>
      <c r="BK271" s="213">
        <f>ROUND(I271*H271,2)</f>
        <v>0</v>
      </c>
      <c r="BL271" s="24" t="s">
        <v>208</v>
      </c>
      <c r="BM271" s="24" t="s">
        <v>1530</v>
      </c>
    </row>
    <row r="272" spans="2:47" s="1" customFormat="1" ht="13.5">
      <c r="B272" s="47"/>
      <c r="D272" s="214" t="s">
        <v>210</v>
      </c>
      <c r="F272" s="215" t="s">
        <v>2633</v>
      </c>
      <c r="I272" s="216"/>
      <c r="L272" s="47"/>
      <c r="M272" s="256"/>
      <c r="N272" s="257"/>
      <c r="O272" s="257"/>
      <c r="P272" s="257"/>
      <c r="Q272" s="257"/>
      <c r="R272" s="257"/>
      <c r="S272" s="257"/>
      <c r="T272" s="258"/>
      <c r="AT272" s="24" t="s">
        <v>210</v>
      </c>
      <c r="AU272" s="24" t="s">
        <v>85</v>
      </c>
    </row>
    <row r="273" spans="2:12" s="1" customFormat="1" ht="6.95" customHeight="1">
      <c r="B273" s="68"/>
      <c r="C273" s="69"/>
      <c r="D273" s="69"/>
      <c r="E273" s="69"/>
      <c r="F273" s="69"/>
      <c r="G273" s="69"/>
      <c r="H273" s="69"/>
      <c r="I273" s="153"/>
      <c r="J273" s="69"/>
      <c r="K273" s="69"/>
      <c r="L273" s="47"/>
    </row>
  </sheetData>
  <autoFilter ref="C83:K272"/>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DESKTOP-IK1IEJH\Hartman</dc:creator>
  <cp:keywords/>
  <dc:description/>
  <cp:lastModifiedBy>DESKTOP-IK1IEJH\Hartman</cp:lastModifiedBy>
  <dcterms:created xsi:type="dcterms:W3CDTF">2018-12-16T21:58:21Z</dcterms:created>
  <dcterms:modified xsi:type="dcterms:W3CDTF">2018-12-16T21:58:52Z</dcterms:modified>
  <cp:category/>
  <cp:version/>
  <cp:contentType/>
  <cp:contentStatus/>
</cp:coreProperties>
</file>