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0 - VON" sheetId="2" r:id="rId2"/>
    <sheet name="01 - Stavební část" sheetId="3" r:id="rId3"/>
    <sheet name="02 - Zdravotně technická ..." sheetId="4" r:id="rId4"/>
    <sheet name="03 - Plynoinstalace" sheetId="5" r:id="rId5"/>
    <sheet name="04 - Vzduchotechnika" sheetId="6" r:id="rId6"/>
    <sheet name="05 - Vytápění" sheetId="7" r:id="rId7"/>
    <sheet name="06 - Elektroinstalace a h..." sheetId="8" r:id="rId8"/>
    <sheet name="Pokyny pro vyplnění" sheetId="9" r:id="rId9"/>
  </sheets>
  <definedNames>
    <definedName name="_xlnm.Print_Area" localSheetId="0">'Rekapitulace stavby'!$D$4:$AO$33,'Rekapitulace stavby'!$C$39:$AQ$59</definedName>
    <definedName name="_xlnm._FilterDatabase" localSheetId="1" hidden="1">'00 - VON'!$C$78:$K$84</definedName>
    <definedName name="_xlnm.Print_Area" localSheetId="1">'00 - VON'!$C$4:$J$36,'00 - VON'!$C$42:$J$60,'00 - VON'!$C$66:$K$84</definedName>
    <definedName name="_xlnm._FilterDatabase" localSheetId="2" hidden="1">'01 - Stavební část'!$C$94:$K$522</definedName>
    <definedName name="_xlnm.Print_Area" localSheetId="2">'01 - Stavební část'!$C$4:$J$36,'01 - Stavební část'!$C$42:$J$76,'01 - Stavební část'!$C$82:$K$522</definedName>
    <definedName name="_xlnm._FilterDatabase" localSheetId="3" hidden="1">'02 - Zdravotně technická ...'!$C$80:$K$129</definedName>
    <definedName name="_xlnm.Print_Area" localSheetId="3">'02 - Zdravotně technická ...'!$C$4:$J$36,'02 - Zdravotně technická ...'!$C$42:$J$62,'02 - Zdravotně technická ...'!$C$68:$K$129</definedName>
    <definedName name="_xlnm._FilterDatabase" localSheetId="4" hidden="1">'03 - Plynoinstalace'!$C$77:$K$101</definedName>
    <definedName name="_xlnm.Print_Area" localSheetId="4">'03 - Plynoinstalace'!$C$4:$J$36,'03 - Plynoinstalace'!$C$42:$J$59,'03 - Plynoinstalace'!$C$65:$K$101</definedName>
    <definedName name="_xlnm._FilterDatabase" localSheetId="5" hidden="1">'04 - Vzduchotechnika'!$C$80:$K$143</definedName>
    <definedName name="_xlnm.Print_Area" localSheetId="5">'04 - Vzduchotechnika'!$C$4:$J$36,'04 - Vzduchotechnika'!$C$42:$J$62,'04 - Vzduchotechnika'!$C$68:$K$143</definedName>
    <definedName name="_xlnm._FilterDatabase" localSheetId="6" hidden="1">'05 - Vytápění'!$C$81:$K$164</definedName>
    <definedName name="_xlnm.Print_Area" localSheetId="6">'05 - Vytápění'!$C$4:$J$36,'05 - Vytápění'!$C$42:$J$63,'05 - Vytápění'!$C$69:$K$164</definedName>
    <definedName name="_xlnm._FilterDatabase" localSheetId="7" hidden="1">'06 - Elektroinstalace a h...'!$C$81:$K$225</definedName>
    <definedName name="_xlnm.Print_Area" localSheetId="7">'06 - Elektroinstalace a h...'!$C$4:$J$36,'06 - Elektroinstalace a h...'!$C$42:$J$63,'06 - Elektroinstalace a h...'!$C$69:$K$225</definedName>
    <definedName name="_xlnm.Print_Area" localSheetId="8">'Pokyny pro vyplnění'!$B$2:$K$69,'Pokyny pro vyplnění'!$B$72:$K$116,'Pokyny pro vyplnění'!$B$119:$K$188,'Pokyny pro vyplnění'!$B$196:$K$216</definedName>
    <definedName name="_xlnm.Print_Titles" localSheetId="0">'Rekapitulace stavby'!$49:$49</definedName>
    <definedName name="_xlnm.Print_Titles" localSheetId="1">'00 - VON'!$78:$78</definedName>
    <definedName name="_xlnm.Print_Titles" localSheetId="2">'01 - Stavební část'!$94:$94</definedName>
    <definedName name="_xlnm.Print_Titles" localSheetId="3">'02 - Zdravotně technická ...'!$80:$80</definedName>
    <definedName name="_xlnm.Print_Titles" localSheetId="4">'03 - Plynoinstalace'!$77:$77</definedName>
    <definedName name="_xlnm.Print_Titles" localSheetId="5">'04 - Vzduchotechnika'!$80:$80</definedName>
    <definedName name="_xlnm.Print_Titles" localSheetId="6">'05 - Vytápění'!$81:$81</definedName>
    <definedName name="_xlnm.Print_Titles" localSheetId="7">'06 - Elektroinstalace a h...'!$81:$81</definedName>
  </definedNames>
  <calcPr fullCalcOnLoad="1"/>
</workbook>
</file>

<file path=xl/sharedStrings.xml><?xml version="1.0" encoding="utf-8"?>
<sst xmlns="http://schemas.openxmlformats.org/spreadsheetml/2006/main" count="11032" uniqueCount="1935">
  <si>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</si>
  <si>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</si>
  <si>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</si>
  <si>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</si>
  <si>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</si>
  <si>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</si>
  <si>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</si>
  <si>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{feef5425-68ca-4c1b-938e-73946d4ef4b8}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</si>
  <si>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</si>
  <si>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</si>
  <si>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</si>
  <si>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</si>
  <si>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</si>
  <si>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</si>
  <si>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</si>
  <si>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</si>
  <si>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R-O-2017110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</si>
  <si>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</si>
  <si>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</si>
  <si>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Stavební úpravy objektu č.p.27- podkrovní vestavba</t>
  </si>
  <si>
    <t>KSO:</t>
  </si>
  <si>
    <t/>
  </si>
  <si>
    <t>CC-CZ:</t>
  </si>
  <si>
    <t>Místo:</t>
  </si>
  <si>
    <t>Milín</t>
  </si>
  <si>
    <t>Datum:</t>
  </si>
  <si>
    <t>19. 11. 2017</t>
  </si>
  <si>
    <t>Zadavatel:</t>
  </si>
  <si>
    <t>IČ:</t>
  </si>
  <si>
    <t>Obec Milín</t>
  </si>
  <si>
    <t>DIČ:</t>
  </si>
  <si>
    <t>Uchazeč:</t>
  </si>
  <si>
    <t>Vyplň údaj</t>
  </si>
  <si>
    <t>Projektant:</t>
  </si>
  <si>
    <t>Aspira, projekční ateliér</t>
  </si>
  <si>
    <t>True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</si>
  <si>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</si>
  <si>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</si>
  <si>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</si>
  <si>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</si>
  <si>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</si>
  <si>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</si>
  <si>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</si>
  <si>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</si>
  <si>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</si>
  <si>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</si>
  <si>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</si>
  <si>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</si>
  <si>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</si>
  <si>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</si>
  <si>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</si>
  <si>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</si>
  <si>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</si>
  <si>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</si>
  <si>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</si>
  <si>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</si>
  <si>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</si>
  <si>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</si>
  <si>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</si>
  <si>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</si>
  <si>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</si>
  <si>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</si>
  <si>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</si>
  <si>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</si>
  <si>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</si>
  <si>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</si>
  <si>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</si>
  <si>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</si>
  <si>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</si>
  <si>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</si>
  <si>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</si>
  <si>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</si>
  <si>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</si>
  <si>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</si>
  <si>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</si>
  <si>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</si>
  <si>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</si>
  <si>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00</t>
  </si>
  <si>
    <t>VON</t>
  </si>
  <si>
    <t>STA</t>
  </si>
  <si>
    <t>1</t>
  </si>
  <si>
    <t>{0aa70dd4-ac63-4f5b-b896-5f49e41b4146}</t>
  </si>
  <si>
    <t>2</t>
  </si>
  <si>
    <t>01</t>
  </si>
  <si>
    <t>Stavební část</t>
  </si>
  <si>
    <t>{3e268eb4-cc27-4211-8f63-6050d8b44400}</t>
  </si>
  <si>
    <t>02</t>
  </si>
  <si>
    <t>Zdravotně technická instalace</t>
  </si>
  <si>
    <t>{1c47e12f-5966-4a88-9b36-90c2f80f67b0}</t>
  </si>
  <si>
    <t>03</t>
  </si>
  <si>
    <t>Plynoinstalace</t>
  </si>
  <si>
    <t>{46a4dd5a-5d2a-4379-83cb-4d0ec0f50aa2}</t>
  </si>
  <si>
    <t>04</t>
  </si>
  <si>
    <t>Vzduchotechnika</t>
  </si>
  <si>
    <t>{66f3423b-57ad-454a-8e7c-30b4d05e1fe4}</t>
  </si>
  <si>
    <t>05</t>
  </si>
  <si>
    <t>Vytápění</t>
  </si>
  <si>
    <t>{1a23777f-3a62-4031-a4ed-32637c20032b}</t>
  </si>
  <si>
    <t>06</t>
  </si>
  <si>
    <t>Elektroinstalace a hromosvod</t>
  </si>
  <si>
    <t>{00daa3cc-e62a-4b52-8121-43675bf35403}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</si>
  <si>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</si>
  <si>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</si>
  <si>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</si>
  <si>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</si>
  <si>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</si>
  <si>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</si>
  <si>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</si>
  <si>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00 - VON</t>
  </si>
  <si>
    <t>REKAPITULACE ČLENĚNÍ SOUPISU PRACÍ</t>
  </si>
  <si>
    <t>Kód dílu - Popis</t>
  </si>
  <si>
    <t>Cena celkem [CZK]</t>
  </si>
  <si>
    <t>Náklady soupisu celkem</t>
  </si>
  <si>
    <t>-1</t>
  </si>
  <si>
    <t>VRN - Vedlejší rozpočtové náklady</t>
  </si>
  <si>
    <t xml:space="preserve">    VRN3 - Zařízení staveniště</t>
  </si>
  <si>
    <t xml:space="preserve">    VRN5 - Finanční náklady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</si>
  <si>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</si>
  <si>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</si>
  <si>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</si>
  <si>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</si>
  <si>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</si>
  <si>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</si>
  <si>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</si>
  <si>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</si>
  <si>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</si>
  <si>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</si>
  <si>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</si>
  <si>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</si>
  <si>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</si>
  <si>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</si>
  <si>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VRN</t>
  </si>
  <si>
    <t>Vedlejší rozpočtové náklady</t>
  </si>
  <si>
    <t>5</t>
  </si>
  <si>
    <t>ROZPOCET</t>
  </si>
  <si>
    <t>VRN3</t>
  </si>
  <si>
    <t>Zařízení staveniště</t>
  </si>
  <si>
    <t>K</t>
  </si>
  <si>
    <t>030001000</t>
  </si>
  <si>
    <t>Kč</t>
  </si>
  <si>
    <t>CS ÚRS 2017 02</t>
  </si>
  <si>
    <t>1024</t>
  </si>
  <si>
    <t>-1214566666</t>
  </si>
  <si>
    <t>VRN5</t>
  </si>
  <si>
    <t>Finanční náklady</t>
  </si>
  <si>
    <t>050001000</t>
  </si>
  <si>
    <t>1217184886</t>
  </si>
  <si>
    <t>01 - Stavební část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</si>
  <si>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</si>
  <si>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</si>
  <si>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</si>
  <si>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</si>
  <si>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</si>
  <si>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</si>
  <si>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</si>
  <si>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</si>
  <si>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</si>
  <si>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</si>
  <si>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</si>
  <si>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</si>
  <si>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765 - Krytina skládaná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</si>
  <si>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</si>
  <si>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</si>
  <si>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</si>
  <si>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</si>
  <si>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</si>
  <si>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784 - Dokončovací práce - malby a tapety</t>
  </si>
  <si>
    <t>HSV</t>
  </si>
  <si>
    <t>Práce a dodávky HSV</t>
  </si>
  <si>
    <t>3</t>
  </si>
  <si>
    <t>Svislé a kompletní konstrukce</t>
  </si>
  <si>
    <t>310278842</t>
  </si>
  <si>
    <t>Zazdívka otvorů pl do 1 m2 ve zdivu nadzákladovém z nepálených tvárnic tl do 300 mm</t>
  </si>
  <si>
    <t>m3</t>
  </si>
  <si>
    <t>4</t>
  </si>
  <si>
    <t>-1674256977</t>
  </si>
  <si>
    <t>VV</t>
  </si>
  <si>
    <t>1,05*2,1*0,3*2</t>
  </si>
  <si>
    <t>Součet</t>
  </si>
  <si>
    <t>317944323</t>
  </si>
  <si>
    <t>Válcované nosníky č.14 až 22 dodatečně osazované do připravených otvorů</t>
  </si>
  <si>
    <t>t</t>
  </si>
  <si>
    <t>1850952197</t>
  </si>
  <si>
    <t>2,3*2*21,9*1,15*0,001</t>
  </si>
  <si>
    <t>6</t>
  </si>
  <si>
    <t>Úpravy povrchů, podlahy a osazování výplní</t>
  </si>
  <si>
    <t>612121111</t>
  </si>
  <si>
    <t>Zatření spár cementovou maltou vnitřních stěn z tvárnic nebo kamene</t>
  </si>
  <si>
    <t>m2</t>
  </si>
  <si>
    <t>-1466421982</t>
  </si>
  <si>
    <t>(4,6+0,15+5,84)*2,6*2</t>
  </si>
  <si>
    <t>-1,6*2,2*2</t>
  </si>
  <si>
    <t>(5,917+0,45)*2,6*2</t>
  </si>
  <si>
    <t>7,99*2,6*2</t>
  </si>
  <si>
    <t>-1,8*2*2+(3,94+0,6)*2,6</t>
  </si>
  <si>
    <t>(0,3+1,8*2+2,1)*2,6</t>
  </si>
  <si>
    <t>-1*2,1</t>
  </si>
  <si>
    <t>(1,6+2,05*2)*0,3</t>
  </si>
  <si>
    <t>(1,6+2*2)*0,3</t>
  </si>
  <si>
    <t>612121112</t>
  </si>
  <si>
    <t>Zatření spár stěrkovou hmotou vnitřních stěn z pórobetonových tvárnic</t>
  </si>
  <si>
    <t>-566699593</t>
  </si>
  <si>
    <t>1,05*2,1*2*2</t>
  </si>
  <si>
    <t>612125111</t>
  </si>
  <si>
    <t>Vyplnění spár cementovou maltou vnitřních stěn z tvárnic nebo kamene</t>
  </si>
  <si>
    <t>1293130642</t>
  </si>
  <si>
    <t>612131101</t>
  </si>
  <si>
    <t>Cementový postřik vnitřních stěn nanášený celoplošně ručně</t>
  </si>
  <si>
    <t>525030280</t>
  </si>
  <si>
    <t>-1,8*2+(3,94+0,6)*2,6</t>
  </si>
  <si>
    <t>7</t>
  </si>
  <si>
    <t>612135011</t>
  </si>
  <si>
    <t>Vyrovnání podkladu vnitřních stěn tmelem tl do 2 mm</t>
  </si>
  <si>
    <t>144713148</t>
  </si>
  <si>
    <t>8</t>
  </si>
  <si>
    <t>612231004</t>
  </si>
  <si>
    <t>Montáž zateplení vnitřních stěn  deskami tloušťky do 120 mm</t>
  </si>
  <si>
    <t>-1014940319</t>
  </si>
  <si>
    <t>2,3*0,2*1*1</t>
  </si>
  <si>
    <t>9</t>
  </si>
  <si>
    <t>M</t>
  </si>
  <si>
    <t>283759390</t>
  </si>
  <si>
    <t>deska fasádní polystyrénová EPS 70 F 1000 x 500 x 120 mm</t>
  </si>
  <si>
    <t>1356464591</t>
  </si>
  <si>
    <t>0,46*1,02 'Přepočtené koeficientem množství</t>
  </si>
  <si>
    <t>10</t>
  </si>
  <si>
    <t>612321141</t>
  </si>
  <si>
    <t>Vápenocementová omítka štuková dvouvrstvá vnitřních stěn nanášená ručně</t>
  </si>
  <si>
    <t>-1444138923</t>
  </si>
  <si>
    <t>11</t>
  </si>
  <si>
    <t>612325223</t>
  </si>
  <si>
    <t>Vápenocementová štuková omítka malých ploch do 1,0 m2 na stěnách</t>
  </si>
  <si>
    <t>kus</t>
  </si>
  <si>
    <t>-791378966</t>
  </si>
  <si>
    <t>12</t>
  </si>
  <si>
    <t>612325302</t>
  </si>
  <si>
    <t>Vápenocementová štuková omítka ostění nebo nadpraží</t>
  </si>
  <si>
    <t>1323999657</t>
  </si>
  <si>
    <t>3*0,5*2</t>
  </si>
  <si>
    <t>2,12*0,3*2</t>
  </si>
  <si>
    <t>1*0,3*2</t>
  </si>
  <si>
    <t>2,12*2*0,5+1,1*0,5</t>
  </si>
  <si>
    <t>13</t>
  </si>
  <si>
    <t>619995001</t>
  </si>
  <si>
    <t>Začištění omítek kolem oken, dveří, podlah nebo obkladů</t>
  </si>
  <si>
    <t>m</t>
  </si>
  <si>
    <t>797228228</t>
  </si>
  <si>
    <t>2,12*2*2+1*2</t>
  </si>
  <si>
    <t>1,9*2+0,9*2*2</t>
  </si>
  <si>
    <t>2,12*2+1*2</t>
  </si>
  <si>
    <t>14</t>
  </si>
  <si>
    <t>622143003</t>
  </si>
  <si>
    <t>Montáž omítkových plastových nebo pozinkovaných rohových profilů s tkaninou</t>
  </si>
  <si>
    <t>1074867468</t>
  </si>
  <si>
    <t>(2,12*2*2+1,05*2)</t>
  </si>
  <si>
    <t>590514800</t>
  </si>
  <si>
    <t>lišta rohová Al 10/10 cm s tkaninou bal. 2,5 m</t>
  </si>
  <si>
    <t>1521316110</t>
  </si>
  <si>
    <t>10,58*1,05 'Přepočtené koeficientem množství</t>
  </si>
  <si>
    <t>16</t>
  </si>
  <si>
    <t>622211021</t>
  </si>
  <si>
    <t>Montáž kontaktního zateplení vnějších stěn z polystyrénových desek tl do 120 mm</t>
  </si>
  <si>
    <t>-988118308</t>
  </si>
  <si>
    <t>17</t>
  </si>
  <si>
    <t>283759500</t>
  </si>
  <si>
    <t>deska fasádní polystyrénová EPS 100 F 1000 x 500 x 100 mm</t>
  </si>
  <si>
    <t>1506813939</t>
  </si>
  <si>
    <t>63*1,02 'Přepočtené koeficientem množství</t>
  </si>
  <si>
    <t>18</t>
  </si>
  <si>
    <t>622381011</t>
  </si>
  <si>
    <t>Tenkovrstvá minerální zrnitá omítka tl. 1,5 mm včetně penetrace vnějších stěn</t>
  </si>
  <si>
    <t>760040040</t>
  </si>
  <si>
    <t>19</t>
  </si>
  <si>
    <t>622525105</t>
  </si>
  <si>
    <t>Tenkovrstvá omítka malých ploch do 4,0m2 na stěnách</t>
  </si>
  <si>
    <t>215114131</t>
  </si>
  <si>
    <t>20</t>
  </si>
  <si>
    <t>632441223</t>
  </si>
  <si>
    <t>Potěr anhydritový samonivelační tl do 40 mm C30 litý</t>
  </si>
  <si>
    <t>455609483</t>
  </si>
  <si>
    <t>632481213</t>
  </si>
  <si>
    <t>Separační vrstva z PE fólie</t>
  </si>
  <si>
    <t>-926756385</t>
  </si>
  <si>
    <t>7+4,3+4+52,48+49,24+18,8</t>
  </si>
  <si>
    <t>22</t>
  </si>
  <si>
    <t>634112126</t>
  </si>
  <si>
    <t>Obvodová dilatace podlahovým páskem s fólií v 100 mm š 10 mm mezi stěnou a samonivelačním potěrem</t>
  </si>
  <si>
    <t>191525144</t>
  </si>
  <si>
    <t>(7,45*2+9,79*2+4,7*2+5,94*2+8,99*2+4*2+4+4*2+9*2)</t>
  </si>
  <si>
    <t>23</t>
  </si>
  <si>
    <t>642942111</t>
  </si>
  <si>
    <t>Osazování zárubní nebo rámů dveřních kovových do 2,5 m2 na MC</t>
  </si>
  <si>
    <t>1279595914</t>
  </si>
  <si>
    <t>24</t>
  </si>
  <si>
    <t>553311040</t>
  </si>
  <si>
    <t>zárubeň ocelová pro běžné zdění H 95 800 L/P</t>
  </si>
  <si>
    <t>-100775080</t>
  </si>
  <si>
    <t>Ostatní konstrukce a práce, bourání</t>
  </si>
  <si>
    <t>25</t>
  </si>
  <si>
    <t>945412111</t>
  </si>
  <si>
    <t>Teleskopická hydraulická montážní plošina výška zdvihu do 8 m</t>
  </si>
  <si>
    <t>den</t>
  </si>
  <si>
    <t>-689002787</t>
  </si>
  <si>
    <t>26</t>
  </si>
  <si>
    <t>949101112</t>
  </si>
  <si>
    <t>Lešení pomocné pro objekty pozemních staveb s lešeňovou podlahou v do 3,5 m zatížení do 150 kg/m2</t>
  </si>
  <si>
    <t>-444889103</t>
  </si>
  <si>
    <t>9,4</t>
  </si>
  <si>
    <t>14,76+7+43+4+52,48+49,24+18,8</t>
  </si>
  <si>
    <t>27</t>
  </si>
  <si>
    <t>952901111</t>
  </si>
  <si>
    <t>Vyčištění budov bytové a občanské výstavby při výšce podlaží do 4 m</t>
  </si>
  <si>
    <t>1951274874</t>
  </si>
  <si>
    <t>28</t>
  </si>
  <si>
    <t>962032231</t>
  </si>
  <si>
    <t>Bourání zdiva z cihel pálených nebo vápenopískových na MV nebo MVC přes 1 m3</t>
  </si>
  <si>
    <t>1330614442</t>
  </si>
  <si>
    <t>"pro okna"</t>
  </si>
  <si>
    <t>1,9*1,15*0,5*1</t>
  </si>
  <si>
    <t>29</t>
  </si>
  <si>
    <t>967031132</t>
  </si>
  <si>
    <t>Přisekání rovných ostění v cihelném zdivu na MV nebo MVC</t>
  </si>
  <si>
    <t>1899582212</t>
  </si>
  <si>
    <t>1,69*0,45*2</t>
  </si>
  <si>
    <t>2*2*0,1</t>
  </si>
  <si>
    <t>30</t>
  </si>
  <si>
    <t>968072455</t>
  </si>
  <si>
    <t>Vybourání kovových dveřních zárubní pl do 2 m2</t>
  </si>
  <si>
    <t>1668204749</t>
  </si>
  <si>
    <t>0,8*2*2</t>
  </si>
  <si>
    <t>31</t>
  </si>
  <si>
    <t>974031669</t>
  </si>
  <si>
    <t>Vysekání rýh ve zdivu cihelném pro vtahování nosníků hl do 150 mm v do 450 mm</t>
  </si>
  <si>
    <t>916656354</t>
  </si>
  <si>
    <t>2,3*4</t>
  </si>
  <si>
    <t>32</t>
  </si>
  <si>
    <t>975043111</t>
  </si>
  <si>
    <t>Jednořadové podchycení stropů pro osazení nosníků v do 3,5 m pro zatížení do 750 kg/m</t>
  </si>
  <si>
    <t>-141460669</t>
  </si>
  <si>
    <t>1,9*2</t>
  </si>
  <si>
    <t>33</t>
  </si>
  <si>
    <t>978013191</t>
  </si>
  <si>
    <t>Otlučení (osekání) vnitřní vápenné nebo vápenocementové omítky stěn v rozsahu do 100 %</t>
  </si>
  <si>
    <t>-1690296973</t>
  </si>
  <si>
    <t>1,9*1,1*2</t>
  </si>
  <si>
    <t>34</t>
  </si>
  <si>
    <t>978015391</t>
  </si>
  <si>
    <t>Otlučení (osekání) vnější vápenné nebo vápenocementové omítky stupně členitosti 1 a 2 do 100%</t>
  </si>
  <si>
    <t>1292844326</t>
  </si>
  <si>
    <t>997</t>
  </si>
  <si>
    <t>Přesun sutě</t>
  </si>
  <si>
    <t>35</t>
  </si>
  <si>
    <t>997013113</t>
  </si>
  <si>
    <t>Vnitrostaveništní doprava suti a vybouraných hmot pro budovy v do 12 m s použitím mechanizace</t>
  </si>
  <si>
    <t>2055961284</t>
  </si>
  <si>
    <t>36</t>
  </si>
  <si>
    <t>997013213</t>
  </si>
  <si>
    <t>Vnitrostaveništní doprava suti a vybouraných hmot pro budovy v do 12 m ručně</t>
  </si>
  <si>
    <t>-268435693</t>
  </si>
  <si>
    <t>37</t>
  </si>
  <si>
    <t>997013509</t>
  </si>
  <si>
    <t>Příplatek k odvozu suti a vybouraných hmot na skládku ZKD 1 km přes 1 km</t>
  </si>
  <si>
    <t>877536106</t>
  </si>
  <si>
    <t>20,123*19 'Přepočtené koeficientem množství</t>
  </si>
  <si>
    <t>38</t>
  </si>
  <si>
    <t>997013511</t>
  </si>
  <si>
    <t>Odvoz suti a vybouraných hmot z meziskládky na skládku do 1 km s naložením a se složením</t>
  </si>
  <si>
    <t>-126582040</t>
  </si>
  <si>
    <t>39</t>
  </si>
  <si>
    <t>997013831</t>
  </si>
  <si>
    <t>Poplatek za uložení stavebního směsného odpadu na skládce (skládkovné)</t>
  </si>
  <si>
    <t>-1277042378</t>
  </si>
  <si>
    <t>998</t>
  </si>
  <si>
    <t>Přesun hmot</t>
  </si>
  <si>
    <t>40</t>
  </si>
  <si>
    <t>998018002</t>
  </si>
  <si>
    <t>Přesun hmot ruční pro budovy v do 12 m</t>
  </si>
  <si>
    <t>-1211247985</t>
  </si>
  <si>
    <t>PSV</t>
  </si>
  <si>
    <t>Práce a dodávky PSV</t>
  </si>
  <si>
    <t>711</t>
  </si>
  <si>
    <t>Izolace proti vodě, vlhkosti a plynům</t>
  </si>
  <si>
    <t>41</t>
  </si>
  <si>
    <t>711113115</t>
  </si>
  <si>
    <t>Izolace proti zemní vlhkosti na vodorovné ploše za studena těsnicí hmotou( např. COMBIFLEX-C2)</t>
  </si>
  <si>
    <t>-364453835</t>
  </si>
  <si>
    <t>4+4,3</t>
  </si>
  <si>
    <t>42</t>
  </si>
  <si>
    <t>711113125</t>
  </si>
  <si>
    <t>Izolace proti zemní vlhkosti na svislé ploše za studena těsnicí hmotou ( např.COMBIFLEX-C2)</t>
  </si>
  <si>
    <t>1131191957</t>
  </si>
  <si>
    <t>1*1,5*2</t>
  </si>
  <si>
    <t>(2,5*2+1,6*2+1,6*4+1,74*2+0,9*2-0,8-0,7-0,6)*0,3</t>
  </si>
  <si>
    <t>43</t>
  </si>
  <si>
    <t>998711102</t>
  </si>
  <si>
    <t>Přesun hmot tonážní pro izolace proti vodě, vlhkosti a plynům v objektech výšky do 12 m</t>
  </si>
  <si>
    <t>-1616414629</t>
  </si>
  <si>
    <t>44</t>
  </si>
  <si>
    <t>998711181</t>
  </si>
  <si>
    <t>Příplatek k přesunu hmot tonážní 711 prováděný bez použití mechanizace</t>
  </si>
  <si>
    <t>-566760279</t>
  </si>
  <si>
    <t>713</t>
  </si>
  <si>
    <t>Izolace tepelné</t>
  </si>
  <si>
    <t>45</t>
  </si>
  <si>
    <t>713111111</t>
  </si>
  <si>
    <t>Montáž izolace tepelné vrchem stropů volně kladenými rohožemi, pásy, dílci, deskami</t>
  </si>
  <si>
    <t>1243279492</t>
  </si>
  <si>
    <t>46</t>
  </si>
  <si>
    <t>631508520</t>
  </si>
  <si>
    <t>pás tepelně izolační tl. 160 mm 5000x1200 mm</t>
  </si>
  <si>
    <t>236457989</t>
  </si>
  <si>
    <t>103,2*1,02 'Přepočtené koeficientem množství</t>
  </si>
  <si>
    <t>47</t>
  </si>
  <si>
    <t>713111121</t>
  </si>
  <si>
    <t>Montáž izolace tepelné spodem stropů s uchycením drátem rohoží, pásů, dílců, desek</t>
  </si>
  <si>
    <t>2010938516</t>
  </si>
  <si>
    <t>20*3</t>
  </si>
  <si>
    <t>7,2*6</t>
  </si>
  <si>
    <t>48</t>
  </si>
  <si>
    <t>631508500</t>
  </si>
  <si>
    <t>pás tepelně izolační tl.120 mm 6000x1200 mm</t>
  </si>
  <si>
    <t>969452159</t>
  </si>
  <si>
    <t>49</t>
  </si>
  <si>
    <t>713121111</t>
  </si>
  <si>
    <t>Montáž izolace tepelné podlah volně kladenými rohožemi, pásy, dílci, deskami 1 vrstva</t>
  </si>
  <si>
    <t>-386752229</t>
  </si>
  <si>
    <t>50</t>
  </si>
  <si>
    <t>283756750</t>
  </si>
  <si>
    <t>deska pro kročejový útlum ( např.Rigifloor 4000) 1000x500x40 mm</t>
  </si>
  <si>
    <t>-1703331558</t>
  </si>
  <si>
    <t>135,82*1,02 'Přepočtené koeficientem množství</t>
  </si>
  <si>
    <t>51</t>
  </si>
  <si>
    <t>713131151</t>
  </si>
  <si>
    <t>Montáž izolace tepelné stěn a základů volně vloženými rohožemi, pásy, dílci, deskami 1 vrstva</t>
  </si>
  <si>
    <t>1543945242</t>
  </si>
  <si>
    <t>10,79*2,6</t>
  </si>
  <si>
    <t>5,97*2,6</t>
  </si>
  <si>
    <t>(8*2,6)</t>
  </si>
  <si>
    <t>(1,5+12,15+18)*1,3</t>
  </si>
  <si>
    <t>52</t>
  </si>
  <si>
    <t>1456001915.M01</t>
  </si>
  <si>
    <t>Minerální vata  tl.  50 mm  (1250x625 mm)</t>
  </si>
  <si>
    <t>-213196304</t>
  </si>
  <si>
    <t>105,521*1,02 'Přepočtené koeficientem množství</t>
  </si>
  <si>
    <t>53</t>
  </si>
  <si>
    <t>713151111</t>
  </si>
  <si>
    <t>Montáž izolace tepelné střech šikmých kladené volně mezi krokve rohoží, pásů, desek</t>
  </si>
  <si>
    <t>-1253453863</t>
  </si>
  <si>
    <t>182,4+75+13</t>
  </si>
  <si>
    <t>54</t>
  </si>
  <si>
    <t>-20530924</t>
  </si>
  <si>
    <t>270,4</t>
  </si>
  <si>
    <t>270,4*1,02 'Přepočtené koeficientem množství</t>
  </si>
  <si>
    <t>55</t>
  </si>
  <si>
    <t>713151121</t>
  </si>
  <si>
    <t>Montáž izolace tepelné střech šikmých kladené volně pod krokve rohoží, pásů, desek</t>
  </si>
  <si>
    <t>-1462225606</t>
  </si>
  <si>
    <t>56</t>
  </si>
  <si>
    <t>2086829712</t>
  </si>
  <si>
    <t>57</t>
  </si>
  <si>
    <t>998713102</t>
  </si>
  <si>
    <t>Přesun hmot tonážní pro izolace tepelné v objektech v do 12 m</t>
  </si>
  <si>
    <t>1831557858</t>
  </si>
  <si>
    <t>58</t>
  </si>
  <si>
    <t>998713181</t>
  </si>
  <si>
    <t>Příplatek k přesunu hmot tonážní 713 prováděný bez použití mechanizace</t>
  </si>
  <si>
    <t>1782949405</t>
  </si>
  <si>
    <t>762</t>
  </si>
  <si>
    <t>Konstrukce tesařské</t>
  </si>
  <si>
    <t>59</t>
  </si>
  <si>
    <t>762083121</t>
  </si>
  <si>
    <t>Impregnace řeziva proti dřevokaznému hmyzu, houbám a plísním máčením třída ohrožení 1 a 2</t>
  </si>
  <si>
    <t>-307350222</t>
  </si>
  <si>
    <t>1,056+0,03</t>
  </si>
  <si>
    <t>60</t>
  </si>
  <si>
    <t>762439001</t>
  </si>
  <si>
    <t>Montáž obložení stěn podkladový rošt</t>
  </si>
  <si>
    <t>-167559218</t>
  </si>
  <si>
    <t>4,500*2,5</t>
  </si>
  <si>
    <t>61</t>
  </si>
  <si>
    <t>605110210</t>
  </si>
  <si>
    <t>řezivo jehličnaté - středové SM/BO tl. 33-100 mm, jakost II, 3-5 m</t>
  </si>
  <si>
    <t>764555493</t>
  </si>
  <si>
    <t>11,250*0,06*0,04</t>
  </si>
  <si>
    <t>0,027*1,1 'Přepočtené koeficientem množství</t>
  </si>
  <si>
    <t>62</t>
  </si>
  <si>
    <t>762524104</t>
  </si>
  <si>
    <t>Položení podlahy z hoblovaných prken na pero a drážku</t>
  </si>
  <si>
    <t>244899423</t>
  </si>
  <si>
    <t>63</t>
  </si>
  <si>
    <t>605151210</t>
  </si>
  <si>
    <t>řezivo jehličnaté boční prkno jakost I.-II. 4 - 6 cm</t>
  </si>
  <si>
    <t>1449937183</t>
  </si>
  <si>
    <t>32,000*0,03*1,1</t>
  </si>
  <si>
    <t>64</t>
  </si>
  <si>
    <t>762595001</t>
  </si>
  <si>
    <t>Spojovací prostředky pro položení dřevěných podlah a zakrytí kanálů</t>
  </si>
  <si>
    <t>-727236651</t>
  </si>
  <si>
    <t>763</t>
  </si>
  <si>
    <t>Konstrukce suché výstavby</t>
  </si>
  <si>
    <t>65</t>
  </si>
  <si>
    <t>763111314</t>
  </si>
  <si>
    <t>SDK příčka tl 100 mm profil CW+UW 75 desky 1xA 12,5 TI 60 mm EI 30 Rw 47 DB</t>
  </si>
  <si>
    <t>-29457063</t>
  </si>
  <si>
    <t>2,19*2,6</t>
  </si>
  <si>
    <t>1,1*2,6</t>
  </si>
  <si>
    <t>66</t>
  </si>
  <si>
    <t>763111323</t>
  </si>
  <si>
    <t>SDK příčka tl 100 mm profil CW+UW 75 desky 1xDF 12,5 TI 60 mm EI 45 Rw 45 dB</t>
  </si>
  <si>
    <t>-35920457</t>
  </si>
  <si>
    <t>1*2,6</t>
  </si>
  <si>
    <t>-0,7*2</t>
  </si>
  <si>
    <t>67</t>
  </si>
  <si>
    <t>763111330.R01</t>
  </si>
  <si>
    <t xml:space="preserve">SDK příčka tl 50 mm profil CW+UW 50 desky 1xH2 15 </t>
  </si>
  <si>
    <t>-1663630325</t>
  </si>
  <si>
    <t>1,6*2,6</t>
  </si>
  <si>
    <t>-0,6*2</t>
  </si>
  <si>
    <t>68</t>
  </si>
  <si>
    <t>763111333</t>
  </si>
  <si>
    <t>SDK příčka tl 100 mm profil CW+UW 75 desky 1xH2 12,5 TI 60 mm EI 30 Rw 45 dB</t>
  </si>
  <si>
    <t>-169141779</t>
  </si>
  <si>
    <t>(0,15+2,475+0,15+1,715)*2,6</t>
  </si>
  <si>
    <t>-(0,58*2+0,7*2)</t>
  </si>
  <si>
    <t>(0,1*2+0,8)*2,6</t>
  </si>
  <si>
    <t>69</t>
  </si>
  <si>
    <t>763111343</t>
  </si>
  <si>
    <t>SDK příčka tl 100 mm profil CW+UW 75 desky 1xH2DF 12,5 TI 60 mm EI 45 Rw 45 dB</t>
  </si>
  <si>
    <t>1442798075</t>
  </si>
  <si>
    <t>(1,7+1,2)*2,6</t>
  </si>
  <si>
    <t>70</t>
  </si>
  <si>
    <t>763111811</t>
  </si>
  <si>
    <t>Demontáž SDK příčky s jednoduchou ocelovou nosnou konstrukcí opláštění jednoduché</t>
  </si>
  <si>
    <t>-325318342</t>
  </si>
  <si>
    <t>3,92*2,6</t>
  </si>
  <si>
    <t>-0,8*2</t>
  </si>
  <si>
    <t>71</t>
  </si>
  <si>
    <t>763112811</t>
  </si>
  <si>
    <t>Demontáž desek jednoduché opláštění SDK příčka</t>
  </si>
  <si>
    <t>348994920</t>
  </si>
  <si>
    <t>72</t>
  </si>
  <si>
    <t>763113331</t>
  </si>
  <si>
    <t>SDK příčka instalační tl 155 mm zdvojený profil CW+UW 50 desky 2xH2DF 12,5 TI 50 mm EI 60 Rw 54 dB</t>
  </si>
  <si>
    <t>-340726244</t>
  </si>
  <si>
    <t>1,6*2,6*2</t>
  </si>
  <si>
    <t>73</t>
  </si>
  <si>
    <t>763121437</t>
  </si>
  <si>
    <t>SDK stěna předsazená tl 90 mm profil CW+UW 75 deska 1xA 15 bez TI EI 15</t>
  </si>
  <si>
    <t>-1384179447</t>
  </si>
  <si>
    <t>-(2,6*1,9)</t>
  </si>
  <si>
    <t>-(6,45*(0,564+2,6)/2)</t>
  </si>
  <si>
    <t>-(0,7+1,2+1,2+1,1)*0,564</t>
  </si>
  <si>
    <t>74</t>
  </si>
  <si>
    <t>763121439</t>
  </si>
  <si>
    <t>SDK stěna předsazená tl 150 mm profil CW+UW 100 deska 1xH2 15 bez TI EI 15</t>
  </si>
  <si>
    <t>-1461773181</t>
  </si>
  <si>
    <t>75</t>
  </si>
  <si>
    <t>763121447</t>
  </si>
  <si>
    <t>SDK stěna předsazená tl 115 mm profil CW+UW 100 deska 1xH2DF 15 TI 40 mm 50 kg/m3 EI 30</t>
  </si>
  <si>
    <t>553264600</t>
  </si>
  <si>
    <t>0,9*1,25</t>
  </si>
  <si>
    <t>76</t>
  </si>
  <si>
    <t>763131432</t>
  </si>
  <si>
    <t>SDK podhled deska 1xDF 15 bez TI dvouvrstvá spodní kce profil CD+UD</t>
  </si>
  <si>
    <t>197468391</t>
  </si>
  <si>
    <t>103,2-13-8*1,9</t>
  </si>
  <si>
    <t>77</t>
  </si>
  <si>
    <t>763131470.R01</t>
  </si>
  <si>
    <t>SDK podhled deska 1xH2DF 12,5 bez TI dvouvrstvá spodní kce profil CD+UD</t>
  </si>
  <si>
    <t>-1666851801</t>
  </si>
  <si>
    <t>78</t>
  </si>
  <si>
    <t>763131751</t>
  </si>
  <si>
    <t>Montáž parotěsné zábrany do SDK podhledu</t>
  </si>
  <si>
    <t>1809140859</t>
  </si>
  <si>
    <t>182,4+13+75</t>
  </si>
  <si>
    <t>79</t>
  </si>
  <si>
    <t>283292330</t>
  </si>
  <si>
    <t>fólie /parobrzda/ např.( Isover VARIO KM DUPLEX UV )balení 60 m2</t>
  </si>
  <si>
    <t>-1373047587</t>
  </si>
  <si>
    <t>270,4*1,1 'Přepočtené koeficientem množství</t>
  </si>
  <si>
    <t>80</t>
  </si>
  <si>
    <t>763161721</t>
  </si>
  <si>
    <t>SDK podkroví deska 1xDF 12,5 bez TI dvouvrstvá spodní kce profil CD+UD REI 30</t>
  </si>
  <si>
    <t>1011703273</t>
  </si>
  <si>
    <t>160+50</t>
  </si>
  <si>
    <t>-(0,7+1,2+1,2+1,1)*3</t>
  </si>
  <si>
    <t>-1*2,5*6</t>
  </si>
  <si>
    <t>81</t>
  </si>
  <si>
    <t>763172315</t>
  </si>
  <si>
    <t>Montáž revizních dvířek SDK kcí vel. 600x600 mm</t>
  </si>
  <si>
    <t>-1139221165</t>
  </si>
  <si>
    <t>82</t>
  </si>
  <si>
    <t>590307140</t>
  </si>
  <si>
    <t>dvířka revizní s automatickým zámkem 600 x 600 mm</t>
  </si>
  <si>
    <t>863957716</t>
  </si>
  <si>
    <t>83</t>
  </si>
  <si>
    <t>763173111</t>
  </si>
  <si>
    <t>Montáž úchytu pro umyvadlo v SDK kci</t>
  </si>
  <si>
    <t>-1392656356</t>
  </si>
  <si>
    <t>84</t>
  </si>
  <si>
    <t>590307290</t>
  </si>
  <si>
    <t>konstrukce pro uchycení umyvadla s nástěnnými bateriemi, osová rozteč CW profilů 450 - 625 mm</t>
  </si>
  <si>
    <t>462624367</t>
  </si>
  <si>
    <t>85</t>
  </si>
  <si>
    <t>763173112</t>
  </si>
  <si>
    <t>Montáž úchytu pro pisoár v SDK kci</t>
  </si>
  <si>
    <t>54395355</t>
  </si>
  <si>
    <t>86</t>
  </si>
  <si>
    <t>590307280</t>
  </si>
  <si>
    <t>konstrukce pro uchycení pisoáru, osová rozteč CW profilů 450 - 625 mm</t>
  </si>
  <si>
    <t>2077980411</t>
  </si>
  <si>
    <t>87</t>
  </si>
  <si>
    <t>763173113</t>
  </si>
  <si>
    <t>Montáž úchytu pro WC v SDK kci</t>
  </si>
  <si>
    <t>-2104388240</t>
  </si>
  <si>
    <t>88</t>
  </si>
  <si>
    <t>590307310</t>
  </si>
  <si>
    <t>konstrukce pro uchycení WC, osová rozteč CW profilů 450 - 625 mm</t>
  </si>
  <si>
    <t>-1404928086</t>
  </si>
  <si>
    <t>89</t>
  </si>
  <si>
    <t>763181311</t>
  </si>
  <si>
    <t>Montáž jednokřídlové kovové zárubně v do 2,75 m SDK příčka</t>
  </si>
  <si>
    <t>413263024</t>
  </si>
  <si>
    <t>90</t>
  </si>
  <si>
    <t>553315320</t>
  </si>
  <si>
    <t>zárubeň ocelová pro sádrokarton S 125 800 L/P</t>
  </si>
  <si>
    <t>49149923</t>
  </si>
  <si>
    <t>91</t>
  </si>
  <si>
    <t>553315220</t>
  </si>
  <si>
    <t>zárubeň ocelová pro sádrokarton S 100 800 L/P</t>
  </si>
  <si>
    <t>409654976</t>
  </si>
  <si>
    <t>92</t>
  </si>
  <si>
    <t>553315210</t>
  </si>
  <si>
    <t>zárubeň ocelová pro sádrokarton S 100 700 L/P</t>
  </si>
  <si>
    <t>-1075032178</t>
  </si>
  <si>
    <t>93</t>
  </si>
  <si>
    <t>553315100</t>
  </si>
  <si>
    <t>zárubeň ocelová pro sádrokarton S 75 600 L/P</t>
  </si>
  <si>
    <t>-121853039</t>
  </si>
  <si>
    <t>94</t>
  </si>
  <si>
    <t>998763302</t>
  </si>
  <si>
    <t>Přesun hmot tonážní pro sádrokartonové konstrukce v objektech v do 12 m</t>
  </si>
  <si>
    <t>-1534837728</t>
  </si>
  <si>
    <t>95</t>
  </si>
  <si>
    <t>998763381</t>
  </si>
  <si>
    <t>Příplatek k přesunu hmot tonážní 763 SDK prováděný bez použití mechanizace</t>
  </si>
  <si>
    <t>619350125</t>
  </si>
  <si>
    <t>764</t>
  </si>
  <si>
    <t>Konstrukce klempířské</t>
  </si>
  <si>
    <t>96</t>
  </si>
  <si>
    <t>764001891</t>
  </si>
  <si>
    <t>Demontáž úžlabí do suti</t>
  </si>
  <si>
    <t>-1568076242</t>
  </si>
  <si>
    <t>97</t>
  </si>
  <si>
    <t>764002861</t>
  </si>
  <si>
    <t>Demontáž oplechování říms a ozdobných prvků do suti</t>
  </si>
  <si>
    <t>1860403321</t>
  </si>
  <si>
    <t>38+42</t>
  </si>
  <si>
    <t>98</t>
  </si>
  <si>
    <t>764004801</t>
  </si>
  <si>
    <t>Demontáž podokapního žlabu do suti</t>
  </si>
  <si>
    <t>1733929814</t>
  </si>
  <si>
    <t>72+46</t>
  </si>
  <si>
    <t>99</t>
  </si>
  <si>
    <t>764004861</t>
  </si>
  <si>
    <t>Demontáž svodu do suti</t>
  </si>
  <si>
    <t>-1978014298</t>
  </si>
  <si>
    <t>100</t>
  </si>
  <si>
    <t>764011621</t>
  </si>
  <si>
    <t>Dilatační připojovací lišta z Pz s povrchovou úpravou včetně tmelení rš 100 mm</t>
  </si>
  <si>
    <t>-681338558</t>
  </si>
  <si>
    <t>101</t>
  </si>
  <si>
    <t>764216644</t>
  </si>
  <si>
    <t>Oplechování rovných parapetů celoplošně lepené z Pz s povrchovou úpravou rš 330 mm</t>
  </si>
  <si>
    <t>-1793835753</t>
  </si>
  <si>
    <t>1,2*10+1,9*1</t>
  </si>
  <si>
    <t>102</t>
  </si>
  <si>
    <t>764218611</t>
  </si>
  <si>
    <t>Oplechování rovné římsy mechanicky kotvené z Pz s upraveným povrchem rš přes 670 mm</t>
  </si>
  <si>
    <t>-418075037</t>
  </si>
  <si>
    <t>103</t>
  </si>
  <si>
    <t>764511602</t>
  </si>
  <si>
    <t>Žlab podokapní půlkruhový z Pz s povrchovou úpravou rš 330 mm</t>
  </si>
  <si>
    <t>-1774472687</t>
  </si>
  <si>
    <t>104</t>
  </si>
  <si>
    <t>764511642</t>
  </si>
  <si>
    <t>Kotlík oválný (trychtýřový) pro podokapní žlaby z Pz s povrchovou úpravou 330/100 mm</t>
  </si>
  <si>
    <t>244318549</t>
  </si>
  <si>
    <t>105</t>
  </si>
  <si>
    <t>764513412</t>
  </si>
  <si>
    <t>Žlaby nadokapní (nástřešní ) oblého tvaru včetně háků, čel a hrdel z Pz plechu rš 1000 mm</t>
  </si>
  <si>
    <t>615596617</t>
  </si>
  <si>
    <t>106</t>
  </si>
  <si>
    <t>764518422</t>
  </si>
  <si>
    <t>Svody kruhové včetně objímek, kolen, odskoků z Pz plechu průměru 100 mm</t>
  </si>
  <si>
    <t>-1638384387</t>
  </si>
  <si>
    <t>765</t>
  </si>
  <si>
    <t>Krytina skládaná</t>
  </si>
  <si>
    <t>107</t>
  </si>
  <si>
    <t>765111201</t>
  </si>
  <si>
    <t>Montáž krytiny keramické okapní větrací pás</t>
  </si>
  <si>
    <t>997984978</t>
  </si>
  <si>
    <t>22*2</t>
  </si>
  <si>
    <t>108</t>
  </si>
  <si>
    <t>596602320</t>
  </si>
  <si>
    <t>pás ochranný větrací okapní plastový 500/10 cm (v barvě)</t>
  </si>
  <si>
    <t>-1676799517</t>
  </si>
  <si>
    <t>45,000/5</t>
  </si>
  <si>
    <t>109</t>
  </si>
  <si>
    <t>765111203</t>
  </si>
  <si>
    <t>Montáž krytiny keramické okapní jednoduchá větrací mřížka</t>
  </si>
  <si>
    <t>-1549226385</t>
  </si>
  <si>
    <t>110</t>
  </si>
  <si>
    <t>596602020</t>
  </si>
  <si>
    <t>mřížka ochranná větrací jednoduchá 100/5,5 cm (černá)</t>
  </si>
  <si>
    <t>461453060</t>
  </si>
  <si>
    <t>111</t>
  </si>
  <si>
    <t>765111801</t>
  </si>
  <si>
    <t>Demontáž krytiny keramické drážkové sklonu do 30° na sucho do suti</t>
  </si>
  <si>
    <t>724691519</t>
  </si>
  <si>
    <t>310,000/100*20</t>
  </si>
  <si>
    <t>112</t>
  </si>
  <si>
    <t>765111803</t>
  </si>
  <si>
    <t>Demontáž krytiny keramické drážkové sklonu do 30° na sucho k dalšímu použití</t>
  </si>
  <si>
    <t>1823523829</t>
  </si>
  <si>
    <t>310-62</t>
  </si>
  <si>
    <t>113</t>
  </si>
  <si>
    <t>765111861</t>
  </si>
  <si>
    <t>Demontáž krytiny keramické hřebenů a nároží sklonu do 30° na sucho do suti</t>
  </si>
  <si>
    <t>-879078404</t>
  </si>
  <si>
    <t>92,000/100*20</t>
  </si>
  <si>
    <t>114</t>
  </si>
  <si>
    <t>765111863</t>
  </si>
  <si>
    <t>Demontáž krytiny keramické hřebenů a nároží sklonu do 30° na sucho k dalšímu použití</t>
  </si>
  <si>
    <t>283425225</t>
  </si>
  <si>
    <t>92-18,4</t>
  </si>
  <si>
    <t>115</t>
  </si>
  <si>
    <t>765113012</t>
  </si>
  <si>
    <t>Krytina keramická drážková velkoformátová engobovaná sklonu do 30° na sucho</t>
  </si>
  <si>
    <t>-318893494</t>
  </si>
  <si>
    <t>116</t>
  </si>
  <si>
    <t>765113312</t>
  </si>
  <si>
    <t>Krytina keramická drážková hřeben z hřebenáčů engobovaných na sucho s větracím pásem kovovým</t>
  </si>
  <si>
    <t>-1281908657</t>
  </si>
  <si>
    <t>117</t>
  </si>
  <si>
    <t>765113412</t>
  </si>
  <si>
    <t>Krytina keramická úžlabí na plech na sucho s těsnicím pásem</t>
  </si>
  <si>
    <t>-1097224684</t>
  </si>
  <si>
    <t>118</t>
  </si>
  <si>
    <t>765113714</t>
  </si>
  <si>
    <t>Krytina keramická lemování prostupů těsnicím pásem plochy jednotlivě přes 1 m2</t>
  </si>
  <si>
    <t>-871379159</t>
  </si>
  <si>
    <t>119</t>
  </si>
  <si>
    <t>765191011</t>
  </si>
  <si>
    <t>Montáž pojistné hydroizolační fólie kladené ve sklonu do 30° volně na krokve</t>
  </si>
  <si>
    <t>416608646</t>
  </si>
  <si>
    <t>120</t>
  </si>
  <si>
    <t>596602130</t>
  </si>
  <si>
    <t xml:space="preserve">fólie hydroizolační difúzní pojistná otevřená-bez bednění </t>
  </si>
  <si>
    <t>150201927</t>
  </si>
  <si>
    <t>310*1,1 'Přepočtené koeficientem množství</t>
  </si>
  <si>
    <t>121</t>
  </si>
  <si>
    <t>998765102</t>
  </si>
  <si>
    <t>Přesun hmot tonážní pro krytiny skládané v objektech v do 12 m</t>
  </si>
  <si>
    <t>1653917889</t>
  </si>
  <si>
    <t>122</t>
  </si>
  <si>
    <t>998765181</t>
  </si>
  <si>
    <t>Příplatek k přesunu hmot tonážní 765 prováděný bez použití mechanizace</t>
  </si>
  <si>
    <t>1328753095</t>
  </si>
  <si>
    <t>766</t>
  </si>
  <si>
    <t>Konstrukce truhlářské</t>
  </si>
  <si>
    <t>123</t>
  </si>
  <si>
    <t>766231113</t>
  </si>
  <si>
    <t>Montáž sklápěcích půdních schodů</t>
  </si>
  <si>
    <t>1771199610</t>
  </si>
  <si>
    <t>124</t>
  </si>
  <si>
    <t>612331740</t>
  </si>
  <si>
    <t>schody půdní - protipožární uzávěr-víko s protipožární,protihlukovou a zateplovací vložkou</t>
  </si>
  <si>
    <t>1382956734</t>
  </si>
  <si>
    <t>125</t>
  </si>
  <si>
    <t>612331720</t>
  </si>
  <si>
    <t>schody stahovací LUSSO PP-plech s vnitřní protipožární,protihlukovou a zateplovací vložkozu - 70(1100)x50(100) cm</t>
  </si>
  <si>
    <t>-1607986313</t>
  </si>
  <si>
    <t>126</t>
  </si>
  <si>
    <t>766622115</t>
  </si>
  <si>
    <t>Montáž plastových oken plochy přes 1 m2 pevných výšky do 1,5 m s rámem do zdiva</t>
  </si>
  <si>
    <t>-433143819</t>
  </si>
  <si>
    <t>1,2*1,4*3+1,2*1,2+1,9*0,9</t>
  </si>
  <si>
    <t>127</t>
  </si>
  <si>
    <t>611400030</t>
  </si>
  <si>
    <t xml:space="preserve">okno plastové </t>
  </si>
  <si>
    <t>8938322</t>
  </si>
  <si>
    <t>128</t>
  </si>
  <si>
    <t>766660002</t>
  </si>
  <si>
    <t>Montáž dveřních křídel otvíravých 1křídlových š přes 0,8 m do ocelové zárubně</t>
  </si>
  <si>
    <t>2088087860</t>
  </si>
  <si>
    <t>129</t>
  </si>
  <si>
    <t>611600510.M01</t>
  </si>
  <si>
    <t>dveře dřevěné vnitřní hladké plné 1křídlové 70x197 - komplet</t>
  </si>
  <si>
    <t>-1481378798</t>
  </si>
  <si>
    <t>130</t>
  </si>
  <si>
    <t>611600500.M01</t>
  </si>
  <si>
    <t>dveře dřevěné vnitřní hladké plné 1křídlové 60x197 komplet</t>
  </si>
  <si>
    <t>-1639273108</t>
  </si>
  <si>
    <t>131</t>
  </si>
  <si>
    <t>611600520.M01</t>
  </si>
  <si>
    <t>dveře dřevěné vnitřní hladké plné 1křídlové 80x197 komplet</t>
  </si>
  <si>
    <t>1339865882</t>
  </si>
  <si>
    <t>132</t>
  </si>
  <si>
    <t>766691914</t>
  </si>
  <si>
    <t>Vyvěšení nebo zavěšení dřevěných křídel dveří pl do 2 m2</t>
  </si>
  <si>
    <t>2117816681</t>
  </si>
  <si>
    <t>767</t>
  </si>
  <si>
    <t>Konstrukce zámečnické</t>
  </si>
  <si>
    <t>133</t>
  </si>
  <si>
    <t>767161114</t>
  </si>
  <si>
    <t>Montáž zábradlí rovného z trubek do zdi hmotnosti do 30 kg</t>
  </si>
  <si>
    <t>-1011113447</t>
  </si>
  <si>
    <t>2,1</t>
  </si>
  <si>
    <t>134</t>
  </si>
  <si>
    <t>553912135.M01</t>
  </si>
  <si>
    <t>zábradelní díl - viz stávající zábradlí dl. 2,1 m v.1,1 včetně kotvení a povrchové úpravy</t>
  </si>
  <si>
    <t>379267190</t>
  </si>
  <si>
    <t>135</t>
  </si>
  <si>
    <t>767646522</t>
  </si>
  <si>
    <t>Montáž dveří protipožárního uzávěru dvoukřídlového výšky do 2200 mm</t>
  </si>
  <si>
    <t>983448247</t>
  </si>
  <si>
    <t>136</t>
  </si>
  <si>
    <t>553417611.R01</t>
  </si>
  <si>
    <t>hliníkové celoproskléné protipožární dveře  ozn. P/1 1600x2050 mm</t>
  </si>
  <si>
    <t>597759972</t>
  </si>
  <si>
    <t>137</t>
  </si>
  <si>
    <t>767711110</t>
  </si>
  <si>
    <t>Montáž výkladců zapuštěných do 9 m2</t>
  </si>
  <si>
    <t>-2007717112</t>
  </si>
  <si>
    <t>4*2,1</t>
  </si>
  <si>
    <t>138</t>
  </si>
  <si>
    <t>553417615.M01</t>
  </si>
  <si>
    <t>vnitřní hliníková prosklená stěna rozm.4100x2100 mm s dveřmi 900x2050 mm , opatřeno foliií, požární zasklení EI C3 30 DP3 se samozavíračem</t>
  </si>
  <si>
    <t>-96517724</t>
  </si>
  <si>
    <t>139</t>
  </si>
  <si>
    <t>998767102</t>
  </si>
  <si>
    <t>Přesun hmot tonážní pro zámečnické konstrukce v objektech v do 12 m</t>
  </si>
  <si>
    <t>-1292671856</t>
  </si>
  <si>
    <t>140</t>
  </si>
  <si>
    <t>998767181</t>
  </si>
  <si>
    <t>Příplatek k přesunu hmot tonážní 767 prováděný bez použití mechanizace</t>
  </si>
  <si>
    <t>738249669</t>
  </si>
  <si>
    <t>771</t>
  </si>
  <si>
    <t>Podlahy z dlaždic</t>
  </si>
  <si>
    <t>141</t>
  </si>
  <si>
    <t>771473113</t>
  </si>
  <si>
    <t>Montáž soklíků z dlaždic keramických lepených rovných v do 120 mm</t>
  </si>
  <si>
    <t>-929696889</t>
  </si>
  <si>
    <t>(1,395+1,5+0,3+2,5+1,385+0,125+1,81+3+1,2*2+0,3-0,8)</t>
  </si>
  <si>
    <t>(5,94+4,3+0,45*2+1,5+1,8+2,19+1,3+3,79+1,6)</t>
  </si>
  <si>
    <t>(1+1,3+1,8+1,1+1,6+0,9+0,9+1+1,8-0,7)</t>
  </si>
  <si>
    <t>142</t>
  </si>
  <si>
    <t>771574153</t>
  </si>
  <si>
    <t>Montáž podlah keramických velkoformátových lepených rozlivovým lepidlem přes 2 do 4 ks/ m2</t>
  </si>
  <si>
    <t>894817640</t>
  </si>
  <si>
    <t>"3.NP"</t>
  </si>
  <si>
    <t>7+4,3+4+49,24</t>
  </si>
  <si>
    <t>1,4*4,1</t>
  </si>
  <si>
    <t>143</t>
  </si>
  <si>
    <t>597613090.M01</t>
  </si>
  <si>
    <t>dlaždice keramické RAKO - podlahy velkoformátové- odhad ceny - výběr dle investora</t>
  </si>
  <si>
    <t>-845760007</t>
  </si>
  <si>
    <t>70,2*1,15</t>
  </si>
  <si>
    <t>47,935*0,1*1,1</t>
  </si>
  <si>
    <t>144</t>
  </si>
  <si>
    <t>771574312</t>
  </si>
  <si>
    <t>Montáž podlah keramických režných hladkých lepených rychletuhnoucím flexi lepidlem do 12 ks/ m2</t>
  </si>
  <si>
    <t>-498938461</t>
  </si>
  <si>
    <t>"dlažba u dveří výtahové šachty"</t>
  </si>
  <si>
    <t>1,03*0,3*2</t>
  </si>
  <si>
    <t>"m.č.1.01"</t>
  </si>
  <si>
    <t>145</t>
  </si>
  <si>
    <t>597614080.M01</t>
  </si>
  <si>
    <t>dlaždice keramické slinuté neglazované 29,8 x 29,8 x 0,9 cm - odhad ceny výběr dle investora</t>
  </si>
  <si>
    <t>-49366294</t>
  </si>
  <si>
    <t>10,018</t>
  </si>
  <si>
    <t>73,355*0,1</t>
  </si>
  <si>
    <t>17,354*1,1 'Přepočtené koeficientem množství</t>
  </si>
  <si>
    <t>146</t>
  </si>
  <si>
    <t>771990111</t>
  </si>
  <si>
    <t>Vyrovnání podkladu samonivelační stěrkou tl 4 mm pevnosti 15 Mpa</t>
  </si>
  <si>
    <t>-1736062322</t>
  </si>
  <si>
    <t>147</t>
  </si>
  <si>
    <t>998771102</t>
  </si>
  <si>
    <t>Přesun hmot tonážní pro podlahy z dlaždic v objektech v do 12 m</t>
  </si>
  <si>
    <t>-318944644</t>
  </si>
  <si>
    <t>148</t>
  </si>
  <si>
    <t>998771181</t>
  </si>
  <si>
    <t>Příplatek k přesunu hmot tonážní 771 prováděný bez použití mechanizace</t>
  </si>
  <si>
    <t>-327230437</t>
  </si>
  <si>
    <t>776</t>
  </si>
  <si>
    <t>Podlahy povlakové</t>
  </si>
  <si>
    <t>149</t>
  </si>
  <si>
    <t>776111311</t>
  </si>
  <si>
    <t>Vysátí podkladu povlakových podlah</t>
  </si>
  <si>
    <t>-1139750259</t>
  </si>
  <si>
    <t>72,82-5,74</t>
  </si>
  <si>
    <t>18,8</t>
  </si>
  <si>
    <t>150</t>
  </si>
  <si>
    <t>776121111</t>
  </si>
  <si>
    <t>Vodou ředitelná penetrace savého podkladu povlakových podlah ředěná v poměru 1:3</t>
  </si>
  <si>
    <t>1184401202</t>
  </si>
  <si>
    <t>151</t>
  </si>
  <si>
    <t>776211111</t>
  </si>
  <si>
    <t>Lepení textilních pásů</t>
  </si>
  <si>
    <t>300582394</t>
  </si>
  <si>
    <t>85,88</t>
  </si>
  <si>
    <t>152</t>
  </si>
  <si>
    <t>697510020</t>
  </si>
  <si>
    <t>koberec zátěžový-vysoká zátěž, šíře 4 m</t>
  </si>
  <si>
    <t>-986137370</t>
  </si>
  <si>
    <t>85,88*1,1 'Přepočtené koeficientem množství</t>
  </si>
  <si>
    <t>153</t>
  </si>
  <si>
    <t>776421111</t>
  </si>
  <si>
    <t>Montáž obvodových lišt lepením</t>
  </si>
  <si>
    <t>1404844896</t>
  </si>
  <si>
    <t>7,45*2+4,85*2+5,94*2-1,6+0,45*10</t>
  </si>
  <si>
    <t>4,7*2+4</t>
  </si>
  <si>
    <t>154</t>
  </si>
  <si>
    <t>284110100</t>
  </si>
  <si>
    <t>lišta speciální soklová PVC 10340 20 x 100 mm role 50 m</t>
  </si>
  <si>
    <t>-2021515120</t>
  </si>
  <si>
    <t>52,78*1,02 'Přepočtené koeficientem množství</t>
  </si>
  <si>
    <t>155</t>
  </si>
  <si>
    <t>776421312</t>
  </si>
  <si>
    <t>Montáž přechodových šroubovaných lišt</t>
  </si>
  <si>
    <t>-262321924</t>
  </si>
  <si>
    <t>1,6+0,9</t>
  </si>
  <si>
    <t>1,4+4,1+1,4</t>
  </si>
  <si>
    <t>156</t>
  </si>
  <si>
    <t>590541000</t>
  </si>
  <si>
    <t>profil přechodový např.( Schlüter-RENO-AV, hliník, AVT 80 B20), (8 x 20 x 2500mm)</t>
  </si>
  <si>
    <t>1778059290</t>
  </si>
  <si>
    <t>9,4*1,2 'Přepočtené koeficientem množství</t>
  </si>
  <si>
    <t>157</t>
  </si>
  <si>
    <t>998776102</t>
  </si>
  <si>
    <t>Přesun hmot tonážní pro podlahy povlakové v objektech v do 12 m</t>
  </si>
  <si>
    <t>1554248451</t>
  </si>
  <si>
    <t>158</t>
  </si>
  <si>
    <t>998776181</t>
  </si>
  <si>
    <t>Příplatek k přesunu hmot tonážní 776 prováděný bez použití mechanizace</t>
  </si>
  <si>
    <t>-872259894</t>
  </si>
  <si>
    <t>781</t>
  </si>
  <si>
    <t>Dokončovací práce - obklady</t>
  </si>
  <si>
    <t>159</t>
  </si>
  <si>
    <t>781474153</t>
  </si>
  <si>
    <t>Montáž obkladů vnitřních keramických velkoformátových do 4 ks/m2 lepených flexibilním lepidlem</t>
  </si>
  <si>
    <t>-1533341424</t>
  </si>
  <si>
    <t>(2,5*2+1,6*2)*2</t>
  </si>
  <si>
    <t>(1,74*2+1,6*2)*2</t>
  </si>
  <si>
    <t>-(0,7*2)</t>
  </si>
  <si>
    <t>(0,9*2+1,6*2)*2</t>
  </si>
  <si>
    <t>2*0,7</t>
  </si>
  <si>
    <t>160</t>
  </si>
  <si>
    <t>597610751.M01</t>
  </si>
  <si>
    <t>obkládačky keramické  velkoformátové</t>
  </si>
  <si>
    <t>745402100</t>
  </si>
  <si>
    <t>36,96*1,15 'Přepočtené koeficientem množství</t>
  </si>
  <si>
    <t>161</t>
  </si>
  <si>
    <t>781479194</t>
  </si>
  <si>
    <t>Příplatek k montáži obkladů vnitřních keramických hladkých za nerovný povrch</t>
  </si>
  <si>
    <t>421956999</t>
  </si>
  <si>
    <t>162</t>
  </si>
  <si>
    <t>781479196</t>
  </si>
  <si>
    <t>Příplatek k montáži obkladů vnitřních keramických hladkých za spárování tmelem dvousložkovým</t>
  </si>
  <si>
    <t>241149211</t>
  </si>
  <si>
    <t>163</t>
  </si>
  <si>
    <t>781479197</t>
  </si>
  <si>
    <t>Příplatek k montáži obkladů vnitřních keramických hladkých za lepením lepidlem dvousložkovým</t>
  </si>
  <si>
    <t>1230513581</t>
  </si>
  <si>
    <t>164</t>
  </si>
  <si>
    <t>781491021</t>
  </si>
  <si>
    <t>Montáž zrcadel plochy do 1 m2 lepených silikonovým tmelem na keramický obklad</t>
  </si>
  <si>
    <t>-482124030</t>
  </si>
  <si>
    <t>1*2</t>
  </si>
  <si>
    <t>165</t>
  </si>
  <si>
    <t>634651260</t>
  </si>
  <si>
    <t>zrcadlo nemontované čiré tl. 5 mm, max. rozměr 3210 x 2250 mm</t>
  </si>
  <si>
    <t>-2137065063</t>
  </si>
  <si>
    <t>2*1,1 'Přepočtené koeficientem množství</t>
  </si>
  <si>
    <t>166</t>
  </si>
  <si>
    <t>781494111</t>
  </si>
  <si>
    <t>Plastové profily rohové lepené flexibilním lepidlem</t>
  </si>
  <si>
    <t>222660178</t>
  </si>
  <si>
    <t>2,000*2</t>
  </si>
  <si>
    <t>167</t>
  </si>
  <si>
    <t>781494511</t>
  </si>
  <si>
    <t>Plastové profily ukončovací lepené flexibilním lepidlem</t>
  </si>
  <si>
    <t>705491185</t>
  </si>
  <si>
    <t>(2,5*2+1,6*2)</t>
  </si>
  <si>
    <t>-0,8</t>
  </si>
  <si>
    <t>(1,74*2+1,6*2)</t>
  </si>
  <si>
    <t>-(0,7)</t>
  </si>
  <si>
    <t>(0,9*2+1,6*2)</t>
  </si>
  <si>
    <t>-0,6</t>
  </si>
  <si>
    <t>0,7*2</t>
  </si>
  <si>
    <t>168</t>
  </si>
  <si>
    <t>781495111</t>
  </si>
  <si>
    <t>Penetrace podkladu vnitřních obkladů</t>
  </si>
  <si>
    <t>1029729384</t>
  </si>
  <si>
    <t>169</t>
  </si>
  <si>
    <t>998781102</t>
  </si>
  <si>
    <t>Přesun hmot tonážní pro obklady keramické v objektech v do 12 m</t>
  </si>
  <si>
    <t>-2006457303</t>
  </si>
  <si>
    <t>170</t>
  </si>
  <si>
    <t>998781181</t>
  </si>
  <si>
    <t>Příplatek k přesunu hmot tonážní 781 prováděný bez použití mechanizace</t>
  </si>
  <si>
    <t>-954463297</t>
  </si>
  <si>
    <t>784</t>
  </si>
  <si>
    <t>Dokončovací práce - malby a tapety</t>
  </si>
  <si>
    <t>171</t>
  </si>
  <si>
    <t>784181101</t>
  </si>
  <si>
    <t>Základní akrylátová jednonásobná penetrace podkladu v místnostech výšky do 3,80m</t>
  </si>
  <si>
    <t>1580527527</t>
  </si>
  <si>
    <t>(8,5*2+1,2*2+2,96*2+11,714*2+7,54*2+8,32*2)-36,96</t>
  </si>
  <si>
    <t>51,487+20,8+1,125+182,4+75+13</t>
  </si>
  <si>
    <t>172</t>
  </si>
  <si>
    <t>784181121</t>
  </si>
  <si>
    <t>Hloubková jednonásobná penetrace podkladu v místnostech výšky do 3,80 m</t>
  </si>
  <si>
    <t>-888420965</t>
  </si>
  <si>
    <t>173</t>
  </si>
  <si>
    <t>784221101</t>
  </si>
  <si>
    <t>Dvojnásobné bílé malby  ze směsí za sucha dobře otěruvzdorných v místnostech do 3,80 m</t>
  </si>
  <si>
    <t>-164835232</t>
  </si>
  <si>
    <t>387,32+81,942</t>
  </si>
  <si>
    <t>02 - Zdravotně technická instalace</t>
  </si>
  <si>
    <t xml:space="preserve"> </t>
  </si>
  <si>
    <t>9 - Ostatní konstrukce</t>
  </si>
  <si>
    <t>721 - Vnitřní kanalizace</t>
  </si>
  <si>
    <t>722 - Vnitřní vodovod</t>
  </si>
  <si>
    <t>725 - Zařizovací předměty</t>
  </si>
  <si>
    <t>726 - Předstěnové instalace</t>
  </si>
  <si>
    <t>Ostatní konstrukce</t>
  </si>
  <si>
    <t>prop 1</t>
  </si>
  <si>
    <t>prostupy, rýhy, stavební přípomoce</t>
  </si>
  <si>
    <t>soubor</t>
  </si>
  <si>
    <t>721</t>
  </si>
  <si>
    <t>Vnitřní kanalizace</t>
  </si>
  <si>
    <t>721 17-4042</t>
  </si>
  <si>
    <t>Potrubí HT připojovací DN 40</t>
  </si>
  <si>
    <t>721 17-4043</t>
  </si>
  <si>
    <t>Potrubí HT připojovací DN 50</t>
  </si>
  <si>
    <t>721 17-4045</t>
  </si>
  <si>
    <t>Potrubí HT připojovací DN 100</t>
  </si>
  <si>
    <t>721 17-4024</t>
  </si>
  <si>
    <t>Potrubí HT odpadní svislé DN 70</t>
  </si>
  <si>
    <t>721 17-4025</t>
  </si>
  <si>
    <t>Potrubí HT odpadní svislé DN 100</t>
  </si>
  <si>
    <t>721 19-4104</t>
  </si>
  <si>
    <t>Vyvedení odpadních výpustek DN 40</t>
  </si>
  <si>
    <t>721 19-4105</t>
  </si>
  <si>
    <t>Vyvedení odpadních výpustek DN 50</t>
  </si>
  <si>
    <t>721 19-4109</t>
  </si>
  <si>
    <t>Vyvedení odpadních výpustek DN 100</t>
  </si>
  <si>
    <t>721 22-6521</t>
  </si>
  <si>
    <t>Zápachová uzávěrka nástěnná DN 40</t>
  </si>
  <si>
    <t>721 29-0111</t>
  </si>
  <si>
    <t>Zkouška těsnosti kanalizace vodou do DN 125</t>
  </si>
  <si>
    <t>998 72-1102</t>
  </si>
  <si>
    <t>Přesun hmot pro vnitřní kanalizaci, výšky od 6 do 12 m</t>
  </si>
  <si>
    <t>722</t>
  </si>
  <si>
    <t>Vnitřní vodovod</t>
  </si>
  <si>
    <t>inf 1</t>
  </si>
  <si>
    <t>Napojení na stáv. rozvod vody ve stáv. objektu</t>
  </si>
  <si>
    <t>722 17-4002</t>
  </si>
  <si>
    <t>Potrubí z PPR, studená PN16 D 20 x 2,8</t>
  </si>
  <si>
    <t>722 17-4003</t>
  </si>
  <si>
    <t>Potrubí z PPR, studená PN16 D 25 x 3,5</t>
  </si>
  <si>
    <t>722 17-4022</t>
  </si>
  <si>
    <t>Potrubí z PPR, teplá PN20 D 20 x 3,4</t>
  </si>
  <si>
    <t>722 18-1211</t>
  </si>
  <si>
    <t>Izolace návleková tl. stěny 6 mm vnitřní průměr do 22 mm</t>
  </si>
  <si>
    <t>722 18-1212</t>
  </si>
  <si>
    <t>Izolace návleková tl. stěny 6 mm vnitřní průměr 22 - 32 mm</t>
  </si>
  <si>
    <t>722 18-1241</t>
  </si>
  <si>
    <t>Izolace návleková tl. stěny 13 - 20 mm vnitřní průměr do 22 mm</t>
  </si>
  <si>
    <t>722 19-0401</t>
  </si>
  <si>
    <t>Vyvedení a upevnění výpustek do DN 25</t>
  </si>
  <si>
    <t>722 22-0111</t>
  </si>
  <si>
    <t>Nástěnka pro výtokový ventil G 1/2</t>
  </si>
  <si>
    <t>722 22-4115</t>
  </si>
  <si>
    <t>Kohouty plnicí a vypouštěcí G 1/2" - rohové chrom</t>
  </si>
  <si>
    <t>722 23-2044</t>
  </si>
  <si>
    <t>Kohout kulový G 3/4"</t>
  </si>
  <si>
    <t>722 22-1134</t>
  </si>
  <si>
    <t>Ventil výtokový G 1/2"</t>
  </si>
  <si>
    <t>722 23-1072</t>
  </si>
  <si>
    <t>Ventil zpětný G 1/2"</t>
  </si>
  <si>
    <t>722 29-0234</t>
  </si>
  <si>
    <t>Proplach a dezinfekce vodovod.potrubí do DN 80</t>
  </si>
  <si>
    <t>998 72-2102</t>
  </si>
  <si>
    <t>Přesun hmot pro vnitřní vodovod do 50 m vodorovně, výšky od 6 do 12 m</t>
  </si>
  <si>
    <t>725</t>
  </si>
  <si>
    <t>Zařizovací předměty</t>
  </si>
  <si>
    <t>725 12-1501</t>
  </si>
  <si>
    <t>Pisoár keramický s automatickým splach. bez splach. nádrže, bez otvoru pro ventil</t>
  </si>
  <si>
    <t>725 21-1641</t>
  </si>
  <si>
    <t>Umyvadlo 670 mm s odkládacími plochami bílé keramické se zápach. uzávěrkou, uchycení na stěnu šrouby</t>
  </si>
  <si>
    <t>725 31-1121</t>
  </si>
  <si>
    <t>Dřez nerezový s odkapávací plochou</t>
  </si>
  <si>
    <t>725 11-2022</t>
  </si>
  <si>
    <t>WC závěsné na nosné stěny s hlubokým splach., odpad vodorovný</t>
  </si>
  <si>
    <t>725 11-9125</t>
  </si>
  <si>
    <t>Montáž klozetových mís závěsných na nosné stěny</t>
  </si>
  <si>
    <t>725 29-1712</t>
  </si>
  <si>
    <t>Madlo krakorcové pevné 834 mm</t>
  </si>
  <si>
    <t>725 29-1712.1</t>
  </si>
  <si>
    <t>Madlo krakorcové sklopné 834 mm</t>
  </si>
  <si>
    <t>725 82-2612</t>
  </si>
  <si>
    <t>Umyvadlová baterie stojánková páková s výpustí</t>
  </si>
  <si>
    <t>725 82-1326</t>
  </si>
  <si>
    <t>Dřezová baterie stojánková páková s otáčivým ústím 265 mm</t>
  </si>
  <si>
    <t>725 53-1101</t>
  </si>
  <si>
    <t>Zásobníkový ohřívač vody beztlakový 5 l / 2 kW</t>
  </si>
  <si>
    <t>725 53-9201</t>
  </si>
  <si>
    <t>Montáž ohřívačů závěsných do 15 l</t>
  </si>
  <si>
    <t>998 72-5101</t>
  </si>
  <si>
    <t>Přesun hmot pro zařizovací předměty do 50 m vodorovně, výšky do 6 m</t>
  </si>
  <si>
    <t>726</t>
  </si>
  <si>
    <t>Předstěnové instalace</t>
  </si>
  <si>
    <t>726 11-1031</t>
  </si>
  <si>
    <t>Předstěnový instalační systém pro závěsné klozety, ovládání zepředu, výška 1080 mm</t>
  </si>
  <si>
    <t>726 11-1021</t>
  </si>
  <si>
    <t>Předstěnový instalační systém pro závěsné pisoáry</t>
  </si>
  <si>
    <t>726 19-1001</t>
  </si>
  <si>
    <t>Zvukoizolační souprava pro WC a bidet</t>
  </si>
  <si>
    <t>998 72-6111</t>
  </si>
  <si>
    <t>Přesun hmot pro instalační prefabrikáty do 50 m vodorovně, výšky do 6 m</t>
  </si>
  <si>
    <t>03 - Plynoinstalace</t>
  </si>
  <si>
    <t>D1 - Ostatní konstrukce a práce</t>
  </si>
  <si>
    <t>D2 - Vnitřní plynovod</t>
  </si>
  <si>
    <t>D1</t>
  </si>
  <si>
    <t>Ostatní konstrukce a práce</t>
  </si>
  <si>
    <t>PROP 01</t>
  </si>
  <si>
    <t>Provozní zkoušky, odvzdušnění a uvedení do provozu</t>
  </si>
  <si>
    <t>KPL</t>
  </si>
  <si>
    <t>PROP 02</t>
  </si>
  <si>
    <t>Bourání, prostupy, drážky ve staveb. konstr</t>
  </si>
  <si>
    <t>P</t>
  </si>
  <si>
    <t>Poznámka k položce:
se začištěním</t>
  </si>
  <si>
    <t>PROP 03</t>
  </si>
  <si>
    <t>Štítkování rozvodů a armatur</t>
  </si>
  <si>
    <t>PROP 04</t>
  </si>
  <si>
    <t>Pomocné lešení</t>
  </si>
  <si>
    <t>723 29-0822</t>
  </si>
  <si>
    <t>Přesun hmot do 12 m</t>
  </si>
  <si>
    <t>Poznámka k položce:
Celkem</t>
  </si>
  <si>
    <t>D2</t>
  </si>
  <si>
    <t>Vnitřní plynovod</t>
  </si>
  <si>
    <t>724 18-1014</t>
  </si>
  <si>
    <t>Potrubí z tr. Měděných, spoj lisováním DN 25</t>
  </si>
  <si>
    <t>Poznámka k položce:
vč. tvarovek</t>
  </si>
  <si>
    <t>723 15-0366</t>
  </si>
  <si>
    <t>Potrubí ocel hladké černé svař DN 40</t>
  </si>
  <si>
    <t>Poznámka k položce:
chránička</t>
  </si>
  <si>
    <t>723 19-0902</t>
  </si>
  <si>
    <t>Tlaková zkouška plyn potrubí do DN 40</t>
  </si>
  <si>
    <t>723 23-1163</t>
  </si>
  <si>
    <t>Kohouty kulové G-3/4"</t>
  </si>
  <si>
    <t>KUS</t>
  </si>
  <si>
    <t>734 23-1164</t>
  </si>
  <si>
    <t>Kohouty kulové G-1"</t>
  </si>
  <si>
    <t>723 16 - 0204</t>
  </si>
  <si>
    <t>Přípojky k plynoměrům G 1"</t>
  </si>
  <si>
    <t>inf 01</t>
  </si>
  <si>
    <t>Havarijní elektroventil EVH 1025-2/LR</t>
  </si>
  <si>
    <t>kpl</t>
  </si>
  <si>
    <t>Poznámka k položce:
PEVEKO</t>
  </si>
  <si>
    <t>inf 02</t>
  </si>
  <si>
    <t>D+MT NTL regulátor B 6</t>
  </si>
  <si>
    <t>inf 03</t>
  </si>
  <si>
    <t>Protipožární těsnění prostupů konstr do DN 40</t>
  </si>
  <si>
    <t>inf 04</t>
  </si>
  <si>
    <t>Revize, dokumentace skutečného provedení</t>
  </si>
  <si>
    <t>998 72-3102</t>
  </si>
  <si>
    <t>Plynovod vnitřní přesun hmot v -do 12 m</t>
  </si>
  <si>
    <t>T</t>
  </si>
  <si>
    <t>04 - Vzduchotechnika</t>
  </si>
  <si>
    <t>751 - Vzduchotechnika</t>
  </si>
  <si>
    <t xml:space="preserve">    D1 - Demontáže</t>
  </si>
  <si>
    <t xml:space="preserve">    D2 - Větrání podkroví se zázemím</t>
  </si>
  <si>
    <t>D3 - Ostatní</t>
  </si>
  <si>
    <t>D4 - Vzduchotechnika - Výrobní hala se zázemím</t>
  </si>
  <si>
    <t>751</t>
  </si>
  <si>
    <t>Demontáže</t>
  </si>
  <si>
    <t>D751 51-1122</t>
  </si>
  <si>
    <t>potubní rozvody kruhové do průměru 200mm - předpoklad 7 bm</t>
  </si>
  <si>
    <t>ks</t>
  </si>
  <si>
    <t>998-75-1101</t>
  </si>
  <si>
    <t>Odstranění, přesun hmot</t>
  </si>
  <si>
    <t>998-xxx</t>
  </si>
  <si>
    <t>Průzkum (odhalení) konstrukcí</t>
  </si>
  <si>
    <t>Větrání podkroví se zázemím</t>
  </si>
  <si>
    <t>751-429-V1.001.at</t>
  </si>
  <si>
    <t>POZICE 1 - Ventilátor potrubní diagonální plastový víceotáčkový např.Mixvent TD 350/125, vč.pruž.manžet, uchycení a příslušenství, M = 190 m3/h, Pext = 75Pa, IP44, 230V, 26/22W</t>
  </si>
  <si>
    <t>EL.1</t>
  </si>
  <si>
    <t>ovládání - program.týdenní hodiny + spínač - dod.elektro</t>
  </si>
  <si>
    <t>VZT.1</t>
  </si>
  <si>
    <t>příslušenství k ventilátoru, manžety pružné, uchycení</t>
  </si>
  <si>
    <t>751-429-V1.002.at</t>
  </si>
  <si>
    <t>POZICE 2 - Ventilátor radiální tichý, provedení do podhledu/předstěny např.Quadro Micro 100-I vč.zpět.klapky,filtru, spínače a příslušenství, 230V, 25/33W, M = 75 m3/h, P = 60Pa, IP x4</t>
  </si>
  <si>
    <t>EL.2</t>
  </si>
  <si>
    <t>ovládání - termostat nastavitelný + spínač - dod.elektro</t>
  </si>
  <si>
    <t>VZT.2</t>
  </si>
  <si>
    <t>příslušenství k ventilátoru, uchycení</t>
  </si>
  <si>
    <t>751 12-2052</t>
  </si>
  <si>
    <t>Montáž ventilátoru radiálního nástěnného od prům.100 do 200</t>
  </si>
  <si>
    <t>751 133012</t>
  </si>
  <si>
    <t>Montáž diagonálního ventilátoru potrubního průměr 100 - 200mm vč.přísluš.</t>
  </si>
  <si>
    <t>429-70-at.inf</t>
  </si>
  <si>
    <t>Talířový ventil odvodní kovový do d140 včetně napojení na potrubí, povrch.úprava RAL dle arch.řešení</t>
  </si>
  <si>
    <t>751 32-2012</t>
  </si>
  <si>
    <t>Montáž talířového ventilu průměru 100-200mm</t>
  </si>
  <si>
    <t>429-70.at</t>
  </si>
  <si>
    <t>Zpětná klapka potrubní do kruh.potrubí do průměru 140mm vč.přísluš.</t>
  </si>
  <si>
    <t>751-514679</t>
  </si>
  <si>
    <t>Montáž zpětné klapky potrubní průměru 100-200 mm</t>
  </si>
  <si>
    <t>429-7xxxx</t>
  </si>
  <si>
    <t>Dveřní mřížka oboustranná do plochy 0,05m2, pozinkovaná + povrch RAL dle architekta vč.uchycení a příslušenství</t>
  </si>
  <si>
    <t>751 39-8031.at.inf</t>
  </si>
  <si>
    <t>Montáž ventilační mřížky do dveří plocha do 0.05 m2</t>
  </si>
  <si>
    <t>429-72301.at</t>
  </si>
  <si>
    <t>Protidešťová stříška kruhová komfortní do d100 včetně síta, povrch RAL dle arch.řešení a příslušenství</t>
  </si>
  <si>
    <t>429-72302.at</t>
  </si>
  <si>
    <t>Protidešťová stříška kruhová komfortní d140 včetně síta, povrch RAL dle arch.řešení a příslušenství</t>
  </si>
  <si>
    <t>751-514762</t>
  </si>
  <si>
    <t>Mtž protidešťové stříšky plech potrubí kruhové s přírubou do průměru 200 mm</t>
  </si>
  <si>
    <t>751-at.</t>
  </si>
  <si>
    <t>Větrání výtah.šachty - dle dodavatele výtahu - předpoklad 2 protipož.mřížky do plochy 0.04 m2 vč.příslušenství</t>
  </si>
  <si>
    <t>751 39-8022</t>
  </si>
  <si>
    <t>Montáž stěnové mřížky do plochy 0.10 m2</t>
  </si>
  <si>
    <t>Poznámka k položce:
Potrubí kruhové pozinkové Spirálně vinuté těsné vč.přirážky na tvarovky</t>
  </si>
  <si>
    <t>751-510042.at</t>
  </si>
  <si>
    <t>Potrubí kruhové pozinkové Spirálně vinuté těsné vč.přirážky na tvarovky do průměru 100mm, 30% tvarovek</t>
  </si>
  <si>
    <t>bm</t>
  </si>
  <si>
    <t>751-510042.at.1</t>
  </si>
  <si>
    <t>Potrubí kruhové pozinkové Spirálně vinuté těsné vč.přirážky na tvarovky  do průměru 140mm, 30% tvarovek</t>
  </si>
  <si>
    <t>751 51-1122</t>
  </si>
  <si>
    <t>Montáž potrubí kruhového bez přírub průměru 100-200mm včetně tvarovek</t>
  </si>
  <si>
    <t>Poznámka k položce:
Hadice flexibilní zvukoizolační s miner.izolací, parozábranou a AL folií standardu Sono</t>
  </si>
  <si>
    <t>429-80-at.inf</t>
  </si>
  <si>
    <t>Hadice flexibilní zvukoizolační s miner.izolací, parozábranou a AL folií standardu Sono do průměru 100mm</t>
  </si>
  <si>
    <t>429-80-at.inf.1</t>
  </si>
  <si>
    <t>Hadice flexibilní zvukoizolační s miner.izolací, parozábranou a AL folií standardu Sono do průměru 140mm</t>
  </si>
  <si>
    <t>429-80-at.inf.2</t>
  </si>
  <si>
    <t>Montáž hadic s izolací a AL obalem průměru 100-200 mm</t>
  </si>
  <si>
    <t>751-537113</t>
  </si>
  <si>
    <t>Odvod kondenzátu do kanalizace vč.dodání tvarovky</t>
  </si>
  <si>
    <t>Pol1</t>
  </si>
  <si>
    <t>Montáž odvaděče kondenzátu vč.přísluš.a napojení</t>
  </si>
  <si>
    <t>751-inf.</t>
  </si>
  <si>
    <t>Tepelná,požár. a hluk.izolace potrubí VZT - min.vata s AL folií tl.40mm</t>
  </si>
  <si>
    <t>751-53-7.inf.</t>
  </si>
  <si>
    <t>Montáž tepelné a protipožární izolace na potrubí VZT</t>
  </si>
  <si>
    <t>751-inf..1</t>
  </si>
  <si>
    <t>Montáž komponent VZT výše neuvedených</t>
  </si>
  <si>
    <t>783-42-6.inf.</t>
  </si>
  <si>
    <t>Nátěry potrubí dle vzorníku RAL (hygienické, protipovětrnostní, výstražné,..)</t>
  </si>
  <si>
    <t>998-75.inf</t>
  </si>
  <si>
    <t>Drobný montážní materiál - montáže</t>
  </si>
  <si>
    <t>kg</t>
  </si>
  <si>
    <t>Pol2</t>
  </si>
  <si>
    <t>Přesun hmot - montáže</t>
  </si>
  <si>
    <t>D3</t>
  </si>
  <si>
    <t>Ostatní</t>
  </si>
  <si>
    <t>179</t>
  </si>
  <si>
    <t>751-99.at</t>
  </si>
  <si>
    <t>Vyvzorkování viditelných elementů a potrubí</t>
  </si>
  <si>
    <t>180</t>
  </si>
  <si>
    <t>751-99.at.1</t>
  </si>
  <si>
    <t>Zaregulování systému VZT</t>
  </si>
  <si>
    <t>hod</t>
  </si>
  <si>
    <t>181</t>
  </si>
  <si>
    <t>751-99.at.2</t>
  </si>
  <si>
    <t>Zprovoznění/oživení systému VZT, zaškolení obsluhy</t>
  </si>
  <si>
    <t>182</t>
  </si>
  <si>
    <t>751-99.at.3</t>
  </si>
  <si>
    <t>Koordinace profesí</t>
  </si>
  <si>
    <t>183</t>
  </si>
  <si>
    <t>751-99.at.4</t>
  </si>
  <si>
    <t>Drobný materiál - ostatní (štítky, cedulky do 15*10cm, …)  - předpoklad 5ks</t>
  </si>
  <si>
    <t>184</t>
  </si>
  <si>
    <t>751-99.at.5</t>
  </si>
  <si>
    <t>Zhotovení realizační/dodavatelské dokumentace VZT</t>
  </si>
  <si>
    <t>185</t>
  </si>
  <si>
    <t>751-99.at.6</t>
  </si>
  <si>
    <t>Zhotovení realizační/dodavatelské dokumentace MaR</t>
  </si>
  <si>
    <t>186</t>
  </si>
  <si>
    <t>751-99.at.7</t>
  </si>
  <si>
    <t>Zhotovení dokumentace skut.provedení VZT</t>
  </si>
  <si>
    <t>187</t>
  </si>
  <si>
    <t>751-99.at.8</t>
  </si>
  <si>
    <t>Ostatní položky neuvedené</t>
  </si>
  <si>
    <t>188</t>
  </si>
  <si>
    <t>ST.1</t>
  </si>
  <si>
    <t>Napojení zařízení VZT na soustavu elektro, ZTI, SLP a dalších</t>
  </si>
  <si>
    <t>190</t>
  </si>
  <si>
    <t>ST.2</t>
  </si>
  <si>
    <t>prostup střechou do průměru 200mm vč.olemování a utěsnění proti vodě vč.začištění</t>
  </si>
  <si>
    <t>194</t>
  </si>
  <si>
    <t>ST.3</t>
  </si>
  <si>
    <t>otvory ve vnitřní příčce do průměru 200mm délky do 150mm vč.začištění</t>
  </si>
  <si>
    <t>195</t>
  </si>
  <si>
    <t>ST.4</t>
  </si>
  <si>
    <t>Otvory ve dveřních výplních do plochy 0.08 m2</t>
  </si>
  <si>
    <t>196</t>
  </si>
  <si>
    <t>ST.5</t>
  </si>
  <si>
    <t>Otvory ve stěnách pro mřížky do plochy 0.08 m2</t>
  </si>
  <si>
    <t>197</t>
  </si>
  <si>
    <t>ST.6</t>
  </si>
  <si>
    <t>Revizní dvířka protipožární vč.uzavírání a příslušenství do rozměru 300*300mm</t>
  </si>
  <si>
    <t>198</t>
  </si>
  <si>
    <t>ST.7</t>
  </si>
  <si>
    <t>Pomocné konstrukce pro zařízení VZT - typizované nosné profily z povrchově upravené oceli</t>
  </si>
  <si>
    <t>199</t>
  </si>
  <si>
    <t>ST.8</t>
  </si>
  <si>
    <t>protipožární utěsnění prostupu protipož.konstrukcí pomocí tmelu do obvodu 900 mm - předpoklad 7 míst</t>
  </si>
  <si>
    <t>200</t>
  </si>
  <si>
    <t>ST.9</t>
  </si>
  <si>
    <t>Stavební přípomoce - úpravy konstrukcí podhledových ze SDK vč.zapravení a začištění - předpoklad 1m2</t>
  </si>
  <si>
    <t>201</t>
  </si>
  <si>
    <t>ST.10</t>
  </si>
  <si>
    <t>Ostatní stavební přípomoce</t>
  </si>
  <si>
    <t>D4</t>
  </si>
  <si>
    <t>Vzduchotechnika - Výrobní hala se zázemím</t>
  </si>
  <si>
    <t>05 - Vytápění</t>
  </si>
  <si>
    <t>D1 - Ostatní konstrukce, stavební přípomoce, bourání a demontáže</t>
  </si>
  <si>
    <t>713 - Izolace tepelné UT</t>
  </si>
  <si>
    <t>732 - Kotelny, Strojovny</t>
  </si>
  <si>
    <t>733 - Rozvod potrubí UT</t>
  </si>
  <si>
    <t>734 - Armatury</t>
  </si>
  <si>
    <t>735 - Otopná tělesa</t>
  </si>
  <si>
    <t>Ostatní konstrukce, stavební přípomoce, bourání a demontáže</t>
  </si>
  <si>
    <t>Protipožární těsnění průchodů rozvodů UT</t>
  </si>
  <si>
    <t>Dokumentace skutečného provedení</t>
  </si>
  <si>
    <t>Napuštění a propláchnutí systému uprav. vodou</t>
  </si>
  <si>
    <t>Dilatační a topné zkoušky</t>
  </si>
  <si>
    <t>PROP 05</t>
  </si>
  <si>
    <t>Provozní zkoušky a uvedení do provozu</t>
  </si>
  <si>
    <t>PROP 06</t>
  </si>
  <si>
    <t>Zaškolení obsluhy</t>
  </si>
  <si>
    <t>732 19-9100</t>
  </si>
  <si>
    <t>PROP 07</t>
  </si>
  <si>
    <t>Ostatní konstrukce přesun hmot v -12m</t>
  </si>
  <si>
    <t>Izolace tepelné UT</t>
  </si>
  <si>
    <t>733 81-1231</t>
  </si>
  <si>
    <t>Iz.tep.potr.PP D15/13</t>
  </si>
  <si>
    <t>733 81-1241</t>
  </si>
  <si>
    <t>Iz.tep.potr.PP  D18/19</t>
  </si>
  <si>
    <t>733 81-1241.1</t>
  </si>
  <si>
    <t>Iz.tep.potr.PP D22/19</t>
  </si>
  <si>
    <t>733 81-1252</t>
  </si>
  <si>
    <t>Iz.tep.potr.PP D35/25</t>
  </si>
  <si>
    <t>998 71-3102</t>
  </si>
  <si>
    <t>Izolace tepelné přesun hmot výš -12m</t>
  </si>
  <si>
    <t>732</t>
  </si>
  <si>
    <t>Kotelny, Strojovny</t>
  </si>
  <si>
    <t>PROP 01.1</t>
  </si>
  <si>
    <t>D+MT plynový závěsný kondenz kotel 7,1-37,1 kW, účinnost 109%,vč. Přísl.</t>
  </si>
  <si>
    <t>Poznámka k položce:
tech. Vzor: Vaillant VU 356/5-5</t>
  </si>
  <si>
    <t>PROP 02.1</t>
  </si>
  <si>
    <t>D+MT spalinových cest a sání 100/60-sestava</t>
  </si>
  <si>
    <t>Poznámka k položce:
celk. dl 2 m sestava</t>
  </si>
  <si>
    <t>PROP 03.1</t>
  </si>
  <si>
    <t>D ekviterm. regulátoru kotle pro 2 TO + dálkové ovládání (MT dod. Elektro)</t>
  </si>
  <si>
    <t>Poznámka k položce:
tech. Vzor: multiMATIC 700 + VR 70 + VR 91</t>
  </si>
  <si>
    <t>732 33-1614</t>
  </si>
  <si>
    <t>D+MT Expanzní tlaková nádoba 25l (6 bar)</t>
  </si>
  <si>
    <t>PROP 04.1</t>
  </si>
  <si>
    <t>D+MT set kompaktní dopouštěcí sestava s oddělovačem s udržováním tlaku a vodoměrem</t>
  </si>
  <si>
    <t>Poznámka k položce:
set</t>
  </si>
  <si>
    <t>732 42-1402</t>
  </si>
  <si>
    <t>oběhové čerpadlo el. s regulací 25-40</t>
  </si>
  <si>
    <t>Poznámka k položce:
Q=2,2 m3/h; H= do 4 m v.sl</t>
  </si>
  <si>
    <t>PROP 05.1</t>
  </si>
  <si>
    <t>Hydraulický vyrovnávač 4 m3/h vč. izol</t>
  </si>
  <si>
    <t>998 73-2101</t>
  </si>
  <si>
    <t>Strojovny přesun hmot výška -6m</t>
  </si>
  <si>
    <t>733</t>
  </si>
  <si>
    <t>Rozvod potrubí UT</t>
  </si>
  <si>
    <t>733 22-3301</t>
  </si>
  <si>
    <t>Potrubí CU 15x1  spoj lis</t>
  </si>
  <si>
    <t>Poznámka k položce:
vč.tvarovek</t>
  </si>
  <si>
    <t>733 22-3302</t>
  </si>
  <si>
    <t>Potrubí CU 18x1  spoj lis</t>
  </si>
  <si>
    <t>733 22-3303</t>
  </si>
  <si>
    <t>Potrubí CU 22x1  spoj lis</t>
  </si>
  <si>
    <t>733 22-3305</t>
  </si>
  <si>
    <t>Potrubí CU 35x1,5  spoj lis</t>
  </si>
  <si>
    <t>733 22-4206</t>
  </si>
  <si>
    <t>příplatek za CU 35x1,5 v kotelnách</t>
  </si>
  <si>
    <t>733 29-1101</t>
  </si>
  <si>
    <t>Tlak zkouška potrubí Cu do pr. 35</t>
  </si>
  <si>
    <t>998 73-3102</t>
  </si>
  <si>
    <t>Rozvod potrubí přesun hmot výš -6 m</t>
  </si>
  <si>
    <t>734</t>
  </si>
  <si>
    <t>Armatury</t>
  </si>
  <si>
    <t>734 21-1127</t>
  </si>
  <si>
    <t>Automat odvzd ventil G-1/2</t>
  </si>
  <si>
    <t>734 29-2714</t>
  </si>
  <si>
    <t>Kohout uzavír.kul G-3/4</t>
  </si>
  <si>
    <t>734 29-2716</t>
  </si>
  <si>
    <t>Kohout uzavír.kul G-5/4</t>
  </si>
  <si>
    <t>734 24-2413</t>
  </si>
  <si>
    <t>Ventily zpětné G 3/4</t>
  </si>
  <si>
    <t>734 29-1123</t>
  </si>
  <si>
    <t>Kohouty plnicí a vypouštěcí G 1/2</t>
  </si>
  <si>
    <t>734 29-1243</t>
  </si>
  <si>
    <t>Filtry G 3/4</t>
  </si>
  <si>
    <t>3-cestný směšovací ventil DN 25, Kv 4,0</t>
  </si>
  <si>
    <t>Poznámka k položce:
vč. Servopohonu - typ dle MaR</t>
  </si>
  <si>
    <t>734 29-6013</t>
  </si>
  <si>
    <t>Kompenzátor pryž G 3/4</t>
  </si>
  <si>
    <t>734 41-1113</t>
  </si>
  <si>
    <t>Teploměr bimetalový DTR</t>
  </si>
  <si>
    <t>734 42-1102</t>
  </si>
  <si>
    <t>Tlakoměr deformační č 03313 D 160</t>
  </si>
  <si>
    <t>Poznámka k položce:
vč. Sm. a uzávěru</t>
  </si>
  <si>
    <t>734 26-1402</t>
  </si>
  <si>
    <t>Radiátor 2 tr. roh. šroubení pro tělesa VK s vypouštěním</t>
  </si>
  <si>
    <t>Hlavice termostatická</t>
  </si>
  <si>
    <t>Poznámka k položce:
Heimeier K</t>
  </si>
  <si>
    <t>Hlavice ruční</t>
  </si>
  <si>
    <t>Jímky pro MaR</t>
  </si>
  <si>
    <t>Poznámka k položce:
dle MaR</t>
  </si>
  <si>
    <t>inf 05</t>
  </si>
  <si>
    <t>Měřič tepla ultarzvukový kompaktní s dálk. Odečtem vč. přísl. Čidel, BAT</t>
  </si>
  <si>
    <t>Poznámka k položce:
Qp =1,5 m3/h</t>
  </si>
  <si>
    <t>998 73-4101</t>
  </si>
  <si>
    <t>Armatury ÚT přesun hmot výška -6m</t>
  </si>
  <si>
    <t>735</t>
  </si>
  <si>
    <t>Otopná tělesa</t>
  </si>
  <si>
    <t>735 15-9220</t>
  </si>
  <si>
    <t>MT top těles oc deskových kompaktních s int. Vent. VK</t>
  </si>
  <si>
    <t>Poznámka k položce:
dvouřadých do 1500 mm</t>
  </si>
  <si>
    <t>735 15-2291</t>
  </si>
  <si>
    <t>11 VK-900/400</t>
  </si>
  <si>
    <t>Poznámka k položce:
vč. závěsů, OV</t>
  </si>
  <si>
    <t>735 15-2422</t>
  </si>
  <si>
    <t>21 VK-300/1800</t>
  </si>
  <si>
    <t>735 15-2551</t>
  </si>
  <si>
    <t>22 VK-500/400</t>
  </si>
  <si>
    <t>-1594404550</t>
  </si>
  <si>
    <t>735 15-2556</t>
  </si>
  <si>
    <t>22 VK-500/900</t>
  </si>
  <si>
    <t>735 15-2557</t>
  </si>
  <si>
    <t>22 VK-500/1000</t>
  </si>
  <si>
    <t>998 73-5102</t>
  </si>
  <si>
    <t>Otopná tělesa přesun hmot výška -12m</t>
  </si>
  <si>
    <t>Poznámka k položce:
Celkem; CELKEM</t>
  </si>
  <si>
    <t>06 - Elektroinstalace a hromosvod</t>
  </si>
  <si>
    <t>PSV - PSV</t>
  </si>
  <si>
    <t xml:space="preserve">    D.740 - Demontáže a VRN</t>
  </si>
  <si>
    <t xml:space="preserve">    D.741.1 - Dodávky zařízení</t>
  </si>
  <si>
    <t xml:space="preserve">    D.741.2 - Materiál elektromontážní</t>
  </si>
  <si>
    <t xml:space="preserve">    D.741.3 - Elektromontáže</t>
  </si>
  <si>
    <t xml:space="preserve">    D.741.4 - Ostatní náklady</t>
  </si>
  <si>
    <t>D.740</t>
  </si>
  <si>
    <t>Demontáže a VRN</t>
  </si>
  <si>
    <t>740.01</t>
  </si>
  <si>
    <t xml:space="preserve">Demont.stáv.FeZn hromosvodu bez svodů </t>
  </si>
  <si>
    <t>917706944</t>
  </si>
  <si>
    <t>740.02</t>
  </si>
  <si>
    <t xml:space="preserve">Revize elektroinstalace a hromosvodu </t>
  </si>
  <si>
    <t>-825156428</t>
  </si>
  <si>
    <t>740.03</t>
  </si>
  <si>
    <t xml:space="preserve">Komplexní zkoušky - Mar, zprovoznění a zkušební provoz </t>
  </si>
  <si>
    <t>h</t>
  </si>
  <si>
    <t>130707789</t>
  </si>
  <si>
    <t>740.04</t>
  </si>
  <si>
    <t xml:space="preserve">Napojení na stávající elelektroinstalci - průzkum </t>
  </si>
  <si>
    <t>-502342867</t>
  </si>
  <si>
    <t>740.05</t>
  </si>
  <si>
    <t xml:space="preserve">Projekt skutečného provedení stavby </t>
  </si>
  <si>
    <t>-599029720</t>
  </si>
  <si>
    <t>D.741.1</t>
  </si>
  <si>
    <t>Dodávky zařízení</t>
  </si>
  <si>
    <t>509035</t>
  </si>
  <si>
    <t>svítidlo LED např.BRS KO375 LED 28W</t>
  </si>
  <si>
    <t>509037</t>
  </si>
  <si>
    <t>svítidlo LED např.BRS KO480 LED 37W</t>
  </si>
  <si>
    <t>513923</t>
  </si>
  <si>
    <t>svít.LED např.AREL3000RM2KV 27W</t>
  </si>
  <si>
    <t>551212</t>
  </si>
  <si>
    <t>sv.LED 3W,1hod-nouzové svítidlo, piktogr.</t>
  </si>
  <si>
    <t>712113</t>
  </si>
  <si>
    <t>rozvodnice RK/OCEP-P,32A IP43/20,vč.náplně</t>
  </si>
  <si>
    <t>712113.1</t>
  </si>
  <si>
    <t>rozvodnice R3/OCEP-Z,32A IP40/20,48MOD,vč.náplně</t>
  </si>
  <si>
    <t>513923.1</t>
  </si>
  <si>
    <t>svít.LED např.AREL4000RMAS4ND 35W</t>
  </si>
  <si>
    <t>513923.2</t>
  </si>
  <si>
    <t>svít.LED např.LLL3000RM2KVM4 27W</t>
  </si>
  <si>
    <t>513923.3</t>
  </si>
  <si>
    <t>svít.LED např.US3000C_KN 28W</t>
  </si>
  <si>
    <t>513933</t>
  </si>
  <si>
    <t>houkačka 230VAC</t>
  </si>
  <si>
    <t>D.741.2</t>
  </si>
  <si>
    <t>Materiál elektromontážní</t>
  </si>
  <si>
    <t>171108</t>
  </si>
  <si>
    <t>vodič CY 6  /H07V-U/</t>
  </si>
  <si>
    <t>101305</t>
  </si>
  <si>
    <t>kabel CYKY 5x1,5</t>
  </si>
  <si>
    <t>101307</t>
  </si>
  <si>
    <t>kabel CYKY 5x2,5</t>
  </si>
  <si>
    <t>101106</t>
  </si>
  <si>
    <t>kabel CYKY 3x2,5</t>
  </si>
  <si>
    <t>101105</t>
  </si>
  <si>
    <t>kabel CYKY 3x1,5</t>
  </si>
  <si>
    <t>101005</t>
  </si>
  <si>
    <t>kabel CYKY 2x1,5</t>
  </si>
  <si>
    <t>295601</t>
  </si>
  <si>
    <t>drát AlMgSi pr.8mm polotvrdý 0,135kg/m</t>
  </si>
  <si>
    <t>311316</t>
  </si>
  <si>
    <t>krabicová rozvodka KR97/5 vč.KO97V +SP96</t>
  </si>
  <si>
    <t>311215</t>
  </si>
  <si>
    <t>krabice přístrojová KP67/1</t>
  </si>
  <si>
    <t>311111</t>
  </si>
  <si>
    <t>krabice univerzální/přístrojová KU68/1</t>
  </si>
  <si>
    <t>295072</t>
  </si>
  <si>
    <t>svorka pásku zemnící SR2d 2šrouby FeZn</t>
  </si>
  <si>
    <t>295612</t>
  </si>
  <si>
    <t>jímací tyč hladká JR1,0 AlMgSi pr.19/1000mm</t>
  </si>
  <si>
    <t>295251</t>
  </si>
  <si>
    <t>ochranná stříška jímače OSH FeZn horní</t>
  </si>
  <si>
    <t>295252</t>
  </si>
  <si>
    <t>ochranná stříška jímače OSD FeZn dolní</t>
  </si>
  <si>
    <t>295635</t>
  </si>
  <si>
    <t>svorka k jímači/zkuš SJ1/SZ 16/8mm 2šrou Al 221330</t>
  </si>
  <si>
    <t>295335</t>
  </si>
  <si>
    <t>podpěra vedení pod hřebenáče PV14 100mm FeZn</t>
  </si>
  <si>
    <t>295317</t>
  </si>
  <si>
    <t>podpěra vedení do zdiva PV1b20 200mm FeZn</t>
  </si>
  <si>
    <t>295626</t>
  </si>
  <si>
    <t>svorka na okapní žlab SO 1šroub Al</t>
  </si>
  <si>
    <t>295621</t>
  </si>
  <si>
    <t>svorka univerzální SU Al</t>
  </si>
  <si>
    <t>199511</t>
  </si>
  <si>
    <t>štítek kabelový 30x10mm malý</t>
  </si>
  <si>
    <t>311331</t>
  </si>
  <si>
    <t>skříň rozvodná KT250</t>
  </si>
  <si>
    <t>311325</t>
  </si>
  <si>
    <t>krabice odbočná KO125 vč.KO125V</t>
  </si>
  <si>
    <t>312911</t>
  </si>
  <si>
    <t>krabicová rozvodka ACIDUR 6455-11</t>
  </si>
  <si>
    <t>321133</t>
  </si>
  <si>
    <t>trubka ohebná PVC superflex 1220</t>
  </si>
  <si>
    <t>252</t>
  </si>
  <si>
    <t>bezpečnostní tabulka plast</t>
  </si>
  <si>
    <t>171107</t>
  </si>
  <si>
    <t>vodič CY 4  /H07V-U/</t>
  </si>
  <si>
    <t>295441</t>
  </si>
  <si>
    <t>svorka zemnící Bernard/ZSA16</t>
  </si>
  <si>
    <t>295442</t>
  </si>
  <si>
    <t>pásek Cu ke svorce Bernard</t>
  </si>
  <si>
    <t>295333</t>
  </si>
  <si>
    <t>podpěra vedení pod tašky PV11c 450mm FeZn</t>
  </si>
  <si>
    <t>410360</t>
  </si>
  <si>
    <t>SESTAVA  spínač 1pól Time 10A/250Vstř řaz.1</t>
  </si>
  <si>
    <t>409820</t>
  </si>
  <si>
    <t>spínač/strojek 10A/250Vstř 3558-A01340 řaz. 1,1So</t>
  </si>
  <si>
    <t>410301</t>
  </si>
  <si>
    <t>kryt spínače 1-duchý 3558E-A00651 pro ř.1,6,7,1/0</t>
  </si>
  <si>
    <t>420391</t>
  </si>
  <si>
    <t>rámeček pro 1 přístroj Time 3901F-A00110</t>
  </si>
  <si>
    <t>410370</t>
  </si>
  <si>
    <t>SESTAVA  přepín sériový Time 10A/250Vstř řaz.5</t>
  </si>
  <si>
    <t>409826</t>
  </si>
  <si>
    <t>přepínač/strojek 10A/250Vstř 3558-A05340 řazení 5</t>
  </si>
  <si>
    <t>410302</t>
  </si>
  <si>
    <t>kryt spín dělený 3558E-A00652 pro ř.5,6+6,1/0+1/0</t>
  </si>
  <si>
    <t>410380</t>
  </si>
  <si>
    <t>SESTAVA  ovladač zapín Time 10A/250Vstř řaz.1/0</t>
  </si>
  <si>
    <t>409828</t>
  </si>
  <si>
    <t>ovladač/strojek 10A/250Vstř 3558-A91342 ř.1/0,S,So</t>
  </si>
  <si>
    <t>420350</t>
  </si>
  <si>
    <t>SESTAVA  zásuvka 16A/250Vstř Time bezŠr clonky</t>
  </si>
  <si>
    <t>420280</t>
  </si>
  <si>
    <t>strojek zásuv 16A/250Vstř 5519E-A02357 bezŠr clonk</t>
  </si>
  <si>
    <t>420353</t>
  </si>
  <si>
    <t>SESTAVA  zásuvka 16A/250Vstř Time chráněná bezŠr</t>
  </si>
  <si>
    <t>420284</t>
  </si>
  <si>
    <t>strojek zásuv 16A/250Vstř 5599E-A02357 chrán bezŠr</t>
  </si>
  <si>
    <t>203302</t>
  </si>
  <si>
    <t>kabel JYTY 3x1</t>
  </si>
  <si>
    <t>209407</t>
  </si>
  <si>
    <t>kabel U/UTP Cat.6 4x2xAWG23 LSOH plášť modrý</t>
  </si>
  <si>
    <t>209476</t>
  </si>
  <si>
    <t>konektor komunikační RJ45-D 8pol drát nestíněný</t>
  </si>
  <si>
    <t>204213</t>
  </si>
  <si>
    <t>kabel SYKFY 5x2x0,5</t>
  </si>
  <si>
    <t>321134</t>
  </si>
  <si>
    <t>trubka ohebná PVC superflex 1225</t>
  </si>
  <si>
    <t>333161</t>
  </si>
  <si>
    <t>lišta vkládací LHD 40x40</t>
  </si>
  <si>
    <t>333111</t>
  </si>
  <si>
    <t>lišta vkládací LHD 20x20</t>
  </si>
  <si>
    <t>363011</t>
  </si>
  <si>
    <t>Žlab MERKUR  50/50 GZ, vč. podpěr</t>
  </si>
  <si>
    <t>413101</t>
  </si>
  <si>
    <t>spínač 10A/250Vstř 3553-01929 Praktik IP44 řaz.1</t>
  </si>
  <si>
    <t>413102</t>
  </si>
  <si>
    <t>termostat 0-40st. IP44</t>
  </si>
  <si>
    <t>418111</t>
  </si>
  <si>
    <t>stop tlačítko, červené</t>
  </si>
  <si>
    <t>423211</t>
  </si>
  <si>
    <t>zásuvka 16A/250Vstř Praktik 5518-2929/IP44(plast)</t>
  </si>
  <si>
    <t>420384</t>
  </si>
  <si>
    <t>SESTAVA  zásuvka komunikační Time 2xRJ45-8</t>
  </si>
  <si>
    <t>420204</t>
  </si>
  <si>
    <t>zásuvka komunik ModularJack RJ45-8Cat.5e 1208.10</t>
  </si>
  <si>
    <t>420216</t>
  </si>
  <si>
    <t>nosná maska pro 2xZásuvka ModularJack 5014E-B01018</t>
  </si>
  <si>
    <t>420297</t>
  </si>
  <si>
    <t>kryt zásuvky komunikační 5014E-A00100</t>
  </si>
  <si>
    <t>418311</t>
  </si>
  <si>
    <t>týden.sp.hodinky do zásuvky, digit.</t>
  </si>
  <si>
    <t>D.741.3</t>
  </si>
  <si>
    <t>Elektromontáže</t>
  </si>
  <si>
    <t>210201002</t>
  </si>
  <si>
    <t>svítidlo zářivkové bytové stropní/2 zdroje</t>
  </si>
  <si>
    <t>210201201</t>
  </si>
  <si>
    <t>nouzové orientační svítidlo zářivkové</t>
  </si>
  <si>
    <t>210190002</t>
  </si>
  <si>
    <t>rozvodnice do hmotnosti 50kg</t>
  </si>
  <si>
    <t>210800851</t>
  </si>
  <si>
    <t>vodič Cu(-CY,CYA) pevně uložený do 1x35</t>
  </si>
  <si>
    <t>210810048</t>
  </si>
  <si>
    <t>kabel(-CYKY) pevně uložený do 3x6/4x4/7x2,5</t>
  </si>
  <si>
    <t>210810052</t>
  </si>
  <si>
    <t>kabel(-CYKY) pevně uložený do 5x6/7x4/12x1,5</t>
  </si>
  <si>
    <t>210220101</t>
  </si>
  <si>
    <t>svod vč.podpěr drát do pr.10mm</t>
  </si>
  <si>
    <t>174</t>
  </si>
  <si>
    <t>210010322</t>
  </si>
  <si>
    <t>krabicová rozvodka vč.svorkovn.a zapojení(-KR97)</t>
  </si>
  <si>
    <t>176</t>
  </si>
  <si>
    <t>210010301</t>
  </si>
  <si>
    <t>krabice přístrojová bez zapojení</t>
  </si>
  <si>
    <t>178</t>
  </si>
  <si>
    <t>210100003</t>
  </si>
  <si>
    <t>ukončení v rozvaděči vč.zapojení vodiče do 16mm2</t>
  </si>
  <si>
    <t>210100002</t>
  </si>
  <si>
    <t>ukončení v rozvaděči vč.zapojení vodiče do 6mm2</t>
  </si>
  <si>
    <t>210100001</t>
  </si>
  <si>
    <t>ukončení v rozvaděči vč.zapojení vodiče do 2,5mm2</t>
  </si>
  <si>
    <t>210220201</t>
  </si>
  <si>
    <t>jímací tyč do 3m montáž na hřeben</t>
  </si>
  <si>
    <t>210220301</t>
  </si>
  <si>
    <t>svorka hromosvodová do 2 šroubů</t>
  </si>
  <si>
    <t>210220302</t>
  </si>
  <si>
    <t>svorka hromosvodová do 4 šroubů</t>
  </si>
  <si>
    <t>192</t>
  </si>
  <si>
    <t>210100351</t>
  </si>
  <si>
    <t>ukončení kabelu v ucpávce do P21</t>
  </si>
  <si>
    <t>210950101</t>
  </si>
  <si>
    <t>označovací štítek na kabel</t>
  </si>
  <si>
    <t>210010315</t>
  </si>
  <si>
    <t>skříň rozvodná bez svorkovnice a zapojení(-KT250)</t>
  </si>
  <si>
    <t>210010313</t>
  </si>
  <si>
    <t>krabice odbočná bez svorkovnice a zapojení(-KO125)</t>
  </si>
  <si>
    <t>202</t>
  </si>
  <si>
    <t>210010351</t>
  </si>
  <si>
    <t>krabicová rozvodka vč.ukonč.a zapojení (-6455/11)</t>
  </si>
  <si>
    <t>204</t>
  </si>
  <si>
    <t>210010003</t>
  </si>
  <si>
    <t>trubka plast ohebná,pod omítkou,typ 2323/pr.23</t>
  </si>
  <si>
    <t>206</t>
  </si>
  <si>
    <t>210020952</t>
  </si>
  <si>
    <t>bezpečnostní tabulka plastová</t>
  </si>
  <si>
    <t>208</t>
  </si>
  <si>
    <t>210</t>
  </si>
  <si>
    <t>210220321</t>
  </si>
  <si>
    <t>svorka na potrubí vč.pásku (Bernard)</t>
  </si>
  <si>
    <t>212</t>
  </si>
  <si>
    <t>210110041</t>
  </si>
  <si>
    <t>spínač zapuštěný vč.zapojení 1pólový/řazení 1</t>
  </si>
  <si>
    <t>214</t>
  </si>
  <si>
    <t>210110043</t>
  </si>
  <si>
    <t>přepínač zapuštěný vč.zapojení sériový/řazení 5-5A</t>
  </si>
  <si>
    <t>216</t>
  </si>
  <si>
    <t>210110062</t>
  </si>
  <si>
    <t>ovladač zapuštěný vč.zapojení tlačítkový/ř.1/0</t>
  </si>
  <si>
    <t>218</t>
  </si>
  <si>
    <t>210111011</t>
  </si>
  <si>
    <t>zásuvka domovní zapuštěná vč.zapojení</t>
  </si>
  <si>
    <t>220</t>
  </si>
  <si>
    <t>210111012</t>
  </si>
  <si>
    <t>zásuvka domovní zapuštěná vč.zapojení průběžně</t>
  </si>
  <si>
    <t>222</t>
  </si>
  <si>
    <t>210850030</t>
  </si>
  <si>
    <t>kabel NCEY/JYTY pevně uložený do 19x1</t>
  </si>
  <si>
    <t>224</t>
  </si>
  <si>
    <t>210950341</t>
  </si>
  <si>
    <t>vodič/kabel v trubce jednotková hmotnost do 0,4kg</t>
  </si>
  <si>
    <t>226</t>
  </si>
  <si>
    <t>210111602</t>
  </si>
  <si>
    <t>zástrčka komunikační/konektor vč.zapojení 8pol</t>
  </si>
  <si>
    <t>228</t>
  </si>
  <si>
    <t>230</t>
  </si>
  <si>
    <t>232</t>
  </si>
  <si>
    <t>210010004</t>
  </si>
  <si>
    <t>trubka plast ohebná,pod omítkou,typ 2329/pr.29</t>
  </si>
  <si>
    <t>234</t>
  </si>
  <si>
    <t>210010105</t>
  </si>
  <si>
    <t>lišta vkládací úplná pevně uložená do š.40mm</t>
  </si>
  <si>
    <t>236</t>
  </si>
  <si>
    <t>238</t>
  </si>
  <si>
    <t>210020133</t>
  </si>
  <si>
    <t>kabelový rošt do š.40cm</t>
  </si>
  <si>
    <t>240</t>
  </si>
  <si>
    <t>210110021</t>
  </si>
  <si>
    <t>spínač nástěnný od IP.2 vč.zapojení 1pólový/ř.1</t>
  </si>
  <si>
    <t>242</t>
  </si>
  <si>
    <t>210110024</t>
  </si>
  <si>
    <t>termostat</t>
  </si>
  <si>
    <t>244</t>
  </si>
  <si>
    <t>210111031</t>
  </si>
  <si>
    <t>zásuvka nástěnná od IP.2 vč.zapojení 2P+Z</t>
  </si>
  <si>
    <t>246</t>
  </si>
  <si>
    <t>210111312</t>
  </si>
  <si>
    <t>zásuvka domovní sdělovací 2násobná vč.zapojení</t>
  </si>
  <si>
    <t>248</t>
  </si>
  <si>
    <t>210110024.1</t>
  </si>
  <si>
    <t>houkačka</t>
  </si>
  <si>
    <t>250</t>
  </si>
  <si>
    <t>210120804</t>
  </si>
  <si>
    <t>sp. hodiny</t>
  </si>
  <si>
    <t>D.741.4</t>
  </si>
  <si>
    <t>Ostatní náklady</t>
  </si>
  <si>
    <t>218009001</t>
  </si>
  <si>
    <t>poplatek za recyklaci svítidla</t>
  </si>
  <si>
    <t>254</t>
  </si>
  <si>
    <t>219000231</t>
  </si>
  <si>
    <t>montážní plošina MP10 do 10m výšky</t>
  </si>
  <si>
    <t>256</t>
  </si>
  <si>
    <t>219000235</t>
  </si>
  <si>
    <t>přesun montážní plošiny MP10</t>
  </si>
  <si>
    <t>km</t>
  </si>
  <si>
    <t>258</t>
  </si>
  <si>
    <t>219000240</t>
  </si>
  <si>
    <t>prořez - 5% z ceny materiálu</t>
  </si>
  <si>
    <t>-1023440253</t>
  </si>
  <si>
    <t>219000250</t>
  </si>
  <si>
    <t>materiál podružný  3% z ceny materiálu</t>
  </si>
  <si>
    <t>1448730021</t>
  </si>
  <si>
    <t>219000260</t>
  </si>
  <si>
    <t>PPV pro elektroinstalaci - přidružené pomocmné práce - rýhy, zednické zapravení 6% z ceny</t>
  </si>
  <si>
    <t>1373769085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</si>
  <si>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</si>
  <si>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</si>
  <si>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</si>
  <si>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</si>
  <si>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</si>
  <si>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</si>
  <si>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</si>
  <si>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</si>
  <si>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</si>
  <si>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</si>
  <si>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</si>
  <si>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</si>
  <si>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</si>
  <si>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</si>
  <si>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</si>
  <si>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Vedlejší a ostatní náklady</t>
  </si>
  <si>
    <t>OST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</si>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</sst>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80008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i/>
      <sz val="7"/>
      <color rgb="FF969696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372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38" fillId="2" borderId="0" xfId="20" applyFill="1"/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20" fillId="0" borderId="0" xfId="0" applyFont="1" applyAlignment="1">
      <alignment horizontal="left" vertical="top" wrapText="1"/>
    </xf>
    <xf numFmtId="0" fontId="4" fillId="0" borderId="0" xfId="0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20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1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4" fontId="21" fillId="0" borderId="7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0" xfId="0" applyFont="1" applyFill="1" applyBorder="1" applyAlignment="1" applyProtection="1">
      <alignment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6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4" xfId="0" applyFont="1" applyBorder="1" applyAlignment="1">
      <alignment vertical="center"/>
    </xf>
    <xf numFmtId="0" fontId="22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2" fillId="0" borderId="17" xfId="0" applyFont="1" applyBorder="1" applyAlignment="1" applyProtection="1">
      <alignment horizontal="left"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0" fontId="3" fillId="5" borderId="10" xfId="0" applyFont="1" applyFill="1" applyBorder="1" applyAlignment="1" applyProtection="1">
      <alignment horizontal="center" vertical="center"/>
      <protection/>
    </xf>
    <xf numFmtId="0" fontId="19" fillId="0" borderId="19" xfId="0" applyFont="1" applyBorder="1" applyAlignment="1" applyProtection="1">
      <alignment horizontal="center" vertical="center" wrapText="1"/>
      <protection/>
    </xf>
    <xf numFmtId="0" fontId="19" fillId="0" borderId="20" xfId="0" applyFont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3" fillId="0" borderId="17" xfId="0" applyNumberFormat="1" applyFont="1" applyBorder="1" applyAlignment="1" applyProtection="1">
      <alignment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4" fontId="23" fillId="0" borderId="18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30" fillId="0" borderId="17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8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30" fillId="0" borderId="22" xfId="0" applyNumberFormat="1" applyFont="1" applyBorder="1" applyAlignment="1" applyProtection="1">
      <alignment vertical="center"/>
      <protection/>
    </xf>
    <xf numFmtId="4" fontId="30" fillId="0" borderId="23" xfId="0" applyNumberFormat="1" applyFont="1" applyBorder="1" applyAlignment="1" applyProtection="1">
      <alignment vertical="center"/>
      <protection/>
    </xf>
    <xf numFmtId="166" fontId="30" fillId="0" borderId="23" xfId="0" applyNumberFormat="1" applyFont="1" applyBorder="1" applyAlignment="1" applyProtection="1">
      <alignment vertical="center"/>
      <protection/>
    </xf>
    <xf numFmtId="4" fontId="30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31" fillId="2" borderId="0" xfId="20" applyFont="1" applyFill="1" applyAlignment="1">
      <alignment vertical="center"/>
    </xf>
    <xf numFmtId="0" fontId="13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19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0" xfId="0" applyFont="1" applyBorder="1" applyAlignment="1" applyProtection="1">
      <alignment horizontal="left" vertical="center"/>
      <protection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2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19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 locked="0"/>
    </xf>
    <xf numFmtId="0" fontId="3" fillId="5" borderId="21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166" fontId="33" fillId="0" borderId="15" xfId="0" applyNumberFormat="1" applyFont="1" applyBorder="1" applyAlignment="1" applyProtection="1">
      <alignment/>
      <protection/>
    </xf>
    <xf numFmtId="166" fontId="33" fillId="0" borderId="16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17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8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8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7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8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6" fillId="0" borderId="27" xfId="0" applyFont="1" applyBorder="1" applyAlignment="1" applyProtection="1">
      <alignment horizontal="center" vertical="center"/>
      <protection/>
    </xf>
    <xf numFmtId="49" fontId="36" fillId="0" borderId="27" xfId="0" applyNumberFormat="1" applyFont="1" applyBorder="1" applyAlignment="1" applyProtection="1">
      <alignment horizontal="left" vertical="center" wrapText="1"/>
      <protection/>
    </xf>
    <xf numFmtId="0" fontId="36" fillId="0" borderId="27" xfId="0" applyFont="1" applyBorder="1" applyAlignment="1" applyProtection="1">
      <alignment horizontal="left" vertical="center" wrapText="1"/>
      <protection/>
    </xf>
    <xf numFmtId="0" fontId="36" fillId="0" borderId="27" xfId="0" applyFont="1" applyBorder="1" applyAlignment="1" applyProtection="1">
      <alignment horizontal="center" vertical="center" wrapText="1"/>
      <protection/>
    </xf>
    <xf numFmtId="167" fontId="36" fillId="0" borderId="27" xfId="0" applyNumberFormat="1" applyFont="1" applyBorder="1" applyAlignment="1" applyProtection="1">
      <alignment vertical="center"/>
      <protection/>
    </xf>
    <xf numFmtId="4" fontId="36" fillId="3" borderId="27" xfId="0" applyNumberFormat="1" applyFont="1" applyFill="1" applyBorder="1" applyAlignment="1" applyProtection="1">
      <alignment vertical="center"/>
      <protection locked="0"/>
    </xf>
    <xf numFmtId="4" fontId="36" fillId="0" borderId="27" xfId="0" applyNumberFormat="1" applyFont="1" applyBorder="1" applyAlignment="1" applyProtection="1">
      <alignment vertical="center"/>
      <protection/>
    </xf>
    <xf numFmtId="0" fontId="36" fillId="0" borderId="4" xfId="0" applyFont="1" applyBorder="1" applyAlignment="1">
      <alignment vertical="center"/>
    </xf>
    <xf numFmtId="0" fontId="36" fillId="3" borderId="2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0" fillId="0" borderId="22" xfId="0" applyFont="1" applyBorder="1" applyAlignment="1" applyProtection="1">
      <alignment vertical="center"/>
      <protection/>
    </xf>
    <xf numFmtId="0" fontId="10" fillId="0" borderId="23" xfId="0" applyFont="1" applyBorder="1" applyAlignment="1" applyProtection="1">
      <alignment vertical="center"/>
      <protection/>
    </xf>
    <xf numFmtId="0" fontId="10" fillId="0" borderId="24" xfId="0" applyFont="1" applyBorder="1" applyAlignment="1" applyProtection="1">
      <alignment vertical="center"/>
      <protection/>
    </xf>
    <xf numFmtId="0" fontId="37" fillId="0" borderId="0" xfId="0" applyFont="1" applyAlignment="1" applyProtection="1">
      <alignment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8" fillId="0" borderId="22" xfId="0" applyFont="1" applyBorder="1" applyAlignment="1" applyProtection="1">
      <alignment/>
      <protection/>
    </xf>
    <xf numFmtId="0" fontId="8" fillId="0" borderId="23" xfId="0" applyFont="1" applyBorder="1" applyAlignment="1" applyProtection="1">
      <alignment/>
      <protection/>
    </xf>
    <xf numFmtId="166" fontId="8" fillId="0" borderId="23" xfId="0" applyNumberFormat="1" applyFont="1" applyBorder="1" applyAlignment="1" applyProtection="1">
      <alignment/>
      <protection/>
    </xf>
    <xf numFmtId="166" fontId="8" fillId="0" borderId="24" xfId="0" applyNumberFormat="1" applyFont="1" applyBorder="1" applyAlignment="1" applyProtection="1">
      <alignment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29" fillId="0" borderId="33" xfId="0" applyFont="1" applyBorder="1" applyAlignment="1" applyProtection="1">
      <alignment horizontal="left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9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4" xfId="0" applyFont="1" applyBorder="1" applyAlignment="1" applyProtection="1">
      <alignment vertical="center" wrapText="1"/>
      <protection locked="0"/>
    </xf>
    <xf numFmtId="0" fontId="13" fillId="0" borderId="33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9" fillId="0" borderId="33" xfId="0" applyFont="1" applyBorder="1" applyAlignment="1" applyProtection="1">
      <alignment horizontal="left" vertical="center"/>
      <protection locked="0"/>
    </xf>
    <xf numFmtId="0" fontId="29" fillId="0" borderId="33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left" vertical="center"/>
      <protection locked="0"/>
    </xf>
    <xf numFmtId="0" fontId="13" fillId="0" borderId="33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5" fillId="0" borderId="33" xfId="0" applyFont="1" applyBorder="1" applyAlignment="1" applyProtection="1">
      <alignment vertical="center"/>
      <protection locked="0"/>
    </xf>
    <xf numFmtId="0" fontId="29" fillId="0" borderId="33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vertical="top"/>
      <protection locked="0"/>
    </xf>
    <xf numFmtId="0" fontId="29" fillId="0" borderId="33" xfId="0" applyFont="1" applyBorder="1" applyAlignment="1" applyProtection="1">
      <alignment horizontal="left"/>
      <protection locked="0"/>
    </xf>
    <xf numFmtId="0" fontId="5" fillId="0" borderId="33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0"/>
  <sheetViews>
    <sheetView showGridLines="0" tabSelected="1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35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1" t="s">
        <v>4</v>
      </c>
      <c r="BB1" s="21" t="s">
        <v>5</v>
      </c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T1" s="22" t="s">
        <v>6</v>
      </c>
      <c r="BU1" s="22" t="s">
        <v>6</v>
      </c>
      <c r="BV1" s="22" t="s">
        <v>7</v>
      </c>
    </row>
    <row r="2" spans="3:72" ht="36.95" customHeight="1">
      <c r="BS2" s="23" t="s">
        <v>8</v>
      </c>
      <c r="BT2" s="23" t="s">
        <v>9</v>
      </c>
    </row>
    <row r="3" spans="2:72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8</v>
      </c>
      <c r="BT3" s="23" t="s">
        <v>10</v>
      </c>
    </row>
    <row r="4" spans="2:71" ht="36.95" customHeight="1">
      <c r="B4" s="27"/>
      <c r="C4" s="28"/>
      <c r="D4" s="29" t="s">
        <v>11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30"/>
      <c r="AS4" s="31" t="s">
        <v>12</v>
      </c>
      <c r="BE4" s="32" t="s">
        <v>13</v>
      </c>
      <c r="BS4" s="23" t="s">
        <v>14</v>
      </c>
    </row>
    <row r="5" spans="2:71" ht="14.4" customHeight="1">
      <c r="B5" s="27"/>
      <c r="C5" s="28"/>
      <c r="D5" s="33" t="s">
        <v>15</v>
      </c>
      <c r="E5" s="28"/>
      <c r="F5" s="28"/>
      <c r="G5" s="28"/>
      <c r="H5" s="28"/>
      <c r="I5" s="28"/>
      <c r="J5" s="28"/>
      <c r="K5" s="34" t="s">
        <v>16</v>
      </c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30"/>
      <c r="BE5" s="35" t="s">
        <v>17</v>
      </c>
      <c r="BS5" s="23" t="s">
        <v>8</v>
      </c>
    </row>
    <row r="6" spans="2:71" ht="36.95" customHeight="1">
      <c r="B6" s="27"/>
      <c r="C6" s="28"/>
      <c r="D6" s="36" t="s">
        <v>18</v>
      </c>
      <c r="E6" s="28"/>
      <c r="F6" s="28"/>
      <c r="G6" s="28"/>
      <c r="H6" s="28"/>
      <c r="I6" s="28"/>
      <c r="J6" s="28"/>
      <c r="K6" s="37" t="s">
        <v>19</v>
      </c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30"/>
      <c r="BE6" s="38"/>
      <c r="BS6" s="23" t="s">
        <v>8</v>
      </c>
    </row>
    <row r="7" spans="2:71" ht="14.4" customHeight="1">
      <c r="B7" s="27"/>
      <c r="C7" s="28"/>
      <c r="D7" s="39" t="s">
        <v>20</v>
      </c>
      <c r="E7" s="28"/>
      <c r="F7" s="28"/>
      <c r="G7" s="28"/>
      <c r="H7" s="28"/>
      <c r="I7" s="28"/>
      <c r="J7" s="28"/>
      <c r="K7" s="34" t="s">
        <v>21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9" t="s">
        <v>22</v>
      </c>
      <c r="AL7" s="28"/>
      <c r="AM7" s="28"/>
      <c r="AN7" s="34" t="s">
        <v>21</v>
      </c>
      <c r="AO7" s="28"/>
      <c r="AP7" s="28"/>
      <c r="AQ7" s="30"/>
      <c r="BE7" s="38"/>
      <c r="BS7" s="23" t="s">
        <v>8</v>
      </c>
    </row>
    <row r="8" spans="2:71" ht="14.4" customHeight="1">
      <c r="B8" s="27"/>
      <c r="C8" s="28"/>
      <c r="D8" s="39" t="s">
        <v>23</v>
      </c>
      <c r="E8" s="28"/>
      <c r="F8" s="28"/>
      <c r="G8" s="28"/>
      <c r="H8" s="28"/>
      <c r="I8" s="28"/>
      <c r="J8" s="28"/>
      <c r="K8" s="34" t="s">
        <v>24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9" t="s">
        <v>25</v>
      </c>
      <c r="AL8" s="28"/>
      <c r="AM8" s="28"/>
      <c r="AN8" s="40" t="s">
        <v>26</v>
      </c>
      <c r="AO8" s="28"/>
      <c r="AP8" s="28"/>
      <c r="AQ8" s="30"/>
      <c r="BE8" s="38"/>
      <c r="BS8" s="23" t="s">
        <v>8</v>
      </c>
    </row>
    <row r="9" spans="2:71" ht="14.4" customHeight="1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30"/>
      <c r="BE9" s="38"/>
      <c r="BS9" s="23" t="s">
        <v>8</v>
      </c>
    </row>
    <row r="10" spans="2:71" ht="14.4" customHeight="1">
      <c r="B10" s="27"/>
      <c r="C10" s="28"/>
      <c r="D10" s="39" t="s">
        <v>27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9" t="s">
        <v>28</v>
      </c>
      <c r="AL10" s="28"/>
      <c r="AM10" s="28"/>
      <c r="AN10" s="34" t="s">
        <v>21</v>
      </c>
      <c r="AO10" s="28"/>
      <c r="AP10" s="28"/>
      <c r="AQ10" s="30"/>
      <c r="BE10" s="38"/>
      <c r="BS10" s="23" t="s">
        <v>8</v>
      </c>
    </row>
    <row r="11" spans="2:71" ht="18.45" customHeight="1">
      <c r="B11" s="27"/>
      <c r="C11" s="28"/>
      <c r="D11" s="28"/>
      <c r="E11" s="34" t="s">
        <v>29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9" t="s">
        <v>30</v>
      </c>
      <c r="AL11" s="28"/>
      <c r="AM11" s="28"/>
      <c r="AN11" s="34" t="s">
        <v>21</v>
      </c>
      <c r="AO11" s="28"/>
      <c r="AP11" s="28"/>
      <c r="AQ11" s="30"/>
      <c r="BE11" s="38"/>
      <c r="BS11" s="23" t="s">
        <v>8</v>
      </c>
    </row>
    <row r="12" spans="2:71" ht="6.95" customHeight="1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30"/>
      <c r="BE12" s="38"/>
      <c r="BS12" s="23" t="s">
        <v>8</v>
      </c>
    </row>
    <row r="13" spans="2:71" ht="14.4" customHeight="1">
      <c r="B13" s="27"/>
      <c r="C13" s="28"/>
      <c r="D13" s="39" t="s">
        <v>31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9" t="s">
        <v>28</v>
      </c>
      <c r="AL13" s="28"/>
      <c r="AM13" s="28"/>
      <c r="AN13" s="41" t="s">
        <v>32</v>
      </c>
      <c r="AO13" s="28"/>
      <c r="AP13" s="28"/>
      <c r="AQ13" s="30"/>
      <c r="BE13" s="38"/>
      <c r="BS13" s="23" t="s">
        <v>8</v>
      </c>
    </row>
    <row r="14" spans="2:71" ht="13.5">
      <c r="B14" s="27"/>
      <c r="C14" s="28"/>
      <c r="D14" s="28"/>
      <c r="E14" s="41" t="s">
        <v>32</v>
      </c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39" t="s">
        <v>30</v>
      </c>
      <c r="AL14" s="28"/>
      <c r="AM14" s="28"/>
      <c r="AN14" s="41" t="s">
        <v>32</v>
      </c>
      <c r="AO14" s="28"/>
      <c r="AP14" s="28"/>
      <c r="AQ14" s="30"/>
      <c r="BE14" s="38"/>
      <c r="BS14" s="23" t="s">
        <v>8</v>
      </c>
    </row>
    <row r="15" spans="2:71" ht="6.95" customHeight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30"/>
      <c r="BE15" s="38"/>
      <c r="BS15" s="23" t="s">
        <v>6</v>
      </c>
    </row>
    <row r="16" spans="2:71" ht="14.4" customHeight="1">
      <c r="B16" s="27"/>
      <c r="C16" s="28"/>
      <c r="D16" s="39" t="s">
        <v>33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9" t="s">
        <v>28</v>
      </c>
      <c r="AL16" s="28"/>
      <c r="AM16" s="28"/>
      <c r="AN16" s="34" t="s">
        <v>21</v>
      </c>
      <c r="AO16" s="28"/>
      <c r="AP16" s="28"/>
      <c r="AQ16" s="30"/>
      <c r="BE16" s="38"/>
      <c r="BS16" s="23" t="s">
        <v>6</v>
      </c>
    </row>
    <row r="17" spans="2:71" ht="18.45" customHeight="1">
      <c r="B17" s="27"/>
      <c r="C17" s="28"/>
      <c r="D17" s="28"/>
      <c r="E17" s="34" t="s">
        <v>34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9" t="s">
        <v>30</v>
      </c>
      <c r="AL17" s="28"/>
      <c r="AM17" s="28"/>
      <c r="AN17" s="34" t="s">
        <v>21</v>
      </c>
      <c r="AO17" s="28"/>
      <c r="AP17" s="28"/>
      <c r="AQ17" s="30"/>
      <c r="BE17" s="38"/>
      <c r="BS17" s="23" t="s">
        <v>35</v>
      </c>
    </row>
    <row r="18" spans="2:71" ht="6.95" customHeight="1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30"/>
      <c r="BE18" s="38"/>
      <c r="BS18" s="23" t="s">
        <v>8</v>
      </c>
    </row>
    <row r="19" spans="2:71" ht="14.4" customHeight="1">
      <c r="B19" s="27"/>
      <c r="C19" s="28"/>
      <c r="D19" s="39" t="s">
        <v>36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30"/>
      <c r="BE19" s="38"/>
      <c r="BS19" s="23" t="s">
        <v>8</v>
      </c>
    </row>
    <row r="20" spans="2:71" ht="57" customHeight="1">
      <c r="B20" s="27"/>
      <c r="C20" s="28"/>
      <c r="D20" s="28"/>
      <c r="E20" s="43" t="s">
        <v>37</v>
      </c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28"/>
      <c r="AP20" s="28"/>
      <c r="AQ20" s="30"/>
      <c r="BE20" s="38"/>
      <c r="BS20" s="23" t="s">
        <v>35</v>
      </c>
    </row>
    <row r="21" spans="2:57" ht="6.95" customHeight="1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30"/>
      <c r="BE21" s="38"/>
    </row>
    <row r="22" spans="2:57" ht="6.95" customHeight="1">
      <c r="B22" s="27"/>
      <c r="C22" s="28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28"/>
      <c r="AQ22" s="30"/>
      <c r="BE22" s="38"/>
    </row>
    <row r="23" spans="2:57" s="1" customFormat="1" ht="25.9" customHeight="1">
      <c r="B23" s="45"/>
      <c r="C23" s="46"/>
      <c r="D23" s="47" t="s">
        <v>38</v>
      </c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9">
        <f>ROUND(AG51,2)</f>
        <v>0</v>
      </c>
      <c r="AL23" s="48"/>
      <c r="AM23" s="48"/>
      <c r="AN23" s="48"/>
      <c r="AO23" s="48"/>
      <c r="AP23" s="46"/>
      <c r="AQ23" s="50"/>
      <c r="BE23" s="38"/>
    </row>
    <row r="24" spans="2:57" s="1" customFormat="1" ht="6.95" customHeight="1">
      <c r="B24" s="45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50"/>
      <c r="BE24" s="38"/>
    </row>
    <row r="25" spans="2:57" s="1" customFormat="1" ht="13.5">
      <c r="B25" s="45"/>
      <c r="C25" s="46"/>
      <c r="D25" s="46"/>
      <c r="E25" s="46"/>
      <c r="F25" s="46"/>
      <c r="G25" s="46"/>
      <c r="H25" s="46"/>
      <c r="I25" s="46"/>
      <c r="J25" s="46"/>
      <c r="K25" s="46"/>
      <c r="L25" s="51" t="s">
        <v>39</v>
      </c>
      <c r="M25" s="51"/>
      <c r="N25" s="51"/>
      <c r="O25" s="51"/>
      <c r="P25" s="46"/>
      <c r="Q25" s="46"/>
      <c r="R25" s="46"/>
      <c r="S25" s="46"/>
      <c r="T25" s="46"/>
      <c r="U25" s="46"/>
      <c r="V25" s="46"/>
      <c r="W25" s="51" t="s">
        <v>40</v>
      </c>
      <c r="X25" s="51"/>
      <c r="Y25" s="51"/>
      <c r="Z25" s="51"/>
      <c r="AA25" s="51"/>
      <c r="AB25" s="51"/>
      <c r="AC25" s="51"/>
      <c r="AD25" s="51"/>
      <c r="AE25" s="51"/>
      <c r="AF25" s="46"/>
      <c r="AG25" s="46"/>
      <c r="AH25" s="46"/>
      <c r="AI25" s="46"/>
      <c r="AJ25" s="46"/>
      <c r="AK25" s="51" t="s">
        <v>41</v>
      </c>
      <c r="AL25" s="51"/>
      <c r="AM25" s="51"/>
      <c r="AN25" s="51"/>
      <c r="AO25" s="51"/>
      <c r="AP25" s="46"/>
      <c r="AQ25" s="50"/>
      <c r="BE25" s="38"/>
    </row>
    <row r="26" spans="2:57" s="2" customFormat="1" ht="14.4" customHeight="1">
      <c r="B26" s="52"/>
      <c r="C26" s="53"/>
      <c r="D26" s="54" t="s">
        <v>42</v>
      </c>
      <c r="E26" s="53"/>
      <c r="F26" s="54" t="s">
        <v>43</v>
      </c>
      <c r="G26" s="53"/>
      <c r="H26" s="53"/>
      <c r="I26" s="53"/>
      <c r="J26" s="53"/>
      <c r="K26" s="53"/>
      <c r="L26" s="55">
        <v>0.21</v>
      </c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6">
        <f>ROUND(AZ51,2)</f>
        <v>0</v>
      </c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6">
        <f>ROUND(AV51,2)</f>
        <v>0</v>
      </c>
      <c r="AL26" s="53"/>
      <c r="AM26" s="53"/>
      <c r="AN26" s="53"/>
      <c r="AO26" s="53"/>
      <c r="AP26" s="53"/>
      <c r="AQ26" s="57"/>
      <c r="BE26" s="38"/>
    </row>
    <row r="27" spans="2:57" s="2" customFormat="1" ht="14.4" customHeight="1">
      <c r="B27" s="52"/>
      <c r="C27" s="53"/>
      <c r="D27" s="53"/>
      <c r="E27" s="53"/>
      <c r="F27" s="54" t="s">
        <v>44</v>
      </c>
      <c r="G27" s="53"/>
      <c r="H27" s="53"/>
      <c r="I27" s="53"/>
      <c r="J27" s="53"/>
      <c r="K27" s="53"/>
      <c r="L27" s="55">
        <v>0.15</v>
      </c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6">
        <f>ROUND(BA51,2)</f>
        <v>0</v>
      </c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6">
        <f>ROUND(AW51,2)</f>
        <v>0</v>
      </c>
      <c r="AL27" s="53"/>
      <c r="AM27" s="53"/>
      <c r="AN27" s="53"/>
      <c r="AO27" s="53"/>
      <c r="AP27" s="53"/>
      <c r="AQ27" s="57"/>
      <c r="BE27" s="38"/>
    </row>
    <row r="28" spans="2:57" s="2" customFormat="1" ht="14.4" customHeight="1" hidden="1">
      <c r="B28" s="52"/>
      <c r="C28" s="53"/>
      <c r="D28" s="53"/>
      <c r="E28" s="53"/>
      <c r="F28" s="54" t="s">
        <v>45</v>
      </c>
      <c r="G28" s="53"/>
      <c r="H28" s="53"/>
      <c r="I28" s="53"/>
      <c r="J28" s="53"/>
      <c r="K28" s="53"/>
      <c r="L28" s="55">
        <v>0.21</v>
      </c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6">
        <f>ROUND(BB51,2)</f>
        <v>0</v>
      </c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6">
        <v>0</v>
      </c>
      <c r="AL28" s="53"/>
      <c r="AM28" s="53"/>
      <c r="AN28" s="53"/>
      <c r="AO28" s="53"/>
      <c r="AP28" s="53"/>
      <c r="AQ28" s="57"/>
      <c r="BE28" s="38"/>
    </row>
    <row r="29" spans="2:57" s="2" customFormat="1" ht="14.4" customHeight="1" hidden="1">
      <c r="B29" s="52"/>
      <c r="C29" s="53"/>
      <c r="D29" s="53"/>
      <c r="E29" s="53"/>
      <c r="F29" s="54" t="s">
        <v>46</v>
      </c>
      <c r="G29" s="53"/>
      <c r="H29" s="53"/>
      <c r="I29" s="53"/>
      <c r="J29" s="53"/>
      <c r="K29" s="53"/>
      <c r="L29" s="55">
        <v>0.15</v>
      </c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6">
        <f>ROUND(BC51,2)</f>
        <v>0</v>
      </c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6">
        <v>0</v>
      </c>
      <c r="AL29" s="53"/>
      <c r="AM29" s="53"/>
      <c r="AN29" s="53"/>
      <c r="AO29" s="53"/>
      <c r="AP29" s="53"/>
      <c r="AQ29" s="57"/>
      <c r="BE29" s="38"/>
    </row>
    <row r="30" spans="2:57" s="2" customFormat="1" ht="14.4" customHeight="1" hidden="1">
      <c r="B30" s="52"/>
      <c r="C30" s="53"/>
      <c r="D30" s="53"/>
      <c r="E30" s="53"/>
      <c r="F30" s="54" t="s">
        <v>47</v>
      </c>
      <c r="G30" s="53"/>
      <c r="H30" s="53"/>
      <c r="I30" s="53"/>
      <c r="J30" s="53"/>
      <c r="K30" s="53"/>
      <c r="L30" s="55">
        <v>0</v>
      </c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6">
        <f>ROUND(BD51,2)</f>
        <v>0</v>
      </c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6">
        <v>0</v>
      </c>
      <c r="AL30" s="53"/>
      <c r="AM30" s="53"/>
      <c r="AN30" s="53"/>
      <c r="AO30" s="53"/>
      <c r="AP30" s="53"/>
      <c r="AQ30" s="57"/>
      <c r="BE30" s="38"/>
    </row>
    <row r="31" spans="2:57" s="1" customFormat="1" ht="6.95" customHeight="1">
      <c r="B31" s="45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50"/>
      <c r="BE31" s="38"/>
    </row>
    <row r="32" spans="2:57" s="1" customFormat="1" ht="25.9" customHeight="1">
      <c r="B32" s="45"/>
      <c r="C32" s="58"/>
      <c r="D32" s="59" t="s">
        <v>48</v>
      </c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1" t="s">
        <v>49</v>
      </c>
      <c r="U32" s="60"/>
      <c r="V32" s="60"/>
      <c r="W32" s="60"/>
      <c r="X32" s="62" t="s">
        <v>50</v>
      </c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3">
        <f>SUM(AK23:AK30)</f>
        <v>0</v>
      </c>
      <c r="AL32" s="60"/>
      <c r="AM32" s="60"/>
      <c r="AN32" s="60"/>
      <c r="AO32" s="64"/>
      <c r="AP32" s="58"/>
      <c r="AQ32" s="65"/>
      <c r="BE32" s="38"/>
    </row>
    <row r="33" spans="2:43" s="1" customFormat="1" ht="6.95" customHeight="1">
      <c r="B33" s="45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50"/>
    </row>
    <row r="34" spans="2:43" s="1" customFormat="1" ht="6.95" customHeight="1">
      <c r="B34" s="66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8"/>
    </row>
    <row r="38" spans="2:44" s="1" customFormat="1" ht="6.95" customHeight="1">
      <c r="B38" s="69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1"/>
    </row>
    <row r="39" spans="2:44" s="1" customFormat="1" ht="36.95" customHeight="1">
      <c r="B39" s="45"/>
      <c r="C39" s="72" t="s">
        <v>51</v>
      </c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1"/>
    </row>
    <row r="40" spans="2:44" s="1" customFormat="1" ht="6.95" customHeight="1">
      <c r="B40" s="45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1"/>
    </row>
    <row r="41" spans="2:44" s="3" customFormat="1" ht="14.4" customHeight="1">
      <c r="B41" s="74"/>
      <c r="C41" s="75" t="s">
        <v>15</v>
      </c>
      <c r="D41" s="76"/>
      <c r="E41" s="76"/>
      <c r="F41" s="76"/>
      <c r="G41" s="76"/>
      <c r="H41" s="76"/>
      <c r="I41" s="76"/>
      <c r="J41" s="76"/>
      <c r="K41" s="76"/>
      <c r="L41" s="76" t="str">
        <f>K5</f>
        <v>R-O-2017110</v>
      </c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7"/>
    </row>
    <row r="42" spans="2:44" s="4" customFormat="1" ht="36.95" customHeight="1">
      <c r="B42" s="78"/>
      <c r="C42" s="79" t="s">
        <v>18</v>
      </c>
      <c r="D42" s="80"/>
      <c r="E42" s="80"/>
      <c r="F42" s="80"/>
      <c r="G42" s="80"/>
      <c r="H42" s="80"/>
      <c r="I42" s="80"/>
      <c r="J42" s="80"/>
      <c r="K42" s="80"/>
      <c r="L42" s="81" t="str">
        <f>K6</f>
        <v>Stavební úpravy objektu č.p.27- podkrovní vestavba</v>
      </c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2"/>
    </row>
    <row r="43" spans="2:44" s="1" customFormat="1" ht="6.95" customHeight="1">
      <c r="B43" s="45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1"/>
    </row>
    <row r="44" spans="2:44" s="1" customFormat="1" ht="13.5">
      <c r="B44" s="45"/>
      <c r="C44" s="75" t="s">
        <v>23</v>
      </c>
      <c r="D44" s="73"/>
      <c r="E44" s="73"/>
      <c r="F44" s="73"/>
      <c r="G44" s="73"/>
      <c r="H44" s="73"/>
      <c r="I44" s="73"/>
      <c r="J44" s="73"/>
      <c r="K44" s="73"/>
      <c r="L44" s="83" t="str">
        <f>IF(K8="","",K8)</f>
        <v>Milín</v>
      </c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5" t="s">
        <v>25</v>
      </c>
      <c r="AJ44" s="73"/>
      <c r="AK44" s="73"/>
      <c r="AL44" s="73"/>
      <c r="AM44" s="84" t="str">
        <f>IF(AN8="","",AN8)</f>
        <v>19. 11. 2017</v>
      </c>
      <c r="AN44" s="84"/>
      <c r="AO44" s="73"/>
      <c r="AP44" s="73"/>
      <c r="AQ44" s="73"/>
      <c r="AR44" s="71"/>
    </row>
    <row r="45" spans="2:44" s="1" customFormat="1" ht="6.95" customHeight="1">
      <c r="B45" s="45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1"/>
    </row>
    <row r="46" spans="2:56" s="1" customFormat="1" ht="13.5">
      <c r="B46" s="45"/>
      <c r="C46" s="75" t="s">
        <v>27</v>
      </c>
      <c r="D46" s="73"/>
      <c r="E46" s="73"/>
      <c r="F46" s="73"/>
      <c r="G46" s="73"/>
      <c r="H46" s="73"/>
      <c r="I46" s="73"/>
      <c r="J46" s="73"/>
      <c r="K46" s="73"/>
      <c r="L46" s="76" t="str">
        <f>IF(E11="","",E11)</f>
        <v>Obec Milín</v>
      </c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5" t="s">
        <v>33</v>
      </c>
      <c r="AJ46" s="73"/>
      <c r="AK46" s="73"/>
      <c r="AL46" s="73"/>
      <c r="AM46" s="76" t="str">
        <f>IF(E17="","",E17)</f>
        <v>Aspira, projekční ateliér</v>
      </c>
      <c r="AN46" s="76"/>
      <c r="AO46" s="76"/>
      <c r="AP46" s="76"/>
      <c r="AQ46" s="73"/>
      <c r="AR46" s="71"/>
      <c r="AS46" s="85" t="s">
        <v>52</v>
      </c>
      <c r="AT46" s="86"/>
      <c r="AU46" s="87"/>
      <c r="AV46" s="87"/>
      <c r="AW46" s="87"/>
      <c r="AX46" s="87"/>
      <c r="AY46" s="87"/>
      <c r="AZ46" s="87"/>
      <c r="BA46" s="87"/>
      <c r="BB46" s="87"/>
      <c r="BC46" s="87"/>
      <c r="BD46" s="88"/>
    </row>
    <row r="47" spans="2:56" s="1" customFormat="1" ht="13.5">
      <c r="B47" s="45"/>
      <c r="C47" s="75" t="s">
        <v>31</v>
      </c>
      <c r="D47" s="73"/>
      <c r="E47" s="73"/>
      <c r="F47" s="73"/>
      <c r="G47" s="73"/>
      <c r="H47" s="73"/>
      <c r="I47" s="73"/>
      <c r="J47" s="73"/>
      <c r="K47" s="73"/>
      <c r="L47" s="76" t="str">
        <f>IF(E14="Vyplň údaj","",E14)</f>
        <v/>
      </c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1"/>
      <c r="AS47" s="89"/>
      <c r="AT47" s="90"/>
      <c r="AU47" s="91"/>
      <c r="AV47" s="91"/>
      <c r="AW47" s="91"/>
      <c r="AX47" s="91"/>
      <c r="AY47" s="91"/>
      <c r="AZ47" s="91"/>
      <c r="BA47" s="91"/>
      <c r="BB47" s="91"/>
      <c r="BC47" s="91"/>
      <c r="BD47" s="92"/>
    </row>
    <row r="48" spans="2:56" s="1" customFormat="1" ht="10.8" customHeight="1">
      <c r="B48" s="45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1"/>
      <c r="AS48" s="93"/>
      <c r="AT48" s="54"/>
      <c r="AU48" s="46"/>
      <c r="AV48" s="46"/>
      <c r="AW48" s="46"/>
      <c r="AX48" s="46"/>
      <c r="AY48" s="46"/>
      <c r="AZ48" s="46"/>
      <c r="BA48" s="46"/>
      <c r="BB48" s="46"/>
      <c r="BC48" s="46"/>
      <c r="BD48" s="94"/>
    </row>
    <row r="49" spans="2:56" s="1" customFormat="1" ht="29.25" customHeight="1">
      <c r="B49" s="45"/>
      <c r="C49" s="95" t="s">
        <v>53</v>
      </c>
      <c r="D49" s="96"/>
      <c r="E49" s="96"/>
      <c r="F49" s="96"/>
      <c r="G49" s="96"/>
      <c r="H49" s="97"/>
      <c r="I49" s="98" t="s">
        <v>54</v>
      </c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9" t="s">
        <v>55</v>
      </c>
      <c r="AH49" s="96"/>
      <c r="AI49" s="96"/>
      <c r="AJ49" s="96"/>
      <c r="AK49" s="96"/>
      <c r="AL49" s="96"/>
      <c r="AM49" s="96"/>
      <c r="AN49" s="98" t="s">
        <v>56</v>
      </c>
      <c r="AO49" s="96"/>
      <c r="AP49" s="96"/>
      <c r="AQ49" s="100" t="s">
        <v>57</v>
      </c>
      <c r="AR49" s="71"/>
      <c r="AS49" s="101" t="s">
        <v>58</v>
      </c>
      <c r="AT49" s="102" t="s">
        <v>59</v>
      </c>
      <c r="AU49" s="102" t="s">
        <v>60</v>
      </c>
      <c r="AV49" s="102" t="s">
        <v>61</v>
      </c>
      <c r="AW49" s="102" t="s">
        <v>62</v>
      </c>
      <c r="AX49" s="102" t="s">
        <v>63</v>
      </c>
      <c r="AY49" s="102" t="s">
        <v>64</v>
      </c>
      <c r="AZ49" s="102" t="s">
        <v>65</v>
      </c>
      <c r="BA49" s="102" t="s">
        <v>66</v>
      </c>
      <c r="BB49" s="102" t="s">
        <v>67</v>
      </c>
      <c r="BC49" s="102" t="s">
        <v>68</v>
      </c>
      <c r="BD49" s="103" t="s">
        <v>69</v>
      </c>
    </row>
    <row r="50" spans="2:56" s="1" customFormat="1" ht="10.8" customHeight="1">
      <c r="B50" s="45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1"/>
      <c r="AS50" s="104"/>
      <c r="AT50" s="105"/>
      <c r="AU50" s="105"/>
      <c r="AV50" s="105"/>
      <c r="AW50" s="105"/>
      <c r="AX50" s="105"/>
      <c r="AY50" s="105"/>
      <c r="AZ50" s="105"/>
      <c r="BA50" s="105"/>
      <c r="BB50" s="105"/>
      <c r="BC50" s="105"/>
      <c r="BD50" s="106"/>
    </row>
    <row r="51" spans="2:90" s="4" customFormat="1" ht="32.4" customHeight="1">
      <c r="B51" s="78"/>
      <c r="C51" s="107" t="s">
        <v>70</v>
      </c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9">
        <f>ROUND(SUM(AG52:AG58),2)</f>
        <v>0</v>
      </c>
      <c r="AH51" s="109"/>
      <c r="AI51" s="109"/>
      <c r="AJ51" s="109"/>
      <c r="AK51" s="109"/>
      <c r="AL51" s="109"/>
      <c r="AM51" s="109"/>
      <c r="AN51" s="110">
        <f>SUM(AG51,AT51)</f>
        <v>0</v>
      </c>
      <c r="AO51" s="110"/>
      <c r="AP51" s="110"/>
      <c r="AQ51" s="111" t="s">
        <v>21</v>
      </c>
      <c r="AR51" s="82"/>
      <c r="AS51" s="112">
        <f>ROUND(SUM(AS52:AS58),2)</f>
        <v>0</v>
      </c>
      <c r="AT51" s="113">
        <f>ROUND(SUM(AV51:AW51),2)</f>
        <v>0</v>
      </c>
      <c r="AU51" s="114">
        <f>ROUND(SUM(AU52:AU58),5)</f>
        <v>0</v>
      </c>
      <c r="AV51" s="113">
        <f>ROUND(AZ51*L26,2)</f>
        <v>0</v>
      </c>
      <c r="AW51" s="113">
        <f>ROUND(BA51*L27,2)</f>
        <v>0</v>
      </c>
      <c r="AX51" s="113">
        <f>ROUND(BB51*L26,2)</f>
        <v>0</v>
      </c>
      <c r="AY51" s="113">
        <f>ROUND(BC51*L27,2)</f>
        <v>0</v>
      </c>
      <c r="AZ51" s="113">
        <f>ROUND(SUM(AZ52:AZ58),2)</f>
        <v>0</v>
      </c>
      <c r="BA51" s="113">
        <f>ROUND(SUM(BA52:BA58),2)</f>
        <v>0</v>
      </c>
      <c r="BB51" s="113">
        <f>ROUND(SUM(BB52:BB58),2)</f>
        <v>0</v>
      </c>
      <c r="BC51" s="113">
        <f>ROUND(SUM(BC52:BC58),2)</f>
        <v>0</v>
      </c>
      <c r="BD51" s="115">
        <f>ROUND(SUM(BD52:BD58),2)</f>
        <v>0</v>
      </c>
      <c r="BS51" s="116" t="s">
        <v>71</v>
      </c>
      <c r="BT51" s="116" t="s">
        <v>72</v>
      </c>
      <c r="BU51" s="117" t="s">
        <v>73</v>
      </c>
      <c r="BV51" s="116" t="s">
        <v>74</v>
      </c>
      <c r="BW51" s="116" t="s">
        <v>7</v>
      </c>
      <c r="BX51" s="116" t="s">
        <v>75</v>
      </c>
      <c r="CL51" s="116" t="s">
        <v>21</v>
      </c>
    </row>
    <row r="52" spans="1:91" s="5" customFormat="1" ht="16.5" customHeight="1">
      <c r="A52" s="118" t="s">
        <v>76</v>
      </c>
      <c r="B52" s="119"/>
      <c r="C52" s="120"/>
      <c r="D52" s="121" t="s">
        <v>77</v>
      </c>
      <c r="E52" s="121"/>
      <c r="F52" s="121"/>
      <c r="G52" s="121"/>
      <c r="H52" s="121"/>
      <c r="I52" s="122"/>
      <c r="J52" s="121" t="s">
        <v>78</v>
      </c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3">
        <f>'00 - VON'!J27</f>
        <v>0</v>
      </c>
      <c r="AH52" s="122"/>
      <c r="AI52" s="122"/>
      <c r="AJ52" s="122"/>
      <c r="AK52" s="122"/>
      <c r="AL52" s="122"/>
      <c r="AM52" s="122"/>
      <c r="AN52" s="123">
        <f>SUM(AG52,AT52)</f>
        <v>0</v>
      </c>
      <c r="AO52" s="122"/>
      <c r="AP52" s="122"/>
      <c r="AQ52" s="124" t="s">
        <v>79</v>
      </c>
      <c r="AR52" s="125"/>
      <c r="AS52" s="126">
        <v>0</v>
      </c>
      <c r="AT52" s="127">
        <f>ROUND(SUM(AV52:AW52),2)</f>
        <v>0</v>
      </c>
      <c r="AU52" s="128">
        <f>'00 - VON'!P79</f>
        <v>0</v>
      </c>
      <c r="AV52" s="127">
        <f>'00 - VON'!J30</f>
        <v>0</v>
      </c>
      <c r="AW52" s="127">
        <f>'00 - VON'!J31</f>
        <v>0</v>
      </c>
      <c r="AX52" s="127">
        <f>'00 - VON'!J32</f>
        <v>0</v>
      </c>
      <c r="AY52" s="127">
        <f>'00 - VON'!J33</f>
        <v>0</v>
      </c>
      <c r="AZ52" s="127">
        <f>'00 - VON'!F30</f>
        <v>0</v>
      </c>
      <c r="BA52" s="127">
        <f>'00 - VON'!F31</f>
        <v>0</v>
      </c>
      <c r="BB52" s="127">
        <f>'00 - VON'!F32</f>
        <v>0</v>
      </c>
      <c r="BC52" s="127">
        <f>'00 - VON'!F33</f>
        <v>0</v>
      </c>
      <c r="BD52" s="129">
        <f>'00 - VON'!F34</f>
        <v>0</v>
      </c>
      <c r="BT52" s="130" t="s">
        <v>80</v>
      </c>
      <c r="BV52" s="130" t="s">
        <v>74</v>
      </c>
      <c r="BW52" s="130" t="s">
        <v>81</v>
      </c>
      <c r="BX52" s="130" t="s">
        <v>7</v>
      </c>
      <c r="CL52" s="130" t="s">
        <v>21</v>
      </c>
      <c r="CM52" s="130" t="s">
        <v>82</v>
      </c>
    </row>
    <row r="53" spans="1:91" s="5" customFormat="1" ht="16.5" customHeight="1">
      <c r="A53" s="118" t="s">
        <v>76</v>
      </c>
      <c r="B53" s="119"/>
      <c r="C53" s="120"/>
      <c r="D53" s="121" t="s">
        <v>83</v>
      </c>
      <c r="E53" s="121"/>
      <c r="F53" s="121"/>
      <c r="G53" s="121"/>
      <c r="H53" s="121"/>
      <c r="I53" s="122"/>
      <c r="J53" s="121" t="s">
        <v>84</v>
      </c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3">
        <f>'01 - Stavební část'!J27</f>
        <v>0</v>
      </c>
      <c r="AH53" s="122"/>
      <c r="AI53" s="122"/>
      <c r="AJ53" s="122"/>
      <c r="AK53" s="122"/>
      <c r="AL53" s="122"/>
      <c r="AM53" s="122"/>
      <c r="AN53" s="123">
        <f>SUM(AG53,AT53)</f>
        <v>0</v>
      </c>
      <c r="AO53" s="122"/>
      <c r="AP53" s="122"/>
      <c r="AQ53" s="124" t="s">
        <v>79</v>
      </c>
      <c r="AR53" s="125"/>
      <c r="AS53" s="126">
        <v>0</v>
      </c>
      <c r="AT53" s="127">
        <f>ROUND(SUM(AV53:AW53),2)</f>
        <v>0</v>
      </c>
      <c r="AU53" s="128">
        <f>'01 - Stavební část'!P95</f>
        <v>0</v>
      </c>
      <c r="AV53" s="127">
        <f>'01 - Stavební část'!J30</f>
        <v>0</v>
      </c>
      <c r="AW53" s="127">
        <f>'01 - Stavební část'!J31</f>
        <v>0</v>
      </c>
      <c r="AX53" s="127">
        <f>'01 - Stavební část'!J32</f>
        <v>0</v>
      </c>
      <c r="AY53" s="127">
        <f>'01 - Stavební část'!J33</f>
        <v>0</v>
      </c>
      <c r="AZ53" s="127">
        <f>'01 - Stavební část'!F30</f>
        <v>0</v>
      </c>
      <c r="BA53" s="127">
        <f>'01 - Stavební část'!F31</f>
        <v>0</v>
      </c>
      <c r="BB53" s="127">
        <f>'01 - Stavební část'!F32</f>
        <v>0</v>
      </c>
      <c r="BC53" s="127">
        <f>'01 - Stavební část'!F33</f>
        <v>0</v>
      </c>
      <c r="BD53" s="129">
        <f>'01 - Stavební část'!F34</f>
        <v>0</v>
      </c>
      <c r="BT53" s="130" t="s">
        <v>80</v>
      </c>
      <c r="BV53" s="130" t="s">
        <v>74</v>
      </c>
      <c r="BW53" s="130" t="s">
        <v>85</v>
      </c>
      <c r="BX53" s="130" t="s">
        <v>7</v>
      </c>
      <c r="CL53" s="130" t="s">
        <v>21</v>
      </c>
      <c r="CM53" s="130" t="s">
        <v>82</v>
      </c>
    </row>
    <row r="54" spans="1:91" s="5" customFormat="1" ht="16.5" customHeight="1">
      <c r="A54" s="118" t="s">
        <v>76</v>
      </c>
      <c r="B54" s="119"/>
      <c r="C54" s="120"/>
      <c r="D54" s="121" t="s">
        <v>86</v>
      </c>
      <c r="E54" s="121"/>
      <c r="F54" s="121"/>
      <c r="G54" s="121"/>
      <c r="H54" s="121"/>
      <c r="I54" s="122"/>
      <c r="J54" s="121" t="s">
        <v>87</v>
      </c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3">
        <f>'02 - Zdravotně technická ...'!J27</f>
        <v>0</v>
      </c>
      <c r="AH54" s="122"/>
      <c r="AI54" s="122"/>
      <c r="AJ54" s="122"/>
      <c r="AK54" s="122"/>
      <c r="AL54" s="122"/>
      <c r="AM54" s="122"/>
      <c r="AN54" s="123">
        <f>SUM(AG54,AT54)</f>
        <v>0</v>
      </c>
      <c r="AO54" s="122"/>
      <c r="AP54" s="122"/>
      <c r="AQ54" s="124" t="s">
        <v>79</v>
      </c>
      <c r="AR54" s="125"/>
      <c r="AS54" s="126">
        <v>0</v>
      </c>
      <c r="AT54" s="127">
        <f>ROUND(SUM(AV54:AW54),2)</f>
        <v>0</v>
      </c>
      <c r="AU54" s="128">
        <f>'02 - Zdravotně technická ...'!P81</f>
        <v>0</v>
      </c>
      <c r="AV54" s="127">
        <f>'02 - Zdravotně technická ...'!J30</f>
        <v>0</v>
      </c>
      <c r="AW54" s="127">
        <f>'02 - Zdravotně technická ...'!J31</f>
        <v>0</v>
      </c>
      <c r="AX54" s="127">
        <f>'02 - Zdravotně technická ...'!J32</f>
        <v>0</v>
      </c>
      <c r="AY54" s="127">
        <f>'02 - Zdravotně technická ...'!J33</f>
        <v>0</v>
      </c>
      <c r="AZ54" s="127">
        <f>'02 - Zdravotně technická ...'!F30</f>
        <v>0</v>
      </c>
      <c r="BA54" s="127">
        <f>'02 - Zdravotně technická ...'!F31</f>
        <v>0</v>
      </c>
      <c r="BB54" s="127">
        <f>'02 - Zdravotně technická ...'!F32</f>
        <v>0</v>
      </c>
      <c r="BC54" s="127">
        <f>'02 - Zdravotně technická ...'!F33</f>
        <v>0</v>
      </c>
      <c r="BD54" s="129">
        <f>'02 - Zdravotně technická ...'!F34</f>
        <v>0</v>
      </c>
      <c r="BT54" s="130" t="s">
        <v>80</v>
      </c>
      <c r="BV54" s="130" t="s">
        <v>74</v>
      </c>
      <c r="BW54" s="130" t="s">
        <v>88</v>
      </c>
      <c r="BX54" s="130" t="s">
        <v>7</v>
      </c>
      <c r="CL54" s="130" t="s">
        <v>21</v>
      </c>
      <c r="CM54" s="130" t="s">
        <v>82</v>
      </c>
    </row>
    <row r="55" spans="1:91" s="5" customFormat="1" ht="16.5" customHeight="1">
      <c r="A55" s="118" t="s">
        <v>76</v>
      </c>
      <c r="B55" s="119"/>
      <c r="C55" s="120"/>
      <c r="D55" s="121" t="s">
        <v>89</v>
      </c>
      <c r="E55" s="121"/>
      <c r="F55" s="121"/>
      <c r="G55" s="121"/>
      <c r="H55" s="121"/>
      <c r="I55" s="122"/>
      <c r="J55" s="121" t="s">
        <v>90</v>
      </c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3">
        <f>'03 - Plynoinstalace'!J27</f>
        <v>0</v>
      </c>
      <c r="AH55" s="122"/>
      <c r="AI55" s="122"/>
      <c r="AJ55" s="122"/>
      <c r="AK55" s="122"/>
      <c r="AL55" s="122"/>
      <c r="AM55" s="122"/>
      <c r="AN55" s="123">
        <f>SUM(AG55,AT55)</f>
        <v>0</v>
      </c>
      <c r="AO55" s="122"/>
      <c r="AP55" s="122"/>
      <c r="AQ55" s="124" t="s">
        <v>79</v>
      </c>
      <c r="AR55" s="125"/>
      <c r="AS55" s="126">
        <v>0</v>
      </c>
      <c r="AT55" s="127">
        <f>ROUND(SUM(AV55:AW55),2)</f>
        <v>0</v>
      </c>
      <c r="AU55" s="128">
        <f>'03 - Plynoinstalace'!P78</f>
        <v>0</v>
      </c>
      <c r="AV55" s="127">
        <f>'03 - Plynoinstalace'!J30</f>
        <v>0</v>
      </c>
      <c r="AW55" s="127">
        <f>'03 - Plynoinstalace'!J31</f>
        <v>0</v>
      </c>
      <c r="AX55" s="127">
        <f>'03 - Plynoinstalace'!J32</f>
        <v>0</v>
      </c>
      <c r="AY55" s="127">
        <f>'03 - Plynoinstalace'!J33</f>
        <v>0</v>
      </c>
      <c r="AZ55" s="127">
        <f>'03 - Plynoinstalace'!F30</f>
        <v>0</v>
      </c>
      <c r="BA55" s="127">
        <f>'03 - Plynoinstalace'!F31</f>
        <v>0</v>
      </c>
      <c r="BB55" s="127">
        <f>'03 - Plynoinstalace'!F32</f>
        <v>0</v>
      </c>
      <c r="BC55" s="127">
        <f>'03 - Plynoinstalace'!F33</f>
        <v>0</v>
      </c>
      <c r="BD55" s="129">
        <f>'03 - Plynoinstalace'!F34</f>
        <v>0</v>
      </c>
      <c r="BT55" s="130" t="s">
        <v>80</v>
      </c>
      <c r="BV55" s="130" t="s">
        <v>74</v>
      </c>
      <c r="BW55" s="130" t="s">
        <v>91</v>
      </c>
      <c r="BX55" s="130" t="s">
        <v>7</v>
      </c>
      <c r="CL55" s="130" t="s">
        <v>21</v>
      </c>
      <c r="CM55" s="130" t="s">
        <v>82</v>
      </c>
    </row>
    <row r="56" spans="1:91" s="5" customFormat="1" ht="16.5" customHeight="1">
      <c r="A56" s="118" t="s">
        <v>76</v>
      </c>
      <c r="B56" s="119"/>
      <c r="C56" s="120"/>
      <c r="D56" s="121" t="s">
        <v>92</v>
      </c>
      <c r="E56" s="121"/>
      <c r="F56" s="121"/>
      <c r="G56" s="121"/>
      <c r="H56" s="121"/>
      <c r="I56" s="122"/>
      <c r="J56" s="121" t="s">
        <v>93</v>
      </c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3">
        <f>'04 - Vzduchotechnika'!J27</f>
        <v>0</v>
      </c>
      <c r="AH56" s="122"/>
      <c r="AI56" s="122"/>
      <c r="AJ56" s="122"/>
      <c r="AK56" s="122"/>
      <c r="AL56" s="122"/>
      <c r="AM56" s="122"/>
      <c r="AN56" s="123">
        <f>SUM(AG56,AT56)</f>
        <v>0</v>
      </c>
      <c r="AO56" s="122"/>
      <c r="AP56" s="122"/>
      <c r="AQ56" s="124" t="s">
        <v>79</v>
      </c>
      <c r="AR56" s="125"/>
      <c r="AS56" s="126">
        <v>0</v>
      </c>
      <c r="AT56" s="127">
        <f>ROUND(SUM(AV56:AW56),2)</f>
        <v>0</v>
      </c>
      <c r="AU56" s="128">
        <f>'04 - Vzduchotechnika'!P81</f>
        <v>0</v>
      </c>
      <c r="AV56" s="127">
        <f>'04 - Vzduchotechnika'!J30</f>
        <v>0</v>
      </c>
      <c r="AW56" s="127">
        <f>'04 - Vzduchotechnika'!J31</f>
        <v>0</v>
      </c>
      <c r="AX56" s="127">
        <f>'04 - Vzduchotechnika'!J32</f>
        <v>0</v>
      </c>
      <c r="AY56" s="127">
        <f>'04 - Vzduchotechnika'!J33</f>
        <v>0</v>
      </c>
      <c r="AZ56" s="127">
        <f>'04 - Vzduchotechnika'!F30</f>
        <v>0</v>
      </c>
      <c r="BA56" s="127">
        <f>'04 - Vzduchotechnika'!F31</f>
        <v>0</v>
      </c>
      <c r="BB56" s="127">
        <f>'04 - Vzduchotechnika'!F32</f>
        <v>0</v>
      </c>
      <c r="BC56" s="127">
        <f>'04 - Vzduchotechnika'!F33</f>
        <v>0</v>
      </c>
      <c r="BD56" s="129">
        <f>'04 - Vzduchotechnika'!F34</f>
        <v>0</v>
      </c>
      <c r="BT56" s="130" t="s">
        <v>80</v>
      </c>
      <c r="BV56" s="130" t="s">
        <v>74</v>
      </c>
      <c r="BW56" s="130" t="s">
        <v>94</v>
      </c>
      <c r="BX56" s="130" t="s">
        <v>7</v>
      </c>
      <c r="CL56" s="130" t="s">
        <v>21</v>
      </c>
      <c r="CM56" s="130" t="s">
        <v>82</v>
      </c>
    </row>
    <row r="57" spans="1:91" s="5" customFormat="1" ht="16.5" customHeight="1">
      <c r="A57" s="118" t="s">
        <v>76</v>
      </c>
      <c r="B57" s="119"/>
      <c r="C57" s="120"/>
      <c r="D57" s="121" t="s">
        <v>95</v>
      </c>
      <c r="E57" s="121"/>
      <c r="F57" s="121"/>
      <c r="G57" s="121"/>
      <c r="H57" s="121"/>
      <c r="I57" s="122"/>
      <c r="J57" s="121" t="s">
        <v>96</v>
      </c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3">
        <f>'05 - Vytápění'!J27</f>
        <v>0</v>
      </c>
      <c r="AH57" s="122"/>
      <c r="AI57" s="122"/>
      <c r="AJ57" s="122"/>
      <c r="AK57" s="122"/>
      <c r="AL57" s="122"/>
      <c r="AM57" s="122"/>
      <c r="AN57" s="123">
        <f>SUM(AG57,AT57)</f>
        <v>0</v>
      </c>
      <c r="AO57" s="122"/>
      <c r="AP57" s="122"/>
      <c r="AQ57" s="124" t="s">
        <v>79</v>
      </c>
      <c r="AR57" s="125"/>
      <c r="AS57" s="126">
        <v>0</v>
      </c>
      <c r="AT57" s="127">
        <f>ROUND(SUM(AV57:AW57),2)</f>
        <v>0</v>
      </c>
      <c r="AU57" s="128">
        <f>'05 - Vytápění'!P82</f>
        <v>0</v>
      </c>
      <c r="AV57" s="127">
        <f>'05 - Vytápění'!J30</f>
        <v>0</v>
      </c>
      <c r="AW57" s="127">
        <f>'05 - Vytápění'!J31</f>
        <v>0</v>
      </c>
      <c r="AX57" s="127">
        <f>'05 - Vytápění'!J32</f>
        <v>0</v>
      </c>
      <c r="AY57" s="127">
        <f>'05 - Vytápění'!J33</f>
        <v>0</v>
      </c>
      <c r="AZ57" s="127">
        <f>'05 - Vytápění'!F30</f>
        <v>0</v>
      </c>
      <c r="BA57" s="127">
        <f>'05 - Vytápění'!F31</f>
        <v>0</v>
      </c>
      <c r="BB57" s="127">
        <f>'05 - Vytápění'!F32</f>
        <v>0</v>
      </c>
      <c r="BC57" s="127">
        <f>'05 - Vytápění'!F33</f>
        <v>0</v>
      </c>
      <c r="BD57" s="129">
        <f>'05 - Vytápění'!F34</f>
        <v>0</v>
      </c>
      <c r="BT57" s="130" t="s">
        <v>80</v>
      </c>
      <c r="BV57" s="130" t="s">
        <v>74</v>
      </c>
      <c r="BW57" s="130" t="s">
        <v>97</v>
      </c>
      <c r="BX57" s="130" t="s">
        <v>7</v>
      </c>
      <c r="CL57" s="130" t="s">
        <v>21</v>
      </c>
      <c r="CM57" s="130" t="s">
        <v>82</v>
      </c>
    </row>
    <row r="58" spans="1:91" s="5" customFormat="1" ht="16.5" customHeight="1">
      <c r="A58" s="118" t="s">
        <v>76</v>
      </c>
      <c r="B58" s="119"/>
      <c r="C58" s="120"/>
      <c r="D58" s="121" t="s">
        <v>98</v>
      </c>
      <c r="E58" s="121"/>
      <c r="F58" s="121"/>
      <c r="G58" s="121"/>
      <c r="H58" s="121"/>
      <c r="I58" s="122"/>
      <c r="J58" s="121" t="s">
        <v>99</v>
      </c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3">
        <f>'06 - Elektroinstalace a h...'!J27</f>
        <v>0</v>
      </c>
      <c r="AH58" s="122"/>
      <c r="AI58" s="122"/>
      <c r="AJ58" s="122"/>
      <c r="AK58" s="122"/>
      <c r="AL58" s="122"/>
      <c r="AM58" s="122"/>
      <c r="AN58" s="123">
        <f>SUM(AG58,AT58)</f>
        <v>0</v>
      </c>
      <c r="AO58" s="122"/>
      <c r="AP58" s="122"/>
      <c r="AQ58" s="124" t="s">
        <v>79</v>
      </c>
      <c r="AR58" s="125"/>
      <c r="AS58" s="131">
        <v>0</v>
      </c>
      <c r="AT58" s="132">
        <f>ROUND(SUM(AV58:AW58),2)</f>
        <v>0</v>
      </c>
      <c r="AU58" s="133">
        <f>'06 - Elektroinstalace a h...'!P82</f>
        <v>0</v>
      </c>
      <c r="AV58" s="132">
        <f>'06 - Elektroinstalace a h...'!J30</f>
        <v>0</v>
      </c>
      <c r="AW58" s="132">
        <f>'06 - Elektroinstalace a h...'!J31</f>
        <v>0</v>
      </c>
      <c r="AX58" s="132">
        <f>'06 - Elektroinstalace a h...'!J32</f>
        <v>0</v>
      </c>
      <c r="AY58" s="132">
        <f>'06 - Elektroinstalace a h...'!J33</f>
        <v>0</v>
      </c>
      <c r="AZ58" s="132">
        <f>'06 - Elektroinstalace a h...'!F30</f>
        <v>0</v>
      </c>
      <c r="BA58" s="132">
        <f>'06 - Elektroinstalace a h...'!F31</f>
        <v>0</v>
      </c>
      <c r="BB58" s="132">
        <f>'06 - Elektroinstalace a h...'!F32</f>
        <v>0</v>
      </c>
      <c r="BC58" s="132">
        <f>'06 - Elektroinstalace a h...'!F33</f>
        <v>0</v>
      </c>
      <c r="BD58" s="134">
        <f>'06 - Elektroinstalace a h...'!F34</f>
        <v>0</v>
      </c>
      <c r="BT58" s="130" t="s">
        <v>80</v>
      </c>
      <c r="BV58" s="130" t="s">
        <v>74</v>
      </c>
      <c r="BW58" s="130" t="s">
        <v>100</v>
      </c>
      <c r="BX58" s="130" t="s">
        <v>7</v>
      </c>
      <c r="CL58" s="130" t="s">
        <v>21</v>
      </c>
      <c r="CM58" s="130" t="s">
        <v>82</v>
      </c>
    </row>
    <row r="59" spans="2:44" s="1" customFormat="1" ht="30" customHeight="1">
      <c r="B59" s="45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1"/>
    </row>
    <row r="60" spans="2:44" s="1" customFormat="1" ht="6.95" customHeight="1">
      <c r="B60" s="66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71"/>
    </row>
  </sheetData>
  <sheetProtection password="CC35" sheet="1" objects="1" scenarios="1" formatColumns="0" formatRows="0"/>
  <mergeCells count="65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AN54:AP54"/>
    <mergeCell ref="AG54:AM54"/>
    <mergeCell ref="D54:H54"/>
    <mergeCell ref="J54:AF54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N57:AP57"/>
    <mergeCell ref="AG57:AM57"/>
    <mergeCell ref="D57:H57"/>
    <mergeCell ref="J57:AF57"/>
    <mergeCell ref="AN58:AP58"/>
    <mergeCell ref="AG58:AM58"/>
    <mergeCell ref="D58:H58"/>
    <mergeCell ref="J58:AF58"/>
    <mergeCell ref="AG51:AM51"/>
    <mergeCell ref="AN51:AP51"/>
    <mergeCell ref="AR2:BE2"/>
  </mergeCells>
  <hyperlinks>
    <hyperlink ref="K1:S1" location="C2" display="1) Rekapitulace stavby"/>
    <hyperlink ref="W1:AI1" location="C51" display="2) Rekapitulace objektů stavby a soupisů prací"/>
    <hyperlink ref="A52" location="'00 - VON'!C2" display="/"/>
    <hyperlink ref="A53" location="'01 - Stavební část'!C2" display="/"/>
    <hyperlink ref="A54" location="'02 - Zdravotně technická ...'!C2" display="/"/>
    <hyperlink ref="A55" location="'03 - Plynoinstalace'!C2" display="/"/>
    <hyperlink ref="A56" location="'04 - Vzduchotechnika'!C2" display="/"/>
    <hyperlink ref="A57" location="'05 - Vytápění'!C2" display="/"/>
    <hyperlink ref="A58" location="'06 - Elektroinstalace a h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85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5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0"/>
      <c r="B1" s="136"/>
      <c r="C1" s="136"/>
      <c r="D1" s="137" t="s">
        <v>1</v>
      </c>
      <c r="E1" s="136"/>
      <c r="F1" s="138" t="s">
        <v>101</v>
      </c>
      <c r="G1" s="138" t="s">
        <v>102</v>
      </c>
      <c r="H1" s="138"/>
      <c r="I1" s="139"/>
      <c r="J1" s="138" t="s">
        <v>103</v>
      </c>
      <c r="K1" s="137" t="s">
        <v>104</v>
      </c>
      <c r="L1" s="138" t="s">
        <v>105</v>
      </c>
      <c r="M1" s="138"/>
      <c r="N1" s="138"/>
      <c r="O1" s="138"/>
      <c r="P1" s="138"/>
      <c r="Q1" s="138"/>
      <c r="R1" s="138"/>
      <c r="S1" s="138"/>
      <c r="T1" s="138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AT2" s="23" t="s">
        <v>81</v>
      </c>
    </row>
    <row r="3" spans="2:46" ht="6.95" customHeight="1">
      <c r="B3" s="24"/>
      <c r="C3" s="25"/>
      <c r="D3" s="25"/>
      <c r="E3" s="25"/>
      <c r="F3" s="25"/>
      <c r="G3" s="25"/>
      <c r="H3" s="25"/>
      <c r="I3" s="140"/>
      <c r="J3" s="25"/>
      <c r="K3" s="26"/>
      <c r="AT3" s="23" t="s">
        <v>82</v>
      </c>
    </row>
    <row r="4" spans="2:46" ht="36.95" customHeight="1">
      <c r="B4" s="27"/>
      <c r="C4" s="28"/>
      <c r="D4" s="29" t="s">
        <v>106</v>
      </c>
      <c r="E4" s="28"/>
      <c r="F4" s="28"/>
      <c r="G4" s="28"/>
      <c r="H4" s="28"/>
      <c r="I4" s="141"/>
      <c r="J4" s="28"/>
      <c r="K4" s="30"/>
      <c r="M4" s="31" t="s">
        <v>12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41"/>
      <c r="J5" s="28"/>
      <c r="K5" s="30"/>
    </row>
    <row r="6" spans="2:11" ht="13.5">
      <c r="B6" s="27"/>
      <c r="C6" s="28"/>
      <c r="D6" s="39" t="s">
        <v>18</v>
      </c>
      <c r="E6" s="28"/>
      <c r="F6" s="28"/>
      <c r="G6" s="28"/>
      <c r="H6" s="28"/>
      <c r="I6" s="141"/>
      <c r="J6" s="28"/>
      <c r="K6" s="30"/>
    </row>
    <row r="7" spans="2:11" ht="16.5" customHeight="1">
      <c r="B7" s="27"/>
      <c r="C7" s="28"/>
      <c r="D7" s="28"/>
      <c r="E7" s="142" t="str">
        <f>'Rekapitulace stavby'!K6</f>
        <v>Stavební úpravy objektu č.p.27- podkrovní vestavba</v>
      </c>
      <c r="F7" s="39"/>
      <c r="G7" s="39"/>
      <c r="H7" s="39"/>
      <c r="I7" s="141"/>
      <c r="J7" s="28"/>
      <c r="K7" s="30"/>
    </row>
    <row r="8" spans="2:11" s="1" customFormat="1" ht="13.5">
      <c r="B8" s="45"/>
      <c r="C8" s="46"/>
      <c r="D8" s="39" t="s">
        <v>107</v>
      </c>
      <c r="E8" s="46"/>
      <c r="F8" s="46"/>
      <c r="G8" s="46"/>
      <c r="H8" s="46"/>
      <c r="I8" s="143"/>
      <c r="J8" s="46"/>
      <c r="K8" s="50"/>
    </row>
    <row r="9" spans="2:11" s="1" customFormat="1" ht="36.95" customHeight="1">
      <c r="B9" s="45"/>
      <c r="C9" s="46"/>
      <c r="D9" s="46"/>
      <c r="E9" s="144" t="s">
        <v>108</v>
      </c>
      <c r="F9" s="46"/>
      <c r="G9" s="46"/>
      <c r="H9" s="46"/>
      <c r="I9" s="143"/>
      <c r="J9" s="46"/>
      <c r="K9" s="50"/>
    </row>
    <row r="10" spans="2:11" s="1" customFormat="1" ht="13.5">
      <c r="B10" s="45"/>
      <c r="C10" s="46"/>
      <c r="D10" s="46"/>
      <c r="E10" s="46"/>
      <c r="F10" s="46"/>
      <c r="G10" s="46"/>
      <c r="H10" s="46"/>
      <c r="I10" s="143"/>
      <c r="J10" s="46"/>
      <c r="K10" s="50"/>
    </row>
    <row r="11" spans="2:11" s="1" customFormat="1" ht="14.4" customHeight="1">
      <c r="B11" s="45"/>
      <c r="C11" s="46"/>
      <c r="D11" s="39" t="s">
        <v>20</v>
      </c>
      <c r="E11" s="46"/>
      <c r="F11" s="34" t="s">
        <v>21</v>
      </c>
      <c r="G11" s="46"/>
      <c r="H11" s="46"/>
      <c r="I11" s="145" t="s">
        <v>22</v>
      </c>
      <c r="J11" s="34" t="s">
        <v>21</v>
      </c>
      <c r="K11" s="50"/>
    </row>
    <row r="12" spans="2:11" s="1" customFormat="1" ht="14.4" customHeight="1">
      <c r="B12" s="45"/>
      <c r="C12" s="46"/>
      <c r="D12" s="39" t="s">
        <v>23</v>
      </c>
      <c r="E12" s="46"/>
      <c r="F12" s="34" t="s">
        <v>24</v>
      </c>
      <c r="G12" s="46"/>
      <c r="H12" s="46"/>
      <c r="I12" s="145" t="s">
        <v>25</v>
      </c>
      <c r="J12" s="146" t="str">
        <f>'Rekapitulace stavby'!AN8</f>
        <v>19. 11. 2017</v>
      </c>
      <c r="K12" s="50"/>
    </row>
    <row r="13" spans="2:11" s="1" customFormat="1" ht="10.8" customHeight="1">
      <c r="B13" s="45"/>
      <c r="C13" s="46"/>
      <c r="D13" s="46"/>
      <c r="E13" s="46"/>
      <c r="F13" s="46"/>
      <c r="G13" s="46"/>
      <c r="H13" s="46"/>
      <c r="I13" s="143"/>
      <c r="J13" s="46"/>
      <c r="K13" s="50"/>
    </row>
    <row r="14" spans="2:11" s="1" customFormat="1" ht="14.4" customHeight="1">
      <c r="B14" s="45"/>
      <c r="C14" s="46"/>
      <c r="D14" s="39" t="s">
        <v>27</v>
      </c>
      <c r="E14" s="46"/>
      <c r="F14" s="46"/>
      <c r="G14" s="46"/>
      <c r="H14" s="46"/>
      <c r="I14" s="145" t="s">
        <v>28</v>
      </c>
      <c r="J14" s="34" t="s">
        <v>21</v>
      </c>
      <c r="K14" s="50"/>
    </row>
    <row r="15" spans="2:11" s="1" customFormat="1" ht="18" customHeight="1">
      <c r="B15" s="45"/>
      <c r="C15" s="46"/>
      <c r="D15" s="46"/>
      <c r="E15" s="34" t="s">
        <v>29</v>
      </c>
      <c r="F15" s="46"/>
      <c r="G15" s="46"/>
      <c r="H15" s="46"/>
      <c r="I15" s="145" t="s">
        <v>30</v>
      </c>
      <c r="J15" s="34" t="s">
        <v>21</v>
      </c>
      <c r="K15" s="50"/>
    </row>
    <row r="16" spans="2:11" s="1" customFormat="1" ht="6.95" customHeight="1">
      <c r="B16" s="45"/>
      <c r="C16" s="46"/>
      <c r="D16" s="46"/>
      <c r="E16" s="46"/>
      <c r="F16" s="46"/>
      <c r="G16" s="46"/>
      <c r="H16" s="46"/>
      <c r="I16" s="143"/>
      <c r="J16" s="46"/>
      <c r="K16" s="50"/>
    </row>
    <row r="17" spans="2:11" s="1" customFormat="1" ht="14.4" customHeight="1">
      <c r="B17" s="45"/>
      <c r="C17" s="46"/>
      <c r="D17" s="39" t="s">
        <v>31</v>
      </c>
      <c r="E17" s="46"/>
      <c r="F17" s="46"/>
      <c r="G17" s="46"/>
      <c r="H17" s="46"/>
      <c r="I17" s="145" t="s">
        <v>28</v>
      </c>
      <c r="J17" s="34" t="str">
        <f>IF('Rekapitulace stavby'!AN13="Vyplň údaj","",IF('Rekapitulace stavby'!AN13="","",'Rekapitulace stavby'!AN13))</f>
        <v/>
      </c>
      <c r="K17" s="50"/>
    </row>
    <row r="18" spans="2:11" s="1" customFormat="1" ht="18" customHeight="1">
      <c r="B18" s="45"/>
      <c r="C18" s="46"/>
      <c r="D18" s="46"/>
      <c r="E18" s="34" t="str">
        <f>IF('Rekapitulace stavby'!E14="Vyplň údaj","",IF('Rekapitulace stavby'!E14="","",'Rekapitulace stavby'!E14))</f>
        <v/>
      </c>
      <c r="F18" s="46"/>
      <c r="G18" s="46"/>
      <c r="H18" s="46"/>
      <c r="I18" s="145" t="s">
        <v>30</v>
      </c>
      <c r="J18" s="34" t="str">
        <f>IF('Rekapitulace stavby'!AN14="Vyplň údaj","",IF('Rekapitulace stavby'!AN14="","",'Rekapitulace stavby'!AN14))</f>
        <v/>
      </c>
      <c r="K18" s="50"/>
    </row>
    <row r="19" spans="2:11" s="1" customFormat="1" ht="6.95" customHeight="1">
      <c r="B19" s="45"/>
      <c r="C19" s="46"/>
      <c r="D19" s="46"/>
      <c r="E19" s="46"/>
      <c r="F19" s="46"/>
      <c r="G19" s="46"/>
      <c r="H19" s="46"/>
      <c r="I19" s="143"/>
      <c r="J19" s="46"/>
      <c r="K19" s="50"/>
    </row>
    <row r="20" spans="2:11" s="1" customFormat="1" ht="14.4" customHeight="1">
      <c r="B20" s="45"/>
      <c r="C20" s="46"/>
      <c r="D20" s="39" t="s">
        <v>33</v>
      </c>
      <c r="E20" s="46"/>
      <c r="F20" s="46"/>
      <c r="G20" s="46"/>
      <c r="H20" s="46"/>
      <c r="I20" s="145" t="s">
        <v>28</v>
      </c>
      <c r="J20" s="34" t="s">
        <v>21</v>
      </c>
      <c r="K20" s="50"/>
    </row>
    <row r="21" spans="2:11" s="1" customFormat="1" ht="18" customHeight="1">
      <c r="B21" s="45"/>
      <c r="C21" s="46"/>
      <c r="D21" s="46"/>
      <c r="E21" s="34" t="s">
        <v>34</v>
      </c>
      <c r="F21" s="46"/>
      <c r="G21" s="46"/>
      <c r="H21" s="46"/>
      <c r="I21" s="145" t="s">
        <v>30</v>
      </c>
      <c r="J21" s="34" t="s">
        <v>21</v>
      </c>
      <c r="K21" s="50"/>
    </row>
    <row r="22" spans="2:11" s="1" customFormat="1" ht="6.95" customHeight="1">
      <c r="B22" s="45"/>
      <c r="C22" s="46"/>
      <c r="D22" s="46"/>
      <c r="E22" s="46"/>
      <c r="F22" s="46"/>
      <c r="G22" s="46"/>
      <c r="H22" s="46"/>
      <c r="I22" s="143"/>
      <c r="J22" s="46"/>
      <c r="K22" s="50"/>
    </row>
    <row r="23" spans="2:11" s="1" customFormat="1" ht="14.4" customHeight="1">
      <c r="B23" s="45"/>
      <c r="C23" s="46"/>
      <c r="D23" s="39" t="s">
        <v>36</v>
      </c>
      <c r="E23" s="46"/>
      <c r="F23" s="46"/>
      <c r="G23" s="46"/>
      <c r="H23" s="46"/>
      <c r="I23" s="143"/>
      <c r="J23" s="46"/>
      <c r="K23" s="50"/>
    </row>
    <row r="24" spans="2:11" s="6" customFormat="1" ht="16.5" customHeight="1">
      <c r="B24" s="147"/>
      <c r="C24" s="148"/>
      <c r="D24" s="148"/>
      <c r="E24" s="43" t="s">
        <v>21</v>
      </c>
      <c r="F24" s="43"/>
      <c r="G24" s="43"/>
      <c r="H24" s="43"/>
      <c r="I24" s="149"/>
      <c r="J24" s="148"/>
      <c r="K24" s="150"/>
    </row>
    <row r="25" spans="2:11" s="1" customFormat="1" ht="6.95" customHeight="1">
      <c r="B25" s="45"/>
      <c r="C25" s="46"/>
      <c r="D25" s="46"/>
      <c r="E25" s="46"/>
      <c r="F25" s="46"/>
      <c r="G25" s="46"/>
      <c r="H25" s="46"/>
      <c r="I25" s="143"/>
      <c r="J25" s="46"/>
      <c r="K25" s="50"/>
    </row>
    <row r="26" spans="2:11" s="1" customFormat="1" ht="6.95" customHeight="1">
      <c r="B26" s="45"/>
      <c r="C26" s="46"/>
      <c r="D26" s="105"/>
      <c r="E26" s="105"/>
      <c r="F26" s="105"/>
      <c r="G26" s="105"/>
      <c r="H26" s="105"/>
      <c r="I26" s="151"/>
      <c r="J26" s="105"/>
      <c r="K26" s="152"/>
    </row>
    <row r="27" spans="2:11" s="1" customFormat="1" ht="25.4" customHeight="1">
      <c r="B27" s="45"/>
      <c r="C27" s="46"/>
      <c r="D27" s="153" t="s">
        <v>38</v>
      </c>
      <c r="E27" s="46"/>
      <c r="F27" s="46"/>
      <c r="G27" s="46"/>
      <c r="H27" s="46"/>
      <c r="I27" s="143"/>
      <c r="J27" s="154">
        <f>ROUND(J79,2)</f>
        <v>0</v>
      </c>
      <c r="K27" s="50"/>
    </row>
    <row r="28" spans="2:11" s="1" customFormat="1" ht="6.95" customHeight="1">
      <c r="B28" s="45"/>
      <c r="C28" s="46"/>
      <c r="D28" s="105"/>
      <c r="E28" s="105"/>
      <c r="F28" s="105"/>
      <c r="G28" s="105"/>
      <c r="H28" s="105"/>
      <c r="I28" s="151"/>
      <c r="J28" s="105"/>
      <c r="K28" s="152"/>
    </row>
    <row r="29" spans="2:11" s="1" customFormat="1" ht="14.4" customHeight="1">
      <c r="B29" s="45"/>
      <c r="C29" s="46"/>
      <c r="D29" s="46"/>
      <c r="E29" s="46"/>
      <c r="F29" s="51" t="s">
        <v>40</v>
      </c>
      <c r="G29" s="46"/>
      <c r="H29" s="46"/>
      <c r="I29" s="155" t="s">
        <v>39</v>
      </c>
      <c r="J29" s="51" t="s">
        <v>41</v>
      </c>
      <c r="K29" s="50"/>
    </row>
    <row r="30" spans="2:11" s="1" customFormat="1" ht="14.4" customHeight="1">
      <c r="B30" s="45"/>
      <c r="C30" s="46"/>
      <c r="D30" s="54" t="s">
        <v>42</v>
      </c>
      <c r="E30" s="54" t="s">
        <v>43</v>
      </c>
      <c r="F30" s="156">
        <f>ROUND(SUM(BE79:BE84),2)</f>
        <v>0</v>
      </c>
      <c r="G30" s="46"/>
      <c r="H30" s="46"/>
      <c r="I30" s="157">
        <v>0.21</v>
      </c>
      <c r="J30" s="156">
        <f>ROUND(ROUND((SUM(BE79:BE84)),2)*I30,2)</f>
        <v>0</v>
      </c>
      <c r="K30" s="50"/>
    </row>
    <row r="31" spans="2:11" s="1" customFormat="1" ht="14.4" customHeight="1">
      <c r="B31" s="45"/>
      <c r="C31" s="46"/>
      <c r="D31" s="46"/>
      <c r="E31" s="54" t="s">
        <v>44</v>
      </c>
      <c r="F31" s="156">
        <f>ROUND(SUM(BF79:BF84),2)</f>
        <v>0</v>
      </c>
      <c r="G31" s="46"/>
      <c r="H31" s="46"/>
      <c r="I31" s="157">
        <v>0.15</v>
      </c>
      <c r="J31" s="156">
        <f>ROUND(ROUND((SUM(BF79:BF84)),2)*I31,2)</f>
        <v>0</v>
      </c>
      <c r="K31" s="50"/>
    </row>
    <row r="32" spans="2:11" s="1" customFormat="1" ht="14.4" customHeight="1" hidden="1">
      <c r="B32" s="45"/>
      <c r="C32" s="46"/>
      <c r="D32" s="46"/>
      <c r="E32" s="54" t="s">
        <v>45</v>
      </c>
      <c r="F32" s="156">
        <f>ROUND(SUM(BG79:BG84),2)</f>
        <v>0</v>
      </c>
      <c r="G32" s="46"/>
      <c r="H32" s="46"/>
      <c r="I32" s="157">
        <v>0.21</v>
      </c>
      <c r="J32" s="156">
        <v>0</v>
      </c>
      <c r="K32" s="50"/>
    </row>
    <row r="33" spans="2:11" s="1" customFormat="1" ht="14.4" customHeight="1" hidden="1">
      <c r="B33" s="45"/>
      <c r="C33" s="46"/>
      <c r="D33" s="46"/>
      <c r="E33" s="54" t="s">
        <v>46</v>
      </c>
      <c r="F33" s="156">
        <f>ROUND(SUM(BH79:BH84),2)</f>
        <v>0</v>
      </c>
      <c r="G33" s="46"/>
      <c r="H33" s="46"/>
      <c r="I33" s="157">
        <v>0.15</v>
      </c>
      <c r="J33" s="156">
        <v>0</v>
      </c>
      <c r="K33" s="50"/>
    </row>
    <row r="34" spans="2:11" s="1" customFormat="1" ht="14.4" customHeight="1" hidden="1">
      <c r="B34" s="45"/>
      <c r="C34" s="46"/>
      <c r="D34" s="46"/>
      <c r="E34" s="54" t="s">
        <v>47</v>
      </c>
      <c r="F34" s="156">
        <f>ROUND(SUM(BI79:BI84),2)</f>
        <v>0</v>
      </c>
      <c r="G34" s="46"/>
      <c r="H34" s="46"/>
      <c r="I34" s="157">
        <v>0</v>
      </c>
      <c r="J34" s="156">
        <v>0</v>
      </c>
      <c r="K34" s="50"/>
    </row>
    <row r="35" spans="2:11" s="1" customFormat="1" ht="6.95" customHeight="1">
      <c r="B35" s="45"/>
      <c r="C35" s="46"/>
      <c r="D35" s="46"/>
      <c r="E35" s="46"/>
      <c r="F35" s="46"/>
      <c r="G35" s="46"/>
      <c r="H35" s="46"/>
      <c r="I35" s="143"/>
      <c r="J35" s="46"/>
      <c r="K35" s="50"/>
    </row>
    <row r="36" spans="2:11" s="1" customFormat="1" ht="25.4" customHeight="1">
      <c r="B36" s="45"/>
      <c r="C36" s="158"/>
      <c r="D36" s="159" t="s">
        <v>48</v>
      </c>
      <c r="E36" s="97"/>
      <c r="F36" s="97"/>
      <c r="G36" s="160" t="s">
        <v>49</v>
      </c>
      <c r="H36" s="161" t="s">
        <v>50</v>
      </c>
      <c r="I36" s="162"/>
      <c r="J36" s="163">
        <f>SUM(J27:J34)</f>
        <v>0</v>
      </c>
      <c r="K36" s="164"/>
    </row>
    <row r="37" spans="2:11" s="1" customFormat="1" ht="14.4" customHeight="1">
      <c r="B37" s="66"/>
      <c r="C37" s="67"/>
      <c r="D37" s="67"/>
      <c r="E37" s="67"/>
      <c r="F37" s="67"/>
      <c r="G37" s="67"/>
      <c r="H37" s="67"/>
      <c r="I37" s="165"/>
      <c r="J37" s="67"/>
      <c r="K37" s="68"/>
    </row>
    <row r="41" spans="2:11" s="1" customFormat="1" ht="6.95" customHeight="1">
      <c r="B41" s="166"/>
      <c r="C41" s="167"/>
      <c r="D41" s="167"/>
      <c r="E41" s="167"/>
      <c r="F41" s="167"/>
      <c r="G41" s="167"/>
      <c r="H41" s="167"/>
      <c r="I41" s="168"/>
      <c r="J41" s="167"/>
      <c r="K41" s="169"/>
    </row>
    <row r="42" spans="2:11" s="1" customFormat="1" ht="36.95" customHeight="1">
      <c r="B42" s="45"/>
      <c r="C42" s="29" t="s">
        <v>109</v>
      </c>
      <c r="D42" s="46"/>
      <c r="E42" s="46"/>
      <c r="F42" s="46"/>
      <c r="G42" s="46"/>
      <c r="H42" s="46"/>
      <c r="I42" s="143"/>
      <c r="J42" s="46"/>
      <c r="K42" s="50"/>
    </row>
    <row r="43" spans="2:11" s="1" customFormat="1" ht="6.95" customHeight="1">
      <c r="B43" s="45"/>
      <c r="C43" s="46"/>
      <c r="D43" s="46"/>
      <c r="E43" s="46"/>
      <c r="F43" s="46"/>
      <c r="G43" s="46"/>
      <c r="H43" s="46"/>
      <c r="I43" s="143"/>
      <c r="J43" s="46"/>
      <c r="K43" s="50"/>
    </row>
    <row r="44" spans="2:11" s="1" customFormat="1" ht="14.4" customHeight="1">
      <c r="B44" s="45"/>
      <c r="C44" s="39" t="s">
        <v>18</v>
      </c>
      <c r="D44" s="46"/>
      <c r="E44" s="46"/>
      <c r="F44" s="46"/>
      <c r="G44" s="46"/>
      <c r="H44" s="46"/>
      <c r="I44" s="143"/>
      <c r="J44" s="46"/>
      <c r="K44" s="50"/>
    </row>
    <row r="45" spans="2:11" s="1" customFormat="1" ht="16.5" customHeight="1">
      <c r="B45" s="45"/>
      <c r="C45" s="46"/>
      <c r="D45" s="46"/>
      <c r="E45" s="142" t="str">
        <f>E7</f>
        <v>Stavební úpravy objektu č.p.27- podkrovní vestavba</v>
      </c>
      <c r="F45" s="39"/>
      <c r="G45" s="39"/>
      <c r="H45" s="39"/>
      <c r="I45" s="143"/>
      <c r="J45" s="46"/>
      <c r="K45" s="50"/>
    </row>
    <row r="46" spans="2:11" s="1" customFormat="1" ht="14.4" customHeight="1">
      <c r="B46" s="45"/>
      <c r="C46" s="39" t="s">
        <v>107</v>
      </c>
      <c r="D46" s="46"/>
      <c r="E46" s="46"/>
      <c r="F46" s="46"/>
      <c r="G46" s="46"/>
      <c r="H46" s="46"/>
      <c r="I46" s="143"/>
      <c r="J46" s="46"/>
      <c r="K46" s="50"/>
    </row>
    <row r="47" spans="2:11" s="1" customFormat="1" ht="17.25" customHeight="1">
      <c r="B47" s="45"/>
      <c r="C47" s="46"/>
      <c r="D47" s="46"/>
      <c r="E47" s="144" t="str">
        <f>E9</f>
        <v>00 - VON</v>
      </c>
      <c r="F47" s="46"/>
      <c r="G47" s="46"/>
      <c r="H47" s="46"/>
      <c r="I47" s="143"/>
      <c r="J47" s="46"/>
      <c r="K47" s="50"/>
    </row>
    <row r="48" spans="2:11" s="1" customFormat="1" ht="6.95" customHeight="1">
      <c r="B48" s="45"/>
      <c r="C48" s="46"/>
      <c r="D48" s="46"/>
      <c r="E48" s="46"/>
      <c r="F48" s="46"/>
      <c r="G48" s="46"/>
      <c r="H48" s="46"/>
      <c r="I48" s="143"/>
      <c r="J48" s="46"/>
      <c r="K48" s="50"/>
    </row>
    <row r="49" spans="2:11" s="1" customFormat="1" ht="18" customHeight="1">
      <c r="B49" s="45"/>
      <c r="C49" s="39" t="s">
        <v>23</v>
      </c>
      <c r="D49" s="46"/>
      <c r="E49" s="46"/>
      <c r="F49" s="34" t="str">
        <f>F12</f>
        <v>Milín</v>
      </c>
      <c r="G49" s="46"/>
      <c r="H49" s="46"/>
      <c r="I49" s="145" t="s">
        <v>25</v>
      </c>
      <c r="J49" s="146" t="str">
        <f>IF(J12="","",J12)</f>
        <v>19. 11. 2017</v>
      </c>
      <c r="K49" s="50"/>
    </row>
    <row r="50" spans="2:11" s="1" customFormat="1" ht="6.95" customHeight="1">
      <c r="B50" s="45"/>
      <c r="C50" s="46"/>
      <c r="D50" s="46"/>
      <c r="E50" s="46"/>
      <c r="F50" s="46"/>
      <c r="G50" s="46"/>
      <c r="H50" s="46"/>
      <c r="I50" s="143"/>
      <c r="J50" s="46"/>
      <c r="K50" s="50"/>
    </row>
    <row r="51" spans="2:11" s="1" customFormat="1" ht="13.5">
      <c r="B51" s="45"/>
      <c r="C51" s="39" t="s">
        <v>27</v>
      </c>
      <c r="D51" s="46"/>
      <c r="E51" s="46"/>
      <c r="F51" s="34" t="str">
        <f>E15</f>
        <v>Obec Milín</v>
      </c>
      <c r="G51" s="46"/>
      <c r="H51" s="46"/>
      <c r="I51" s="145" t="s">
        <v>33</v>
      </c>
      <c r="J51" s="43" t="str">
        <f>E21</f>
        <v>Aspira, projekční ateliér</v>
      </c>
      <c r="K51" s="50"/>
    </row>
    <row r="52" spans="2:11" s="1" customFormat="1" ht="14.4" customHeight="1">
      <c r="B52" s="45"/>
      <c r="C52" s="39" t="s">
        <v>31</v>
      </c>
      <c r="D52" s="46"/>
      <c r="E52" s="46"/>
      <c r="F52" s="34" t="str">
        <f>IF(E18="","",E18)</f>
        <v/>
      </c>
      <c r="G52" s="46"/>
      <c r="H52" s="46"/>
      <c r="I52" s="143"/>
      <c r="J52" s="170"/>
      <c r="K52" s="50"/>
    </row>
    <row r="53" spans="2:11" s="1" customFormat="1" ht="10.3" customHeight="1">
      <c r="B53" s="45"/>
      <c r="C53" s="46"/>
      <c r="D53" s="46"/>
      <c r="E53" s="46"/>
      <c r="F53" s="46"/>
      <c r="G53" s="46"/>
      <c r="H53" s="46"/>
      <c r="I53" s="143"/>
      <c r="J53" s="46"/>
      <c r="K53" s="50"/>
    </row>
    <row r="54" spans="2:11" s="1" customFormat="1" ht="29.25" customHeight="1">
      <c r="B54" s="45"/>
      <c r="C54" s="171" t="s">
        <v>110</v>
      </c>
      <c r="D54" s="158"/>
      <c r="E54" s="158"/>
      <c r="F54" s="158"/>
      <c r="G54" s="158"/>
      <c r="H54" s="158"/>
      <c r="I54" s="172"/>
      <c r="J54" s="173" t="s">
        <v>111</v>
      </c>
      <c r="K54" s="174"/>
    </row>
    <row r="55" spans="2:11" s="1" customFormat="1" ht="10.3" customHeight="1">
      <c r="B55" s="45"/>
      <c r="C55" s="46"/>
      <c r="D55" s="46"/>
      <c r="E55" s="46"/>
      <c r="F55" s="46"/>
      <c r="G55" s="46"/>
      <c r="H55" s="46"/>
      <c r="I55" s="143"/>
      <c r="J55" s="46"/>
      <c r="K55" s="50"/>
    </row>
    <row r="56" spans="2:47" s="1" customFormat="1" ht="29.25" customHeight="1">
      <c r="B56" s="45"/>
      <c r="C56" s="175" t="s">
        <v>112</v>
      </c>
      <c r="D56" s="46"/>
      <c r="E56" s="46"/>
      <c r="F56" s="46"/>
      <c r="G56" s="46"/>
      <c r="H56" s="46"/>
      <c r="I56" s="143"/>
      <c r="J56" s="154">
        <f>J79</f>
        <v>0</v>
      </c>
      <c r="K56" s="50"/>
      <c r="AU56" s="23" t="s">
        <v>113</v>
      </c>
    </row>
    <row r="57" spans="2:11" s="7" customFormat="1" ht="24.95" customHeight="1">
      <c r="B57" s="176"/>
      <c r="C57" s="177"/>
      <c r="D57" s="178" t="s">
        <v>114</v>
      </c>
      <c r="E57" s="179"/>
      <c r="F57" s="179"/>
      <c r="G57" s="179"/>
      <c r="H57" s="179"/>
      <c r="I57" s="180"/>
      <c r="J57" s="181">
        <f>J80</f>
        <v>0</v>
      </c>
      <c r="K57" s="182"/>
    </row>
    <row r="58" spans="2:11" s="8" customFormat="1" ht="19.9" customHeight="1">
      <c r="B58" s="183"/>
      <c r="C58" s="184"/>
      <c r="D58" s="185" t="s">
        <v>115</v>
      </c>
      <c r="E58" s="186"/>
      <c r="F58" s="186"/>
      <c r="G58" s="186"/>
      <c r="H58" s="186"/>
      <c r="I58" s="187"/>
      <c r="J58" s="188">
        <f>J81</f>
        <v>0</v>
      </c>
      <c r="K58" s="189"/>
    </row>
    <row r="59" spans="2:11" s="8" customFormat="1" ht="19.9" customHeight="1">
      <c r="B59" s="183"/>
      <c r="C59" s="184"/>
      <c r="D59" s="185" t="s">
        <v>116</v>
      </c>
      <c r="E59" s="186"/>
      <c r="F59" s="186"/>
      <c r="G59" s="186"/>
      <c r="H59" s="186"/>
      <c r="I59" s="187"/>
      <c r="J59" s="188">
        <f>J83</f>
        <v>0</v>
      </c>
      <c r="K59" s="189"/>
    </row>
    <row r="60" spans="2:11" s="1" customFormat="1" ht="21.8" customHeight="1">
      <c r="B60" s="45"/>
      <c r="C60" s="46"/>
      <c r="D60" s="46"/>
      <c r="E60" s="46"/>
      <c r="F60" s="46"/>
      <c r="G60" s="46"/>
      <c r="H60" s="46"/>
      <c r="I60" s="143"/>
      <c r="J60" s="46"/>
      <c r="K60" s="50"/>
    </row>
    <row r="61" spans="2:11" s="1" customFormat="1" ht="6.95" customHeight="1">
      <c r="B61" s="66"/>
      <c r="C61" s="67"/>
      <c r="D61" s="67"/>
      <c r="E61" s="67"/>
      <c r="F61" s="67"/>
      <c r="G61" s="67"/>
      <c r="H61" s="67"/>
      <c r="I61" s="165"/>
      <c r="J61" s="67"/>
      <c r="K61" s="68"/>
    </row>
    <row r="65" spans="2:12" s="1" customFormat="1" ht="6.95" customHeight="1">
      <c r="B65" s="69"/>
      <c r="C65" s="70"/>
      <c r="D65" s="70"/>
      <c r="E65" s="70"/>
      <c r="F65" s="70"/>
      <c r="G65" s="70"/>
      <c r="H65" s="70"/>
      <c r="I65" s="168"/>
      <c r="J65" s="70"/>
      <c r="K65" s="70"/>
      <c r="L65" s="71"/>
    </row>
    <row r="66" spans="2:12" s="1" customFormat="1" ht="36.95" customHeight="1">
      <c r="B66" s="45"/>
      <c r="C66" s="72" t="s">
        <v>117</v>
      </c>
      <c r="D66" s="73"/>
      <c r="E66" s="73"/>
      <c r="F66" s="73"/>
      <c r="G66" s="73"/>
      <c r="H66" s="73"/>
      <c r="I66" s="190"/>
      <c r="J66" s="73"/>
      <c r="K66" s="73"/>
      <c r="L66" s="71"/>
    </row>
    <row r="67" spans="2:12" s="1" customFormat="1" ht="6.95" customHeight="1">
      <c r="B67" s="45"/>
      <c r="C67" s="73"/>
      <c r="D67" s="73"/>
      <c r="E67" s="73"/>
      <c r="F67" s="73"/>
      <c r="G67" s="73"/>
      <c r="H67" s="73"/>
      <c r="I67" s="190"/>
      <c r="J67" s="73"/>
      <c r="K67" s="73"/>
      <c r="L67" s="71"/>
    </row>
    <row r="68" spans="2:12" s="1" customFormat="1" ht="14.4" customHeight="1">
      <c r="B68" s="45"/>
      <c r="C68" s="75" t="s">
        <v>18</v>
      </c>
      <c r="D68" s="73"/>
      <c r="E68" s="73"/>
      <c r="F68" s="73"/>
      <c r="G68" s="73"/>
      <c r="H68" s="73"/>
      <c r="I68" s="190"/>
      <c r="J68" s="73"/>
      <c r="K68" s="73"/>
      <c r="L68" s="71"/>
    </row>
    <row r="69" spans="2:12" s="1" customFormat="1" ht="16.5" customHeight="1">
      <c r="B69" s="45"/>
      <c r="C69" s="73"/>
      <c r="D69" s="73"/>
      <c r="E69" s="191" t="str">
        <f>E7</f>
        <v>Stavební úpravy objektu č.p.27- podkrovní vestavba</v>
      </c>
      <c r="F69" s="75"/>
      <c r="G69" s="75"/>
      <c r="H69" s="75"/>
      <c r="I69" s="190"/>
      <c r="J69" s="73"/>
      <c r="K69" s="73"/>
      <c r="L69" s="71"/>
    </row>
    <row r="70" spans="2:12" s="1" customFormat="1" ht="14.4" customHeight="1">
      <c r="B70" s="45"/>
      <c r="C70" s="75" t="s">
        <v>107</v>
      </c>
      <c r="D70" s="73"/>
      <c r="E70" s="73"/>
      <c r="F70" s="73"/>
      <c r="G70" s="73"/>
      <c r="H70" s="73"/>
      <c r="I70" s="190"/>
      <c r="J70" s="73"/>
      <c r="K70" s="73"/>
      <c r="L70" s="71"/>
    </row>
    <row r="71" spans="2:12" s="1" customFormat="1" ht="17.25" customHeight="1">
      <c r="B71" s="45"/>
      <c r="C71" s="73"/>
      <c r="D71" s="73"/>
      <c r="E71" s="81" t="str">
        <f>E9</f>
        <v>00 - VON</v>
      </c>
      <c r="F71" s="73"/>
      <c r="G71" s="73"/>
      <c r="H71" s="73"/>
      <c r="I71" s="190"/>
      <c r="J71" s="73"/>
      <c r="K71" s="73"/>
      <c r="L71" s="71"/>
    </row>
    <row r="72" spans="2:12" s="1" customFormat="1" ht="6.95" customHeight="1">
      <c r="B72" s="45"/>
      <c r="C72" s="73"/>
      <c r="D72" s="73"/>
      <c r="E72" s="73"/>
      <c r="F72" s="73"/>
      <c r="G72" s="73"/>
      <c r="H72" s="73"/>
      <c r="I72" s="190"/>
      <c r="J72" s="73"/>
      <c r="K72" s="73"/>
      <c r="L72" s="71"/>
    </row>
    <row r="73" spans="2:12" s="1" customFormat="1" ht="18" customHeight="1">
      <c r="B73" s="45"/>
      <c r="C73" s="75" t="s">
        <v>23</v>
      </c>
      <c r="D73" s="73"/>
      <c r="E73" s="73"/>
      <c r="F73" s="192" t="str">
        <f>F12</f>
        <v>Milín</v>
      </c>
      <c r="G73" s="73"/>
      <c r="H73" s="73"/>
      <c r="I73" s="193" t="s">
        <v>25</v>
      </c>
      <c r="J73" s="84" t="str">
        <f>IF(J12="","",J12)</f>
        <v>19. 11. 2017</v>
      </c>
      <c r="K73" s="73"/>
      <c r="L73" s="71"/>
    </row>
    <row r="74" spans="2:12" s="1" customFormat="1" ht="6.95" customHeight="1">
      <c r="B74" s="45"/>
      <c r="C74" s="73"/>
      <c r="D74" s="73"/>
      <c r="E74" s="73"/>
      <c r="F74" s="73"/>
      <c r="G74" s="73"/>
      <c r="H74" s="73"/>
      <c r="I74" s="190"/>
      <c r="J74" s="73"/>
      <c r="K74" s="73"/>
      <c r="L74" s="71"/>
    </row>
    <row r="75" spans="2:12" s="1" customFormat="1" ht="13.5">
      <c r="B75" s="45"/>
      <c r="C75" s="75" t="s">
        <v>27</v>
      </c>
      <c r="D75" s="73"/>
      <c r="E75" s="73"/>
      <c r="F75" s="192" t="str">
        <f>E15</f>
        <v>Obec Milín</v>
      </c>
      <c r="G75" s="73"/>
      <c r="H75" s="73"/>
      <c r="I75" s="193" t="s">
        <v>33</v>
      </c>
      <c r="J75" s="192" t="str">
        <f>E21</f>
        <v>Aspira, projekční ateliér</v>
      </c>
      <c r="K75" s="73"/>
      <c r="L75" s="71"/>
    </row>
    <row r="76" spans="2:12" s="1" customFormat="1" ht="14.4" customHeight="1">
      <c r="B76" s="45"/>
      <c r="C76" s="75" t="s">
        <v>31</v>
      </c>
      <c r="D76" s="73"/>
      <c r="E76" s="73"/>
      <c r="F76" s="192" t="str">
        <f>IF(E18="","",E18)</f>
        <v/>
      </c>
      <c r="G76" s="73"/>
      <c r="H76" s="73"/>
      <c r="I76" s="190"/>
      <c r="J76" s="73"/>
      <c r="K76" s="73"/>
      <c r="L76" s="71"/>
    </row>
    <row r="77" spans="2:12" s="1" customFormat="1" ht="10.3" customHeight="1">
      <c r="B77" s="45"/>
      <c r="C77" s="73"/>
      <c r="D77" s="73"/>
      <c r="E77" s="73"/>
      <c r="F77" s="73"/>
      <c r="G77" s="73"/>
      <c r="H77" s="73"/>
      <c r="I77" s="190"/>
      <c r="J77" s="73"/>
      <c r="K77" s="73"/>
      <c r="L77" s="71"/>
    </row>
    <row r="78" spans="2:20" s="9" customFormat="1" ht="29.25" customHeight="1">
      <c r="B78" s="194"/>
      <c r="C78" s="195" t="s">
        <v>118</v>
      </c>
      <c r="D78" s="196" t="s">
        <v>57</v>
      </c>
      <c r="E78" s="196" t="s">
        <v>53</v>
      </c>
      <c r="F78" s="196" t="s">
        <v>119</v>
      </c>
      <c r="G78" s="196" t="s">
        <v>120</v>
      </c>
      <c r="H78" s="196" t="s">
        <v>121</v>
      </c>
      <c r="I78" s="197" t="s">
        <v>122</v>
      </c>
      <c r="J78" s="196" t="s">
        <v>111</v>
      </c>
      <c r="K78" s="198" t="s">
        <v>123</v>
      </c>
      <c r="L78" s="199"/>
      <c r="M78" s="101" t="s">
        <v>124</v>
      </c>
      <c r="N78" s="102" t="s">
        <v>42</v>
      </c>
      <c r="O78" s="102" t="s">
        <v>125</v>
      </c>
      <c r="P78" s="102" t="s">
        <v>126</v>
      </c>
      <c r="Q78" s="102" t="s">
        <v>127</v>
      </c>
      <c r="R78" s="102" t="s">
        <v>128</v>
      </c>
      <c r="S78" s="102" t="s">
        <v>129</v>
      </c>
      <c r="T78" s="103" t="s">
        <v>130</v>
      </c>
    </row>
    <row r="79" spans="2:63" s="1" customFormat="1" ht="29.25" customHeight="1">
      <c r="B79" s="45"/>
      <c r="C79" s="107" t="s">
        <v>112</v>
      </c>
      <c r="D79" s="73"/>
      <c r="E79" s="73"/>
      <c r="F79" s="73"/>
      <c r="G79" s="73"/>
      <c r="H79" s="73"/>
      <c r="I79" s="190"/>
      <c r="J79" s="200">
        <f>BK79</f>
        <v>0</v>
      </c>
      <c r="K79" s="73"/>
      <c r="L79" s="71"/>
      <c r="M79" s="104"/>
      <c r="N79" s="105"/>
      <c r="O79" s="105"/>
      <c r="P79" s="201">
        <f>P80</f>
        <v>0</v>
      </c>
      <c r="Q79" s="105"/>
      <c r="R79" s="201">
        <f>R80</f>
        <v>0</v>
      </c>
      <c r="S79" s="105"/>
      <c r="T79" s="202">
        <f>T80</f>
        <v>0</v>
      </c>
      <c r="AT79" s="23" t="s">
        <v>71</v>
      </c>
      <c r="AU79" s="23" t="s">
        <v>113</v>
      </c>
      <c r="BK79" s="203">
        <f>BK80</f>
        <v>0</v>
      </c>
    </row>
    <row r="80" spans="2:63" s="10" customFormat="1" ht="37.4" customHeight="1">
      <c r="B80" s="204"/>
      <c r="C80" s="205"/>
      <c r="D80" s="206" t="s">
        <v>71</v>
      </c>
      <c r="E80" s="207" t="s">
        <v>131</v>
      </c>
      <c r="F80" s="207" t="s">
        <v>132</v>
      </c>
      <c r="G80" s="205"/>
      <c r="H80" s="205"/>
      <c r="I80" s="208"/>
      <c r="J80" s="209">
        <f>BK80</f>
        <v>0</v>
      </c>
      <c r="K80" s="205"/>
      <c r="L80" s="210"/>
      <c r="M80" s="211"/>
      <c r="N80" s="212"/>
      <c r="O80" s="212"/>
      <c r="P80" s="213">
        <f>P81+P83</f>
        <v>0</v>
      </c>
      <c r="Q80" s="212"/>
      <c r="R80" s="213">
        <f>R81+R83</f>
        <v>0</v>
      </c>
      <c r="S80" s="212"/>
      <c r="T80" s="214">
        <f>T81+T83</f>
        <v>0</v>
      </c>
      <c r="AR80" s="215" t="s">
        <v>133</v>
      </c>
      <c r="AT80" s="216" t="s">
        <v>71</v>
      </c>
      <c r="AU80" s="216" t="s">
        <v>72</v>
      </c>
      <c r="AY80" s="215" t="s">
        <v>134</v>
      </c>
      <c r="BK80" s="217">
        <f>BK81+BK83</f>
        <v>0</v>
      </c>
    </row>
    <row r="81" spans="2:63" s="10" customFormat="1" ht="19.9" customHeight="1">
      <c r="B81" s="204"/>
      <c r="C81" s="205"/>
      <c r="D81" s="206" t="s">
        <v>71</v>
      </c>
      <c r="E81" s="218" t="s">
        <v>135</v>
      </c>
      <c r="F81" s="218" t="s">
        <v>136</v>
      </c>
      <c r="G81" s="205"/>
      <c r="H81" s="205"/>
      <c r="I81" s="208"/>
      <c r="J81" s="219">
        <f>BK81</f>
        <v>0</v>
      </c>
      <c r="K81" s="205"/>
      <c r="L81" s="210"/>
      <c r="M81" s="211"/>
      <c r="N81" s="212"/>
      <c r="O81" s="212"/>
      <c r="P81" s="213">
        <f>P82</f>
        <v>0</v>
      </c>
      <c r="Q81" s="212"/>
      <c r="R81" s="213">
        <f>R82</f>
        <v>0</v>
      </c>
      <c r="S81" s="212"/>
      <c r="T81" s="214">
        <f>T82</f>
        <v>0</v>
      </c>
      <c r="AR81" s="215" t="s">
        <v>133</v>
      </c>
      <c r="AT81" s="216" t="s">
        <v>71</v>
      </c>
      <c r="AU81" s="216" t="s">
        <v>80</v>
      </c>
      <c r="AY81" s="215" t="s">
        <v>134</v>
      </c>
      <c r="BK81" s="217">
        <f>BK82</f>
        <v>0</v>
      </c>
    </row>
    <row r="82" spans="2:65" s="1" customFormat="1" ht="16.5" customHeight="1">
      <c r="B82" s="45"/>
      <c r="C82" s="220" t="s">
        <v>80</v>
      </c>
      <c r="D82" s="220" t="s">
        <v>137</v>
      </c>
      <c r="E82" s="221" t="s">
        <v>138</v>
      </c>
      <c r="F82" s="222" t="s">
        <v>136</v>
      </c>
      <c r="G82" s="223" t="s">
        <v>139</v>
      </c>
      <c r="H82" s="224">
        <v>1</v>
      </c>
      <c r="I82" s="225"/>
      <c r="J82" s="226">
        <f>ROUND(I82*H82,2)</f>
        <v>0</v>
      </c>
      <c r="K82" s="222" t="s">
        <v>140</v>
      </c>
      <c r="L82" s="71"/>
      <c r="M82" s="227" t="s">
        <v>21</v>
      </c>
      <c r="N82" s="228" t="s">
        <v>43</v>
      </c>
      <c r="O82" s="46"/>
      <c r="P82" s="229">
        <f>O82*H82</f>
        <v>0</v>
      </c>
      <c r="Q82" s="229">
        <v>0</v>
      </c>
      <c r="R82" s="229">
        <f>Q82*H82</f>
        <v>0</v>
      </c>
      <c r="S82" s="229">
        <v>0</v>
      </c>
      <c r="T82" s="230">
        <f>S82*H82</f>
        <v>0</v>
      </c>
      <c r="AR82" s="23" t="s">
        <v>141</v>
      </c>
      <c r="AT82" s="23" t="s">
        <v>137</v>
      </c>
      <c r="AU82" s="23" t="s">
        <v>82</v>
      </c>
      <c r="AY82" s="23" t="s">
        <v>134</v>
      </c>
      <c r="BE82" s="231">
        <f>IF(N82="základní",J82,0)</f>
        <v>0</v>
      </c>
      <c r="BF82" s="231">
        <f>IF(N82="snížená",J82,0)</f>
        <v>0</v>
      </c>
      <c r="BG82" s="231">
        <f>IF(N82="zákl. přenesená",J82,0)</f>
        <v>0</v>
      </c>
      <c r="BH82" s="231">
        <f>IF(N82="sníž. přenesená",J82,0)</f>
        <v>0</v>
      </c>
      <c r="BI82" s="231">
        <f>IF(N82="nulová",J82,0)</f>
        <v>0</v>
      </c>
      <c r="BJ82" s="23" t="s">
        <v>80</v>
      </c>
      <c r="BK82" s="231">
        <f>ROUND(I82*H82,2)</f>
        <v>0</v>
      </c>
      <c r="BL82" s="23" t="s">
        <v>141</v>
      </c>
      <c r="BM82" s="23" t="s">
        <v>142</v>
      </c>
    </row>
    <row r="83" spans="2:63" s="10" customFormat="1" ht="29.85" customHeight="1">
      <c r="B83" s="204"/>
      <c r="C83" s="205"/>
      <c r="D83" s="206" t="s">
        <v>71</v>
      </c>
      <c r="E83" s="218" t="s">
        <v>143</v>
      </c>
      <c r="F83" s="218" t="s">
        <v>144</v>
      </c>
      <c r="G83" s="205"/>
      <c r="H83" s="205"/>
      <c r="I83" s="208"/>
      <c r="J83" s="219">
        <f>BK83</f>
        <v>0</v>
      </c>
      <c r="K83" s="205"/>
      <c r="L83" s="210"/>
      <c r="M83" s="211"/>
      <c r="N83" s="212"/>
      <c r="O83" s="212"/>
      <c r="P83" s="213">
        <f>P84</f>
        <v>0</v>
      </c>
      <c r="Q83" s="212"/>
      <c r="R83" s="213">
        <f>R84</f>
        <v>0</v>
      </c>
      <c r="S83" s="212"/>
      <c r="T83" s="214">
        <f>T84</f>
        <v>0</v>
      </c>
      <c r="AR83" s="215" t="s">
        <v>133</v>
      </c>
      <c r="AT83" s="216" t="s">
        <v>71</v>
      </c>
      <c r="AU83" s="216" t="s">
        <v>80</v>
      </c>
      <c r="AY83" s="215" t="s">
        <v>134</v>
      </c>
      <c r="BK83" s="217">
        <f>BK84</f>
        <v>0</v>
      </c>
    </row>
    <row r="84" spans="2:65" s="1" customFormat="1" ht="16.5" customHeight="1">
      <c r="B84" s="45"/>
      <c r="C84" s="220" t="s">
        <v>82</v>
      </c>
      <c r="D84" s="220" t="s">
        <v>137</v>
      </c>
      <c r="E84" s="221" t="s">
        <v>145</v>
      </c>
      <c r="F84" s="222" t="s">
        <v>144</v>
      </c>
      <c r="G84" s="223" t="s">
        <v>139</v>
      </c>
      <c r="H84" s="224">
        <v>1</v>
      </c>
      <c r="I84" s="225"/>
      <c r="J84" s="226">
        <f>ROUND(I84*H84,2)</f>
        <v>0</v>
      </c>
      <c r="K84" s="222" t="s">
        <v>140</v>
      </c>
      <c r="L84" s="71"/>
      <c r="M84" s="227" t="s">
        <v>21</v>
      </c>
      <c r="N84" s="232" t="s">
        <v>43</v>
      </c>
      <c r="O84" s="233"/>
      <c r="P84" s="234">
        <f>O84*H84</f>
        <v>0</v>
      </c>
      <c r="Q84" s="234">
        <v>0</v>
      </c>
      <c r="R84" s="234">
        <f>Q84*H84</f>
        <v>0</v>
      </c>
      <c r="S84" s="234">
        <v>0</v>
      </c>
      <c r="T84" s="235">
        <f>S84*H84</f>
        <v>0</v>
      </c>
      <c r="AR84" s="23" t="s">
        <v>141</v>
      </c>
      <c r="AT84" s="23" t="s">
        <v>137</v>
      </c>
      <c r="AU84" s="23" t="s">
        <v>82</v>
      </c>
      <c r="AY84" s="23" t="s">
        <v>134</v>
      </c>
      <c r="BE84" s="231">
        <f>IF(N84="základní",J84,0)</f>
        <v>0</v>
      </c>
      <c r="BF84" s="231">
        <f>IF(N84="snížená",J84,0)</f>
        <v>0</v>
      </c>
      <c r="BG84" s="231">
        <f>IF(N84="zákl. přenesená",J84,0)</f>
        <v>0</v>
      </c>
      <c r="BH84" s="231">
        <f>IF(N84="sníž. přenesená",J84,0)</f>
        <v>0</v>
      </c>
      <c r="BI84" s="231">
        <f>IF(N84="nulová",J84,0)</f>
        <v>0</v>
      </c>
      <c r="BJ84" s="23" t="s">
        <v>80</v>
      </c>
      <c r="BK84" s="231">
        <f>ROUND(I84*H84,2)</f>
        <v>0</v>
      </c>
      <c r="BL84" s="23" t="s">
        <v>141</v>
      </c>
      <c r="BM84" s="23" t="s">
        <v>146</v>
      </c>
    </row>
    <row r="85" spans="2:12" s="1" customFormat="1" ht="6.95" customHeight="1">
      <c r="B85" s="66"/>
      <c r="C85" s="67"/>
      <c r="D85" s="67"/>
      <c r="E85" s="67"/>
      <c r="F85" s="67"/>
      <c r="G85" s="67"/>
      <c r="H85" s="67"/>
      <c r="I85" s="165"/>
      <c r="J85" s="67"/>
      <c r="K85" s="67"/>
      <c r="L85" s="71"/>
    </row>
  </sheetData>
  <sheetProtection password="CC35" sheet="1" objects="1" scenarios="1" formatColumns="0" formatRows="0" autoFilter="0"/>
  <autoFilter ref="C78:K84"/>
  <mergeCells count="10">
    <mergeCell ref="E7:H7"/>
    <mergeCell ref="E9:H9"/>
    <mergeCell ref="E24:H24"/>
    <mergeCell ref="E45:H45"/>
    <mergeCell ref="E47:H47"/>
    <mergeCell ref="J51:J52"/>
    <mergeCell ref="E69:H69"/>
    <mergeCell ref="E71:H71"/>
    <mergeCell ref="G1:H1"/>
    <mergeCell ref="L2:V2"/>
  </mergeCells>
  <hyperlinks>
    <hyperlink ref="F1:G1" location="C2" display="1) Krycí list soupisu"/>
    <hyperlink ref="G1:H1" location="C54" display="2) Rekapitulace"/>
    <hyperlink ref="J1" location="C78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523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5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0"/>
      <c r="B1" s="136"/>
      <c r="C1" s="136"/>
      <c r="D1" s="137" t="s">
        <v>1</v>
      </c>
      <c r="E1" s="136"/>
      <c r="F1" s="138" t="s">
        <v>101</v>
      </c>
      <c r="G1" s="138" t="s">
        <v>102</v>
      </c>
      <c r="H1" s="138"/>
      <c r="I1" s="139"/>
      <c r="J1" s="138" t="s">
        <v>103</v>
      </c>
      <c r="K1" s="137" t="s">
        <v>104</v>
      </c>
      <c r="L1" s="138" t="s">
        <v>105</v>
      </c>
      <c r="M1" s="138"/>
      <c r="N1" s="138"/>
      <c r="O1" s="138"/>
      <c r="P1" s="138"/>
      <c r="Q1" s="138"/>
      <c r="R1" s="138"/>
      <c r="S1" s="138"/>
      <c r="T1" s="138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AT2" s="23" t="s">
        <v>85</v>
      </c>
    </row>
    <row r="3" spans="2:46" ht="6.95" customHeight="1">
      <c r="B3" s="24"/>
      <c r="C3" s="25"/>
      <c r="D3" s="25"/>
      <c r="E3" s="25"/>
      <c r="F3" s="25"/>
      <c r="G3" s="25"/>
      <c r="H3" s="25"/>
      <c r="I3" s="140"/>
      <c r="J3" s="25"/>
      <c r="K3" s="26"/>
      <c r="AT3" s="23" t="s">
        <v>82</v>
      </c>
    </row>
    <row r="4" spans="2:46" ht="36.95" customHeight="1">
      <c r="B4" s="27"/>
      <c r="C4" s="28"/>
      <c r="D4" s="29" t="s">
        <v>106</v>
      </c>
      <c r="E4" s="28"/>
      <c r="F4" s="28"/>
      <c r="G4" s="28"/>
      <c r="H4" s="28"/>
      <c r="I4" s="141"/>
      <c r="J4" s="28"/>
      <c r="K4" s="30"/>
      <c r="M4" s="31" t="s">
        <v>12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41"/>
      <c r="J5" s="28"/>
      <c r="K5" s="30"/>
    </row>
    <row r="6" spans="2:11" ht="13.5">
      <c r="B6" s="27"/>
      <c r="C6" s="28"/>
      <c r="D6" s="39" t="s">
        <v>18</v>
      </c>
      <c r="E6" s="28"/>
      <c r="F6" s="28"/>
      <c r="G6" s="28"/>
      <c r="H6" s="28"/>
      <c r="I6" s="141"/>
      <c r="J6" s="28"/>
      <c r="K6" s="30"/>
    </row>
    <row r="7" spans="2:11" ht="16.5" customHeight="1">
      <c r="B7" s="27"/>
      <c r="C7" s="28"/>
      <c r="D7" s="28"/>
      <c r="E7" s="142" t="str">
        <f>'Rekapitulace stavby'!K6</f>
        <v>Stavební úpravy objektu č.p.27- podkrovní vestavba</v>
      </c>
      <c r="F7" s="39"/>
      <c r="G7" s="39"/>
      <c r="H7" s="39"/>
      <c r="I7" s="141"/>
      <c r="J7" s="28"/>
      <c r="K7" s="30"/>
    </row>
    <row r="8" spans="2:11" s="1" customFormat="1" ht="13.5">
      <c r="B8" s="45"/>
      <c r="C8" s="46"/>
      <c r="D8" s="39" t="s">
        <v>107</v>
      </c>
      <c r="E8" s="46"/>
      <c r="F8" s="46"/>
      <c r="G8" s="46"/>
      <c r="H8" s="46"/>
      <c r="I8" s="143"/>
      <c r="J8" s="46"/>
      <c r="K8" s="50"/>
    </row>
    <row r="9" spans="2:11" s="1" customFormat="1" ht="36.95" customHeight="1">
      <c r="B9" s="45"/>
      <c r="C9" s="46"/>
      <c r="D9" s="46"/>
      <c r="E9" s="144" t="s">
        <v>147</v>
      </c>
      <c r="F9" s="46"/>
      <c r="G9" s="46"/>
      <c r="H9" s="46"/>
      <c r="I9" s="143"/>
      <c r="J9" s="46"/>
      <c r="K9" s="50"/>
    </row>
    <row r="10" spans="2:11" s="1" customFormat="1" ht="13.5">
      <c r="B10" s="45"/>
      <c r="C10" s="46"/>
      <c r="D10" s="46"/>
      <c r="E10" s="46"/>
      <c r="F10" s="46"/>
      <c r="G10" s="46"/>
      <c r="H10" s="46"/>
      <c r="I10" s="143"/>
      <c r="J10" s="46"/>
      <c r="K10" s="50"/>
    </row>
    <row r="11" spans="2:11" s="1" customFormat="1" ht="14.4" customHeight="1">
      <c r="B11" s="45"/>
      <c r="C11" s="46"/>
      <c r="D11" s="39" t="s">
        <v>20</v>
      </c>
      <c r="E11" s="46"/>
      <c r="F11" s="34" t="s">
        <v>21</v>
      </c>
      <c r="G11" s="46"/>
      <c r="H11" s="46"/>
      <c r="I11" s="145" t="s">
        <v>22</v>
      </c>
      <c r="J11" s="34" t="s">
        <v>21</v>
      </c>
      <c r="K11" s="50"/>
    </row>
    <row r="12" spans="2:11" s="1" customFormat="1" ht="14.4" customHeight="1">
      <c r="B12" s="45"/>
      <c r="C12" s="46"/>
      <c r="D12" s="39" t="s">
        <v>23</v>
      </c>
      <c r="E12" s="46"/>
      <c r="F12" s="34" t="s">
        <v>24</v>
      </c>
      <c r="G12" s="46"/>
      <c r="H12" s="46"/>
      <c r="I12" s="145" t="s">
        <v>25</v>
      </c>
      <c r="J12" s="146" t="str">
        <f>'Rekapitulace stavby'!AN8</f>
        <v>19. 11. 2017</v>
      </c>
      <c r="K12" s="50"/>
    </row>
    <row r="13" spans="2:11" s="1" customFormat="1" ht="10.8" customHeight="1">
      <c r="B13" s="45"/>
      <c r="C13" s="46"/>
      <c r="D13" s="46"/>
      <c r="E13" s="46"/>
      <c r="F13" s="46"/>
      <c r="G13" s="46"/>
      <c r="H13" s="46"/>
      <c r="I13" s="143"/>
      <c r="J13" s="46"/>
      <c r="K13" s="50"/>
    </row>
    <row r="14" spans="2:11" s="1" customFormat="1" ht="14.4" customHeight="1">
      <c r="B14" s="45"/>
      <c r="C14" s="46"/>
      <c r="D14" s="39" t="s">
        <v>27</v>
      </c>
      <c r="E14" s="46"/>
      <c r="F14" s="46"/>
      <c r="G14" s="46"/>
      <c r="H14" s="46"/>
      <c r="I14" s="145" t="s">
        <v>28</v>
      </c>
      <c r="J14" s="34" t="s">
        <v>21</v>
      </c>
      <c r="K14" s="50"/>
    </row>
    <row r="15" spans="2:11" s="1" customFormat="1" ht="18" customHeight="1">
      <c r="B15" s="45"/>
      <c r="C15" s="46"/>
      <c r="D15" s="46"/>
      <c r="E15" s="34" t="s">
        <v>29</v>
      </c>
      <c r="F15" s="46"/>
      <c r="G15" s="46"/>
      <c r="H15" s="46"/>
      <c r="I15" s="145" t="s">
        <v>30</v>
      </c>
      <c r="J15" s="34" t="s">
        <v>21</v>
      </c>
      <c r="K15" s="50"/>
    </row>
    <row r="16" spans="2:11" s="1" customFormat="1" ht="6.95" customHeight="1">
      <c r="B16" s="45"/>
      <c r="C16" s="46"/>
      <c r="D16" s="46"/>
      <c r="E16" s="46"/>
      <c r="F16" s="46"/>
      <c r="G16" s="46"/>
      <c r="H16" s="46"/>
      <c r="I16" s="143"/>
      <c r="J16" s="46"/>
      <c r="K16" s="50"/>
    </row>
    <row r="17" spans="2:11" s="1" customFormat="1" ht="14.4" customHeight="1">
      <c r="B17" s="45"/>
      <c r="C17" s="46"/>
      <c r="D17" s="39" t="s">
        <v>31</v>
      </c>
      <c r="E17" s="46"/>
      <c r="F17" s="46"/>
      <c r="G17" s="46"/>
      <c r="H17" s="46"/>
      <c r="I17" s="145" t="s">
        <v>28</v>
      </c>
      <c r="J17" s="34" t="str">
        <f>IF('Rekapitulace stavby'!AN13="Vyplň údaj","",IF('Rekapitulace stavby'!AN13="","",'Rekapitulace stavby'!AN13))</f>
        <v/>
      </c>
      <c r="K17" s="50"/>
    </row>
    <row r="18" spans="2:11" s="1" customFormat="1" ht="18" customHeight="1">
      <c r="B18" s="45"/>
      <c r="C18" s="46"/>
      <c r="D18" s="46"/>
      <c r="E18" s="34" t="str">
        <f>IF('Rekapitulace stavby'!E14="Vyplň údaj","",IF('Rekapitulace stavby'!E14="","",'Rekapitulace stavby'!E14))</f>
        <v/>
      </c>
      <c r="F18" s="46"/>
      <c r="G18" s="46"/>
      <c r="H18" s="46"/>
      <c r="I18" s="145" t="s">
        <v>30</v>
      </c>
      <c r="J18" s="34" t="str">
        <f>IF('Rekapitulace stavby'!AN14="Vyplň údaj","",IF('Rekapitulace stavby'!AN14="","",'Rekapitulace stavby'!AN14))</f>
        <v/>
      </c>
      <c r="K18" s="50"/>
    </row>
    <row r="19" spans="2:11" s="1" customFormat="1" ht="6.95" customHeight="1">
      <c r="B19" s="45"/>
      <c r="C19" s="46"/>
      <c r="D19" s="46"/>
      <c r="E19" s="46"/>
      <c r="F19" s="46"/>
      <c r="G19" s="46"/>
      <c r="H19" s="46"/>
      <c r="I19" s="143"/>
      <c r="J19" s="46"/>
      <c r="K19" s="50"/>
    </row>
    <row r="20" spans="2:11" s="1" customFormat="1" ht="14.4" customHeight="1">
      <c r="B20" s="45"/>
      <c r="C20" s="46"/>
      <c r="D20" s="39" t="s">
        <v>33</v>
      </c>
      <c r="E20" s="46"/>
      <c r="F20" s="46"/>
      <c r="G20" s="46"/>
      <c r="H20" s="46"/>
      <c r="I20" s="145" t="s">
        <v>28</v>
      </c>
      <c r="J20" s="34" t="s">
        <v>21</v>
      </c>
      <c r="K20" s="50"/>
    </row>
    <row r="21" spans="2:11" s="1" customFormat="1" ht="18" customHeight="1">
      <c r="B21" s="45"/>
      <c r="C21" s="46"/>
      <c r="D21" s="46"/>
      <c r="E21" s="34" t="s">
        <v>34</v>
      </c>
      <c r="F21" s="46"/>
      <c r="G21" s="46"/>
      <c r="H21" s="46"/>
      <c r="I21" s="145" t="s">
        <v>30</v>
      </c>
      <c r="J21" s="34" t="s">
        <v>21</v>
      </c>
      <c r="K21" s="50"/>
    </row>
    <row r="22" spans="2:11" s="1" customFormat="1" ht="6.95" customHeight="1">
      <c r="B22" s="45"/>
      <c r="C22" s="46"/>
      <c r="D22" s="46"/>
      <c r="E22" s="46"/>
      <c r="F22" s="46"/>
      <c r="G22" s="46"/>
      <c r="H22" s="46"/>
      <c r="I22" s="143"/>
      <c r="J22" s="46"/>
      <c r="K22" s="50"/>
    </row>
    <row r="23" spans="2:11" s="1" customFormat="1" ht="14.4" customHeight="1">
      <c r="B23" s="45"/>
      <c r="C23" s="46"/>
      <c r="D23" s="39" t="s">
        <v>36</v>
      </c>
      <c r="E23" s="46"/>
      <c r="F23" s="46"/>
      <c r="G23" s="46"/>
      <c r="H23" s="46"/>
      <c r="I23" s="143"/>
      <c r="J23" s="46"/>
      <c r="K23" s="50"/>
    </row>
    <row r="24" spans="2:11" s="6" customFormat="1" ht="16.5" customHeight="1">
      <c r="B24" s="147"/>
      <c r="C24" s="148"/>
      <c r="D24" s="148"/>
      <c r="E24" s="43" t="s">
        <v>21</v>
      </c>
      <c r="F24" s="43"/>
      <c r="G24" s="43"/>
      <c r="H24" s="43"/>
      <c r="I24" s="149"/>
      <c r="J24" s="148"/>
      <c r="K24" s="150"/>
    </row>
    <row r="25" spans="2:11" s="1" customFormat="1" ht="6.95" customHeight="1">
      <c r="B25" s="45"/>
      <c r="C25" s="46"/>
      <c r="D25" s="46"/>
      <c r="E25" s="46"/>
      <c r="F25" s="46"/>
      <c r="G25" s="46"/>
      <c r="H25" s="46"/>
      <c r="I25" s="143"/>
      <c r="J25" s="46"/>
      <c r="K25" s="50"/>
    </row>
    <row r="26" spans="2:11" s="1" customFormat="1" ht="6.95" customHeight="1">
      <c r="B26" s="45"/>
      <c r="C26" s="46"/>
      <c r="D26" s="105"/>
      <c r="E26" s="105"/>
      <c r="F26" s="105"/>
      <c r="G26" s="105"/>
      <c r="H26" s="105"/>
      <c r="I26" s="151"/>
      <c r="J26" s="105"/>
      <c r="K26" s="152"/>
    </row>
    <row r="27" spans="2:11" s="1" customFormat="1" ht="25.4" customHeight="1">
      <c r="B27" s="45"/>
      <c r="C27" s="46"/>
      <c r="D27" s="153" t="s">
        <v>38</v>
      </c>
      <c r="E27" s="46"/>
      <c r="F27" s="46"/>
      <c r="G27" s="46"/>
      <c r="H27" s="46"/>
      <c r="I27" s="143"/>
      <c r="J27" s="154">
        <f>ROUND(J95,2)</f>
        <v>0</v>
      </c>
      <c r="K27" s="50"/>
    </row>
    <row r="28" spans="2:11" s="1" customFormat="1" ht="6.95" customHeight="1">
      <c r="B28" s="45"/>
      <c r="C28" s="46"/>
      <c r="D28" s="105"/>
      <c r="E28" s="105"/>
      <c r="F28" s="105"/>
      <c r="G28" s="105"/>
      <c r="H28" s="105"/>
      <c r="I28" s="151"/>
      <c r="J28" s="105"/>
      <c r="K28" s="152"/>
    </row>
    <row r="29" spans="2:11" s="1" customFormat="1" ht="14.4" customHeight="1">
      <c r="B29" s="45"/>
      <c r="C29" s="46"/>
      <c r="D29" s="46"/>
      <c r="E29" s="46"/>
      <c r="F29" s="51" t="s">
        <v>40</v>
      </c>
      <c r="G29" s="46"/>
      <c r="H29" s="46"/>
      <c r="I29" s="155" t="s">
        <v>39</v>
      </c>
      <c r="J29" s="51" t="s">
        <v>41</v>
      </c>
      <c r="K29" s="50"/>
    </row>
    <row r="30" spans="2:11" s="1" customFormat="1" ht="14.4" customHeight="1">
      <c r="B30" s="45"/>
      <c r="C30" s="46"/>
      <c r="D30" s="54" t="s">
        <v>42</v>
      </c>
      <c r="E30" s="54" t="s">
        <v>43</v>
      </c>
      <c r="F30" s="156">
        <f>ROUND(SUM(BE95:BE522),2)</f>
        <v>0</v>
      </c>
      <c r="G30" s="46"/>
      <c r="H30" s="46"/>
      <c r="I30" s="157">
        <v>0.21</v>
      </c>
      <c r="J30" s="156">
        <f>ROUND(ROUND((SUM(BE95:BE522)),2)*I30,2)</f>
        <v>0</v>
      </c>
      <c r="K30" s="50"/>
    </row>
    <row r="31" spans="2:11" s="1" customFormat="1" ht="14.4" customHeight="1">
      <c r="B31" s="45"/>
      <c r="C31" s="46"/>
      <c r="D31" s="46"/>
      <c r="E31" s="54" t="s">
        <v>44</v>
      </c>
      <c r="F31" s="156">
        <f>ROUND(SUM(BF95:BF522),2)</f>
        <v>0</v>
      </c>
      <c r="G31" s="46"/>
      <c r="H31" s="46"/>
      <c r="I31" s="157">
        <v>0.15</v>
      </c>
      <c r="J31" s="156">
        <f>ROUND(ROUND((SUM(BF95:BF522)),2)*I31,2)</f>
        <v>0</v>
      </c>
      <c r="K31" s="50"/>
    </row>
    <row r="32" spans="2:11" s="1" customFormat="1" ht="14.4" customHeight="1" hidden="1">
      <c r="B32" s="45"/>
      <c r="C32" s="46"/>
      <c r="D32" s="46"/>
      <c r="E32" s="54" t="s">
        <v>45</v>
      </c>
      <c r="F32" s="156">
        <f>ROUND(SUM(BG95:BG522),2)</f>
        <v>0</v>
      </c>
      <c r="G32" s="46"/>
      <c r="H32" s="46"/>
      <c r="I32" s="157">
        <v>0.21</v>
      </c>
      <c r="J32" s="156">
        <v>0</v>
      </c>
      <c r="K32" s="50"/>
    </row>
    <row r="33" spans="2:11" s="1" customFormat="1" ht="14.4" customHeight="1" hidden="1">
      <c r="B33" s="45"/>
      <c r="C33" s="46"/>
      <c r="D33" s="46"/>
      <c r="E33" s="54" t="s">
        <v>46</v>
      </c>
      <c r="F33" s="156">
        <f>ROUND(SUM(BH95:BH522),2)</f>
        <v>0</v>
      </c>
      <c r="G33" s="46"/>
      <c r="H33" s="46"/>
      <c r="I33" s="157">
        <v>0.15</v>
      </c>
      <c r="J33" s="156">
        <v>0</v>
      </c>
      <c r="K33" s="50"/>
    </row>
    <row r="34" spans="2:11" s="1" customFormat="1" ht="14.4" customHeight="1" hidden="1">
      <c r="B34" s="45"/>
      <c r="C34" s="46"/>
      <c r="D34" s="46"/>
      <c r="E34" s="54" t="s">
        <v>47</v>
      </c>
      <c r="F34" s="156">
        <f>ROUND(SUM(BI95:BI522),2)</f>
        <v>0</v>
      </c>
      <c r="G34" s="46"/>
      <c r="H34" s="46"/>
      <c r="I34" s="157">
        <v>0</v>
      </c>
      <c r="J34" s="156">
        <v>0</v>
      </c>
      <c r="K34" s="50"/>
    </row>
    <row r="35" spans="2:11" s="1" customFormat="1" ht="6.95" customHeight="1">
      <c r="B35" s="45"/>
      <c r="C35" s="46"/>
      <c r="D35" s="46"/>
      <c r="E35" s="46"/>
      <c r="F35" s="46"/>
      <c r="G35" s="46"/>
      <c r="H35" s="46"/>
      <c r="I35" s="143"/>
      <c r="J35" s="46"/>
      <c r="K35" s="50"/>
    </row>
    <row r="36" spans="2:11" s="1" customFormat="1" ht="25.4" customHeight="1">
      <c r="B36" s="45"/>
      <c r="C36" s="158"/>
      <c r="D36" s="159" t="s">
        <v>48</v>
      </c>
      <c r="E36" s="97"/>
      <c r="F36" s="97"/>
      <c r="G36" s="160" t="s">
        <v>49</v>
      </c>
      <c r="H36" s="161" t="s">
        <v>50</v>
      </c>
      <c r="I36" s="162"/>
      <c r="J36" s="163">
        <f>SUM(J27:J34)</f>
        <v>0</v>
      </c>
      <c r="K36" s="164"/>
    </row>
    <row r="37" spans="2:11" s="1" customFormat="1" ht="14.4" customHeight="1">
      <c r="B37" s="66"/>
      <c r="C37" s="67"/>
      <c r="D37" s="67"/>
      <c r="E37" s="67"/>
      <c r="F37" s="67"/>
      <c r="G37" s="67"/>
      <c r="H37" s="67"/>
      <c r="I37" s="165"/>
      <c r="J37" s="67"/>
      <c r="K37" s="68"/>
    </row>
    <row r="41" spans="2:11" s="1" customFormat="1" ht="6.95" customHeight="1">
      <c r="B41" s="166"/>
      <c r="C41" s="167"/>
      <c r="D41" s="167"/>
      <c r="E41" s="167"/>
      <c r="F41" s="167"/>
      <c r="G41" s="167"/>
      <c r="H41" s="167"/>
      <c r="I41" s="168"/>
      <c r="J41" s="167"/>
      <c r="K41" s="169"/>
    </row>
    <row r="42" spans="2:11" s="1" customFormat="1" ht="36.95" customHeight="1">
      <c r="B42" s="45"/>
      <c r="C42" s="29" t="s">
        <v>109</v>
      </c>
      <c r="D42" s="46"/>
      <c r="E42" s="46"/>
      <c r="F42" s="46"/>
      <c r="G42" s="46"/>
      <c r="H42" s="46"/>
      <c r="I42" s="143"/>
      <c r="J42" s="46"/>
      <c r="K42" s="50"/>
    </row>
    <row r="43" spans="2:11" s="1" customFormat="1" ht="6.95" customHeight="1">
      <c r="B43" s="45"/>
      <c r="C43" s="46"/>
      <c r="D43" s="46"/>
      <c r="E43" s="46"/>
      <c r="F43" s="46"/>
      <c r="G43" s="46"/>
      <c r="H43" s="46"/>
      <c r="I43" s="143"/>
      <c r="J43" s="46"/>
      <c r="K43" s="50"/>
    </row>
    <row r="44" spans="2:11" s="1" customFormat="1" ht="14.4" customHeight="1">
      <c r="B44" s="45"/>
      <c r="C44" s="39" t="s">
        <v>18</v>
      </c>
      <c r="D44" s="46"/>
      <c r="E44" s="46"/>
      <c r="F44" s="46"/>
      <c r="G44" s="46"/>
      <c r="H44" s="46"/>
      <c r="I44" s="143"/>
      <c r="J44" s="46"/>
      <c r="K44" s="50"/>
    </row>
    <row r="45" spans="2:11" s="1" customFormat="1" ht="16.5" customHeight="1">
      <c r="B45" s="45"/>
      <c r="C45" s="46"/>
      <c r="D45" s="46"/>
      <c r="E45" s="142" t="str">
        <f>E7</f>
        <v>Stavební úpravy objektu č.p.27- podkrovní vestavba</v>
      </c>
      <c r="F45" s="39"/>
      <c r="G45" s="39"/>
      <c r="H45" s="39"/>
      <c r="I45" s="143"/>
      <c r="J45" s="46"/>
      <c r="K45" s="50"/>
    </row>
    <row r="46" spans="2:11" s="1" customFormat="1" ht="14.4" customHeight="1">
      <c r="B46" s="45"/>
      <c r="C46" s="39" t="s">
        <v>107</v>
      </c>
      <c r="D46" s="46"/>
      <c r="E46" s="46"/>
      <c r="F46" s="46"/>
      <c r="G46" s="46"/>
      <c r="H46" s="46"/>
      <c r="I46" s="143"/>
      <c r="J46" s="46"/>
      <c r="K46" s="50"/>
    </row>
    <row r="47" spans="2:11" s="1" customFormat="1" ht="17.25" customHeight="1">
      <c r="B47" s="45"/>
      <c r="C47" s="46"/>
      <c r="D47" s="46"/>
      <c r="E47" s="144" t="str">
        <f>E9</f>
        <v>01 - Stavební část</v>
      </c>
      <c r="F47" s="46"/>
      <c r="G47" s="46"/>
      <c r="H47" s="46"/>
      <c r="I47" s="143"/>
      <c r="J47" s="46"/>
      <c r="K47" s="50"/>
    </row>
    <row r="48" spans="2:11" s="1" customFormat="1" ht="6.95" customHeight="1">
      <c r="B48" s="45"/>
      <c r="C48" s="46"/>
      <c r="D48" s="46"/>
      <c r="E48" s="46"/>
      <c r="F48" s="46"/>
      <c r="G48" s="46"/>
      <c r="H48" s="46"/>
      <c r="I48" s="143"/>
      <c r="J48" s="46"/>
      <c r="K48" s="50"/>
    </row>
    <row r="49" spans="2:11" s="1" customFormat="1" ht="18" customHeight="1">
      <c r="B49" s="45"/>
      <c r="C49" s="39" t="s">
        <v>23</v>
      </c>
      <c r="D49" s="46"/>
      <c r="E49" s="46"/>
      <c r="F49" s="34" t="str">
        <f>F12</f>
        <v>Milín</v>
      </c>
      <c r="G49" s="46"/>
      <c r="H49" s="46"/>
      <c r="I49" s="145" t="s">
        <v>25</v>
      </c>
      <c r="J49" s="146" t="str">
        <f>IF(J12="","",J12)</f>
        <v>19. 11. 2017</v>
      </c>
      <c r="K49" s="50"/>
    </row>
    <row r="50" spans="2:11" s="1" customFormat="1" ht="6.95" customHeight="1">
      <c r="B50" s="45"/>
      <c r="C50" s="46"/>
      <c r="D50" s="46"/>
      <c r="E50" s="46"/>
      <c r="F50" s="46"/>
      <c r="G50" s="46"/>
      <c r="H50" s="46"/>
      <c r="I50" s="143"/>
      <c r="J50" s="46"/>
      <c r="K50" s="50"/>
    </row>
    <row r="51" spans="2:11" s="1" customFormat="1" ht="13.5">
      <c r="B51" s="45"/>
      <c r="C51" s="39" t="s">
        <v>27</v>
      </c>
      <c r="D51" s="46"/>
      <c r="E51" s="46"/>
      <c r="F51" s="34" t="str">
        <f>E15</f>
        <v>Obec Milín</v>
      </c>
      <c r="G51" s="46"/>
      <c r="H51" s="46"/>
      <c r="I51" s="145" t="s">
        <v>33</v>
      </c>
      <c r="J51" s="43" t="str">
        <f>E21</f>
        <v>Aspira, projekční ateliér</v>
      </c>
      <c r="K51" s="50"/>
    </row>
    <row r="52" spans="2:11" s="1" customFormat="1" ht="14.4" customHeight="1">
      <c r="B52" s="45"/>
      <c r="C52" s="39" t="s">
        <v>31</v>
      </c>
      <c r="D52" s="46"/>
      <c r="E52" s="46"/>
      <c r="F52" s="34" t="str">
        <f>IF(E18="","",E18)</f>
        <v/>
      </c>
      <c r="G52" s="46"/>
      <c r="H52" s="46"/>
      <c r="I52" s="143"/>
      <c r="J52" s="170"/>
      <c r="K52" s="50"/>
    </row>
    <row r="53" spans="2:11" s="1" customFormat="1" ht="10.3" customHeight="1">
      <c r="B53" s="45"/>
      <c r="C53" s="46"/>
      <c r="D53" s="46"/>
      <c r="E53" s="46"/>
      <c r="F53" s="46"/>
      <c r="G53" s="46"/>
      <c r="H53" s="46"/>
      <c r="I53" s="143"/>
      <c r="J53" s="46"/>
      <c r="K53" s="50"/>
    </row>
    <row r="54" spans="2:11" s="1" customFormat="1" ht="29.25" customHeight="1">
      <c r="B54" s="45"/>
      <c r="C54" s="171" t="s">
        <v>110</v>
      </c>
      <c r="D54" s="158"/>
      <c r="E54" s="158"/>
      <c r="F54" s="158"/>
      <c r="G54" s="158"/>
      <c r="H54" s="158"/>
      <c r="I54" s="172"/>
      <c r="J54" s="173" t="s">
        <v>111</v>
      </c>
      <c r="K54" s="174"/>
    </row>
    <row r="55" spans="2:11" s="1" customFormat="1" ht="10.3" customHeight="1">
      <c r="B55" s="45"/>
      <c r="C55" s="46"/>
      <c r="D55" s="46"/>
      <c r="E55" s="46"/>
      <c r="F55" s="46"/>
      <c r="G55" s="46"/>
      <c r="H55" s="46"/>
      <c r="I55" s="143"/>
      <c r="J55" s="46"/>
      <c r="K55" s="50"/>
    </row>
    <row r="56" spans="2:47" s="1" customFormat="1" ht="29.25" customHeight="1">
      <c r="B56" s="45"/>
      <c r="C56" s="175" t="s">
        <v>112</v>
      </c>
      <c r="D56" s="46"/>
      <c r="E56" s="46"/>
      <c r="F56" s="46"/>
      <c r="G56" s="46"/>
      <c r="H56" s="46"/>
      <c r="I56" s="143"/>
      <c r="J56" s="154">
        <f>J95</f>
        <v>0</v>
      </c>
      <c r="K56" s="50"/>
      <c r="AU56" s="23" t="s">
        <v>113</v>
      </c>
    </row>
    <row r="57" spans="2:11" s="7" customFormat="1" ht="24.95" customHeight="1">
      <c r="B57" s="176"/>
      <c r="C57" s="177"/>
      <c r="D57" s="178" t="s">
        <v>148</v>
      </c>
      <c r="E57" s="179"/>
      <c r="F57" s="179"/>
      <c r="G57" s="179"/>
      <c r="H57" s="179"/>
      <c r="I57" s="180"/>
      <c r="J57" s="181">
        <f>J96</f>
        <v>0</v>
      </c>
      <c r="K57" s="182"/>
    </row>
    <row r="58" spans="2:11" s="8" customFormat="1" ht="19.9" customHeight="1">
      <c r="B58" s="183"/>
      <c r="C58" s="184"/>
      <c r="D58" s="185" t="s">
        <v>149</v>
      </c>
      <c r="E58" s="186"/>
      <c r="F58" s="186"/>
      <c r="G58" s="186"/>
      <c r="H58" s="186"/>
      <c r="I58" s="187"/>
      <c r="J58" s="188">
        <f>J97</f>
        <v>0</v>
      </c>
      <c r="K58" s="189"/>
    </row>
    <row r="59" spans="2:11" s="8" customFormat="1" ht="19.9" customHeight="1">
      <c r="B59" s="183"/>
      <c r="C59" s="184"/>
      <c r="D59" s="185" t="s">
        <v>150</v>
      </c>
      <c r="E59" s="186"/>
      <c r="F59" s="186"/>
      <c r="G59" s="186"/>
      <c r="H59" s="186"/>
      <c r="I59" s="187"/>
      <c r="J59" s="188">
        <f>J104</f>
        <v>0</v>
      </c>
      <c r="K59" s="189"/>
    </row>
    <row r="60" spans="2:11" s="8" customFormat="1" ht="19.9" customHeight="1">
      <c r="B60" s="183"/>
      <c r="C60" s="184"/>
      <c r="D60" s="185" t="s">
        <v>151</v>
      </c>
      <c r="E60" s="186"/>
      <c r="F60" s="186"/>
      <c r="G60" s="186"/>
      <c r="H60" s="186"/>
      <c r="I60" s="187"/>
      <c r="J60" s="188">
        <f>J181</f>
        <v>0</v>
      </c>
      <c r="K60" s="189"/>
    </row>
    <row r="61" spans="2:11" s="8" customFormat="1" ht="19.9" customHeight="1">
      <c r="B61" s="183"/>
      <c r="C61" s="184"/>
      <c r="D61" s="185" t="s">
        <v>152</v>
      </c>
      <c r="E61" s="186"/>
      <c r="F61" s="186"/>
      <c r="G61" s="186"/>
      <c r="H61" s="186"/>
      <c r="I61" s="187"/>
      <c r="J61" s="188">
        <f>J210</f>
        <v>0</v>
      </c>
      <c r="K61" s="189"/>
    </row>
    <row r="62" spans="2:11" s="8" customFormat="1" ht="19.9" customHeight="1">
      <c r="B62" s="183"/>
      <c r="C62" s="184"/>
      <c r="D62" s="185" t="s">
        <v>153</v>
      </c>
      <c r="E62" s="186"/>
      <c r="F62" s="186"/>
      <c r="G62" s="186"/>
      <c r="H62" s="186"/>
      <c r="I62" s="187"/>
      <c r="J62" s="188">
        <f>J217</f>
        <v>0</v>
      </c>
      <c r="K62" s="189"/>
    </row>
    <row r="63" spans="2:11" s="7" customFormat="1" ht="24.95" customHeight="1">
      <c r="B63" s="176"/>
      <c r="C63" s="177"/>
      <c r="D63" s="178" t="s">
        <v>154</v>
      </c>
      <c r="E63" s="179"/>
      <c r="F63" s="179"/>
      <c r="G63" s="179"/>
      <c r="H63" s="179"/>
      <c r="I63" s="180"/>
      <c r="J63" s="181">
        <f>J219</f>
        <v>0</v>
      </c>
      <c r="K63" s="182"/>
    </row>
    <row r="64" spans="2:11" s="8" customFormat="1" ht="19.9" customHeight="1">
      <c r="B64" s="183"/>
      <c r="C64" s="184"/>
      <c r="D64" s="185" t="s">
        <v>155</v>
      </c>
      <c r="E64" s="186"/>
      <c r="F64" s="186"/>
      <c r="G64" s="186"/>
      <c r="H64" s="186"/>
      <c r="I64" s="187"/>
      <c r="J64" s="188">
        <f>J220</f>
        <v>0</v>
      </c>
      <c r="K64" s="189"/>
    </row>
    <row r="65" spans="2:11" s="8" customFormat="1" ht="19.9" customHeight="1">
      <c r="B65" s="183"/>
      <c r="C65" s="184"/>
      <c r="D65" s="185" t="s">
        <v>156</v>
      </c>
      <c r="E65" s="186"/>
      <c r="F65" s="186"/>
      <c r="G65" s="186"/>
      <c r="H65" s="186"/>
      <c r="I65" s="187"/>
      <c r="J65" s="188">
        <f>J229</f>
        <v>0</v>
      </c>
      <c r="K65" s="189"/>
    </row>
    <row r="66" spans="2:11" s="8" customFormat="1" ht="19.9" customHeight="1">
      <c r="B66" s="183"/>
      <c r="C66" s="184"/>
      <c r="D66" s="185" t="s">
        <v>157</v>
      </c>
      <c r="E66" s="186"/>
      <c r="F66" s="186"/>
      <c r="G66" s="186"/>
      <c r="H66" s="186"/>
      <c r="I66" s="187"/>
      <c r="J66" s="188">
        <f>J264</f>
        <v>0</v>
      </c>
      <c r="K66" s="189"/>
    </row>
    <row r="67" spans="2:11" s="8" customFormat="1" ht="19.9" customHeight="1">
      <c r="B67" s="183"/>
      <c r="C67" s="184"/>
      <c r="D67" s="185" t="s">
        <v>158</v>
      </c>
      <c r="E67" s="186"/>
      <c r="F67" s="186"/>
      <c r="G67" s="186"/>
      <c r="H67" s="186"/>
      <c r="I67" s="187"/>
      <c r="J67" s="188">
        <f>J279</f>
        <v>0</v>
      </c>
      <c r="K67" s="189"/>
    </row>
    <row r="68" spans="2:11" s="8" customFormat="1" ht="19.9" customHeight="1">
      <c r="B68" s="183"/>
      <c r="C68" s="184"/>
      <c r="D68" s="185" t="s">
        <v>159</v>
      </c>
      <c r="E68" s="186"/>
      <c r="F68" s="186"/>
      <c r="G68" s="186"/>
      <c r="H68" s="186"/>
      <c r="I68" s="187"/>
      <c r="J68" s="188">
        <f>J350</f>
        <v>0</v>
      </c>
      <c r="K68" s="189"/>
    </row>
    <row r="69" spans="2:11" s="8" customFormat="1" ht="19.9" customHeight="1">
      <c r="B69" s="183"/>
      <c r="C69" s="184"/>
      <c r="D69" s="185" t="s">
        <v>160</v>
      </c>
      <c r="E69" s="186"/>
      <c r="F69" s="186"/>
      <c r="G69" s="186"/>
      <c r="H69" s="186"/>
      <c r="I69" s="187"/>
      <c r="J69" s="188">
        <f>J367</f>
        <v>0</v>
      </c>
      <c r="K69" s="189"/>
    </row>
    <row r="70" spans="2:11" s="8" customFormat="1" ht="19.9" customHeight="1">
      <c r="B70" s="183"/>
      <c r="C70" s="184"/>
      <c r="D70" s="185" t="s">
        <v>161</v>
      </c>
      <c r="E70" s="186"/>
      <c r="F70" s="186"/>
      <c r="G70" s="186"/>
      <c r="H70" s="186"/>
      <c r="I70" s="187"/>
      <c r="J70" s="188">
        <f>J393</f>
        <v>0</v>
      </c>
      <c r="K70" s="189"/>
    </row>
    <row r="71" spans="2:11" s="8" customFormat="1" ht="19.9" customHeight="1">
      <c r="B71" s="183"/>
      <c r="C71" s="184"/>
      <c r="D71" s="185" t="s">
        <v>162</v>
      </c>
      <c r="E71" s="186"/>
      <c r="F71" s="186"/>
      <c r="G71" s="186"/>
      <c r="H71" s="186"/>
      <c r="I71" s="187"/>
      <c r="J71" s="188">
        <f>J406</f>
        <v>0</v>
      </c>
      <c r="K71" s="189"/>
    </row>
    <row r="72" spans="2:11" s="8" customFormat="1" ht="19.9" customHeight="1">
      <c r="B72" s="183"/>
      <c r="C72" s="184"/>
      <c r="D72" s="185" t="s">
        <v>163</v>
      </c>
      <c r="E72" s="186"/>
      <c r="F72" s="186"/>
      <c r="G72" s="186"/>
      <c r="H72" s="186"/>
      <c r="I72" s="187"/>
      <c r="J72" s="188">
        <f>J419</f>
        <v>0</v>
      </c>
      <c r="K72" s="189"/>
    </row>
    <row r="73" spans="2:11" s="8" customFormat="1" ht="19.9" customHeight="1">
      <c r="B73" s="183"/>
      <c r="C73" s="184"/>
      <c r="D73" s="185" t="s">
        <v>164</v>
      </c>
      <c r="E73" s="186"/>
      <c r="F73" s="186"/>
      <c r="G73" s="186"/>
      <c r="H73" s="186"/>
      <c r="I73" s="187"/>
      <c r="J73" s="188">
        <f>J456</f>
        <v>0</v>
      </c>
      <c r="K73" s="189"/>
    </row>
    <row r="74" spans="2:11" s="8" customFormat="1" ht="19.9" customHeight="1">
      <c r="B74" s="183"/>
      <c r="C74" s="184"/>
      <c r="D74" s="185" t="s">
        <v>165</v>
      </c>
      <c r="E74" s="186"/>
      <c r="F74" s="186"/>
      <c r="G74" s="186"/>
      <c r="H74" s="186"/>
      <c r="I74" s="187"/>
      <c r="J74" s="188">
        <f>J481</f>
        <v>0</v>
      </c>
      <c r="K74" s="189"/>
    </row>
    <row r="75" spans="2:11" s="8" customFormat="1" ht="19.9" customHeight="1">
      <c r="B75" s="183"/>
      <c r="C75" s="184"/>
      <c r="D75" s="185" t="s">
        <v>166</v>
      </c>
      <c r="E75" s="186"/>
      <c r="F75" s="186"/>
      <c r="G75" s="186"/>
      <c r="H75" s="186"/>
      <c r="I75" s="187"/>
      <c r="J75" s="188">
        <f>J514</f>
        <v>0</v>
      </c>
      <c r="K75" s="189"/>
    </row>
    <row r="76" spans="2:11" s="1" customFormat="1" ht="21.8" customHeight="1">
      <c r="B76" s="45"/>
      <c r="C76" s="46"/>
      <c r="D76" s="46"/>
      <c r="E76" s="46"/>
      <c r="F76" s="46"/>
      <c r="G76" s="46"/>
      <c r="H76" s="46"/>
      <c r="I76" s="143"/>
      <c r="J76" s="46"/>
      <c r="K76" s="50"/>
    </row>
    <row r="77" spans="2:11" s="1" customFormat="1" ht="6.95" customHeight="1">
      <c r="B77" s="66"/>
      <c r="C77" s="67"/>
      <c r="D77" s="67"/>
      <c r="E77" s="67"/>
      <c r="F77" s="67"/>
      <c r="G77" s="67"/>
      <c r="H77" s="67"/>
      <c r="I77" s="165"/>
      <c r="J77" s="67"/>
      <c r="K77" s="68"/>
    </row>
    <row r="81" spans="2:12" s="1" customFormat="1" ht="6.95" customHeight="1">
      <c r="B81" s="69"/>
      <c r="C81" s="70"/>
      <c r="D81" s="70"/>
      <c r="E81" s="70"/>
      <c r="F81" s="70"/>
      <c r="G81" s="70"/>
      <c r="H81" s="70"/>
      <c r="I81" s="168"/>
      <c r="J81" s="70"/>
      <c r="K81" s="70"/>
      <c r="L81" s="71"/>
    </row>
    <row r="82" spans="2:12" s="1" customFormat="1" ht="36.95" customHeight="1">
      <c r="B82" s="45"/>
      <c r="C82" s="72" t="s">
        <v>117</v>
      </c>
      <c r="D82" s="73"/>
      <c r="E82" s="73"/>
      <c r="F82" s="73"/>
      <c r="G82" s="73"/>
      <c r="H82" s="73"/>
      <c r="I82" s="190"/>
      <c r="J82" s="73"/>
      <c r="K82" s="73"/>
      <c r="L82" s="71"/>
    </row>
    <row r="83" spans="2:12" s="1" customFormat="1" ht="6.95" customHeight="1">
      <c r="B83" s="45"/>
      <c r="C83" s="73"/>
      <c r="D83" s="73"/>
      <c r="E83" s="73"/>
      <c r="F83" s="73"/>
      <c r="G83" s="73"/>
      <c r="H83" s="73"/>
      <c r="I83" s="190"/>
      <c r="J83" s="73"/>
      <c r="K83" s="73"/>
      <c r="L83" s="71"/>
    </row>
    <row r="84" spans="2:12" s="1" customFormat="1" ht="14.4" customHeight="1">
      <c r="B84" s="45"/>
      <c r="C84" s="75" t="s">
        <v>18</v>
      </c>
      <c r="D84" s="73"/>
      <c r="E84" s="73"/>
      <c r="F84" s="73"/>
      <c r="G84" s="73"/>
      <c r="H84" s="73"/>
      <c r="I84" s="190"/>
      <c r="J84" s="73"/>
      <c r="K84" s="73"/>
      <c r="L84" s="71"/>
    </row>
    <row r="85" spans="2:12" s="1" customFormat="1" ht="16.5" customHeight="1">
      <c r="B85" s="45"/>
      <c r="C85" s="73"/>
      <c r="D85" s="73"/>
      <c r="E85" s="191" t="str">
        <f>E7</f>
        <v>Stavební úpravy objektu č.p.27- podkrovní vestavba</v>
      </c>
      <c r="F85" s="75"/>
      <c r="G85" s="75"/>
      <c r="H85" s="75"/>
      <c r="I85" s="190"/>
      <c r="J85" s="73"/>
      <c r="K85" s="73"/>
      <c r="L85" s="71"/>
    </row>
    <row r="86" spans="2:12" s="1" customFormat="1" ht="14.4" customHeight="1">
      <c r="B86" s="45"/>
      <c r="C86" s="75" t="s">
        <v>107</v>
      </c>
      <c r="D86" s="73"/>
      <c r="E86" s="73"/>
      <c r="F86" s="73"/>
      <c r="G86" s="73"/>
      <c r="H86" s="73"/>
      <c r="I86" s="190"/>
      <c r="J86" s="73"/>
      <c r="K86" s="73"/>
      <c r="L86" s="71"/>
    </row>
    <row r="87" spans="2:12" s="1" customFormat="1" ht="17.25" customHeight="1">
      <c r="B87" s="45"/>
      <c r="C87" s="73"/>
      <c r="D87" s="73"/>
      <c r="E87" s="81" t="str">
        <f>E9</f>
        <v>01 - Stavební část</v>
      </c>
      <c r="F87" s="73"/>
      <c r="G87" s="73"/>
      <c r="H87" s="73"/>
      <c r="I87" s="190"/>
      <c r="J87" s="73"/>
      <c r="K87" s="73"/>
      <c r="L87" s="71"/>
    </row>
    <row r="88" spans="2:12" s="1" customFormat="1" ht="6.95" customHeight="1">
      <c r="B88" s="45"/>
      <c r="C88" s="73"/>
      <c r="D88" s="73"/>
      <c r="E88" s="73"/>
      <c r="F88" s="73"/>
      <c r="G88" s="73"/>
      <c r="H88" s="73"/>
      <c r="I88" s="190"/>
      <c r="J88" s="73"/>
      <c r="K88" s="73"/>
      <c r="L88" s="71"/>
    </row>
    <row r="89" spans="2:12" s="1" customFormat="1" ht="18" customHeight="1">
      <c r="B89" s="45"/>
      <c r="C89" s="75" t="s">
        <v>23</v>
      </c>
      <c r="D89" s="73"/>
      <c r="E89" s="73"/>
      <c r="F89" s="192" t="str">
        <f>F12</f>
        <v>Milín</v>
      </c>
      <c r="G89" s="73"/>
      <c r="H89" s="73"/>
      <c r="I89" s="193" t="s">
        <v>25</v>
      </c>
      <c r="J89" s="84" t="str">
        <f>IF(J12="","",J12)</f>
        <v>19. 11. 2017</v>
      </c>
      <c r="K89" s="73"/>
      <c r="L89" s="71"/>
    </row>
    <row r="90" spans="2:12" s="1" customFormat="1" ht="6.95" customHeight="1">
      <c r="B90" s="45"/>
      <c r="C90" s="73"/>
      <c r="D90" s="73"/>
      <c r="E90" s="73"/>
      <c r="F90" s="73"/>
      <c r="G90" s="73"/>
      <c r="H90" s="73"/>
      <c r="I90" s="190"/>
      <c r="J90" s="73"/>
      <c r="K90" s="73"/>
      <c r="L90" s="71"/>
    </row>
    <row r="91" spans="2:12" s="1" customFormat="1" ht="13.5">
      <c r="B91" s="45"/>
      <c r="C91" s="75" t="s">
        <v>27</v>
      </c>
      <c r="D91" s="73"/>
      <c r="E91" s="73"/>
      <c r="F91" s="192" t="str">
        <f>E15</f>
        <v>Obec Milín</v>
      </c>
      <c r="G91" s="73"/>
      <c r="H91" s="73"/>
      <c r="I91" s="193" t="s">
        <v>33</v>
      </c>
      <c r="J91" s="192" t="str">
        <f>E21</f>
        <v>Aspira, projekční ateliér</v>
      </c>
      <c r="K91" s="73"/>
      <c r="L91" s="71"/>
    </row>
    <row r="92" spans="2:12" s="1" customFormat="1" ht="14.4" customHeight="1">
      <c r="B92" s="45"/>
      <c r="C92" s="75" t="s">
        <v>31</v>
      </c>
      <c r="D92" s="73"/>
      <c r="E92" s="73"/>
      <c r="F92" s="192" t="str">
        <f>IF(E18="","",E18)</f>
        <v/>
      </c>
      <c r="G92" s="73"/>
      <c r="H92" s="73"/>
      <c r="I92" s="190"/>
      <c r="J92" s="73"/>
      <c r="K92" s="73"/>
      <c r="L92" s="71"/>
    </row>
    <row r="93" spans="2:12" s="1" customFormat="1" ht="10.3" customHeight="1">
      <c r="B93" s="45"/>
      <c r="C93" s="73"/>
      <c r="D93" s="73"/>
      <c r="E93" s="73"/>
      <c r="F93" s="73"/>
      <c r="G93" s="73"/>
      <c r="H93" s="73"/>
      <c r="I93" s="190"/>
      <c r="J93" s="73"/>
      <c r="K93" s="73"/>
      <c r="L93" s="71"/>
    </row>
    <row r="94" spans="2:20" s="9" customFormat="1" ht="29.25" customHeight="1">
      <c r="B94" s="194"/>
      <c r="C94" s="195" t="s">
        <v>118</v>
      </c>
      <c r="D94" s="196" t="s">
        <v>57</v>
      </c>
      <c r="E94" s="196" t="s">
        <v>53</v>
      </c>
      <c r="F94" s="196" t="s">
        <v>119</v>
      </c>
      <c r="G94" s="196" t="s">
        <v>120</v>
      </c>
      <c r="H94" s="196" t="s">
        <v>121</v>
      </c>
      <c r="I94" s="197" t="s">
        <v>122</v>
      </c>
      <c r="J94" s="196" t="s">
        <v>111</v>
      </c>
      <c r="K94" s="198" t="s">
        <v>123</v>
      </c>
      <c r="L94" s="199"/>
      <c r="M94" s="101" t="s">
        <v>124</v>
      </c>
      <c r="N94" s="102" t="s">
        <v>42</v>
      </c>
      <c r="O94" s="102" t="s">
        <v>125</v>
      </c>
      <c r="P94" s="102" t="s">
        <v>126</v>
      </c>
      <c r="Q94" s="102" t="s">
        <v>127</v>
      </c>
      <c r="R94" s="102" t="s">
        <v>128</v>
      </c>
      <c r="S94" s="102" t="s">
        <v>129</v>
      </c>
      <c r="T94" s="103" t="s">
        <v>130</v>
      </c>
    </row>
    <row r="95" spans="2:63" s="1" customFormat="1" ht="29.25" customHeight="1">
      <c r="B95" s="45"/>
      <c r="C95" s="107" t="s">
        <v>112</v>
      </c>
      <c r="D95" s="73"/>
      <c r="E95" s="73"/>
      <c r="F95" s="73"/>
      <c r="G95" s="73"/>
      <c r="H95" s="73"/>
      <c r="I95" s="190"/>
      <c r="J95" s="200">
        <f>BK95</f>
        <v>0</v>
      </c>
      <c r="K95" s="73"/>
      <c r="L95" s="71"/>
      <c r="M95" s="104"/>
      <c r="N95" s="105"/>
      <c r="O95" s="105"/>
      <c r="P95" s="201">
        <f>P96+P219</f>
        <v>0</v>
      </c>
      <c r="Q95" s="105"/>
      <c r="R95" s="201">
        <f>R96+R219</f>
        <v>51.33621749</v>
      </c>
      <c r="S95" s="105"/>
      <c r="T95" s="202">
        <f>T96+T219</f>
        <v>20.1227478</v>
      </c>
      <c r="AT95" s="23" t="s">
        <v>71</v>
      </c>
      <c r="AU95" s="23" t="s">
        <v>113</v>
      </c>
      <c r="BK95" s="203">
        <f>BK96+BK219</f>
        <v>0</v>
      </c>
    </row>
    <row r="96" spans="2:63" s="10" customFormat="1" ht="37.4" customHeight="1">
      <c r="B96" s="204"/>
      <c r="C96" s="205"/>
      <c r="D96" s="206" t="s">
        <v>71</v>
      </c>
      <c r="E96" s="207" t="s">
        <v>167</v>
      </c>
      <c r="F96" s="207" t="s">
        <v>168</v>
      </c>
      <c r="G96" s="205"/>
      <c r="H96" s="205"/>
      <c r="I96" s="208"/>
      <c r="J96" s="209">
        <f>BK96</f>
        <v>0</v>
      </c>
      <c r="K96" s="205"/>
      <c r="L96" s="210"/>
      <c r="M96" s="211"/>
      <c r="N96" s="212"/>
      <c r="O96" s="212"/>
      <c r="P96" s="213">
        <f>P97+P104+P181+P210+P217</f>
        <v>0</v>
      </c>
      <c r="Q96" s="212"/>
      <c r="R96" s="213">
        <f>R97+R104+R181+R210+R217</f>
        <v>18.5773862</v>
      </c>
      <c r="S96" s="212"/>
      <c r="T96" s="214">
        <f>T97+T104+T181+T210+T217</f>
        <v>3.9419549999999997</v>
      </c>
      <c r="AR96" s="215" t="s">
        <v>80</v>
      </c>
      <c r="AT96" s="216" t="s">
        <v>71</v>
      </c>
      <c r="AU96" s="216" t="s">
        <v>72</v>
      </c>
      <c r="AY96" s="215" t="s">
        <v>134</v>
      </c>
      <c r="BK96" s="217">
        <f>BK97+BK104+BK181+BK210+BK217</f>
        <v>0</v>
      </c>
    </row>
    <row r="97" spans="2:63" s="10" customFormat="1" ht="19.9" customHeight="1">
      <c r="B97" s="204"/>
      <c r="C97" s="205"/>
      <c r="D97" s="206" t="s">
        <v>71</v>
      </c>
      <c r="E97" s="218" t="s">
        <v>169</v>
      </c>
      <c r="F97" s="218" t="s">
        <v>170</v>
      </c>
      <c r="G97" s="205"/>
      <c r="H97" s="205"/>
      <c r="I97" s="208"/>
      <c r="J97" s="219">
        <f>BK97</f>
        <v>0</v>
      </c>
      <c r="K97" s="205"/>
      <c r="L97" s="210"/>
      <c r="M97" s="211"/>
      <c r="N97" s="212"/>
      <c r="O97" s="212"/>
      <c r="P97" s="213">
        <f>SUM(P98:P103)</f>
        <v>0</v>
      </c>
      <c r="Q97" s="212"/>
      <c r="R97" s="213">
        <f>SUM(R98:R103)</f>
        <v>1.55481695</v>
      </c>
      <c r="S97" s="212"/>
      <c r="T97" s="214">
        <f>SUM(T98:T103)</f>
        <v>0</v>
      </c>
      <c r="AR97" s="215" t="s">
        <v>80</v>
      </c>
      <c r="AT97" s="216" t="s">
        <v>71</v>
      </c>
      <c r="AU97" s="216" t="s">
        <v>80</v>
      </c>
      <c r="AY97" s="215" t="s">
        <v>134</v>
      </c>
      <c r="BK97" s="217">
        <f>SUM(BK98:BK103)</f>
        <v>0</v>
      </c>
    </row>
    <row r="98" spans="2:65" s="1" customFormat="1" ht="25.5" customHeight="1">
      <c r="B98" s="45"/>
      <c r="C98" s="220" t="s">
        <v>80</v>
      </c>
      <c r="D98" s="220" t="s">
        <v>137</v>
      </c>
      <c r="E98" s="221" t="s">
        <v>171</v>
      </c>
      <c r="F98" s="222" t="s">
        <v>172</v>
      </c>
      <c r="G98" s="223" t="s">
        <v>173</v>
      </c>
      <c r="H98" s="224">
        <v>1.323</v>
      </c>
      <c r="I98" s="225"/>
      <c r="J98" s="226">
        <f>ROUND(I98*H98,2)</f>
        <v>0</v>
      </c>
      <c r="K98" s="222" t="s">
        <v>140</v>
      </c>
      <c r="L98" s="71"/>
      <c r="M98" s="227" t="s">
        <v>21</v>
      </c>
      <c r="N98" s="228" t="s">
        <v>43</v>
      </c>
      <c r="O98" s="46"/>
      <c r="P98" s="229">
        <f>O98*H98</f>
        <v>0</v>
      </c>
      <c r="Q98" s="229">
        <v>1.07965</v>
      </c>
      <c r="R98" s="229">
        <f>Q98*H98</f>
        <v>1.4283769499999999</v>
      </c>
      <c r="S98" s="229">
        <v>0</v>
      </c>
      <c r="T98" s="230">
        <f>S98*H98</f>
        <v>0</v>
      </c>
      <c r="AR98" s="23" t="s">
        <v>174</v>
      </c>
      <c r="AT98" s="23" t="s">
        <v>137</v>
      </c>
      <c r="AU98" s="23" t="s">
        <v>82</v>
      </c>
      <c r="AY98" s="23" t="s">
        <v>134</v>
      </c>
      <c r="BE98" s="231">
        <f>IF(N98="základní",J98,0)</f>
        <v>0</v>
      </c>
      <c r="BF98" s="231">
        <f>IF(N98="snížená",J98,0)</f>
        <v>0</v>
      </c>
      <c r="BG98" s="231">
        <f>IF(N98="zákl. přenesená",J98,0)</f>
        <v>0</v>
      </c>
      <c r="BH98" s="231">
        <f>IF(N98="sníž. přenesená",J98,0)</f>
        <v>0</v>
      </c>
      <c r="BI98" s="231">
        <f>IF(N98="nulová",J98,0)</f>
        <v>0</v>
      </c>
      <c r="BJ98" s="23" t="s">
        <v>80</v>
      </c>
      <c r="BK98" s="231">
        <f>ROUND(I98*H98,2)</f>
        <v>0</v>
      </c>
      <c r="BL98" s="23" t="s">
        <v>174</v>
      </c>
      <c r="BM98" s="23" t="s">
        <v>175</v>
      </c>
    </row>
    <row r="99" spans="2:51" s="11" customFormat="1" ht="13.5">
      <c r="B99" s="236"/>
      <c r="C99" s="237"/>
      <c r="D99" s="238" t="s">
        <v>176</v>
      </c>
      <c r="E99" s="239" t="s">
        <v>21</v>
      </c>
      <c r="F99" s="240" t="s">
        <v>177</v>
      </c>
      <c r="G99" s="237"/>
      <c r="H99" s="241">
        <v>1.323</v>
      </c>
      <c r="I99" s="242"/>
      <c r="J99" s="237"/>
      <c r="K99" s="237"/>
      <c r="L99" s="243"/>
      <c r="M99" s="244"/>
      <c r="N99" s="245"/>
      <c r="O99" s="245"/>
      <c r="P99" s="245"/>
      <c r="Q99" s="245"/>
      <c r="R99" s="245"/>
      <c r="S99" s="245"/>
      <c r="T99" s="246"/>
      <c r="AT99" s="247" t="s">
        <v>176</v>
      </c>
      <c r="AU99" s="247" t="s">
        <v>82</v>
      </c>
      <c r="AV99" s="11" t="s">
        <v>82</v>
      </c>
      <c r="AW99" s="11" t="s">
        <v>35</v>
      </c>
      <c r="AX99" s="11" t="s">
        <v>72</v>
      </c>
      <c r="AY99" s="247" t="s">
        <v>134</v>
      </c>
    </row>
    <row r="100" spans="2:51" s="12" customFormat="1" ht="13.5">
      <c r="B100" s="248"/>
      <c r="C100" s="249"/>
      <c r="D100" s="238" t="s">
        <v>176</v>
      </c>
      <c r="E100" s="250" t="s">
        <v>21</v>
      </c>
      <c r="F100" s="251" t="s">
        <v>178</v>
      </c>
      <c r="G100" s="249"/>
      <c r="H100" s="252">
        <v>1.323</v>
      </c>
      <c r="I100" s="253"/>
      <c r="J100" s="249"/>
      <c r="K100" s="249"/>
      <c r="L100" s="254"/>
      <c r="M100" s="255"/>
      <c r="N100" s="256"/>
      <c r="O100" s="256"/>
      <c r="P100" s="256"/>
      <c r="Q100" s="256"/>
      <c r="R100" s="256"/>
      <c r="S100" s="256"/>
      <c r="T100" s="257"/>
      <c r="AT100" s="258" t="s">
        <v>176</v>
      </c>
      <c r="AU100" s="258" t="s">
        <v>82</v>
      </c>
      <c r="AV100" s="12" t="s">
        <v>174</v>
      </c>
      <c r="AW100" s="12" t="s">
        <v>35</v>
      </c>
      <c r="AX100" s="12" t="s">
        <v>80</v>
      </c>
      <c r="AY100" s="258" t="s">
        <v>134</v>
      </c>
    </row>
    <row r="101" spans="2:65" s="1" customFormat="1" ht="16.5" customHeight="1">
      <c r="B101" s="45"/>
      <c r="C101" s="220" t="s">
        <v>82</v>
      </c>
      <c r="D101" s="220" t="s">
        <v>137</v>
      </c>
      <c r="E101" s="221" t="s">
        <v>179</v>
      </c>
      <c r="F101" s="222" t="s">
        <v>180</v>
      </c>
      <c r="G101" s="223" t="s">
        <v>181</v>
      </c>
      <c r="H101" s="224">
        <v>0.116</v>
      </c>
      <c r="I101" s="225"/>
      <c r="J101" s="226">
        <f>ROUND(I101*H101,2)</f>
        <v>0</v>
      </c>
      <c r="K101" s="222" t="s">
        <v>140</v>
      </c>
      <c r="L101" s="71"/>
      <c r="M101" s="227" t="s">
        <v>21</v>
      </c>
      <c r="N101" s="228" t="s">
        <v>43</v>
      </c>
      <c r="O101" s="46"/>
      <c r="P101" s="229">
        <f>O101*H101</f>
        <v>0</v>
      </c>
      <c r="Q101" s="229">
        <v>1.09</v>
      </c>
      <c r="R101" s="229">
        <f>Q101*H101</f>
        <v>0.12644000000000002</v>
      </c>
      <c r="S101" s="229">
        <v>0</v>
      </c>
      <c r="T101" s="230">
        <f>S101*H101</f>
        <v>0</v>
      </c>
      <c r="AR101" s="23" t="s">
        <v>174</v>
      </c>
      <c r="AT101" s="23" t="s">
        <v>137</v>
      </c>
      <c r="AU101" s="23" t="s">
        <v>82</v>
      </c>
      <c r="AY101" s="23" t="s">
        <v>134</v>
      </c>
      <c r="BE101" s="231">
        <f>IF(N101="základní",J101,0)</f>
        <v>0</v>
      </c>
      <c r="BF101" s="231">
        <f>IF(N101="snížená",J101,0)</f>
        <v>0</v>
      </c>
      <c r="BG101" s="231">
        <f>IF(N101="zákl. přenesená",J101,0)</f>
        <v>0</v>
      </c>
      <c r="BH101" s="231">
        <f>IF(N101="sníž. přenesená",J101,0)</f>
        <v>0</v>
      </c>
      <c r="BI101" s="231">
        <f>IF(N101="nulová",J101,0)</f>
        <v>0</v>
      </c>
      <c r="BJ101" s="23" t="s">
        <v>80</v>
      </c>
      <c r="BK101" s="231">
        <f>ROUND(I101*H101,2)</f>
        <v>0</v>
      </c>
      <c r="BL101" s="23" t="s">
        <v>174</v>
      </c>
      <c r="BM101" s="23" t="s">
        <v>182</v>
      </c>
    </row>
    <row r="102" spans="2:51" s="11" customFormat="1" ht="13.5">
      <c r="B102" s="236"/>
      <c r="C102" s="237"/>
      <c r="D102" s="238" t="s">
        <v>176</v>
      </c>
      <c r="E102" s="239" t="s">
        <v>21</v>
      </c>
      <c r="F102" s="240" t="s">
        <v>183</v>
      </c>
      <c r="G102" s="237"/>
      <c r="H102" s="241">
        <v>0.116</v>
      </c>
      <c r="I102" s="242"/>
      <c r="J102" s="237"/>
      <c r="K102" s="237"/>
      <c r="L102" s="243"/>
      <c r="M102" s="244"/>
      <c r="N102" s="245"/>
      <c r="O102" s="245"/>
      <c r="P102" s="245"/>
      <c r="Q102" s="245"/>
      <c r="R102" s="245"/>
      <c r="S102" s="245"/>
      <c r="T102" s="246"/>
      <c r="AT102" s="247" t="s">
        <v>176</v>
      </c>
      <c r="AU102" s="247" t="s">
        <v>82</v>
      </c>
      <c r="AV102" s="11" t="s">
        <v>82</v>
      </c>
      <c r="AW102" s="11" t="s">
        <v>35</v>
      </c>
      <c r="AX102" s="11" t="s">
        <v>72</v>
      </c>
      <c r="AY102" s="247" t="s">
        <v>134</v>
      </c>
    </row>
    <row r="103" spans="2:51" s="12" customFormat="1" ht="13.5">
      <c r="B103" s="248"/>
      <c r="C103" s="249"/>
      <c r="D103" s="238" t="s">
        <v>176</v>
      </c>
      <c r="E103" s="250" t="s">
        <v>21</v>
      </c>
      <c r="F103" s="251" t="s">
        <v>178</v>
      </c>
      <c r="G103" s="249"/>
      <c r="H103" s="252">
        <v>0.116</v>
      </c>
      <c r="I103" s="253"/>
      <c r="J103" s="249"/>
      <c r="K103" s="249"/>
      <c r="L103" s="254"/>
      <c r="M103" s="255"/>
      <c r="N103" s="256"/>
      <c r="O103" s="256"/>
      <c r="P103" s="256"/>
      <c r="Q103" s="256"/>
      <c r="R103" s="256"/>
      <c r="S103" s="256"/>
      <c r="T103" s="257"/>
      <c r="AT103" s="258" t="s">
        <v>176</v>
      </c>
      <c r="AU103" s="258" t="s">
        <v>82</v>
      </c>
      <c r="AV103" s="12" t="s">
        <v>174</v>
      </c>
      <c r="AW103" s="12" t="s">
        <v>35</v>
      </c>
      <c r="AX103" s="12" t="s">
        <v>80</v>
      </c>
      <c r="AY103" s="258" t="s">
        <v>134</v>
      </c>
    </row>
    <row r="104" spans="2:63" s="10" customFormat="1" ht="29.85" customHeight="1">
      <c r="B104" s="204"/>
      <c r="C104" s="205"/>
      <c r="D104" s="206" t="s">
        <v>71</v>
      </c>
      <c r="E104" s="218" t="s">
        <v>184</v>
      </c>
      <c r="F104" s="218" t="s">
        <v>185</v>
      </c>
      <c r="G104" s="205"/>
      <c r="H104" s="205"/>
      <c r="I104" s="208"/>
      <c r="J104" s="219">
        <f>BK104</f>
        <v>0</v>
      </c>
      <c r="K104" s="205"/>
      <c r="L104" s="210"/>
      <c r="M104" s="211"/>
      <c r="N104" s="212"/>
      <c r="O104" s="212"/>
      <c r="P104" s="213">
        <f>SUM(P105:P180)</f>
        <v>0</v>
      </c>
      <c r="Q104" s="212"/>
      <c r="R104" s="213">
        <f>SUM(R105:R180)</f>
        <v>16.90434725</v>
      </c>
      <c r="S104" s="212"/>
      <c r="T104" s="214">
        <f>SUM(T105:T180)</f>
        <v>0</v>
      </c>
      <c r="AR104" s="215" t="s">
        <v>80</v>
      </c>
      <c r="AT104" s="216" t="s">
        <v>71</v>
      </c>
      <c r="AU104" s="216" t="s">
        <v>80</v>
      </c>
      <c r="AY104" s="215" t="s">
        <v>134</v>
      </c>
      <c r="BK104" s="217">
        <f>SUM(BK105:BK180)</f>
        <v>0</v>
      </c>
    </row>
    <row r="105" spans="2:65" s="1" customFormat="1" ht="16.5" customHeight="1">
      <c r="B105" s="45"/>
      <c r="C105" s="220" t="s">
        <v>169</v>
      </c>
      <c r="D105" s="220" t="s">
        <v>137</v>
      </c>
      <c r="E105" s="221" t="s">
        <v>186</v>
      </c>
      <c r="F105" s="222" t="s">
        <v>187</v>
      </c>
      <c r="G105" s="223" t="s">
        <v>188</v>
      </c>
      <c r="H105" s="224">
        <v>144.178</v>
      </c>
      <c r="I105" s="225"/>
      <c r="J105" s="226">
        <f>ROUND(I105*H105,2)</f>
        <v>0</v>
      </c>
      <c r="K105" s="222" t="s">
        <v>140</v>
      </c>
      <c r="L105" s="71"/>
      <c r="M105" s="227" t="s">
        <v>21</v>
      </c>
      <c r="N105" s="228" t="s">
        <v>43</v>
      </c>
      <c r="O105" s="46"/>
      <c r="P105" s="229">
        <f>O105*H105</f>
        <v>0</v>
      </c>
      <c r="Q105" s="229">
        <v>0.0012</v>
      </c>
      <c r="R105" s="229">
        <f>Q105*H105</f>
        <v>0.1730136</v>
      </c>
      <c r="S105" s="229">
        <v>0</v>
      </c>
      <c r="T105" s="230">
        <f>S105*H105</f>
        <v>0</v>
      </c>
      <c r="AR105" s="23" t="s">
        <v>174</v>
      </c>
      <c r="AT105" s="23" t="s">
        <v>137</v>
      </c>
      <c r="AU105" s="23" t="s">
        <v>82</v>
      </c>
      <c r="AY105" s="23" t="s">
        <v>134</v>
      </c>
      <c r="BE105" s="231">
        <f>IF(N105="základní",J105,0)</f>
        <v>0</v>
      </c>
      <c r="BF105" s="231">
        <f>IF(N105="snížená",J105,0)</f>
        <v>0</v>
      </c>
      <c r="BG105" s="231">
        <f>IF(N105="zákl. přenesená",J105,0)</f>
        <v>0</v>
      </c>
      <c r="BH105" s="231">
        <f>IF(N105="sníž. přenesená",J105,0)</f>
        <v>0</v>
      </c>
      <c r="BI105" s="231">
        <f>IF(N105="nulová",J105,0)</f>
        <v>0</v>
      </c>
      <c r="BJ105" s="23" t="s">
        <v>80</v>
      </c>
      <c r="BK105" s="231">
        <f>ROUND(I105*H105,2)</f>
        <v>0</v>
      </c>
      <c r="BL105" s="23" t="s">
        <v>174</v>
      </c>
      <c r="BM105" s="23" t="s">
        <v>189</v>
      </c>
    </row>
    <row r="106" spans="2:51" s="11" customFormat="1" ht="13.5">
      <c r="B106" s="236"/>
      <c r="C106" s="237"/>
      <c r="D106" s="238" t="s">
        <v>176</v>
      </c>
      <c r="E106" s="239" t="s">
        <v>21</v>
      </c>
      <c r="F106" s="240" t="s">
        <v>190</v>
      </c>
      <c r="G106" s="237"/>
      <c r="H106" s="241">
        <v>55.068</v>
      </c>
      <c r="I106" s="242"/>
      <c r="J106" s="237"/>
      <c r="K106" s="237"/>
      <c r="L106" s="243"/>
      <c r="M106" s="244"/>
      <c r="N106" s="245"/>
      <c r="O106" s="245"/>
      <c r="P106" s="245"/>
      <c r="Q106" s="245"/>
      <c r="R106" s="245"/>
      <c r="S106" s="245"/>
      <c r="T106" s="246"/>
      <c r="AT106" s="247" t="s">
        <v>176</v>
      </c>
      <c r="AU106" s="247" t="s">
        <v>82</v>
      </c>
      <c r="AV106" s="11" t="s">
        <v>82</v>
      </c>
      <c r="AW106" s="11" t="s">
        <v>35</v>
      </c>
      <c r="AX106" s="11" t="s">
        <v>72</v>
      </c>
      <c r="AY106" s="247" t="s">
        <v>134</v>
      </c>
    </row>
    <row r="107" spans="2:51" s="11" customFormat="1" ht="13.5">
      <c r="B107" s="236"/>
      <c r="C107" s="237"/>
      <c r="D107" s="238" t="s">
        <v>176</v>
      </c>
      <c r="E107" s="239" t="s">
        <v>21</v>
      </c>
      <c r="F107" s="240" t="s">
        <v>191</v>
      </c>
      <c r="G107" s="237"/>
      <c r="H107" s="241">
        <v>-7.04</v>
      </c>
      <c r="I107" s="242"/>
      <c r="J107" s="237"/>
      <c r="K107" s="237"/>
      <c r="L107" s="243"/>
      <c r="M107" s="244"/>
      <c r="N107" s="245"/>
      <c r="O107" s="245"/>
      <c r="P107" s="245"/>
      <c r="Q107" s="245"/>
      <c r="R107" s="245"/>
      <c r="S107" s="245"/>
      <c r="T107" s="246"/>
      <c r="AT107" s="247" t="s">
        <v>176</v>
      </c>
      <c r="AU107" s="247" t="s">
        <v>82</v>
      </c>
      <c r="AV107" s="11" t="s">
        <v>82</v>
      </c>
      <c r="AW107" s="11" t="s">
        <v>35</v>
      </c>
      <c r="AX107" s="11" t="s">
        <v>72</v>
      </c>
      <c r="AY107" s="247" t="s">
        <v>134</v>
      </c>
    </row>
    <row r="108" spans="2:51" s="11" customFormat="1" ht="13.5">
      <c r="B108" s="236"/>
      <c r="C108" s="237"/>
      <c r="D108" s="238" t="s">
        <v>176</v>
      </c>
      <c r="E108" s="239" t="s">
        <v>21</v>
      </c>
      <c r="F108" s="240" t="s">
        <v>192</v>
      </c>
      <c r="G108" s="237"/>
      <c r="H108" s="241">
        <v>33.108</v>
      </c>
      <c r="I108" s="242"/>
      <c r="J108" s="237"/>
      <c r="K108" s="237"/>
      <c r="L108" s="243"/>
      <c r="M108" s="244"/>
      <c r="N108" s="245"/>
      <c r="O108" s="245"/>
      <c r="P108" s="245"/>
      <c r="Q108" s="245"/>
      <c r="R108" s="245"/>
      <c r="S108" s="245"/>
      <c r="T108" s="246"/>
      <c r="AT108" s="247" t="s">
        <v>176</v>
      </c>
      <c r="AU108" s="247" t="s">
        <v>82</v>
      </c>
      <c r="AV108" s="11" t="s">
        <v>82</v>
      </c>
      <c r="AW108" s="11" t="s">
        <v>35</v>
      </c>
      <c r="AX108" s="11" t="s">
        <v>72</v>
      </c>
      <c r="AY108" s="247" t="s">
        <v>134</v>
      </c>
    </row>
    <row r="109" spans="2:51" s="11" customFormat="1" ht="13.5">
      <c r="B109" s="236"/>
      <c r="C109" s="237"/>
      <c r="D109" s="238" t="s">
        <v>176</v>
      </c>
      <c r="E109" s="239" t="s">
        <v>21</v>
      </c>
      <c r="F109" s="240" t="s">
        <v>193</v>
      </c>
      <c r="G109" s="237"/>
      <c r="H109" s="241">
        <v>41.548</v>
      </c>
      <c r="I109" s="242"/>
      <c r="J109" s="237"/>
      <c r="K109" s="237"/>
      <c r="L109" s="243"/>
      <c r="M109" s="244"/>
      <c r="N109" s="245"/>
      <c r="O109" s="245"/>
      <c r="P109" s="245"/>
      <c r="Q109" s="245"/>
      <c r="R109" s="245"/>
      <c r="S109" s="245"/>
      <c r="T109" s="246"/>
      <c r="AT109" s="247" t="s">
        <v>176</v>
      </c>
      <c r="AU109" s="247" t="s">
        <v>82</v>
      </c>
      <c r="AV109" s="11" t="s">
        <v>82</v>
      </c>
      <c r="AW109" s="11" t="s">
        <v>35</v>
      </c>
      <c r="AX109" s="11" t="s">
        <v>72</v>
      </c>
      <c r="AY109" s="247" t="s">
        <v>134</v>
      </c>
    </row>
    <row r="110" spans="2:51" s="11" customFormat="1" ht="13.5">
      <c r="B110" s="236"/>
      <c r="C110" s="237"/>
      <c r="D110" s="238" t="s">
        <v>176</v>
      </c>
      <c r="E110" s="239" t="s">
        <v>21</v>
      </c>
      <c r="F110" s="240" t="s">
        <v>194</v>
      </c>
      <c r="G110" s="237"/>
      <c r="H110" s="241">
        <v>4.604</v>
      </c>
      <c r="I110" s="242"/>
      <c r="J110" s="237"/>
      <c r="K110" s="237"/>
      <c r="L110" s="243"/>
      <c r="M110" s="244"/>
      <c r="N110" s="245"/>
      <c r="O110" s="245"/>
      <c r="P110" s="245"/>
      <c r="Q110" s="245"/>
      <c r="R110" s="245"/>
      <c r="S110" s="245"/>
      <c r="T110" s="246"/>
      <c r="AT110" s="247" t="s">
        <v>176</v>
      </c>
      <c r="AU110" s="247" t="s">
        <v>82</v>
      </c>
      <c r="AV110" s="11" t="s">
        <v>82</v>
      </c>
      <c r="AW110" s="11" t="s">
        <v>35</v>
      </c>
      <c r="AX110" s="11" t="s">
        <v>72</v>
      </c>
      <c r="AY110" s="247" t="s">
        <v>134</v>
      </c>
    </row>
    <row r="111" spans="2:51" s="11" customFormat="1" ht="13.5">
      <c r="B111" s="236"/>
      <c r="C111" s="237"/>
      <c r="D111" s="238" t="s">
        <v>176</v>
      </c>
      <c r="E111" s="239" t="s">
        <v>21</v>
      </c>
      <c r="F111" s="240" t="s">
        <v>195</v>
      </c>
      <c r="G111" s="237"/>
      <c r="H111" s="241">
        <v>15.6</v>
      </c>
      <c r="I111" s="242"/>
      <c r="J111" s="237"/>
      <c r="K111" s="237"/>
      <c r="L111" s="243"/>
      <c r="M111" s="244"/>
      <c r="N111" s="245"/>
      <c r="O111" s="245"/>
      <c r="P111" s="245"/>
      <c r="Q111" s="245"/>
      <c r="R111" s="245"/>
      <c r="S111" s="245"/>
      <c r="T111" s="246"/>
      <c r="AT111" s="247" t="s">
        <v>176</v>
      </c>
      <c r="AU111" s="247" t="s">
        <v>82</v>
      </c>
      <c r="AV111" s="11" t="s">
        <v>82</v>
      </c>
      <c r="AW111" s="11" t="s">
        <v>35</v>
      </c>
      <c r="AX111" s="11" t="s">
        <v>72</v>
      </c>
      <c r="AY111" s="247" t="s">
        <v>134</v>
      </c>
    </row>
    <row r="112" spans="2:51" s="11" customFormat="1" ht="13.5">
      <c r="B112" s="236"/>
      <c r="C112" s="237"/>
      <c r="D112" s="238" t="s">
        <v>176</v>
      </c>
      <c r="E112" s="239" t="s">
        <v>21</v>
      </c>
      <c r="F112" s="240" t="s">
        <v>196</v>
      </c>
      <c r="G112" s="237"/>
      <c r="H112" s="241">
        <v>-2.1</v>
      </c>
      <c r="I112" s="242"/>
      <c r="J112" s="237"/>
      <c r="K112" s="237"/>
      <c r="L112" s="243"/>
      <c r="M112" s="244"/>
      <c r="N112" s="245"/>
      <c r="O112" s="245"/>
      <c r="P112" s="245"/>
      <c r="Q112" s="245"/>
      <c r="R112" s="245"/>
      <c r="S112" s="245"/>
      <c r="T112" s="246"/>
      <c r="AT112" s="247" t="s">
        <v>176</v>
      </c>
      <c r="AU112" s="247" t="s">
        <v>82</v>
      </c>
      <c r="AV112" s="11" t="s">
        <v>82</v>
      </c>
      <c r="AW112" s="11" t="s">
        <v>35</v>
      </c>
      <c r="AX112" s="11" t="s">
        <v>72</v>
      </c>
      <c r="AY112" s="247" t="s">
        <v>134</v>
      </c>
    </row>
    <row r="113" spans="2:51" s="11" customFormat="1" ht="13.5">
      <c r="B113" s="236"/>
      <c r="C113" s="237"/>
      <c r="D113" s="238" t="s">
        <v>176</v>
      </c>
      <c r="E113" s="239" t="s">
        <v>21</v>
      </c>
      <c r="F113" s="240" t="s">
        <v>197</v>
      </c>
      <c r="G113" s="237"/>
      <c r="H113" s="241">
        <v>1.71</v>
      </c>
      <c r="I113" s="242"/>
      <c r="J113" s="237"/>
      <c r="K113" s="237"/>
      <c r="L113" s="243"/>
      <c r="M113" s="244"/>
      <c r="N113" s="245"/>
      <c r="O113" s="245"/>
      <c r="P113" s="245"/>
      <c r="Q113" s="245"/>
      <c r="R113" s="245"/>
      <c r="S113" s="245"/>
      <c r="T113" s="246"/>
      <c r="AT113" s="247" t="s">
        <v>176</v>
      </c>
      <c r="AU113" s="247" t="s">
        <v>82</v>
      </c>
      <c r="AV113" s="11" t="s">
        <v>82</v>
      </c>
      <c r="AW113" s="11" t="s">
        <v>35</v>
      </c>
      <c r="AX113" s="11" t="s">
        <v>72</v>
      </c>
      <c r="AY113" s="247" t="s">
        <v>134</v>
      </c>
    </row>
    <row r="114" spans="2:51" s="11" customFormat="1" ht="13.5">
      <c r="B114" s="236"/>
      <c r="C114" s="237"/>
      <c r="D114" s="238" t="s">
        <v>176</v>
      </c>
      <c r="E114" s="239" t="s">
        <v>21</v>
      </c>
      <c r="F114" s="240" t="s">
        <v>198</v>
      </c>
      <c r="G114" s="237"/>
      <c r="H114" s="241">
        <v>1.68</v>
      </c>
      <c r="I114" s="242"/>
      <c r="J114" s="237"/>
      <c r="K114" s="237"/>
      <c r="L114" s="243"/>
      <c r="M114" s="244"/>
      <c r="N114" s="245"/>
      <c r="O114" s="245"/>
      <c r="P114" s="245"/>
      <c r="Q114" s="245"/>
      <c r="R114" s="245"/>
      <c r="S114" s="245"/>
      <c r="T114" s="246"/>
      <c r="AT114" s="247" t="s">
        <v>176</v>
      </c>
      <c r="AU114" s="247" t="s">
        <v>82</v>
      </c>
      <c r="AV114" s="11" t="s">
        <v>82</v>
      </c>
      <c r="AW114" s="11" t="s">
        <v>35</v>
      </c>
      <c r="AX114" s="11" t="s">
        <v>72</v>
      </c>
      <c r="AY114" s="247" t="s">
        <v>134</v>
      </c>
    </row>
    <row r="115" spans="2:51" s="12" customFormat="1" ht="13.5">
      <c r="B115" s="248"/>
      <c r="C115" s="249"/>
      <c r="D115" s="238" t="s">
        <v>176</v>
      </c>
      <c r="E115" s="250" t="s">
        <v>21</v>
      </c>
      <c r="F115" s="251" t="s">
        <v>178</v>
      </c>
      <c r="G115" s="249"/>
      <c r="H115" s="252">
        <v>144.178</v>
      </c>
      <c r="I115" s="253"/>
      <c r="J115" s="249"/>
      <c r="K115" s="249"/>
      <c r="L115" s="254"/>
      <c r="M115" s="255"/>
      <c r="N115" s="256"/>
      <c r="O115" s="256"/>
      <c r="P115" s="256"/>
      <c r="Q115" s="256"/>
      <c r="R115" s="256"/>
      <c r="S115" s="256"/>
      <c r="T115" s="257"/>
      <c r="AT115" s="258" t="s">
        <v>176</v>
      </c>
      <c r="AU115" s="258" t="s">
        <v>82</v>
      </c>
      <c r="AV115" s="12" t="s">
        <v>174</v>
      </c>
      <c r="AW115" s="12" t="s">
        <v>35</v>
      </c>
      <c r="AX115" s="12" t="s">
        <v>80</v>
      </c>
      <c r="AY115" s="258" t="s">
        <v>134</v>
      </c>
    </row>
    <row r="116" spans="2:65" s="1" customFormat="1" ht="16.5" customHeight="1">
      <c r="B116" s="45"/>
      <c r="C116" s="220" t="s">
        <v>174</v>
      </c>
      <c r="D116" s="220" t="s">
        <v>137</v>
      </c>
      <c r="E116" s="221" t="s">
        <v>199</v>
      </c>
      <c r="F116" s="222" t="s">
        <v>200</v>
      </c>
      <c r="G116" s="223" t="s">
        <v>188</v>
      </c>
      <c r="H116" s="224">
        <v>8.82</v>
      </c>
      <c r="I116" s="225"/>
      <c r="J116" s="226">
        <f>ROUND(I116*H116,2)</f>
        <v>0</v>
      </c>
      <c r="K116" s="222" t="s">
        <v>140</v>
      </c>
      <c r="L116" s="71"/>
      <c r="M116" s="227" t="s">
        <v>21</v>
      </c>
      <c r="N116" s="228" t="s">
        <v>43</v>
      </c>
      <c r="O116" s="46"/>
      <c r="P116" s="229">
        <f>O116*H116</f>
        <v>0</v>
      </c>
      <c r="Q116" s="229">
        <v>0.0002</v>
      </c>
      <c r="R116" s="229">
        <f>Q116*H116</f>
        <v>0.0017640000000000002</v>
      </c>
      <c r="S116" s="229">
        <v>0</v>
      </c>
      <c r="T116" s="230">
        <f>S116*H116</f>
        <v>0</v>
      </c>
      <c r="AR116" s="23" t="s">
        <v>174</v>
      </c>
      <c r="AT116" s="23" t="s">
        <v>137</v>
      </c>
      <c r="AU116" s="23" t="s">
        <v>82</v>
      </c>
      <c r="AY116" s="23" t="s">
        <v>134</v>
      </c>
      <c r="BE116" s="231">
        <f>IF(N116="základní",J116,0)</f>
        <v>0</v>
      </c>
      <c r="BF116" s="231">
        <f>IF(N116="snížená",J116,0)</f>
        <v>0</v>
      </c>
      <c r="BG116" s="231">
        <f>IF(N116="zákl. přenesená",J116,0)</f>
        <v>0</v>
      </c>
      <c r="BH116" s="231">
        <f>IF(N116="sníž. přenesená",J116,0)</f>
        <v>0</v>
      </c>
      <c r="BI116" s="231">
        <f>IF(N116="nulová",J116,0)</f>
        <v>0</v>
      </c>
      <c r="BJ116" s="23" t="s">
        <v>80</v>
      </c>
      <c r="BK116" s="231">
        <f>ROUND(I116*H116,2)</f>
        <v>0</v>
      </c>
      <c r="BL116" s="23" t="s">
        <v>174</v>
      </c>
      <c r="BM116" s="23" t="s">
        <v>201</v>
      </c>
    </row>
    <row r="117" spans="2:51" s="11" customFormat="1" ht="13.5">
      <c r="B117" s="236"/>
      <c r="C117" s="237"/>
      <c r="D117" s="238" t="s">
        <v>176</v>
      </c>
      <c r="E117" s="239" t="s">
        <v>21</v>
      </c>
      <c r="F117" s="240" t="s">
        <v>202</v>
      </c>
      <c r="G117" s="237"/>
      <c r="H117" s="241">
        <v>8.82</v>
      </c>
      <c r="I117" s="242"/>
      <c r="J117" s="237"/>
      <c r="K117" s="237"/>
      <c r="L117" s="243"/>
      <c r="M117" s="244"/>
      <c r="N117" s="245"/>
      <c r="O117" s="245"/>
      <c r="P117" s="245"/>
      <c r="Q117" s="245"/>
      <c r="R117" s="245"/>
      <c r="S117" s="245"/>
      <c r="T117" s="246"/>
      <c r="AT117" s="247" t="s">
        <v>176</v>
      </c>
      <c r="AU117" s="247" t="s">
        <v>82</v>
      </c>
      <c r="AV117" s="11" t="s">
        <v>82</v>
      </c>
      <c r="AW117" s="11" t="s">
        <v>35</v>
      </c>
      <c r="AX117" s="11" t="s">
        <v>72</v>
      </c>
      <c r="AY117" s="247" t="s">
        <v>134</v>
      </c>
    </row>
    <row r="118" spans="2:51" s="12" customFormat="1" ht="13.5">
      <c r="B118" s="248"/>
      <c r="C118" s="249"/>
      <c r="D118" s="238" t="s">
        <v>176</v>
      </c>
      <c r="E118" s="250" t="s">
        <v>21</v>
      </c>
      <c r="F118" s="251" t="s">
        <v>178</v>
      </c>
      <c r="G118" s="249"/>
      <c r="H118" s="252">
        <v>8.82</v>
      </c>
      <c r="I118" s="253"/>
      <c r="J118" s="249"/>
      <c r="K118" s="249"/>
      <c r="L118" s="254"/>
      <c r="M118" s="255"/>
      <c r="N118" s="256"/>
      <c r="O118" s="256"/>
      <c r="P118" s="256"/>
      <c r="Q118" s="256"/>
      <c r="R118" s="256"/>
      <c r="S118" s="256"/>
      <c r="T118" s="257"/>
      <c r="AT118" s="258" t="s">
        <v>176</v>
      </c>
      <c r="AU118" s="258" t="s">
        <v>82</v>
      </c>
      <c r="AV118" s="12" t="s">
        <v>174</v>
      </c>
      <c r="AW118" s="12" t="s">
        <v>35</v>
      </c>
      <c r="AX118" s="12" t="s">
        <v>80</v>
      </c>
      <c r="AY118" s="258" t="s">
        <v>134</v>
      </c>
    </row>
    <row r="119" spans="2:65" s="1" customFormat="1" ht="16.5" customHeight="1">
      <c r="B119" s="45"/>
      <c r="C119" s="220" t="s">
        <v>133</v>
      </c>
      <c r="D119" s="220" t="s">
        <v>137</v>
      </c>
      <c r="E119" s="221" t="s">
        <v>203</v>
      </c>
      <c r="F119" s="222" t="s">
        <v>204</v>
      </c>
      <c r="G119" s="223" t="s">
        <v>188</v>
      </c>
      <c r="H119" s="224">
        <v>152.998</v>
      </c>
      <c r="I119" s="225"/>
      <c r="J119" s="226">
        <f>ROUND(I119*H119,2)</f>
        <v>0</v>
      </c>
      <c r="K119" s="222" t="s">
        <v>140</v>
      </c>
      <c r="L119" s="71"/>
      <c r="M119" s="227" t="s">
        <v>21</v>
      </c>
      <c r="N119" s="228" t="s">
        <v>43</v>
      </c>
      <c r="O119" s="46"/>
      <c r="P119" s="229">
        <f>O119*H119</f>
        <v>0</v>
      </c>
      <c r="Q119" s="229">
        <v>0.0037</v>
      </c>
      <c r="R119" s="229">
        <f>Q119*H119</f>
        <v>0.5660926</v>
      </c>
      <c r="S119" s="229">
        <v>0</v>
      </c>
      <c r="T119" s="230">
        <f>S119*H119</f>
        <v>0</v>
      </c>
      <c r="AR119" s="23" t="s">
        <v>174</v>
      </c>
      <c r="AT119" s="23" t="s">
        <v>137</v>
      </c>
      <c r="AU119" s="23" t="s">
        <v>82</v>
      </c>
      <c r="AY119" s="23" t="s">
        <v>134</v>
      </c>
      <c r="BE119" s="231">
        <f>IF(N119="základní",J119,0)</f>
        <v>0</v>
      </c>
      <c r="BF119" s="231">
        <f>IF(N119="snížená",J119,0)</f>
        <v>0</v>
      </c>
      <c r="BG119" s="231">
        <f>IF(N119="zákl. přenesená",J119,0)</f>
        <v>0</v>
      </c>
      <c r="BH119" s="231">
        <f>IF(N119="sníž. přenesená",J119,0)</f>
        <v>0</v>
      </c>
      <c r="BI119" s="231">
        <f>IF(N119="nulová",J119,0)</f>
        <v>0</v>
      </c>
      <c r="BJ119" s="23" t="s">
        <v>80</v>
      </c>
      <c r="BK119" s="231">
        <f>ROUND(I119*H119,2)</f>
        <v>0</v>
      </c>
      <c r="BL119" s="23" t="s">
        <v>174</v>
      </c>
      <c r="BM119" s="23" t="s">
        <v>205</v>
      </c>
    </row>
    <row r="120" spans="2:51" s="11" customFormat="1" ht="13.5">
      <c r="B120" s="236"/>
      <c r="C120" s="237"/>
      <c r="D120" s="238" t="s">
        <v>176</v>
      </c>
      <c r="E120" s="239" t="s">
        <v>21</v>
      </c>
      <c r="F120" s="240" t="s">
        <v>202</v>
      </c>
      <c r="G120" s="237"/>
      <c r="H120" s="241">
        <v>8.82</v>
      </c>
      <c r="I120" s="242"/>
      <c r="J120" s="237"/>
      <c r="K120" s="237"/>
      <c r="L120" s="243"/>
      <c r="M120" s="244"/>
      <c r="N120" s="245"/>
      <c r="O120" s="245"/>
      <c r="P120" s="245"/>
      <c r="Q120" s="245"/>
      <c r="R120" s="245"/>
      <c r="S120" s="245"/>
      <c r="T120" s="246"/>
      <c r="AT120" s="247" t="s">
        <v>176</v>
      </c>
      <c r="AU120" s="247" t="s">
        <v>82</v>
      </c>
      <c r="AV120" s="11" t="s">
        <v>82</v>
      </c>
      <c r="AW120" s="11" t="s">
        <v>35</v>
      </c>
      <c r="AX120" s="11" t="s">
        <v>72</v>
      </c>
      <c r="AY120" s="247" t="s">
        <v>134</v>
      </c>
    </row>
    <row r="121" spans="2:51" s="11" customFormat="1" ht="13.5">
      <c r="B121" s="236"/>
      <c r="C121" s="237"/>
      <c r="D121" s="238" t="s">
        <v>176</v>
      </c>
      <c r="E121" s="239" t="s">
        <v>21</v>
      </c>
      <c r="F121" s="240" t="s">
        <v>190</v>
      </c>
      <c r="G121" s="237"/>
      <c r="H121" s="241">
        <v>55.068</v>
      </c>
      <c r="I121" s="242"/>
      <c r="J121" s="237"/>
      <c r="K121" s="237"/>
      <c r="L121" s="243"/>
      <c r="M121" s="244"/>
      <c r="N121" s="245"/>
      <c r="O121" s="245"/>
      <c r="P121" s="245"/>
      <c r="Q121" s="245"/>
      <c r="R121" s="245"/>
      <c r="S121" s="245"/>
      <c r="T121" s="246"/>
      <c r="AT121" s="247" t="s">
        <v>176</v>
      </c>
      <c r="AU121" s="247" t="s">
        <v>82</v>
      </c>
      <c r="AV121" s="11" t="s">
        <v>82</v>
      </c>
      <c r="AW121" s="11" t="s">
        <v>35</v>
      </c>
      <c r="AX121" s="11" t="s">
        <v>72</v>
      </c>
      <c r="AY121" s="247" t="s">
        <v>134</v>
      </c>
    </row>
    <row r="122" spans="2:51" s="11" customFormat="1" ht="13.5">
      <c r="B122" s="236"/>
      <c r="C122" s="237"/>
      <c r="D122" s="238" t="s">
        <v>176</v>
      </c>
      <c r="E122" s="239" t="s">
        <v>21</v>
      </c>
      <c r="F122" s="240" t="s">
        <v>191</v>
      </c>
      <c r="G122" s="237"/>
      <c r="H122" s="241">
        <v>-7.04</v>
      </c>
      <c r="I122" s="242"/>
      <c r="J122" s="237"/>
      <c r="K122" s="237"/>
      <c r="L122" s="243"/>
      <c r="M122" s="244"/>
      <c r="N122" s="245"/>
      <c r="O122" s="245"/>
      <c r="P122" s="245"/>
      <c r="Q122" s="245"/>
      <c r="R122" s="245"/>
      <c r="S122" s="245"/>
      <c r="T122" s="246"/>
      <c r="AT122" s="247" t="s">
        <v>176</v>
      </c>
      <c r="AU122" s="247" t="s">
        <v>82</v>
      </c>
      <c r="AV122" s="11" t="s">
        <v>82</v>
      </c>
      <c r="AW122" s="11" t="s">
        <v>35</v>
      </c>
      <c r="AX122" s="11" t="s">
        <v>72</v>
      </c>
      <c r="AY122" s="247" t="s">
        <v>134</v>
      </c>
    </row>
    <row r="123" spans="2:51" s="11" customFormat="1" ht="13.5">
      <c r="B123" s="236"/>
      <c r="C123" s="237"/>
      <c r="D123" s="238" t="s">
        <v>176</v>
      </c>
      <c r="E123" s="239" t="s">
        <v>21</v>
      </c>
      <c r="F123" s="240" t="s">
        <v>192</v>
      </c>
      <c r="G123" s="237"/>
      <c r="H123" s="241">
        <v>33.108</v>
      </c>
      <c r="I123" s="242"/>
      <c r="J123" s="237"/>
      <c r="K123" s="237"/>
      <c r="L123" s="243"/>
      <c r="M123" s="244"/>
      <c r="N123" s="245"/>
      <c r="O123" s="245"/>
      <c r="P123" s="245"/>
      <c r="Q123" s="245"/>
      <c r="R123" s="245"/>
      <c r="S123" s="245"/>
      <c r="T123" s="246"/>
      <c r="AT123" s="247" t="s">
        <v>176</v>
      </c>
      <c r="AU123" s="247" t="s">
        <v>82</v>
      </c>
      <c r="AV123" s="11" t="s">
        <v>82</v>
      </c>
      <c r="AW123" s="11" t="s">
        <v>35</v>
      </c>
      <c r="AX123" s="11" t="s">
        <v>72</v>
      </c>
      <c r="AY123" s="247" t="s">
        <v>134</v>
      </c>
    </row>
    <row r="124" spans="2:51" s="11" customFormat="1" ht="13.5">
      <c r="B124" s="236"/>
      <c r="C124" s="237"/>
      <c r="D124" s="238" t="s">
        <v>176</v>
      </c>
      <c r="E124" s="239" t="s">
        <v>21</v>
      </c>
      <c r="F124" s="240" t="s">
        <v>193</v>
      </c>
      <c r="G124" s="237"/>
      <c r="H124" s="241">
        <v>41.548</v>
      </c>
      <c r="I124" s="242"/>
      <c r="J124" s="237"/>
      <c r="K124" s="237"/>
      <c r="L124" s="243"/>
      <c r="M124" s="244"/>
      <c r="N124" s="245"/>
      <c r="O124" s="245"/>
      <c r="P124" s="245"/>
      <c r="Q124" s="245"/>
      <c r="R124" s="245"/>
      <c r="S124" s="245"/>
      <c r="T124" s="246"/>
      <c r="AT124" s="247" t="s">
        <v>176</v>
      </c>
      <c r="AU124" s="247" t="s">
        <v>82</v>
      </c>
      <c r="AV124" s="11" t="s">
        <v>82</v>
      </c>
      <c r="AW124" s="11" t="s">
        <v>35</v>
      </c>
      <c r="AX124" s="11" t="s">
        <v>72</v>
      </c>
      <c r="AY124" s="247" t="s">
        <v>134</v>
      </c>
    </row>
    <row r="125" spans="2:51" s="11" customFormat="1" ht="13.5">
      <c r="B125" s="236"/>
      <c r="C125" s="237"/>
      <c r="D125" s="238" t="s">
        <v>176</v>
      </c>
      <c r="E125" s="239" t="s">
        <v>21</v>
      </c>
      <c r="F125" s="240" t="s">
        <v>194</v>
      </c>
      <c r="G125" s="237"/>
      <c r="H125" s="241">
        <v>4.604</v>
      </c>
      <c r="I125" s="242"/>
      <c r="J125" s="237"/>
      <c r="K125" s="237"/>
      <c r="L125" s="243"/>
      <c r="M125" s="244"/>
      <c r="N125" s="245"/>
      <c r="O125" s="245"/>
      <c r="P125" s="245"/>
      <c r="Q125" s="245"/>
      <c r="R125" s="245"/>
      <c r="S125" s="245"/>
      <c r="T125" s="246"/>
      <c r="AT125" s="247" t="s">
        <v>176</v>
      </c>
      <c r="AU125" s="247" t="s">
        <v>82</v>
      </c>
      <c r="AV125" s="11" t="s">
        <v>82</v>
      </c>
      <c r="AW125" s="11" t="s">
        <v>35</v>
      </c>
      <c r="AX125" s="11" t="s">
        <v>72</v>
      </c>
      <c r="AY125" s="247" t="s">
        <v>134</v>
      </c>
    </row>
    <row r="126" spans="2:51" s="11" customFormat="1" ht="13.5">
      <c r="B126" s="236"/>
      <c r="C126" s="237"/>
      <c r="D126" s="238" t="s">
        <v>176</v>
      </c>
      <c r="E126" s="239" t="s">
        <v>21</v>
      </c>
      <c r="F126" s="240" t="s">
        <v>195</v>
      </c>
      <c r="G126" s="237"/>
      <c r="H126" s="241">
        <v>15.6</v>
      </c>
      <c r="I126" s="242"/>
      <c r="J126" s="237"/>
      <c r="K126" s="237"/>
      <c r="L126" s="243"/>
      <c r="M126" s="244"/>
      <c r="N126" s="245"/>
      <c r="O126" s="245"/>
      <c r="P126" s="245"/>
      <c r="Q126" s="245"/>
      <c r="R126" s="245"/>
      <c r="S126" s="245"/>
      <c r="T126" s="246"/>
      <c r="AT126" s="247" t="s">
        <v>176</v>
      </c>
      <c r="AU126" s="247" t="s">
        <v>82</v>
      </c>
      <c r="AV126" s="11" t="s">
        <v>82</v>
      </c>
      <c r="AW126" s="11" t="s">
        <v>35</v>
      </c>
      <c r="AX126" s="11" t="s">
        <v>72</v>
      </c>
      <c r="AY126" s="247" t="s">
        <v>134</v>
      </c>
    </row>
    <row r="127" spans="2:51" s="11" customFormat="1" ht="13.5">
      <c r="B127" s="236"/>
      <c r="C127" s="237"/>
      <c r="D127" s="238" t="s">
        <v>176</v>
      </c>
      <c r="E127" s="239" t="s">
        <v>21</v>
      </c>
      <c r="F127" s="240" t="s">
        <v>196</v>
      </c>
      <c r="G127" s="237"/>
      <c r="H127" s="241">
        <v>-2.1</v>
      </c>
      <c r="I127" s="242"/>
      <c r="J127" s="237"/>
      <c r="K127" s="237"/>
      <c r="L127" s="243"/>
      <c r="M127" s="244"/>
      <c r="N127" s="245"/>
      <c r="O127" s="245"/>
      <c r="P127" s="245"/>
      <c r="Q127" s="245"/>
      <c r="R127" s="245"/>
      <c r="S127" s="245"/>
      <c r="T127" s="246"/>
      <c r="AT127" s="247" t="s">
        <v>176</v>
      </c>
      <c r="AU127" s="247" t="s">
        <v>82</v>
      </c>
      <c r="AV127" s="11" t="s">
        <v>82</v>
      </c>
      <c r="AW127" s="11" t="s">
        <v>35</v>
      </c>
      <c r="AX127" s="11" t="s">
        <v>72</v>
      </c>
      <c r="AY127" s="247" t="s">
        <v>134</v>
      </c>
    </row>
    <row r="128" spans="2:51" s="11" customFormat="1" ht="13.5">
      <c r="B128" s="236"/>
      <c r="C128" s="237"/>
      <c r="D128" s="238" t="s">
        <v>176</v>
      </c>
      <c r="E128" s="239" t="s">
        <v>21</v>
      </c>
      <c r="F128" s="240" t="s">
        <v>197</v>
      </c>
      <c r="G128" s="237"/>
      <c r="H128" s="241">
        <v>1.71</v>
      </c>
      <c r="I128" s="242"/>
      <c r="J128" s="237"/>
      <c r="K128" s="237"/>
      <c r="L128" s="243"/>
      <c r="M128" s="244"/>
      <c r="N128" s="245"/>
      <c r="O128" s="245"/>
      <c r="P128" s="245"/>
      <c r="Q128" s="245"/>
      <c r="R128" s="245"/>
      <c r="S128" s="245"/>
      <c r="T128" s="246"/>
      <c r="AT128" s="247" t="s">
        <v>176</v>
      </c>
      <c r="AU128" s="247" t="s">
        <v>82</v>
      </c>
      <c r="AV128" s="11" t="s">
        <v>82</v>
      </c>
      <c r="AW128" s="11" t="s">
        <v>35</v>
      </c>
      <c r="AX128" s="11" t="s">
        <v>72</v>
      </c>
      <c r="AY128" s="247" t="s">
        <v>134</v>
      </c>
    </row>
    <row r="129" spans="2:51" s="11" customFormat="1" ht="13.5">
      <c r="B129" s="236"/>
      <c r="C129" s="237"/>
      <c r="D129" s="238" t="s">
        <v>176</v>
      </c>
      <c r="E129" s="239" t="s">
        <v>21</v>
      </c>
      <c r="F129" s="240" t="s">
        <v>198</v>
      </c>
      <c r="G129" s="237"/>
      <c r="H129" s="241">
        <v>1.68</v>
      </c>
      <c r="I129" s="242"/>
      <c r="J129" s="237"/>
      <c r="K129" s="237"/>
      <c r="L129" s="243"/>
      <c r="M129" s="244"/>
      <c r="N129" s="245"/>
      <c r="O129" s="245"/>
      <c r="P129" s="245"/>
      <c r="Q129" s="245"/>
      <c r="R129" s="245"/>
      <c r="S129" s="245"/>
      <c r="T129" s="246"/>
      <c r="AT129" s="247" t="s">
        <v>176</v>
      </c>
      <c r="AU129" s="247" t="s">
        <v>82</v>
      </c>
      <c r="AV129" s="11" t="s">
        <v>82</v>
      </c>
      <c r="AW129" s="11" t="s">
        <v>35</v>
      </c>
      <c r="AX129" s="11" t="s">
        <v>72</v>
      </c>
      <c r="AY129" s="247" t="s">
        <v>134</v>
      </c>
    </row>
    <row r="130" spans="2:51" s="12" customFormat="1" ht="13.5">
      <c r="B130" s="248"/>
      <c r="C130" s="249"/>
      <c r="D130" s="238" t="s">
        <v>176</v>
      </c>
      <c r="E130" s="250" t="s">
        <v>21</v>
      </c>
      <c r="F130" s="251" t="s">
        <v>178</v>
      </c>
      <c r="G130" s="249"/>
      <c r="H130" s="252">
        <v>152.998</v>
      </c>
      <c r="I130" s="253"/>
      <c r="J130" s="249"/>
      <c r="K130" s="249"/>
      <c r="L130" s="254"/>
      <c r="M130" s="255"/>
      <c r="N130" s="256"/>
      <c r="O130" s="256"/>
      <c r="P130" s="256"/>
      <c r="Q130" s="256"/>
      <c r="R130" s="256"/>
      <c r="S130" s="256"/>
      <c r="T130" s="257"/>
      <c r="AT130" s="258" t="s">
        <v>176</v>
      </c>
      <c r="AU130" s="258" t="s">
        <v>82</v>
      </c>
      <c r="AV130" s="12" t="s">
        <v>174</v>
      </c>
      <c r="AW130" s="12" t="s">
        <v>35</v>
      </c>
      <c r="AX130" s="12" t="s">
        <v>80</v>
      </c>
      <c r="AY130" s="258" t="s">
        <v>134</v>
      </c>
    </row>
    <row r="131" spans="2:65" s="1" customFormat="1" ht="16.5" customHeight="1">
      <c r="B131" s="45"/>
      <c r="C131" s="220" t="s">
        <v>184</v>
      </c>
      <c r="D131" s="220" t="s">
        <v>137</v>
      </c>
      <c r="E131" s="221" t="s">
        <v>206</v>
      </c>
      <c r="F131" s="222" t="s">
        <v>207</v>
      </c>
      <c r="G131" s="223" t="s">
        <v>188</v>
      </c>
      <c r="H131" s="224">
        <v>81.942</v>
      </c>
      <c r="I131" s="225"/>
      <c r="J131" s="226">
        <f>ROUND(I131*H131,2)</f>
        <v>0</v>
      </c>
      <c r="K131" s="222" t="s">
        <v>140</v>
      </c>
      <c r="L131" s="71"/>
      <c r="M131" s="227" t="s">
        <v>21</v>
      </c>
      <c r="N131" s="228" t="s">
        <v>43</v>
      </c>
      <c r="O131" s="46"/>
      <c r="P131" s="229">
        <f>O131*H131</f>
        <v>0</v>
      </c>
      <c r="Q131" s="229">
        <v>0.00735</v>
      </c>
      <c r="R131" s="229">
        <f>Q131*H131</f>
        <v>0.6022736999999999</v>
      </c>
      <c r="S131" s="229">
        <v>0</v>
      </c>
      <c r="T131" s="230">
        <f>S131*H131</f>
        <v>0</v>
      </c>
      <c r="AR131" s="23" t="s">
        <v>174</v>
      </c>
      <c r="AT131" s="23" t="s">
        <v>137</v>
      </c>
      <c r="AU131" s="23" t="s">
        <v>82</v>
      </c>
      <c r="AY131" s="23" t="s">
        <v>134</v>
      </c>
      <c r="BE131" s="231">
        <f>IF(N131="základní",J131,0)</f>
        <v>0</v>
      </c>
      <c r="BF131" s="231">
        <f>IF(N131="snížená",J131,0)</f>
        <v>0</v>
      </c>
      <c r="BG131" s="231">
        <f>IF(N131="zákl. přenesená",J131,0)</f>
        <v>0</v>
      </c>
      <c r="BH131" s="231">
        <f>IF(N131="sníž. přenesená",J131,0)</f>
        <v>0</v>
      </c>
      <c r="BI131" s="231">
        <f>IF(N131="nulová",J131,0)</f>
        <v>0</v>
      </c>
      <c r="BJ131" s="23" t="s">
        <v>80</v>
      </c>
      <c r="BK131" s="231">
        <f>ROUND(I131*H131,2)</f>
        <v>0</v>
      </c>
      <c r="BL131" s="23" t="s">
        <v>174</v>
      </c>
      <c r="BM131" s="23" t="s">
        <v>208</v>
      </c>
    </row>
    <row r="132" spans="2:51" s="11" customFormat="1" ht="13.5">
      <c r="B132" s="236"/>
      <c r="C132" s="237"/>
      <c r="D132" s="238" t="s">
        <v>176</v>
      </c>
      <c r="E132" s="239" t="s">
        <v>21</v>
      </c>
      <c r="F132" s="240" t="s">
        <v>202</v>
      </c>
      <c r="G132" s="237"/>
      <c r="H132" s="241">
        <v>8.82</v>
      </c>
      <c r="I132" s="242"/>
      <c r="J132" s="237"/>
      <c r="K132" s="237"/>
      <c r="L132" s="243"/>
      <c r="M132" s="244"/>
      <c r="N132" s="245"/>
      <c r="O132" s="245"/>
      <c r="P132" s="245"/>
      <c r="Q132" s="245"/>
      <c r="R132" s="245"/>
      <c r="S132" s="245"/>
      <c r="T132" s="246"/>
      <c r="AT132" s="247" t="s">
        <v>176</v>
      </c>
      <c r="AU132" s="247" t="s">
        <v>82</v>
      </c>
      <c r="AV132" s="11" t="s">
        <v>82</v>
      </c>
      <c r="AW132" s="11" t="s">
        <v>35</v>
      </c>
      <c r="AX132" s="11" t="s">
        <v>72</v>
      </c>
      <c r="AY132" s="247" t="s">
        <v>134</v>
      </c>
    </row>
    <row r="133" spans="2:51" s="11" customFormat="1" ht="13.5">
      <c r="B133" s="236"/>
      <c r="C133" s="237"/>
      <c r="D133" s="238" t="s">
        <v>176</v>
      </c>
      <c r="E133" s="239" t="s">
        <v>21</v>
      </c>
      <c r="F133" s="240" t="s">
        <v>190</v>
      </c>
      <c r="G133" s="237"/>
      <c r="H133" s="241">
        <v>55.068</v>
      </c>
      <c r="I133" s="242"/>
      <c r="J133" s="237"/>
      <c r="K133" s="237"/>
      <c r="L133" s="243"/>
      <c r="M133" s="244"/>
      <c r="N133" s="245"/>
      <c r="O133" s="245"/>
      <c r="P133" s="245"/>
      <c r="Q133" s="245"/>
      <c r="R133" s="245"/>
      <c r="S133" s="245"/>
      <c r="T133" s="246"/>
      <c r="AT133" s="247" t="s">
        <v>176</v>
      </c>
      <c r="AU133" s="247" t="s">
        <v>82</v>
      </c>
      <c r="AV133" s="11" t="s">
        <v>82</v>
      </c>
      <c r="AW133" s="11" t="s">
        <v>35</v>
      </c>
      <c r="AX133" s="11" t="s">
        <v>72</v>
      </c>
      <c r="AY133" s="247" t="s">
        <v>134</v>
      </c>
    </row>
    <row r="134" spans="2:51" s="11" customFormat="1" ht="13.5">
      <c r="B134" s="236"/>
      <c r="C134" s="237"/>
      <c r="D134" s="238" t="s">
        <v>176</v>
      </c>
      <c r="E134" s="239" t="s">
        <v>21</v>
      </c>
      <c r="F134" s="240" t="s">
        <v>191</v>
      </c>
      <c r="G134" s="237"/>
      <c r="H134" s="241">
        <v>-7.04</v>
      </c>
      <c r="I134" s="242"/>
      <c r="J134" s="237"/>
      <c r="K134" s="237"/>
      <c r="L134" s="243"/>
      <c r="M134" s="244"/>
      <c r="N134" s="245"/>
      <c r="O134" s="245"/>
      <c r="P134" s="245"/>
      <c r="Q134" s="245"/>
      <c r="R134" s="245"/>
      <c r="S134" s="245"/>
      <c r="T134" s="246"/>
      <c r="AT134" s="247" t="s">
        <v>176</v>
      </c>
      <c r="AU134" s="247" t="s">
        <v>82</v>
      </c>
      <c r="AV134" s="11" t="s">
        <v>82</v>
      </c>
      <c r="AW134" s="11" t="s">
        <v>35</v>
      </c>
      <c r="AX134" s="11" t="s">
        <v>72</v>
      </c>
      <c r="AY134" s="247" t="s">
        <v>134</v>
      </c>
    </row>
    <row r="135" spans="2:51" s="11" customFormat="1" ht="13.5">
      <c r="B135" s="236"/>
      <c r="C135" s="237"/>
      <c r="D135" s="238" t="s">
        <v>176</v>
      </c>
      <c r="E135" s="239" t="s">
        <v>21</v>
      </c>
      <c r="F135" s="240" t="s">
        <v>209</v>
      </c>
      <c r="G135" s="237"/>
      <c r="H135" s="241">
        <v>8.204</v>
      </c>
      <c r="I135" s="242"/>
      <c r="J135" s="237"/>
      <c r="K135" s="237"/>
      <c r="L135" s="243"/>
      <c r="M135" s="244"/>
      <c r="N135" s="245"/>
      <c r="O135" s="245"/>
      <c r="P135" s="245"/>
      <c r="Q135" s="245"/>
      <c r="R135" s="245"/>
      <c r="S135" s="245"/>
      <c r="T135" s="246"/>
      <c r="AT135" s="247" t="s">
        <v>176</v>
      </c>
      <c r="AU135" s="247" t="s">
        <v>82</v>
      </c>
      <c r="AV135" s="11" t="s">
        <v>82</v>
      </c>
      <c r="AW135" s="11" t="s">
        <v>35</v>
      </c>
      <c r="AX135" s="11" t="s">
        <v>72</v>
      </c>
      <c r="AY135" s="247" t="s">
        <v>134</v>
      </c>
    </row>
    <row r="136" spans="2:51" s="11" customFormat="1" ht="13.5">
      <c r="B136" s="236"/>
      <c r="C136" s="237"/>
      <c r="D136" s="238" t="s">
        <v>176</v>
      </c>
      <c r="E136" s="239" t="s">
        <v>21</v>
      </c>
      <c r="F136" s="240" t="s">
        <v>195</v>
      </c>
      <c r="G136" s="237"/>
      <c r="H136" s="241">
        <v>15.6</v>
      </c>
      <c r="I136" s="242"/>
      <c r="J136" s="237"/>
      <c r="K136" s="237"/>
      <c r="L136" s="243"/>
      <c r="M136" s="244"/>
      <c r="N136" s="245"/>
      <c r="O136" s="245"/>
      <c r="P136" s="245"/>
      <c r="Q136" s="245"/>
      <c r="R136" s="245"/>
      <c r="S136" s="245"/>
      <c r="T136" s="246"/>
      <c r="AT136" s="247" t="s">
        <v>176</v>
      </c>
      <c r="AU136" s="247" t="s">
        <v>82</v>
      </c>
      <c r="AV136" s="11" t="s">
        <v>82</v>
      </c>
      <c r="AW136" s="11" t="s">
        <v>35</v>
      </c>
      <c r="AX136" s="11" t="s">
        <v>72</v>
      </c>
      <c r="AY136" s="247" t="s">
        <v>134</v>
      </c>
    </row>
    <row r="137" spans="2:51" s="11" customFormat="1" ht="13.5">
      <c r="B137" s="236"/>
      <c r="C137" s="237"/>
      <c r="D137" s="238" t="s">
        <v>176</v>
      </c>
      <c r="E137" s="239" t="s">
        <v>21</v>
      </c>
      <c r="F137" s="240" t="s">
        <v>196</v>
      </c>
      <c r="G137" s="237"/>
      <c r="H137" s="241">
        <v>-2.1</v>
      </c>
      <c r="I137" s="242"/>
      <c r="J137" s="237"/>
      <c r="K137" s="237"/>
      <c r="L137" s="243"/>
      <c r="M137" s="244"/>
      <c r="N137" s="245"/>
      <c r="O137" s="245"/>
      <c r="P137" s="245"/>
      <c r="Q137" s="245"/>
      <c r="R137" s="245"/>
      <c r="S137" s="245"/>
      <c r="T137" s="246"/>
      <c r="AT137" s="247" t="s">
        <v>176</v>
      </c>
      <c r="AU137" s="247" t="s">
        <v>82</v>
      </c>
      <c r="AV137" s="11" t="s">
        <v>82</v>
      </c>
      <c r="AW137" s="11" t="s">
        <v>35</v>
      </c>
      <c r="AX137" s="11" t="s">
        <v>72</v>
      </c>
      <c r="AY137" s="247" t="s">
        <v>134</v>
      </c>
    </row>
    <row r="138" spans="2:51" s="11" customFormat="1" ht="13.5">
      <c r="B138" s="236"/>
      <c r="C138" s="237"/>
      <c r="D138" s="238" t="s">
        <v>176</v>
      </c>
      <c r="E138" s="239" t="s">
        <v>21</v>
      </c>
      <c r="F138" s="240" t="s">
        <v>197</v>
      </c>
      <c r="G138" s="237"/>
      <c r="H138" s="241">
        <v>1.71</v>
      </c>
      <c r="I138" s="242"/>
      <c r="J138" s="237"/>
      <c r="K138" s="237"/>
      <c r="L138" s="243"/>
      <c r="M138" s="244"/>
      <c r="N138" s="245"/>
      <c r="O138" s="245"/>
      <c r="P138" s="245"/>
      <c r="Q138" s="245"/>
      <c r="R138" s="245"/>
      <c r="S138" s="245"/>
      <c r="T138" s="246"/>
      <c r="AT138" s="247" t="s">
        <v>176</v>
      </c>
      <c r="AU138" s="247" t="s">
        <v>82</v>
      </c>
      <c r="AV138" s="11" t="s">
        <v>82</v>
      </c>
      <c r="AW138" s="11" t="s">
        <v>35</v>
      </c>
      <c r="AX138" s="11" t="s">
        <v>72</v>
      </c>
      <c r="AY138" s="247" t="s">
        <v>134</v>
      </c>
    </row>
    <row r="139" spans="2:51" s="11" customFormat="1" ht="13.5">
      <c r="B139" s="236"/>
      <c r="C139" s="237"/>
      <c r="D139" s="238" t="s">
        <v>176</v>
      </c>
      <c r="E139" s="239" t="s">
        <v>21</v>
      </c>
      <c r="F139" s="240" t="s">
        <v>198</v>
      </c>
      <c r="G139" s="237"/>
      <c r="H139" s="241">
        <v>1.68</v>
      </c>
      <c r="I139" s="242"/>
      <c r="J139" s="237"/>
      <c r="K139" s="237"/>
      <c r="L139" s="243"/>
      <c r="M139" s="244"/>
      <c r="N139" s="245"/>
      <c r="O139" s="245"/>
      <c r="P139" s="245"/>
      <c r="Q139" s="245"/>
      <c r="R139" s="245"/>
      <c r="S139" s="245"/>
      <c r="T139" s="246"/>
      <c r="AT139" s="247" t="s">
        <v>176</v>
      </c>
      <c r="AU139" s="247" t="s">
        <v>82</v>
      </c>
      <c r="AV139" s="11" t="s">
        <v>82</v>
      </c>
      <c r="AW139" s="11" t="s">
        <v>35</v>
      </c>
      <c r="AX139" s="11" t="s">
        <v>72</v>
      </c>
      <c r="AY139" s="247" t="s">
        <v>134</v>
      </c>
    </row>
    <row r="140" spans="2:51" s="12" customFormat="1" ht="13.5">
      <c r="B140" s="248"/>
      <c r="C140" s="249"/>
      <c r="D140" s="238" t="s">
        <v>176</v>
      </c>
      <c r="E140" s="250" t="s">
        <v>21</v>
      </c>
      <c r="F140" s="251" t="s">
        <v>178</v>
      </c>
      <c r="G140" s="249"/>
      <c r="H140" s="252">
        <v>81.942</v>
      </c>
      <c r="I140" s="253"/>
      <c r="J140" s="249"/>
      <c r="K140" s="249"/>
      <c r="L140" s="254"/>
      <c r="M140" s="255"/>
      <c r="N140" s="256"/>
      <c r="O140" s="256"/>
      <c r="P140" s="256"/>
      <c r="Q140" s="256"/>
      <c r="R140" s="256"/>
      <c r="S140" s="256"/>
      <c r="T140" s="257"/>
      <c r="AT140" s="258" t="s">
        <v>176</v>
      </c>
      <c r="AU140" s="258" t="s">
        <v>82</v>
      </c>
      <c r="AV140" s="12" t="s">
        <v>174</v>
      </c>
      <c r="AW140" s="12" t="s">
        <v>35</v>
      </c>
      <c r="AX140" s="12" t="s">
        <v>80</v>
      </c>
      <c r="AY140" s="258" t="s">
        <v>134</v>
      </c>
    </row>
    <row r="141" spans="2:65" s="1" customFormat="1" ht="16.5" customHeight="1">
      <c r="B141" s="45"/>
      <c r="C141" s="220" t="s">
        <v>210</v>
      </c>
      <c r="D141" s="220" t="s">
        <v>137</v>
      </c>
      <c r="E141" s="221" t="s">
        <v>211</v>
      </c>
      <c r="F141" s="222" t="s">
        <v>212</v>
      </c>
      <c r="G141" s="223" t="s">
        <v>188</v>
      </c>
      <c r="H141" s="224">
        <v>8.82</v>
      </c>
      <c r="I141" s="225"/>
      <c r="J141" s="226">
        <f>ROUND(I141*H141,2)</f>
        <v>0</v>
      </c>
      <c r="K141" s="222" t="s">
        <v>140</v>
      </c>
      <c r="L141" s="71"/>
      <c r="M141" s="227" t="s">
        <v>21</v>
      </c>
      <c r="N141" s="228" t="s">
        <v>43</v>
      </c>
      <c r="O141" s="46"/>
      <c r="P141" s="229">
        <f>O141*H141</f>
        <v>0</v>
      </c>
      <c r="Q141" s="229">
        <v>0.00546</v>
      </c>
      <c r="R141" s="229">
        <f>Q141*H141</f>
        <v>0.0481572</v>
      </c>
      <c r="S141" s="229">
        <v>0</v>
      </c>
      <c r="T141" s="230">
        <f>S141*H141</f>
        <v>0</v>
      </c>
      <c r="AR141" s="23" t="s">
        <v>174</v>
      </c>
      <c r="AT141" s="23" t="s">
        <v>137</v>
      </c>
      <c r="AU141" s="23" t="s">
        <v>82</v>
      </c>
      <c r="AY141" s="23" t="s">
        <v>134</v>
      </c>
      <c r="BE141" s="231">
        <f>IF(N141="základní",J141,0)</f>
        <v>0</v>
      </c>
      <c r="BF141" s="231">
        <f>IF(N141="snížená",J141,0)</f>
        <v>0</v>
      </c>
      <c r="BG141" s="231">
        <f>IF(N141="zákl. přenesená",J141,0)</f>
        <v>0</v>
      </c>
      <c r="BH141" s="231">
        <f>IF(N141="sníž. přenesená",J141,0)</f>
        <v>0</v>
      </c>
      <c r="BI141" s="231">
        <f>IF(N141="nulová",J141,0)</f>
        <v>0</v>
      </c>
      <c r="BJ141" s="23" t="s">
        <v>80</v>
      </c>
      <c r="BK141" s="231">
        <f>ROUND(I141*H141,2)</f>
        <v>0</v>
      </c>
      <c r="BL141" s="23" t="s">
        <v>174</v>
      </c>
      <c r="BM141" s="23" t="s">
        <v>213</v>
      </c>
    </row>
    <row r="142" spans="2:51" s="11" customFormat="1" ht="13.5">
      <c r="B142" s="236"/>
      <c r="C142" s="237"/>
      <c r="D142" s="238" t="s">
        <v>176</v>
      </c>
      <c r="E142" s="239" t="s">
        <v>21</v>
      </c>
      <c r="F142" s="240" t="s">
        <v>202</v>
      </c>
      <c r="G142" s="237"/>
      <c r="H142" s="241">
        <v>8.82</v>
      </c>
      <c r="I142" s="242"/>
      <c r="J142" s="237"/>
      <c r="K142" s="237"/>
      <c r="L142" s="243"/>
      <c r="M142" s="244"/>
      <c r="N142" s="245"/>
      <c r="O142" s="245"/>
      <c r="P142" s="245"/>
      <c r="Q142" s="245"/>
      <c r="R142" s="245"/>
      <c r="S142" s="245"/>
      <c r="T142" s="246"/>
      <c r="AT142" s="247" t="s">
        <v>176</v>
      </c>
      <c r="AU142" s="247" t="s">
        <v>82</v>
      </c>
      <c r="AV142" s="11" t="s">
        <v>82</v>
      </c>
      <c r="AW142" s="11" t="s">
        <v>35</v>
      </c>
      <c r="AX142" s="11" t="s">
        <v>72</v>
      </c>
      <c r="AY142" s="247" t="s">
        <v>134</v>
      </c>
    </row>
    <row r="143" spans="2:51" s="12" customFormat="1" ht="13.5">
      <c r="B143" s="248"/>
      <c r="C143" s="249"/>
      <c r="D143" s="238" t="s">
        <v>176</v>
      </c>
      <c r="E143" s="250" t="s">
        <v>21</v>
      </c>
      <c r="F143" s="251" t="s">
        <v>178</v>
      </c>
      <c r="G143" s="249"/>
      <c r="H143" s="252">
        <v>8.82</v>
      </c>
      <c r="I143" s="253"/>
      <c r="J143" s="249"/>
      <c r="K143" s="249"/>
      <c r="L143" s="254"/>
      <c r="M143" s="255"/>
      <c r="N143" s="256"/>
      <c r="O143" s="256"/>
      <c r="P143" s="256"/>
      <c r="Q143" s="256"/>
      <c r="R143" s="256"/>
      <c r="S143" s="256"/>
      <c r="T143" s="257"/>
      <c r="AT143" s="258" t="s">
        <v>176</v>
      </c>
      <c r="AU143" s="258" t="s">
        <v>82</v>
      </c>
      <c r="AV143" s="12" t="s">
        <v>174</v>
      </c>
      <c r="AW143" s="12" t="s">
        <v>35</v>
      </c>
      <c r="AX143" s="12" t="s">
        <v>80</v>
      </c>
      <c r="AY143" s="258" t="s">
        <v>134</v>
      </c>
    </row>
    <row r="144" spans="2:65" s="1" customFormat="1" ht="16.5" customHeight="1">
      <c r="B144" s="45"/>
      <c r="C144" s="220" t="s">
        <v>214</v>
      </c>
      <c r="D144" s="220" t="s">
        <v>137</v>
      </c>
      <c r="E144" s="221" t="s">
        <v>215</v>
      </c>
      <c r="F144" s="222" t="s">
        <v>216</v>
      </c>
      <c r="G144" s="223" t="s">
        <v>188</v>
      </c>
      <c r="H144" s="224">
        <v>0.46</v>
      </c>
      <c r="I144" s="225"/>
      <c r="J144" s="226">
        <f>ROUND(I144*H144,2)</f>
        <v>0</v>
      </c>
      <c r="K144" s="222" t="s">
        <v>21</v>
      </c>
      <c r="L144" s="71"/>
      <c r="M144" s="227" t="s">
        <v>21</v>
      </c>
      <c r="N144" s="228" t="s">
        <v>43</v>
      </c>
      <c r="O144" s="46"/>
      <c r="P144" s="229">
        <f>O144*H144</f>
        <v>0</v>
      </c>
      <c r="Q144" s="229">
        <v>0.008</v>
      </c>
      <c r="R144" s="229">
        <f>Q144*H144</f>
        <v>0.00368</v>
      </c>
      <c r="S144" s="229">
        <v>0</v>
      </c>
      <c r="T144" s="230">
        <f>S144*H144</f>
        <v>0</v>
      </c>
      <c r="AR144" s="23" t="s">
        <v>174</v>
      </c>
      <c r="AT144" s="23" t="s">
        <v>137</v>
      </c>
      <c r="AU144" s="23" t="s">
        <v>82</v>
      </c>
      <c r="AY144" s="23" t="s">
        <v>134</v>
      </c>
      <c r="BE144" s="231">
        <f>IF(N144="základní",J144,0)</f>
        <v>0</v>
      </c>
      <c r="BF144" s="231">
        <f>IF(N144="snížená",J144,0)</f>
        <v>0</v>
      </c>
      <c r="BG144" s="231">
        <f>IF(N144="zákl. přenesená",J144,0)</f>
        <v>0</v>
      </c>
      <c r="BH144" s="231">
        <f>IF(N144="sníž. přenesená",J144,0)</f>
        <v>0</v>
      </c>
      <c r="BI144" s="231">
        <f>IF(N144="nulová",J144,0)</f>
        <v>0</v>
      </c>
      <c r="BJ144" s="23" t="s">
        <v>80</v>
      </c>
      <c r="BK144" s="231">
        <f>ROUND(I144*H144,2)</f>
        <v>0</v>
      </c>
      <c r="BL144" s="23" t="s">
        <v>174</v>
      </c>
      <c r="BM144" s="23" t="s">
        <v>217</v>
      </c>
    </row>
    <row r="145" spans="2:51" s="11" customFormat="1" ht="13.5">
      <c r="B145" s="236"/>
      <c r="C145" s="237"/>
      <c r="D145" s="238" t="s">
        <v>176</v>
      </c>
      <c r="E145" s="239" t="s">
        <v>21</v>
      </c>
      <c r="F145" s="240" t="s">
        <v>218</v>
      </c>
      <c r="G145" s="237"/>
      <c r="H145" s="241">
        <v>0.46</v>
      </c>
      <c r="I145" s="242"/>
      <c r="J145" s="237"/>
      <c r="K145" s="237"/>
      <c r="L145" s="243"/>
      <c r="M145" s="244"/>
      <c r="N145" s="245"/>
      <c r="O145" s="245"/>
      <c r="P145" s="245"/>
      <c r="Q145" s="245"/>
      <c r="R145" s="245"/>
      <c r="S145" s="245"/>
      <c r="T145" s="246"/>
      <c r="AT145" s="247" t="s">
        <v>176</v>
      </c>
      <c r="AU145" s="247" t="s">
        <v>82</v>
      </c>
      <c r="AV145" s="11" t="s">
        <v>82</v>
      </c>
      <c r="AW145" s="11" t="s">
        <v>35</v>
      </c>
      <c r="AX145" s="11" t="s">
        <v>72</v>
      </c>
      <c r="AY145" s="247" t="s">
        <v>134</v>
      </c>
    </row>
    <row r="146" spans="2:51" s="12" customFormat="1" ht="13.5">
      <c r="B146" s="248"/>
      <c r="C146" s="249"/>
      <c r="D146" s="238" t="s">
        <v>176</v>
      </c>
      <c r="E146" s="250" t="s">
        <v>21</v>
      </c>
      <c r="F146" s="251" t="s">
        <v>178</v>
      </c>
      <c r="G146" s="249"/>
      <c r="H146" s="252">
        <v>0.46</v>
      </c>
      <c r="I146" s="253"/>
      <c r="J146" s="249"/>
      <c r="K146" s="249"/>
      <c r="L146" s="254"/>
      <c r="M146" s="255"/>
      <c r="N146" s="256"/>
      <c r="O146" s="256"/>
      <c r="P146" s="256"/>
      <c r="Q146" s="256"/>
      <c r="R146" s="256"/>
      <c r="S146" s="256"/>
      <c r="T146" s="257"/>
      <c r="AT146" s="258" t="s">
        <v>176</v>
      </c>
      <c r="AU146" s="258" t="s">
        <v>82</v>
      </c>
      <c r="AV146" s="12" t="s">
        <v>174</v>
      </c>
      <c r="AW146" s="12" t="s">
        <v>35</v>
      </c>
      <c r="AX146" s="12" t="s">
        <v>80</v>
      </c>
      <c r="AY146" s="258" t="s">
        <v>134</v>
      </c>
    </row>
    <row r="147" spans="2:65" s="1" customFormat="1" ht="16.5" customHeight="1">
      <c r="B147" s="45"/>
      <c r="C147" s="259" t="s">
        <v>219</v>
      </c>
      <c r="D147" s="259" t="s">
        <v>220</v>
      </c>
      <c r="E147" s="260" t="s">
        <v>221</v>
      </c>
      <c r="F147" s="261" t="s">
        <v>222</v>
      </c>
      <c r="G147" s="262" t="s">
        <v>188</v>
      </c>
      <c r="H147" s="263">
        <v>0.469</v>
      </c>
      <c r="I147" s="264"/>
      <c r="J147" s="265">
        <f>ROUND(I147*H147,2)</f>
        <v>0</v>
      </c>
      <c r="K147" s="261" t="s">
        <v>140</v>
      </c>
      <c r="L147" s="266"/>
      <c r="M147" s="267" t="s">
        <v>21</v>
      </c>
      <c r="N147" s="268" t="s">
        <v>43</v>
      </c>
      <c r="O147" s="46"/>
      <c r="P147" s="229">
        <f>O147*H147</f>
        <v>0</v>
      </c>
      <c r="Q147" s="229">
        <v>0.00204</v>
      </c>
      <c r="R147" s="229">
        <f>Q147*H147</f>
        <v>0.00095676</v>
      </c>
      <c r="S147" s="229">
        <v>0</v>
      </c>
      <c r="T147" s="230">
        <f>S147*H147</f>
        <v>0</v>
      </c>
      <c r="AR147" s="23" t="s">
        <v>214</v>
      </c>
      <c r="AT147" s="23" t="s">
        <v>220</v>
      </c>
      <c r="AU147" s="23" t="s">
        <v>82</v>
      </c>
      <c r="AY147" s="23" t="s">
        <v>134</v>
      </c>
      <c r="BE147" s="231">
        <f>IF(N147="základní",J147,0)</f>
        <v>0</v>
      </c>
      <c r="BF147" s="231">
        <f>IF(N147="snížená",J147,0)</f>
        <v>0</v>
      </c>
      <c r="BG147" s="231">
        <f>IF(N147="zákl. přenesená",J147,0)</f>
        <v>0</v>
      </c>
      <c r="BH147" s="231">
        <f>IF(N147="sníž. přenesená",J147,0)</f>
        <v>0</v>
      </c>
      <c r="BI147" s="231">
        <f>IF(N147="nulová",J147,0)</f>
        <v>0</v>
      </c>
      <c r="BJ147" s="23" t="s">
        <v>80</v>
      </c>
      <c r="BK147" s="231">
        <f>ROUND(I147*H147,2)</f>
        <v>0</v>
      </c>
      <c r="BL147" s="23" t="s">
        <v>174</v>
      </c>
      <c r="BM147" s="23" t="s">
        <v>223</v>
      </c>
    </row>
    <row r="148" spans="2:51" s="11" customFormat="1" ht="13.5">
      <c r="B148" s="236"/>
      <c r="C148" s="237"/>
      <c r="D148" s="238" t="s">
        <v>176</v>
      </c>
      <c r="E148" s="237"/>
      <c r="F148" s="240" t="s">
        <v>224</v>
      </c>
      <c r="G148" s="237"/>
      <c r="H148" s="241">
        <v>0.469</v>
      </c>
      <c r="I148" s="242"/>
      <c r="J148" s="237"/>
      <c r="K148" s="237"/>
      <c r="L148" s="243"/>
      <c r="M148" s="244"/>
      <c r="N148" s="245"/>
      <c r="O148" s="245"/>
      <c r="P148" s="245"/>
      <c r="Q148" s="245"/>
      <c r="R148" s="245"/>
      <c r="S148" s="245"/>
      <c r="T148" s="246"/>
      <c r="AT148" s="247" t="s">
        <v>176</v>
      </c>
      <c r="AU148" s="247" t="s">
        <v>82</v>
      </c>
      <c r="AV148" s="11" t="s">
        <v>82</v>
      </c>
      <c r="AW148" s="11" t="s">
        <v>6</v>
      </c>
      <c r="AX148" s="11" t="s">
        <v>80</v>
      </c>
      <c r="AY148" s="247" t="s">
        <v>134</v>
      </c>
    </row>
    <row r="149" spans="2:65" s="1" customFormat="1" ht="16.5" customHeight="1">
      <c r="B149" s="45"/>
      <c r="C149" s="220" t="s">
        <v>225</v>
      </c>
      <c r="D149" s="220" t="s">
        <v>137</v>
      </c>
      <c r="E149" s="221" t="s">
        <v>226</v>
      </c>
      <c r="F149" s="222" t="s">
        <v>227</v>
      </c>
      <c r="G149" s="223" t="s">
        <v>188</v>
      </c>
      <c r="H149" s="224">
        <v>81.942</v>
      </c>
      <c r="I149" s="225"/>
      <c r="J149" s="226">
        <f>ROUND(I149*H149,2)</f>
        <v>0</v>
      </c>
      <c r="K149" s="222" t="s">
        <v>140</v>
      </c>
      <c r="L149" s="71"/>
      <c r="M149" s="227" t="s">
        <v>21</v>
      </c>
      <c r="N149" s="228" t="s">
        <v>43</v>
      </c>
      <c r="O149" s="46"/>
      <c r="P149" s="229">
        <f>O149*H149</f>
        <v>0</v>
      </c>
      <c r="Q149" s="229">
        <v>0.01838</v>
      </c>
      <c r="R149" s="229">
        <f>Q149*H149</f>
        <v>1.5060939599999998</v>
      </c>
      <c r="S149" s="229">
        <v>0</v>
      </c>
      <c r="T149" s="230">
        <f>S149*H149</f>
        <v>0</v>
      </c>
      <c r="AR149" s="23" t="s">
        <v>174</v>
      </c>
      <c r="AT149" s="23" t="s">
        <v>137</v>
      </c>
      <c r="AU149" s="23" t="s">
        <v>82</v>
      </c>
      <c r="AY149" s="23" t="s">
        <v>134</v>
      </c>
      <c r="BE149" s="231">
        <f>IF(N149="základní",J149,0)</f>
        <v>0</v>
      </c>
      <c r="BF149" s="231">
        <f>IF(N149="snížená",J149,0)</f>
        <v>0</v>
      </c>
      <c r="BG149" s="231">
        <f>IF(N149="zákl. přenesená",J149,0)</f>
        <v>0</v>
      </c>
      <c r="BH149" s="231">
        <f>IF(N149="sníž. přenesená",J149,0)</f>
        <v>0</v>
      </c>
      <c r="BI149" s="231">
        <f>IF(N149="nulová",J149,0)</f>
        <v>0</v>
      </c>
      <c r="BJ149" s="23" t="s">
        <v>80</v>
      </c>
      <c r="BK149" s="231">
        <f>ROUND(I149*H149,2)</f>
        <v>0</v>
      </c>
      <c r="BL149" s="23" t="s">
        <v>174</v>
      </c>
      <c r="BM149" s="23" t="s">
        <v>228</v>
      </c>
    </row>
    <row r="150" spans="2:65" s="1" customFormat="1" ht="16.5" customHeight="1">
      <c r="B150" s="45"/>
      <c r="C150" s="220" t="s">
        <v>229</v>
      </c>
      <c r="D150" s="220" t="s">
        <v>137</v>
      </c>
      <c r="E150" s="221" t="s">
        <v>230</v>
      </c>
      <c r="F150" s="222" t="s">
        <v>231</v>
      </c>
      <c r="G150" s="223" t="s">
        <v>232</v>
      </c>
      <c r="H150" s="224">
        <v>2</v>
      </c>
      <c r="I150" s="225"/>
      <c r="J150" s="226">
        <f>ROUND(I150*H150,2)</f>
        <v>0</v>
      </c>
      <c r="K150" s="222" t="s">
        <v>140</v>
      </c>
      <c r="L150" s="71"/>
      <c r="M150" s="227" t="s">
        <v>21</v>
      </c>
      <c r="N150" s="228" t="s">
        <v>43</v>
      </c>
      <c r="O150" s="46"/>
      <c r="P150" s="229">
        <f>O150*H150</f>
        <v>0</v>
      </c>
      <c r="Q150" s="229">
        <v>0.0415</v>
      </c>
      <c r="R150" s="229">
        <f>Q150*H150</f>
        <v>0.083</v>
      </c>
      <c r="S150" s="229">
        <v>0</v>
      </c>
      <c r="T150" s="230">
        <f>S150*H150</f>
        <v>0</v>
      </c>
      <c r="AR150" s="23" t="s">
        <v>174</v>
      </c>
      <c r="AT150" s="23" t="s">
        <v>137</v>
      </c>
      <c r="AU150" s="23" t="s">
        <v>82</v>
      </c>
      <c r="AY150" s="23" t="s">
        <v>134</v>
      </c>
      <c r="BE150" s="231">
        <f>IF(N150="základní",J150,0)</f>
        <v>0</v>
      </c>
      <c r="BF150" s="231">
        <f>IF(N150="snížená",J150,0)</f>
        <v>0</v>
      </c>
      <c r="BG150" s="231">
        <f>IF(N150="zákl. přenesená",J150,0)</f>
        <v>0</v>
      </c>
      <c r="BH150" s="231">
        <f>IF(N150="sníž. přenesená",J150,0)</f>
        <v>0</v>
      </c>
      <c r="BI150" s="231">
        <f>IF(N150="nulová",J150,0)</f>
        <v>0</v>
      </c>
      <c r="BJ150" s="23" t="s">
        <v>80</v>
      </c>
      <c r="BK150" s="231">
        <f>ROUND(I150*H150,2)</f>
        <v>0</v>
      </c>
      <c r="BL150" s="23" t="s">
        <v>174</v>
      </c>
      <c r="BM150" s="23" t="s">
        <v>233</v>
      </c>
    </row>
    <row r="151" spans="2:65" s="1" customFormat="1" ht="16.5" customHeight="1">
      <c r="B151" s="45"/>
      <c r="C151" s="220" t="s">
        <v>234</v>
      </c>
      <c r="D151" s="220" t="s">
        <v>137</v>
      </c>
      <c r="E151" s="221" t="s">
        <v>235</v>
      </c>
      <c r="F151" s="222" t="s">
        <v>236</v>
      </c>
      <c r="G151" s="223" t="s">
        <v>188</v>
      </c>
      <c r="H151" s="224">
        <v>7.542</v>
      </c>
      <c r="I151" s="225"/>
      <c r="J151" s="226">
        <f>ROUND(I151*H151,2)</f>
        <v>0</v>
      </c>
      <c r="K151" s="222" t="s">
        <v>140</v>
      </c>
      <c r="L151" s="71"/>
      <c r="M151" s="227" t="s">
        <v>21</v>
      </c>
      <c r="N151" s="228" t="s">
        <v>43</v>
      </c>
      <c r="O151" s="46"/>
      <c r="P151" s="229">
        <f>O151*H151</f>
        <v>0</v>
      </c>
      <c r="Q151" s="229">
        <v>0.03358</v>
      </c>
      <c r="R151" s="229">
        <f>Q151*H151</f>
        <v>0.25326035999999996</v>
      </c>
      <c r="S151" s="229">
        <v>0</v>
      </c>
      <c r="T151" s="230">
        <f>S151*H151</f>
        <v>0</v>
      </c>
      <c r="AR151" s="23" t="s">
        <v>174</v>
      </c>
      <c r="AT151" s="23" t="s">
        <v>137</v>
      </c>
      <c r="AU151" s="23" t="s">
        <v>82</v>
      </c>
      <c r="AY151" s="23" t="s">
        <v>134</v>
      </c>
      <c r="BE151" s="231">
        <f>IF(N151="základní",J151,0)</f>
        <v>0</v>
      </c>
      <c r="BF151" s="231">
        <f>IF(N151="snížená",J151,0)</f>
        <v>0</v>
      </c>
      <c r="BG151" s="231">
        <f>IF(N151="zákl. přenesená",J151,0)</f>
        <v>0</v>
      </c>
      <c r="BH151" s="231">
        <f>IF(N151="sníž. přenesená",J151,0)</f>
        <v>0</v>
      </c>
      <c r="BI151" s="231">
        <f>IF(N151="nulová",J151,0)</f>
        <v>0</v>
      </c>
      <c r="BJ151" s="23" t="s">
        <v>80</v>
      </c>
      <c r="BK151" s="231">
        <f>ROUND(I151*H151,2)</f>
        <v>0</v>
      </c>
      <c r="BL151" s="23" t="s">
        <v>174</v>
      </c>
      <c r="BM151" s="23" t="s">
        <v>237</v>
      </c>
    </row>
    <row r="152" spans="2:51" s="11" customFormat="1" ht="13.5">
      <c r="B152" s="236"/>
      <c r="C152" s="237"/>
      <c r="D152" s="238" t="s">
        <v>176</v>
      </c>
      <c r="E152" s="239" t="s">
        <v>21</v>
      </c>
      <c r="F152" s="240" t="s">
        <v>238</v>
      </c>
      <c r="G152" s="237"/>
      <c r="H152" s="241">
        <v>3</v>
      </c>
      <c r="I152" s="242"/>
      <c r="J152" s="237"/>
      <c r="K152" s="237"/>
      <c r="L152" s="243"/>
      <c r="M152" s="244"/>
      <c r="N152" s="245"/>
      <c r="O152" s="245"/>
      <c r="P152" s="245"/>
      <c r="Q152" s="245"/>
      <c r="R152" s="245"/>
      <c r="S152" s="245"/>
      <c r="T152" s="246"/>
      <c r="AT152" s="247" t="s">
        <v>176</v>
      </c>
      <c r="AU152" s="247" t="s">
        <v>82</v>
      </c>
      <c r="AV152" s="11" t="s">
        <v>82</v>
      </c>
      <c r="AW152" s="11" t="s">
        <v>35</v>
      </c>
      <c r="AX152" s="11" t="s">
        <v>72</v>
      </c>
      <c r="AY152" s="247" t="s">
        <v>134</v>
      </c>
    </row>
    <row r="153" spans="2:51" s="11" customFormat="1" ht="13.5">
      <c r="B153" s="236"/>
      <c r="C153" s="237"/>
      <c r="D153" s="238" t="s">
        <v>176</v>
      </c>
      <c r="E153" s="239" t="s">
        <v>21</v>
      </c>
      <c r="F153" s="240" t="s">
        <v>239</v>
      </c>
      <c r="G153" s="237"/>
      <c r="H153" s="241">
        <v>1.272</v>
      </c>
      <c r="I153" s="242"/>
      <c r="J153" s="237"/>
      <c r="K153" s="237"/>
      <c r="L153" s="243"/>
      <c r="M153" s="244"/>
      <c r="N153" s="245"/>
      <c r="O153" s="245"/>
      <c r="P153" s="245"/>
      <c r="Q153" s="245"/>
      <c r="R153" s="245"/>
      <c r="S153" s="245"/>
      <c r="T153" s="246"/>
      <c r="AT153" s="247" t="s">
        <v>176</v>
      </c>
      <c r="AU153" s="247" t="s">
        <v>82</v>
      </c>
      <c r="AV153" s="11" t="s">
        <v>82</v>
      </c>
      <c r="AW153" s="11" t="s">
        <v>35</v>
      </c>
      <c r="AX153" s="11" t="s">
        <v>72</v>
      </c>
      <c r="AY153" s="247" t="s">
        <v>134</v>
      </c>
    </row>
    <row r="154" spans="2:51" s="11" customFormat="1" ht="13.5">
      <c r="B154" s="236"/>
      <c r="C154" s="237"/>
      <c r="D154" s="238" t="s">
        <v>176</v>
      </c>
      <c r="E154" s="239" t="s">
        <v>21</v>
      </c>
      <c r="F154" s="240" t="s">
        <v>240</v>
      </c>
      <c r="G154" s="237"/>
      <c r="H154" s="241">
        <v>0.6</v>
      </c>
      <c r="I154" s="242"/>
      <c r="J154" s="237"/>
      <c r="K154" s="237"/>
      <c r="L154" s="243"/>
      <c r="M154" s="244"/>
      <c r="N154" s="245"/>
      <c r="O154" s="245"/>
      <c r="P154" s="245"/>
      <c r="Q154" s="245"/>
      <c r="R154" s="245"/>
      <c r="S154" s="245"/>
      <c r="T154" s="246"/>
      <c r="AT154" s="247" t="s">
        <v>176</v>
      </c>
      <c r="AU154" s="247" t="s">
        <v>82</v>
      </c>
      <c r="AV154" s="11" t="s">
        <v>82</v>
      </c>
      <c r="AW154" s="11" t="s">
        <v>35</v>
      </c>
      <c r="AX154" s="11" t="s">
        <v>72</v>
      </c>
      <c r="AY154" s="247" t="s">
        <v>134</v>
      </c>
    </row>
    <row r="155" spans="2:51" s="11" customFormat="1" ht="13.5">
      <c r="B155" s="236"/>
      <c r="C155" s="237"/>
      <c r="D155" s="238" t="s">
        <v>176</v>
      </c>
      <c r="E155" s="239" t="s">
        <v>21</v>
      </c>
      <c r="F155" s="240" t="s">
        <v>241</v>
      </c>
      <c r="G155" s="237"/>
      <c r="H155" s="241">
        <v>2.67</v>
      </c>
      <c r="I155" s="242"/>
      <c r="J155" s="237"/>
      <c r="K155" s="237"/>
      <c r="L155" s="243"/>
      <c r="M155" s="244"/>
      <c r="N155" s="245"/>
      <c r="O155" s="245"/>
      <c r="P155" s="245"/>
      <c r="Q155" s="245"/>
      <c r="R155" s="245"/>
      <c r="S155" s="245"/>
      <c r="T155" s="246"/>
      <c r="AT155" s="247" t="s">
        <v>176</v>
      </c>
      <c r="AU155" s="247" t="s">
        <v>82</v>
      </c>
      <c r="AV155" s="11" t="s">
        <v>82</v>
      </c>
      <c r="AW155" s="11" t="s">
        <v>35</v>
      </c>
      <c r="AX155" s="11" t="s">
        <v>72</v>
      </c>
      <c r="AY155" s="247" t="s">
        <v>134</v>
      </c>
    </row>
    <row r="156" spans="2:51" s="12" customFormat="1" ht="13.5">
      <c r="B156" s="248"/>
      <c r="C156" s="249"/>
      <c r="D156" s="238" t="s">
        <v>176</v>
      </c>
      <c r="E156" s="250" t="s">
        <v>21</v>
      </c>
      <c r="F156" s="251" t="s">
        <v>178</v>
      </c>
      <c r="G156" s="249"/>
      <c r="H156" s="252">
        <v>7.542</v>
      </c>
      <c r="I156" s="253"/>
      <c r="J156" s="249"/>
      <c r="K156" s="249"/>
      <c r="L156" s="254"/>
      <c r="M156" s="255"/>
      <c r="N156" s="256"/>
      <c r="O156" s="256"/>
      <c r="P156" s="256"/>
      <c r="Q156" s="256"/>
      <c r="R156" s="256"/>
      <c r="S156" s="256"/>
      <c r="T156" s="257"/>
      <c r="AT156" s="258" t="s">
        <v>176</v>
      </c>
      <c r="AU156" s="258" t="s">
        <v>82</v>
      </c>
      <c r="AV156" s="12" t="s">
        <v>174</v>
      </c>
      <c r="AW156" s="12" t="s">
        <v>35</v>
      </c>
      <c r="AX156" s="12" t="s">
        <v>80</v>
      </c>
      <c r="AY156" s="258" t="s">
        <v>134</v>
      </c>
    </row>
    <row r="157" spans="2:65" s="1" customFormat="1" ht="16.5" customHeight="1">
      <c r="B157" s="45"/>
      <c r="C157" s="220" t="s">
        <v>242</v>
      </c>
      <c r="D157" s="220" t="s">
        <v>137</v>
      </c>
      <c r="E157" s="221" t="s">
        <v>243</v>
      </c>
      <c r="F157" s="222" t="s">
        <v>244</v>
      </c>
      <c r="G157" s="223" t="s">
        <v>245</v>
      </c>
      <c r="H157" s="224">
        <v>24.12</v>
      </c>
      <c r="I157" s="225"/>
      <c r="J157" s="226">
        <f>ROUND(I157*H157,2)</f>
        <v>0</v>
      </c>
      <c r="K157" s="222" t="s">
        <v>140</v>
      </c>
      <c r="L157" s="71"/>
      <c r="M157" s="227" t="s">
        <v>21</v>
      </c>
      <c r="N157" s="228" t="s">
        <v>43</v>
      </c>
      <c r="O157" s="46"/>
      <c r="P157" s="229">
        <f>O157*H157</f>
        <v>0</v>
      </c>
      <c r="Q157" s="229">
        <v>0.0015</v>
      </c>
      <c r="R157" s="229">
        <f>Q157*H157</f>
        <v>0.036180000000000004</v>
      </c>
      <c r="S157" s="229">
        <v>0</v>
      </c>
      <c r="T157" s="230">
        <f>S157*H157</f>
        <v>0</v>
      </c>
      <c r="AR157" s="23" t="s">
        <v>174</v>
      </c>
      <c r="AT157" s="23" t="s">
        <v>137</v>
      </c>
      <c r="AU157" s="23" t="s">
        <v>82</v>
      </c>
      <c r="AY157" s="23" t="s">
        <v>134</v>
      </c>
      <c r="BE157" s="231">
        <f>IF(N157="základní",J157,0)</f>
        <v>0</v>
      </c>
      <c r="BF157" s="231">
        <f>IF(N157="snížená",J157,0)</f>
        <v>0</v>
      </c>
      <c r="BG157" s="231">
        <f>IF(N157="zákl. přenesená",J157,0)</f>
        <v>0</v>
      </c>
      <c r="BH157" s="231">
        <f>IF(N157="sníž. přenesená",J157,0)</f>
        <v>0</v>
      </c>
      <c r="BI157" s="231">
        <f>IF(N157="nulová",J157,0)</f>
        <v>0</v>
      </c>
      <c r="BJ157" s="23" t="s">
        <v>80</v>
      </c>
      <c r="BK157" s="231">
        <f>ROUND(I157*H157,2)</f>
        <v>0</v>
      </c>
      <c r="BL157" s="23" t="s">
        <v>174</v>
      </c>
      <c r="BM157" s="23" t="s">
        <v>246</v>
      </c>
    </row>
    <row r="158" spans="2:51" s="11" customFormat="1" ht="13.5">
      <c r="B158" s="236"/>
      <c r="C158" s="237"/>
      <c r="D158" s="238" t="s">
        <v>176</v>
      </c>
      <c r="E158" s="239" t="s">
        <v>21</v>
      </c>
      <c r="F158" s="240" t="s">
        <v>247</v>
      </c>
      <c r="G158" s="237"/>
      <c r="H158" s="241">
        <v>10.48</v>
      </c>
      <c r="I158" s="242"/>
      <c r="J158" s="237"/>
      <c r="K158" s="237"/>
      <c r="L158" s="243"/>
      <c r="M158" s="244"/>
      <c r="N158" s="245"/>
      <c r="O158" s="245"/>
      <c r="P158" s="245"/>
      <c r="Q158" s="245"/>
      <c r="R158" s="245"/>
      <c r="S158" s="245"/>
      <c r="T158" s="246"/>
      <c r="AT158" s="247" t="s">
        <v>176</v>
      </c>
      <c r="AU158" s="247" t="s">
        <v>82</v>
      </c>
      <c r="AV158" s="11" t="s">
        <v>82</v>
      </c>
      <c r="AW158" s="11" t="s">
        <v>35</v>
      </c>
      <c r="AX158" s="11" t="s">
        <v>72</v>
      </c>
      <c r="AY158" s="247" t="s">
        <v>134</v>
      </c>
    </row>
    <row r="159" spans="2:51" s="11" customFormat="1" ht="13.5">
      <c r="B159" s="236"/>
      <c r="C159" s="237"/>
      <c r="D159" s="238" t="s">
        <v>176</v>
      </c>
      <c r="E159" s="239" t="s">
        <v>21</v>
      </c>
      <c r="F159" s="240" t="s">
        <v>248</v>
      </c>
      <c r="G159" s="237"/>
      <c r="H159" s="241">
        <v>7.4</v>
      </c>
      <c r="I159" s="242"/>
      <c r="J159" s="237"/>
      <c r="K159" s="237"/>
      <c r="L159" s="243"/>
      <c r="M159" s="244"/>
      <c r="N159" s="245"/>
      <c r="O159" s="245"/>
      <c r="P159" s="245"/>
      <c r="Q159" s="245"/>
      <c r="R159" s="245"/>
      <c r="S159" s="245"/>
      <c r="T159" s="246"/>
      <c r="AT159" s="247" t="s">
        <v>176</v>
      </c>
      <c r="AU159" s="247" t="s">
        <v>82</v>
      </c>
      <c r="AV159" s="11" t="s">
        <v>82</v>
      </c>
      <c r="AW159" s="11" t="s">
        <v>35</v>
      </c>
      <c r="AX159" s="11" t="s">
        <v>72</v>
      </c>
      <c r="AY159" s="247" t="s">
        <v>134</v>
      </c>
    </row>
    <row r="160" spans="2:51" s="11" customFormat="1" ht="13.5">
      <c r="B160" s="236"/>
      <c r="C160" s="237"/>
      <c r="D160" s="238" t="s">
        <v>176</v>
      </c>
      <c r="E160" s="239" t="s">
        <v>21</v>
      </c>
      <c r="F160" s="240" t="s">
        <v>249</v>
      </c>
      <c r="G160" s="237"/>
      <c r="H160" s="241">
        <v>6.24</v>
      </c>
      <c r="I160" s="242"/>
      <c r="J160" s="237"/>
      <c r="K160" s="237"/>
      <c r="L160" s="243"/>
      <c r="M160" s="244"/>
      <c r="N160" s="245"/>
      <c r="O160" s="245"/>
      <c r="P160" s="245"/>
      <c r="Q160" s="245"/>
      <c r="R160" s="245"/>
      <c r="S160" s="245"/>
      <c r="T160" s="246"/>
      <c r="AT160" s="247" t="s">
        <v>176</v>
      </c>
      <c r="AU160" s="247" t="s">
        <v>82</v>
      </c>
      <c r="AV160" s="11" t="s">
        <v>82</v>
      </c>
      <c r="AW160" s="11" t="s">
        <v>35</v>
      </c>
      <c r="AX160" s="11" t="s">
        <v>72</v>
      </c>
      <c r="AY160" s="247" t="s">
        <v>134</v>
      </c>
    </row>
    <row r="161" spans="2:51" s="12" customFormat="1" ht="13.5">
      <c r="B161" s="248"/>
      <c r="C161" s="249"/>
      <c r="D161" s="238" t="s">
        <v>176</v>
      </c>
      <c r="E161" s="250" t="s">
        <v>21</v>
      </c>
      <c r="F161" s="251" t="s">
        <v>178</v>
      </c>
      <c r="G161" s="249"/>
      <c r="H161" s="252">
        <v>24.12</v>
      </c>
      <c r="I161" s="253"/>
      <c r="J161" s="249"/>
      <c r="K161" s="249"/>
      <c r="L161" s="254"/>
      <c r="M161" s="255"/>
      <c r="N161" s="256"/>
      <c r="O161" s="256"/>
      <c r="P161" s="256"/>
      <c r="Q161" s="256"/>
      <c r="R161" s="256"/>
      <c r="S161" s="256"/>
      <c r="T161" s="257"/>
      <c r="AT161" s="258" t="s">
        <v>176</v>
      </c>
      <c r="AU161" s="258" t="s">
        <v>82</v>
      </c>
      <c r="AV161" s="12" t="s">
        <v>174</v>
      </c>
      <c r="AW161" s="12" t="s">
        <v>35</v>
      </c>
      <c r="AX161" s="12" t="s">
        <v>80</v>
      </c>
      <c r="AY161" s="258" t="s">
        <v>134</v>
      </c>
    </row>
    <row r="162" spans="2:65" s="1" customFormat="1" ht="25.5" customHeight="1">
      <c r="B162" s="45"/>
      <c r="C162" s="220" t="s">
        <v>250</v>
      </c>
      <c r="D162" s="220" t="s">
        <v>137</v>
      </c>
      <c r="E162" s="221" t="s">
        <v>251</v>
      </c>
      <c r="F162" s="222" t="s">
        <v>252</v>
      </c>
      <c r="G162" s="223" t="s">
        <v>245</v>
      </c>
      <c r="H162" s="224">
        <v>10.58</v>
      </c>
      <c r="I162" s="225"/>
      <c r="J162" s="226">
        <f>ROUND(I162*H162,2)</f>
        <v>0</v>
      </c>
      <c r="K162" s="222" t="s">
        <v>140</v>
      </c>
      <c r="L162" s="71"/>
      <c r="M162" s="227" t="s">
        <v>21</v>
      </c>
      <c r="N162" s="228" t="s">
        <v>43</v>
      </c>
      <c r="O162" s="46"/>
      <c r="P162" s="229">
        <f>O162*H162</f>
        <v>0</v>
      </c>
      <c r="Q162" s="229">
        <v>0</v>
      </c>
      <c r="R162" s="229">
        <f>Q162*H162</f>
        <v>0</v>
      </c>
      <c r="S162" s="229">
        <v>0</v>
      </c>
      <c r="T162" s="230">
        <f>S162*H162</f>
        <v>0</v>
      </c>
      <c r="AR162" s="23" t="s">
        <v>174</v>
      </c>
      <c r="AT162" s="23" t="s">
        <v>137</v>
      </c>
      <c r="AU162" s="23" t="s">
        <v>82</v>
      </c>
      <c r="AY162" s="23" t="s">
        <v>134</v>
      </c>
      <c r="BE162" s="231">
        <f>IF(N162="základní",J162,0)</f>
        <v>0</v>
      </c>
      <c r="BF162" s="231">
        <f>IF(N162="snížená",J162,0)</f>
        <v>0</v>
      </c>
      <c r="BG162" s="231">
        <f>IF(N162="zákl. přenesená",J162,0)</f>
        <v>0</v>
      </c>
      <c r="BH162" s="231">
        <f>IF(N162="sníž. přenesená",J162,0)</f>
        <v>0</v>
      </c>
      <c r="BI162" s="231">
        <f>IF(N162="nulová",J162,0)</f>
        <v>0</v>
      </c>
      <c r="BJ162" s="23" t="s">
        <v>80</v>
      </c>
      <c r="BK162" s="231">
        <f>ROUND(I162*H162,2)</f>
        <v>0</v>
      </c>
      <c r="BL162" s="23" t="s">
        <v>174</v>
      </c>
      <c r="BM162" s="23" t="s">
        <v>253</v>
      </c>
    </row>
    <row r="163" spans="2:51" s="11" customFormat="1" ht="13.5">
      <c r="B163" s="236"/>
      <c r="C163" s="237"/>
      <c r="D163" s="238" t="s">
        <v>176</v>
      </c>
      <c r="E163" s="239" t="s">
        <v>21</v>
      </c>
      <c r="F163" s="240" t="s">
        <v>254</v>
      </c>
      <c r="G163" s="237"/>
      <c r="H163" s="241">
        <v>10.58</v>
      </c>
      <c r="I163" s="242"/>
      <c r="J163" s="237"/>
      <c r="K163" s="237"/>
      <c r="L163" s="243"/>
      <c r="M163" s="244"/>
      <c r="N163" s="245"/>
      <c r="O163" s="245"/>
      <c r="P163" s="245"/>
      <c r="Q163" s="245"/>
      <c r="R163" s="245"/>
      <c r="S163" s="245"/>
      <c r="T163" s="246"/>
      <c r="AT163" s="247" t="s">
        <v>176</v>
      </c>
      <c r="AU163" s="247" t="s">
        <v>82</v>
      </c>
      <c r="AV163" s="11" t="s">
        <v>82</v>
      </c>
      <c r="AW163" s="11" t="s">
        <v>35</v>
      </c>
      <c r="AX163" s="11" t="s">
        <v>72</v>
      </c>
      <c r="AY163" s="247" t="s">
        <v>134</v>
      </c>
    </row>
    <row r="164" spans="2:51" s="12" customFormat="1" ht="13.5">
      <c r="B164" s="248"/>
      <c r="C164" s="249"/>
      <c r="D164" s="238" t="s">
        <v>176</v>
      </c>
      <c r="E164" s="250" t="s">
        <v>21</v>
      </c>
      <c r="F164" s="251" t="s">
        <v>178</v>
      </c>
      <c r="G164" s="249"/>
      <c r="H164" s="252">
        <v>10.58</v>
      </c>
      <c r="I164" s="253"/>
      <c r="J164" s="249"/>
      <c r="K164" s="249"/>
      <c r="L164" s="254"/>
      <c r="M164" s="255"/>
      <c r="N164" s="256"/>
      <c r="O164" s="256"/>
      <c r="P164" s="256"/>
      <c r="Q164" s="256"/>
      <c r="R164" s="256"/>
      <c r="S164" s="256"/>
      <c r="T164" s="257"/>
      <c r="AT164" s="258" t="s">
        <v>176</v>
      </c>
      <c r="AU164" s="258" t="s">
        <v>82</v>
      </c>
      <c r="AV164" s="12" t="s">
        <v>174</v>
      </c>
      <c r="AW164" s="12" t="s">
        <v>35</v>
      </c>
      <c r="AX164" s="12" t="s">
        <v>80</v>
      </c>
      <c r="AY164" s="258" t="s">
        <v>134</v>
      </c>
    </row>
    <row r="165" spans="2:65" s="1" customFormat="1" ht="16.5" customHeight="1">
      <c r="B165" s="45"/>
      <c r="C165" s="259" t="s">
        <v>10</v>
      </c>
      <c r="D165" s="259" t="s">
        <v>220</v>
      </c>
      <c r="E165" s="260" t="s">
        <v>255</v>
      </c>
      <c r="F165" s="261" t="s">
        <v>256</v>
      </c>
      <c r="G165" s="262" t="s">
        <v>245</v>
      </c>
      <c r="H165" s="263">
        <v>11.109</v>
      </c>
      <c r="I165" s="264"/>
      <c r="J165" s="265">
        <f>ROUND(I165*H165,2)</f>
        <v>0</v>
      </c>
      <c r="K165" s="261" t="s">
        <v>140</v>
      </c>
      <c r="L165" s="266"/>
      <c r="M165" s="267" t="s">
        <v>21</v>
      </c>
      <c r="N165" s="268" t="s">
        <v>43</v>
      </c>
      <c r="O165" s="46"/>
      <c r="P165" s="229">
        <f>O165*H165</f>
        <v>0</v>
      </c>
      <c r="Q165" s="229">
        <v>3E-05</v>
      </c>
      <c r="R165" s="229">
        <f>Q165*H165</f>
        <v>0.00033327</v>
      </c>
      <c r="S165" s="229">
        <v>0</v>
      </c>
      <c r="T165" s="230">
        <f>S165*H165</f>
        <v>0</v>
      </c>
      <c r="AR165" s="23" t="s">
        <v>214</v>
      </c>
      <c r="AT165" s="23" t="s">
        <v>220</v>
      </c>
      <c r="AU165" s="23" t="s">
        <v>82</v>
      </c>
      <c r="AY165" s="23" t="s">
        <v>134</v>
      </c>
      <c r="BE165" s="231">
        <f>IF(N165="základní",J165,0)</f>
        <v>0</v>
      </c>
      <c r="BF165" s="231">
        <f>IF(N165="snížená",J165,0)</f>
        <v>0</v>
      </c>
      <c r="BG165" s="231">
        <f>IF(N165="zákl. přenesená",J165,0)</f>
        <v>0</v>
      </c>
      <c r="BH165" s="231">
        <f>IF(N165="sníž. přenesená",J165,0)</f>
        <v>0</v>
      </c>
      <c r="BI165" s="231">
        <f>IF(N165="nulová",J165,0)</f>
        <v>0</v>
      </c>
      <c r="BJ165" s="23" t="s">
        <v>80</v>
      </c>
      <c r="BK165" s="231">
        <f>ROUND(I165*H165,2)</f>
        <v>0</v>
      </c>
      <c r="BL165" s="23" t="s">
        <v>174</v>
      </c>
      <c r="BM165" s="23" t="s">
        <v>257</v>
      </c>
    </row>
    <row r="166" spans="2:51" s="11" customFormat="1" ht="13.5">
      <c r="B166" s="236"/>
      <c r="C166" s="237"/>
      <c r="D166" s="238" t="s">
        <v>176</v>
      </c>
      <c r="E166" s="237"/>
      <c r="F166" s="240" t="s">
        <v>258</v>
      </c>
      <c r="G166" s="237"/>
      <c r="H166" s="241">
        <v>11.109</v>
      </c>
      <c r="I166" s="242"/>
      <c r="J166" s="237"/>
      <c r="K166" s="237"/>
      <c r="L166" s="243"/>
      <c r="M166" s="244"/>
      <c r="N166" s="245"/>
      <c r="O166" s="245"/>
      <c r="P166" s="245"/>
      <c r="Q166" s="245"/>
      <c r="R166" s="245"/>
      <c r="S166" s="245"/>
      <c r="T166" s="246"/>
      <c r="AT166" s="247" t="s">
        <v>176</v>
      </c>
      <c r="AU166" s="247" t="s">
        <v>82</v>
      </c>
      <c r="AV166" s="11" t="s">
        <v>82</v>
      </c>
      <c r="AW166" s="11" t="s">
        <v>6</v>
      </c>
      <c r="AX166" s="11" t="s">
        <v>80</v>
      </c>
      <c r="AY166" s="247" t="s">
        <v>134</v>
      </c>
    </row>
    <row r="167" spans="2:65" s="1" customFormat="1" ht="25.5" customHeight="1">
      <c r="B167" s="45"/>
      <c r="C167" s="220" t="s">
        <v>259</v>
      </c>
      <c r="D167" s="220" t="s">
        <v>137</v>
      </c>
      <c r="E167" s="221" t="s">
        <v>260</v>
      </c>
      <c r="F167" s="222" t="s">
        <v>261</v>
      </c>
      <c r="G167" s="223" t="s">
        <v>188</v>
      </c>
      <c r="H167" s="224">
        <v>63</v>
      </c>
      <c r="I167" s="225"/>
      <c r="J167" s="226">
        <f>ROUND(I167*H167,2)</f>
        <v>0</v>
      </c>
      <c r="K167" s="222" t="s">
        <v>140</v>
      </c>
      <c r="L167" s="71"/>
      <c r="M167" s="227" t="s">
        <v>21</v>
      </c>
      <c r="N167" s="228" t="s">
        <v>43</v>
      </c>
      <c r="O167" s="46"/>
      <c r="P167" s="229">
        <f>O167*H167</f>
        <v>0</v>
      </c>
      <c r="Q167" s="229">
        <v>0.00832</v>
      </c>
      <c r="R167" s="229">
        <f>Q167*H167</f>
        <v>0.52416</v>
      </c>
      <c r="S167" s="229">
        <v>0</v>
      </c>
      <c r="T167" s="230">
        <f>S167*H167</f>
        <v>0</v>
      </c>
      <c r="AR167" s="23" t="s">
        <v>174</v>
      </c>
      <c r="AT167" s="23" t="s">
        <v>137</v>
      </c>
      <c r="AU167" s="23" t="s">
        <v>82</v>
      </c>
      <c r="AY167" s="23" t="s">
        <v>134</v>
      </c>
      <c r="BE167" s="231">
        <f>IF(N167="základní",J167,0)</f>
        <v>0</v>
      </c>
      <c r="BF167" s="231">
        <f>IF(N167="snížená",J167,0)</f>
        <v>0</v>
      </c>
      <c r="BG167" s="231">
        <f>IF(N167="zákl. přenesená",J167,0)</f>
        <v>0</v>
      </c>
      <c r="BH167" s="231">
        <f>IF(N167="sníž. přenesená",J167,0)</f>
        <v>0</v>
      </c>
      <c r="BI167" s="231">
        <f>IF(N167="nulová",J167,0)</f>
        <v>0</v>
      </c>
      <c r="BJ167" s="23" t="s">
        <v>80</v>
      </c>
      <c r="BK167" s="231">
        <f>ROUND(I167*H167,2)</f>
        <v>0</v>
      </c>
      <c r="BL167" s="23" t="s">
        <v>174</v>
      </c>
      <c r="BM167" s="23" t="s">
        <v>262</v>
      </c>
    </row>
    <row r="168" spans="2:65" s="1" customFormat="1" ht="16.5" customHeight="1">
      <c r="B168" s="45"/>
      <c r="C168" s="259" t="s">
        <v>263</v>
      </c>
      <c r="D168" s="259" t="s">
        <v>220</v>
      </c>
      <c r="E168" s="260" t="s">
        <v>264</v>
      </c>
      <c r="F168" s="261" t="s">
        <v>265</v>
      </c>
      <c r="G168" s="262" t="s">
        <v>188</v>
      </c>
      <c r="H168" s="263">
        <v>64.26</v>
      </c>
      <c r="I168" s="264"/>
      <c r="J168" s="265">
        <f>ROUND(I168*H168,2)</f>
        <v>0</v>
      </c>
      <c r="K168" s="261" t="s">
        <v>140</v>
      </c>
      <c r="L168" s="266"/>
      <c r="M168" s="267" t="s">
        <v>21</v>
      </c>
      <c r="N168" s="268" t="s">
        <v>43</v>
      </c>
      <c r="O168" s="46"/>
      <c r="P168" s="229">
        <f>O168*H168</f>
        <v>0</v>
      </c>
      <c r="Q168" s="229">
        <v>0.0023</v>
      </c>
      <c r="R168" s="229">
        <f>Q168*H168</f>
        <v>0.147798</v>
      </c>
      <c r="S168" s="229">
        <v>0</v>
      </c>
      <c r="T168" s="230">
        <f>S168*H168</f>
        <v>0</v>
      </c>
      <c r="AR168" s="23" t="s">
        <v>214</v>
      </c>
      <c r="AT168" s="23" t="s">
        <v>220</v>
      </c>
      <c r="AU168" s="23" t="s">
        <v>82</v>
      </c>
      <c r="AY168" s="23" t="s">
        <v>134</v>
      </c>
      <c r="BE168" s="231">
        <f>IF(N168="základní",J168,0)</f>
        <v>0</v>
      </c>
      <c r="BF168" s="231">
        <f>IF(N168="snížená",J168,0)</f>
        <v>0</v>
      </c>
      <c r="BG168" s="231">
        <f>IF(N168="zákl. přenesená",J168,0)</f>
        <v>0</v>
      </c>
      <c r="BH168" s="231">
        <f>IF(N168="sníž. přenesená",J168,0)</f>
        <v>0</v>
      </c>
      <c r="BI168" s="231">
        <f>IF(N168="nulová",J168,0)</f>
        <v>0</v>
      </c>
      <c r="BJ168" s="23" t="s">
        <v>80</v>
      </c>
      <c r="BK168" s="231">
        <f>ROUND(I168*H168,2)</f>
        <v>0</v>
      </c>
      <c r="BL168" s="23" t="s">
        <v>174</v>
      </c>
      <c r="BM168" s="23" t="s">
        <v>266</v>
      </c>
    </row>
    <row r="169" spans="2:51" s="11" customFormat="1" ht="13.5">
      <c r="B169" s="236"/>
      <c r="C169" s="237"/>
      <c r="D169" s="238" t="s">
        <v>176</v>
      </c>
      <c r="E169" s="237"/>
      <c r="F169" s="240" t="s">
        <v>267</v>
      </c>
      <c r="G169" s="237"/>
      <c r="H169" s="241">
        <v>64.26</v>
      </c>
      <c r="I169" s="242"/>
      <c r="J169" s="237"/>
      <c r="K169" s="237"/>
      <c r="L169" s="243"/>
      <c r="M169" s="244"/>
      <c r="N169" s="245"/>
      <c r="O169" s="245"/>
      <c r="P169" s="245"/>
      <c r="Q169" s="245"/>
      <c r="R169" s="245"/>
      <c r="S169" s="245"/>
      <c r="T169" s="246"/>
      <c r="AT169" s="247" t="s">
        <v>176</v>
      </c>
      <c r="AU169" s="247" t="s">
        <v>82</v>
      </c>
      <c r="AV169" s="11" t="s">
        <v>82</v>
      </c>
      <c r="AW169" s="11" t="s">
        <v>6</v>
      </c>
      <c r="AX169" s="11" t="s">
        <v>80</v>
      </c>
      <c r="AY169" s="247" t="s">
        <v>134</v>
      </c>
    </row>
    <row r="170" spans="2:65" s="1" customFormat="1" ht="25.5" customHeight="1">
      <c r="B170" s="45"/>
      <c r="C170" s="220" t="s">
        <v>268</v>
      </c>
      <c r="D170" s="220" t="s">
        <v>137</v>
      </c>
      <c r="E170" s="221" t="s">
        <v>269</v>
      </c>
      <c r="F170" s="222" t="s">
        <v>270</v>
      </c>
      <c r="G170" s="223" t="s">
        <v>188</v>
      </c>
      <c r="H170" s="224">
        <v>63</v>
      </c>
      <c r="I170" s="225"/>
      <c r="J170" s="226">
        <f>ROUND(I170*H170,2)</f>
        <v>0</v>
      </c>
      <c r="K170" s="222" t="s">
        <v>140</v>
      </c>
      <c r="L170" s="71"/>
      <c r="M170" s="227" t="s">
        <v>21</v>
      </c>
      <c r="N170" s="228" t="s">
        <v>43</v>
      </c>
      <c r="O170" s="46"/>
      <c r="P170" s="229">
        <f>O170*H170</f>
        <v>0</v>
      </c>
      <c r="Q170" s="229">
        <v>0.00228</v>
      </c>
      <c r="R170" s="229">
        <f>Q170*H170</f>
        <v>0.14364</v>
      </c>
      <c r="S170" s="229">
        <v>0</v>
      </c>
      <c r="T170" s="230">
        <f>S170*H170</f>
        <v>0</v>
      </c>
      <c r="AR170" s="23" t="s">
        <v>174</v>
      </c>
      <c r="AT170" s="23" t="s">
        <v>137</v>
      </c>
      <c r="AU170" s="23" t="s">
        <v>82</v>
      </c>
      <c r="AY170" s="23" t="s">
        <v>134</v>
      </c>
      <c r="BE170" s="231">
        <f>IF(N170="základní",J170,0)</f>
        <v>0</v>
      </c>
      <c r="BF170" s="231">
        <f>IF(N170="snížená",J170,0)</f>
        <v>0</v>
      </c>
      <c r="BG170" s="231">
        <f>IF(N170="zákl. přenesená",J170,0)</f>
        <v>0</v>
      </c>
      <c r="BH170" s="231">
        <f>IF(N170="sníž. přenesená",J170,0)</f>
        <v>0</v>
      </c>
      <c r="BI170" s="231">
        <f>IF(N170="nulová",J170,0)</f>
        <v>0</v>
      </c>
      <c r="BJ170" s="23" t="s">
        <v>80</v>
      </c>
      <c r="BK170" s="231">
        <f>ROUND(I170*H170,2)</f>
        <v>0</v>
      </c>
      <c r="BL170" s="23" t="s">
        <v>174</v>
      </c>
      <c r="BM170" s="23" t="s">
        <v>271</v>
      </c>
    </row>
    <row r="171" spans="2:65" s="1" customFormat="1" ht="16.5" customHeight="1">
      <c r="B171" s="45"/>
      <c r="C171" s="220" t="s">
        <v>272</v>
      </c>
      <c r="D171" s="220" t="s">
        <v>137</v>
      </c>
      <c r="E171" s="221" t="s">
        <v>273</v>
      </c>
      <c r="F171" s="222" t="s">
        <v>274</v>
      </c>
      <c r="G171" s="223" t="s">
        <v>232</v>
      </c>
      <c r="H171" s="224">
        <v>1</v>
      </c>
      <c r="I171" s="225"/>
      <c r="J171" s="226">
        <f>ROUND(I171*H171,2)</f>
        <v>0</v>
      </c>
      <c r="K171" s="222" t="s">
        <v>140</v>
      </c>
      <c r="L171" s="71"/>
      <c r="M171" s="227" t="s">
        <v>21</v>
      </c>
      <c r="N171" s="228" t="s">
        <v>43</v>
      </c>
      <c r="O171" s="46"/>
      <c r="P171" s="229">
        <f>O171*H171</f>
        <v>0</v>
      </c>
      <c r="Q171" s="229">
        <v>0.01466</v>
      </c>
      <c r="R171" s="229">
        <f>Q171*H171</f>
        <v>0.01466</v>
      </c>
      <c r="S171" s="229">
        <v>0</v>
      </c>
      <c r="T171" s="230">
        <f>S171*H171</f>
        <v>0</v>
      </c>
      <c r="AR171" s="23" t="s">
        <v>174</v>
      </c>
      <c r="AT171" s="23" t="s">
        <v>137</v>
      </c>
      <c r="AU171" s="23" t="s">
        <v>82</v>
      </c>
      <c r="AY171" s="23" t="s">
        <v>134</v>
      </c>
      <c r="BE171" s="231">
        <f>IF(N171="základní",J171,0)</f>
        <v>0</v>
      </c>
      <c r="BF171" s="231">
        <f>IF(N171="snížená",J171,0)</f>
        <v>0</v>
      </c>
      <c r="BG171" s="231">
        <f>IF(N171="zákl. přenesená",J171,0)</f>
        <v>0</v>
      </c>
      <c r="BH171" s="231">
        <f>IF(N171="sníž. přenesená",J171,0)</f>
        <v>0</v>
      </c>
      <c r="BI171" s="231">
        <f>IF(N171="nulová",J171,0)</f>
        <v>0</v>
      </c>
      <c r="BJ171" s="23" t="s">
        <v>80</v>
      </c>
      <c r="BK171" s="231">
        <f>ROUND(I171*H171,2)</f>
        <v>0</v>
      </c>
      <c r="BL171" s="23" t="s">
        <v>174</v>
      </c>
      <c r="BM171" s="23" t="s">
        <v>275</v>
      </c>
    </row>
    <row r="172" spans="2:65" s="1" customFormat="1" ht="16.5" customHeight="1">
      <c r="B172" s="45"/>
      <c r="C172" s="220" t="s">
        <v>276</v>
      </c>
      <c r="D172" s="220" t="s">
        <v>137</v>
      </c>
      <c r="E172" s="221" t="s">
        <v>277</v>
      </c>
      <c r="F172" s="222" t="s">
        <v>278</v>
      </c>
      <c r="G172" s="223" t="s">
        <v>188</v>
      </c>
      <c r="H172" s="224">
        <v>135.82</v>
      </c>
      <c r="I172" s="225"/>
      <c r="J172" s="226">
        <f>ROUND(I172*H172,2)</f>
        <v>0</v>
      </c>
      <c r="K172" s="222" t="s">
        <v>140</v>
      </c>
      <c r="L172" s="71"/>
      <c r="M172" s="227" t="s">
        <v>21</v>
      </c>
      <c r="N172" s="228" t="s">
        <v>43</v>
      </c>
      <c r="O172" s="46"/>
      <c r="P172" s="229">
        <f>O172*H172</f>
        <v>0</v>
      </c>
      <c r="Q172" s="229">
        <v>0.09384</v>
      </c>
      <c r="R172" s="229">
        <f>Q172*H172</f>
        <v>12.7453488</v>
      </c>
      <c r="S172" s="229">
        <v>0</v>
      </c>
      <c r="T172" s="230">
        <f>S172*H172</f>
        <v>0</v>
      </c>
      <c r="AR172" s="23" t="s">
        <v>174</v>
      </c>
      <c r="AT172" s="23" t="s">
        <v>137</v>
      </c>
      <c r="AU172" s="23" t="s">
        <v>82</v>
      </c>
      <c r="AY172" s="23" t="s">
        <v>134</v>
      </c>
      <c r="BE172" s="231">
        <f>IF(N172="základní",J172,0)</f>
        <v>0</v>
      </c>
      <c r="BF172" s="231">
        <f>IF(N172="snížená",J172,0)</f>
        <v>0</v>
      </c>
      <c r="BG172" s="231">
        <f>IF(N172="zákl. přenesená",J172,0)</f>
        <v>0</v>
      </c>
      <c r="BH172" s="231">
        <f>IF(N172="sníž. přenesená",J172,0)</f>
        <v>0</v>
      </c>
      <c r="BI172" s="231">
        <f>IF(N172="nulová",J172,0)</f>
        <v>0</v>
      </c>
      <c r="BJ172" s="23" t="s">
        <v>80</v>
      </c>
      <c r="BK172" s="231">
        <f>ROUND(I172*H172,2)</f>
        <v>0</v>
      </c>
      <c r="BL172" s="23" t="s">
        <v>174</v>
      </c>
      <c r="BM172" s="23" t="s">
        <v>279</v>
      </c>
    </row>
    <row r="173" spans="2:65" s="1" customFormat="1" ht="16.5" customHeight="1">
      <c r="B173" s="45"/>
      <c r="C173" s="220" t="s">
        <v>9</v>
      </c>
      <c r="D173" s="220" t="s">
        <v>137</v>
      </c>
      <c r="E173" s="221" t="s">
        <v>280</v>
      </c>
      <c r="F173" s="222" t="s">
        <v>281</v>
      </c>
      <c r="G173" s="223" t="s">
        <v>188</v>
      </c>
      <c r="H173" s="224">
        <v>135.82</v>
      </c>
      <c r="I173" s="225"/>
      <c r="J173" s="226">
        <f>ROUND(I173*H173,2)</f>
        <v>0</v>
      </c>
      <c r="K173" s="222" t="s">
        <v>140</v>
      </c>
      <c r="L173" s="71"/>
      <c r="M173" s="227" t="s">
        <v>21</v>
      </c>
      <c r="N173" s="228" t="s">
        <v>43</v>
      </c>
      <c r="O173" s="46"/>
      <c r="P173" s="229">
        <f>O173*H173</f>
        <v>0</v>
      </c>
      <c r="Q173" s="229">
        <v>0.00012</v>
      </c>
      <c r="R173" s="229">
        <f>Q173*H173</f>
        <v>0.0162984</v>
      </c>
      <c r="S173" s="229">
        <v>0</v>
      </c>
      <c r="T173" s="230">
        <f>S173*H173</f>
        <v>0</v>
      </c>
      <c r="AR173" s="23" t="s">
        <v>174</v>
      </c>
      <c r="AT173" s="23" t="s">
        <v>137</v>
      </c>
      <c r="AU173" s="23" t="s">
        <v>82</v>
      </c>
      <c r="AY173" s="23" t="s">
        <v>134</v>
      </c>
      <c r="BE173" s="231">
        <f>IF(N173="základní",J173,0)</f>
        <v>0</v>
      </c>
      <c r="BF173" s="231">
        <f>IF(N173="snížená",J173,0)</f>
        <v>0</v>
      </c>
      <c r="BG173" s="231">
        <f>IF(N173="zákl. přenesená",J173,0)</f>
        <v>0</v>
      </c>
      <c r="BH173" s="231">
        <f>IF(N173="sníž. přenesená",J173,0)</f>
        <v>0</v>
      </c>
      <c r="BI173" s="231">
        <f>IF(N173="nulová",J173,0)</f>
        <v>0</v>
      </c>
      <c r="BJ173" s="23" t="s">
        <v>80</v>
      </c>
      <c r="BK173" s="231">
        <f>ROUND(I173*H173,2)</f>
        <v>0</v>
      </c>
      <c r="BL173" s="23" t="s">
        <v>174</v>
      </c>
      <c r="BM173" s="23" t="s">
        <v>282</v>
      </c>
    </row>
    <row r="174" spans="2:51" s="11" customFormat="1" ht="13.5">
      <c r="B174" s="236"/>
      <c r="C174" s="237"/>
      <c r="D174" s="238" t="s">
        <v>176</v>
      </c>
      <c r="E174" s="239" t="s">
        <v>21</v>
      </c>
      <c r="F174" s="240" t="s">
        <v>283</v>
      </c>
      <c r="G174" s="237"/>
      <c r="H174" s="241">
        <v>135.82</v>
      </c>
      <c r="I174" s="242"/>
      <c r="J174" s="237"/>
      <c r="K174" s="237"/>
      <c r="L174" s="243"/>
      <c r="M174" s="244"/>
      <c r="N174" s="245"/>
      <c r="O174" s="245"/>
      <c r="P174" s="245"/>
      <c r="Q174" s="245"/>
      <c r="R174" s="245"/>
      <c r="S174" s="245"/>
      <c r="T174" s="246"/>
      <c r="AT174" s="247" t="s">
        <v>176</v>
      </c>
      <c r="AU174" s="247" t="s">
        <v>82</v>
      </c>
      <c r="AV174" s="11" t="s">
        <v>82</v>
      </c>
      <c r="AW174" s="11" t="s">
        <v>35</v>
      </c>
      <c r="AX174" s="11" t="s">
        <v>72</v>
      </c>
      <c r="AY174" s="247" t="s">
        <v>134</v>
      </c>
    </row>
    <row r="175" spans="2:51" s="12" customFormat="1" ht="13.5">
      <c r="B175" s="248"/>
      <c r="C175" s="249"/>
      <c r="D175" s="238" t="s">
        <v>176</v>
      </c>
      <c r="E175" s="250" t="s">
        <v>21</v>
      </c>
      <c r="F175" s="251" t="s">
        <v>178</v>
      </c>
      <c r="G175" s="249"/>
      <c r="H175" s="252">
        <v>135.82</v>
      </c>
      <c r="I175" s="253"/>
      <c r="J175" s="249"/>
      <c r="K175" s="249"/>
      <c r="L175" s="254"/>
      <c r="M175" s="255"/>
      <c r="N175" s="256"/>
      <c r="O175" s="256"/>
      <c r="P175" s="256"/>
      <c r="Q175" s="256"/>
      <c r="R175" s="256"/>
      <c r="S175" s="256"/>
      <c r="T175" s="257"/>
      <c r="AT175" s="258" t="s">
        <v>176</v>
      </c>
      <c r="AU175" s="258" t="s">
        <v>82</v>
      </c>
      <c r="AV175" s="12" t="s">
        <v>174</v>
      </c>
      <c r="AW175" s="12" t="s">
        <v>35</v>
      </c>
      <c r="AX175" s="12" t="s">
        <v>80</v>
      </c>
      <c r="AY175" s="258" t="s">
        <v>134</v>
      </c>
    </row>
    <row r="176" spans="2:65" s="1" customFormat="1" ht="25.5" customHeight="1">
      <c r="B176" s="45"/>
      <c r="C176" s="220" t="s">
        <v>284</v>
      </c>
      <c r="D176" s="220" t="s">
        <v>137</v>
      </c>
      <c r="E176" s="221" t="s">
        <v>285</v>
      </c>
      <c r="F176" s="222" t="s">
        <v>286</v>
      </c>
      <c r="G176" s="223" t="s">
        <v>245</v>
      </c>
      <c r="H176" s="224">
        <v>111.74</v>
      </c>
      <c r="I176" s="225"/>
      <c r="J176" s="226">
        <f>ROUND(I176*H176,2)</f>
        <v>0</v>
      </c>
      <c r="K176" s="222" t="s">
        <v>140</v>
      </c>
      <c r="L176" s="71"/>
      <c r="M176" s="227" t="s">
        <v>21</v>
      </c>
      <c r="N176" s="228" t="s">
        <v>43</v>
      </c>
      <c r="O176" s="46"/>
      <c r="P176" s="229">
        <f>O176*H176</f>
        <v>0</v>
      </c>
      <c r="Q176" s="229">
        <v>9E-05</v>
      </c>
      <c r="R176" s="229">
        <f>Q176*H176</f>
        <v>0.0100566</v>
      </c>
      <c r="S176" s="229">
        <v>0</v>
      </c>
      <c r="T176" s="230">
        <f>S176*H176</f>
        <v>0</v>
      </c>
      <c r="AR176" s="23" t="s">
        <v>174</v>
      </c>
      <c r="AT176" s="23" t="s">
        <v>137</v>
      </c>
      <c r="AU176" s="23" t="s">
        <v>82</v>
      </c>
      <c r="AY176" s="23" t="s">
        <v>134</v>
      </c>
      <c r="BE176" s="231">
        <f>IF(N176="základní",J176,0)</f>
        <v>0</v>
      </c>
      <c r="BF176" s="231">
        <f>IF(N176="snížená",J176,0)</f>
        <v>0</v>
      </c>
      <c r="BG176" s="231">
        <f>IF(N176="zákl. přenesená",J176,0)</f>
        <v>0</v>
      </c>
      <c r="BH176" s="231">
        <f>IF(N176="sníž. přenesená",J176,0)</f>
        <v>0</v>
      </c>
      <c r="BI176" s="231">
        <f>IF(N176="nulová",J176,0)</f>
        <v>0</v>
      </c>
      <c r="BJ176" s="23" t="s">
        <v>80</v>
      </c>
      <c r="BK176" s="231">
        <f>ROUND(I176*H176,2)</f>
        <v>0</v>
      </c>
      <c r="BL176" s="23" t="s">
        <v>174</v>
      </c>
      <c r="BM176" s="23" t="s">
        <v>287</v>
      </c>
    </row>
    <row r="177" spans="2:51" s="11" customFormat="1" ht="13.5">
      <c r="B177" s="236"/>
      <c r="C177" s="237"/>
      <c r="D177" s="238" t="s">
        <v>176</v>
      </c>
      <c r="E177" s="239" t="s">
        <v>21</v>
      </c>
      <c r="F177" s="240" t="s">
        <v>288</v>
      </c>
      <c r="G177" s="237"/>
      <c r="H177" s="241">
        <v>111.74</v>
      </c>
      <c r="I177" s="242"/>
      <c r="J177" s="237"/>
      <c r="K177" s="237"/>
      <c r="L177" s="243"/>
      <c r="M177" s="244"/>
      <c r="N177" s="245"/>
      <c r="O177" s="245"/>
      <c r="P177" s="245"/>
      <c r="Q177" s="245"/>
      <c r="R177" s="245"/>
      <c r="S177" s="245"/>
      <c r="T177" s="246"/>
      <c r="AT177" s="247" t="s">
        <v>176</v>
      </c>
      <c r="AU177" s="247" t="s">
        <v>82</v>
      </c>
      <c r="AV177" s="11" t="s">
        <v>82</v>
      </c>
      <c r="AW177" s="11" t="s">
        <v>35</v>
      </c>
      <c r="AX177" s="11" t="s">
        <v>72</v>
      </c>
      <c r="AY177" s="247" t="s">
        <v>134</v>
      </c>
    </row>
    <row r="178" spans="2:51" s="12" customFormat="1" ht="13.5">
      <c r="B178" s="248"/>
      <c r="C178" s="249"/>
      <c r="D178" s="238" t="s">
        <v>176</v>
      </c>
      <c r="E178" s="250" t="s">
        <v>21</v>
      </c>
      <c r="F178" s="251" t="s">
        <v>178</v>
      </c>
      <c r="G178" s="249"/>
      <c r="H178" s="252">
        <v>111.74</v>
      </c>
      <c r="I178" s="253"/>
      <c r="J178" s="249"/>
      <c r="K178" s="249"/>
      <c r="L178" s="254"/>
      <c r="M178" s="255"/>
      <c r="N178" s="256"/>
      <c r="O178" s="256"/>
      <c r="P178" s="256"/>
      <c r="Q178" s="256"/>
      <c r="R178" s="256"/>
      <c r="S178" s="256"/>
      <c r="T178" s="257"/>
      <c r="AT178" s="258" t="s">
        <v>176</v>
      </c>
      <c r="AU178" s="258" t="s">
        <v>82</v>
      </c>
      <c r="AV178" s="12" t="s">
        <v>174</v>
      </c>
      <c r="AW178" s="12" t="s">
        <v>35</v>
      </c>
      <c r="AX178" s="12" t="s">
        <v>80</v>
      </c>
      <c r="AY178" s="258" t="s">
        <v>134</v>
      </c>
    </row>
    <row r="179" spans="2:65" s="1" customFormat="1" ht="16.5" customHeight="1">
      <c r="B179" s="45"/>
      <c r="C179" s="220" t="s">
        <v>289</v>
      </c>
      <c r="D179" s="220" t="s">
        <v>137</v>
      </c>
      <c r="E179" s="221" t="s">
        <v>290</v>
      </c>
      <c r="F179" s="222" t="s">
        <v>291</v>
      </c>
      <c r="G179" s="223" t="s">
        <v>232</v>
      </c>
      <c r="H179" s="224">
        <v>1</v>
      </c>
      <c r="I179" s="225"/>
      <c r="J179" s="226">
        <f>ROUND(I179*H179,2)</f>
        <v>0</v>
      </c>
      <c r="K179" s="222" t="s">
        <v>140</v>
      </c>
      <c r="L179" s="71"/>
      <c r="M179" s="227" t="s">
        <v>21</v>
      </c>
      <c r="N179" s="228" t="s">
        <v>43</v>
      </c>
      <c r="O179" s="46"/>
      <c r="P179" s="229">
        <f>O179*H179</f>
        <v>0</v>
      </c>
      <c r="Q179" s="229">
        <v>0.01698</v>
      </c>
      <c r="R179" s="229">
        <f>Q179*H179</f>
        <v>0.01698</v>
      </c>
      <c r="S179" s="229">
        <v>0</v>
      </c>
      <c r="T179" s="230">
        <f>S179*H179</f>
        <v>0</v>
      </c>
      <c r="AR179" s="23" t="s">
        <v>174</v>
      </c>
      <c r="AT179" s="23" t="s">
        <v>137</v>
      </c>
      <c r="AU179" s="23" t="s">
        <v>82</v>
      </c>
      <c r="AY179" s="23" t="s">
        <v>134</v>
      </c>
      <c r="BE179" s="231">
        <f>IF(N179="základní",J179,0)</f>
        <v>0</v>
      </c>
      <c r="BF179" s="231">
        <f>IF(N179="snížená",J179,0)</f>
        <v>0</v>
      </c>
      <c r="BG179" s="231">
        <f>IF(N179="zákl. přenesená",J179,0)</f>
        <v>0</v>
      </c>
      <c r="BH179" s="231">
        <f>IF(N179="sníž. přenesená",J179,0)</f>
        <v>0</v>
      </c>
      <c r="BI179" s="231">
        <f>IF(N179="nulová",J179,0)</f>
        <v>0</v>
      </c>
      <c r="BJ179" s="23" t="s">
        <v>80</v>
      </c>
      <c r="BK179" s="231">
        <f>ROUND(I179*H179,2)</f>
        <v>0</v>
      </c>
      <c r="BL179" s="23" t="s">
        <v>174</v>
      </c>
      <c r="BM179" s="23" t="s">
        <v>292</v>
      </c>
    </row>
    <row r="180" spans="2:65" s="1" customFormat="1" ht="16.5" customHeight="1">
      <c r="B180" s="45"/>
      <c r="C180" s="259" t="s">
        <v>293</v>
      </c>
      <c r="D180" s="259" t="s">
        <v>220</v>
      </c>
      <c r="E180" s="260" t="s">
        <v>294</v>
      </c>
      <c r="F180" s="261" t="s">
        <v>295</v>
      </c>
      <c r="G180" s="262" t="s">
        <v>232</v>
      </c>
      <c r="H180" s="263">
        <v>1</v>
      </c>
      <c r="I180" s="264"/>
      <c r="J180" s="265">
        <f>ROUND(I180*H180,2)</f>
        <v>0</v>
      </c>
      <c r="K180" s="261" t="s">
        <v>140</v>
      </c>
      <c r="L180" s="266"/>
      <c r="M180" s="267" t="s">
        <v>21</v>
      </c>
      <c r="N180" s="268" t="s">
        <v>43</v>
      </c>
      <c r="O180" s="46"/>
      <c r="P180" s="229">
        <f>O180*H180</f>
        <v>0</v>
      </c>
      <c r="Q180" s="229">
        <v>0.0106</v>
      </c>
      <c r="R180" s="229">
        <f>Q180*H180</f>
        <v>0.0106</v>
      </c>
      <c r="S180" s="229">
        <v>0</v>
      </c>
      <c r="T180" s="230">
        <f>S180*H180</f>
        <v>0</v>
      </c>
      <c r="AR180" s="23" t="s">
        <v>214</v>
      </c>
      <c r="AT180" s="23" t="s">
        <v>220</v>
      </c>
      <c r="AU180" s="23" t="s">
        <v>82</v>
      </c>
      <c r="AY180" s="23" t="s">
        <v>134</v>
      </c>
      <c r="BE180" s="231">
        <f>IF(N180="základní",J180,0)</f>
        <v>0</v>
      </c>
      <c r="BF180" s="231">
        <f>IF(N180="snížená",J180,0)</f>
        <v>0</v>
      </c>
      <c r="BG180" s="231">
        <f>IF(N180="zákl. přenesená",J180,0)</f>
        <v>0</v>
      </c>
      <c r="BH180" s="231">
        <f>IF(N180="sníž. přenesená",J180,0)</f>
        <v>0</v>
      </c>
      <c r="BI180" s="231">
        <f>IF(N180="nulová",J180,0)</f>
        <v>0</v>
      </c>
      <c r="BJ180" s="23" t="s">
        <v>80</v>
      </c>
      <c r="BK180" s="231">
        <f>ROUND(I180*H180,2)</f>
        <v>0</v>
      </c>
      <c r="BL180" s="23" t="s">
        <v>174</v>
      </c>
      <c r="BM180" s="23" t="s">
        <v>296</v>
      </c>
    </row>
    <row r="181" spans="2:63" s="10" customFormat="1" ht="29.85" customHeight="1">
      <c r="B181" s="204"/>
      <c r="C181" s="205"/>
      <c r="D181" s="206" t="s">
        <v>71</v>
      </c>
      <c r="E181" s="218" t="s">
        <v>219</v>
      </c>
      <c r="F181" s="218" t="s">
        <v>297</v>
      </c>
      <c r="G181" s="205"/>
      <c r="H181" s="205"/>
      <c r="I181" s="208"/>
      <c r="J181" s="219">
        <f>BK181</f>
        <v>0</v>
      </c>
      <c r="K181" s="205"/>
      <c r="L181" s="210"/>
      <c r="M181" s="211"/>
      <c r="N181" s="212"/>
      <c r="O181" s="212"/>
      <c r="P181" s="213">
        <f>SUM(P182:P209)</f>
        <v>0</v>
      </c>
      <c r="Q181" s="212"/>
      <c r="R181" s="213">
        <f>SUM(R182:R209)</f>
        <v>0.11822200000000001</v>
      </c>
      <c r="S181" s="212"/>
      <c r="T181" s="214">
        <f>SUM(T182:T209)</f>
        <v>3.9419549999999997</v>
      </c>
      <c r="AR181" s="215" t="s">
        <v>80</v>
      </c>
      <c r="AT181" s="216" t="s">
        <v>71</v>
      </c>
      <c r="AU181" s="216" t="s">
        <v>80</v>
      </c>
      <c r="AY181" s="215" t="s">
        <v>134</v>
      </c>
      <c r="BK181" s="217">
        <f>SUM(BK182:BK209)</f>
        <v>0</v>
      </c>
    </row>
    <row r="182" spans="2:65" s="1" customFormat="1" ht="16.5" customHeight="1">
      <c r="B182" s="45"/>
      <c r="C182" s="220" t="s">
        <v>298</v>
      </c>
      <c r="D182" s="220" t="s">
        <v>137</v>
      </c>
      <c r="E182" s="221" t="s">
        <v>299</v>
      </c>
      <c r="F182" s="222" t="s">
        <v>300</v>
      </c>
      <c r="G182" s="223" t="s">
        <v>301</v>
      </c>
      <c r="H182" s="224">
        <v>15</v>
      </c>
      <c r="I182" s="225"/>
      <c r="J182" s="226">
        <f>ROUND(I182*H182,2)</f>
        <v>0</v>
      </c>
      <c r="K182" s="222" t="s">
        <v>140</v>
      </c>
      <c r="L182" s="71"/>
      <c r="M182" s="227" t="s">
        <v>21</v>
      </c>
      <c r="N182" s="228" t="s">
        <v>43</v>
      </c>
      <c r="O182" s="46"/>
      <c r="P182" s="229">
        <f>O182*H182</f>
        <v>0</v>
      </c>
      <c r="Q182" s="229">
        <v>0</v>
      </c>
      <c r="R182" s="229">
        <f>Q182*H182</f>
        <v>0</v>
      </c>
      <c r="S182" s="229">
        <v>0</v>
      </c>
      <c r="T182" s="230">
        <f>S182*H182</f>
        <v>0</v>
      </c>
      <c r="AR182" s="23" t="s">
        <v>174</v>
      </c>
      <c r="AT182" s="23" t="s">
        <v>137</v>
      </c>
      <c r="AU182" s="23" t="s">
        <v>82</v>
      </c>
      <c r="AY182" s="23" t="s">
        <v>134</v>
      </c>
      <c r="BE182" s="231">
        <f>IF(N182="základní",J182,0)</f>
        <v>0</v>
      </c>
      <c r="BF182" s="231">
        <f>IF(N182="snížená",J182,0)</f>
        <v>0</v>
      </c>
      <c r="BG182" s="231">
        <f>IF(N182="zákl. přenesená",J182,0)</f>
        <v>0</v>
      </c>
      <c r="BH182" s="231">
        <f>IF(N182="sníž. přenesená",J182,0)</f>
        <v>0</v>
      </c>
      <c r="BI182" s="231">
        <f>IF(N182="nulová",J182,0)</f>
        <v>0</v>
      </c>
      <c r="BJ182" s="23" t="s">
        <v>80</v>
      </c>
      <c r="BK182" s="231">
        <f>ROUND(I182*H182,2)</f>
        <v>0</v>
      </c>
      <c r="BL182" s="23" t="s">
        <v>174</v>
      </c>
      <c r="BM182" s="23" t="s">
        <v>302</v>
      </c>
    </row>
    <row r="183" spans="2:65" s="1" customFormat="1" ht="25.5" customHeight="1">
      <c r="B183" s="45"/>
      <c r="C183" s="220" t="s">
        <v>303</v>
      </c>
      <c r="D183" s="220" t="s">
        <v>137</v>
      </c>
      <c r="E183" s="221" t="s">
        <v>304</v>
      </c>
      <c r="F183" s="222" t="s">
        <v>305</v>
      </c>
      <c r="G183" s="223" t="s">
        <v>188</v>
      </c>
      <c r="H183" s="224">
        <v>198.68</v>
      </c>
      <c r="I183" s="225"/>
      <c r="J183" s="226">
        <f>ROUND(I183*H183,2)</f>
        <v>0</v>
      </c>
      <c r="K183" s="222" t="s">
        <v>140</v>
      </c>
      <c r="L183" s="71"/>
      <c r="M183" s="227" t="s">
        <v>21</v>
      </c>
      <c r="N183" s="228" t="s">
        <v>43</v>
      </c>
      <c r="O183" s="46"/>
      <c r="P183" s="229">
        <f>O183*H183</f>
        <v>0</v>
      </c>
      <c r="Q183" s="229">
        <v>0.00021</v>
      </c>
      <c r="R183" s="229">
        <f>Q183*H183</f>
        <v>0.041722800000000004</v>
      </c>
      <c r="S183" s="229">
        <v>0</v>
      </c>
      <c r="T183" s="230">
        <f>S183*H183</f>
        <v>0</v>
      </c>
      <c r="AR183" s="23" t="s">
        <v>174</v>
      </c>
      <c r="AT183" s="23" t="s">
        <v>137</v>
      </c>
      <c r="AU183" s="23" t="s">
        <v>82</v>
      </c>
      <c r="AY183" s="23" t="s">
        <v>134</v>
      </c>
      <c r="BE183" s="231">
        <f>IF(N183="základní",J183,0)</f>
        <v>0</v>
      </c>
      <c r="BF183" s="231">
        <f>IF(N183="snížená",J183,0)</f>
        <v>0</v>
      </c>
      <c r="BG183" s="231">
        <f>IF(N183="zákl. přenesená",J183,0)</f>
        <v>0</v>
      </c>
      <c r="BH183" s="231">
        <f>IF(N183="sníž. přenesená",J183,0)</f>
        <v>0</v>
      </c>
      <c r="BI183" s="231">
        <f>IF(N183="nulová",J183,0)</f>
        <v>0</v>
      </c>
      <c r="BJ183" s="23" t="s">
        <v>80</v>
      </c>
      <c r="BK183" s="231">
        <f>ROUND(I183*H183,2)</f>
        <v>0</v>
      </c>
      <c r="BL183" s="23" t="s">
        <v>174</v>
      </c>
      <c r="BM183" s="23" t="s">
        <v>306</v>
      </c>
    </row>
    <row r="184" spans="2:51" s="11" customFormat="1" ht="13.5">
      <c r="B184" s="236"/>
      <c r="C184" s="237"/>
      <c r="D184" s="238" t="s">
        <v>176</v>
      </c>
      <c r="E184" s="239" t="s">
        <v>21</v>
      </c>
      <c r="F184" s="240" t="s">
        <v>307</v>
      </c>
      <c r="G184" s="237"/>
      <c r="H184" s="241">
        <v>9.4</v>
      </c>
      <c r="I184" s="242"/>
      <c r="J184" s="237"/>
      <c r="K184" s="237"/>
      <c r="L184" s="243"/>
      <c r="M184" s="244"/>
      <c r="N184" s="245"/>
      <c r="O184" s="245"/>
      <c r="P184" s="245"/>
      <c r="Q184" s="245"/>
      <c r="R184" s="245"/>
      <c r="S184" s="245"/>
      <c r="T184" s="246"/>
      <c r="AT184" s="247" t="s">
        <v>176</v>
      </c>
      <c r="AU184" s="247" t="s">
        <v>82</v>
      </c>
      <c r="AV184" s="11" t="s">
        <v>82</v>
      </c>
      <c r="AW184" s="11" t="s">
        <v>35</v>
      </c>
      <c r="AX184" s="11" t="s">
        <v>72</v>
      </c>
      <c r="AY184" s="247" t="s">
        <v>134</v>
      </c>
    </row>
    <row r="185" spans="2:51" s="11" customFormat="1" ht="13.5">
      <c r="B185" s="236"/>
      <c r="C185" s="237"/>
      <c r="D185" s="238" t="s">
        <v>176</v>
      </c>
      <c r="E185" s="239" t="s">
        <v>21</v>
      </c>
      <c r="F185" s="240" t="s">
        <v>308</v>
      </c>
      <c r="G185" s="237"/>
      <c r="H185" s="241">
        <v>189.28</v>
      </c>
      <c r="I185" s="242"/>
      <c r="J185" s="237"/>
      <c r="K185" s="237"/>
      <c r="L185" s="243"/>
      <c r="M185" s="244"/>
      <c r="N185" s="245"/>
      <c r="O185" s="245"/>
      <c r="P185" s="245"/>
      <c r="Q185" s="245"/>
      <c r="R185" s="245"/>
      <c r="S185" s="245"/>
      <c r="T185" s="246"/>
      <c r="AT185" s="247" t="s">
        <v>176</v>
      </c>
      <c r="AU185" s="247" t="s">
        <v>82</v>
      </c>
      <c r="AV185" s="11" t="s">
        <v>82</v>
      </c>
      <c r="AW185" s="11" t="s">
        <v>35</v>
      </c>
      <c r="AX185" s="11" t="s">
        <v>72</v>
      </c>
      <c r="AY185" s="247" t="s">
        <v>134</v>
      </c>
    </row>
    <row r="186" spans="2:51" s="12" customFormat="1" ht="13.5">
      <c r="B186" s="248"/>
      <c r="C186" s="249"/>
      <c r="D186" s="238" t="s">
        <v>176</v>
      </c>
      <c r="E186" s="250" t="s">
        <v>21</v>
      </c>
      <c r="F186" s="251" t="s">
        <v>178</v>
      </c>
      <c r="G186" s="249"/>
      <c r="H186" s="252">
        <v>198.68</v>
      </c>
      <c r="I186" s="253"/>
      <c r="J186" s="249"/>
      <c r="K186" s="249"/>
      <c r="L186" s="254"/>
      <c r="M186" s="255"/>
      <c r="N186" s="256"/>
      <c r="O186" s="256"/>
      <c r="P186" s="256"/>
      <c r="Q186" s="256"/>
      <c r="R186" s="256"/>
      <c r="S186" s="256"/>
      <c r="T186" s="257"/>
      <c r="AT186" s="258" t="s">
        <v>176</v>
      </c>
      <c r="AU186" s="258" t="s">
        <v>82</v>
      </c>
      <c r="AV186" s="12" t="s">
        <v>174</v>
      </c>
      <c r="AW186" s="12" t="s">
        <v>35</v>
      </c>
      <c r="AX186" s="12" t="s">
        <v>80</v>
      </c>
      <c r="AY186" s="258" t="s">
        <v>134</v>
      </c>
    </row>
    <row r="187" spans="2:65" s="1" customFormat="1" ht="16.5" customHeight="1">
      <c r="B187" s="45"/>
      <c r="C187" s="220" t="s">
        <v>309</v>
      </c>
      <c r="D187" s="220" t="s">
        <v>137</v>
      </c>
      <c r="E187" s="221" t="s">
        <v>310</v>
      </c>
      <c r="F187" s="222" t="s">
        <v>311</v>
      </c>
      <c r="G187" s="223" t="s">
        <v>188</v>
      </c>
      <c r="H187" s="224">
        <v>198.68</v>
      </c>
      <c r="I187" s="225"/>
      <c r="J187" s="226">
        <f>ROUND(I187*H187,2)</f>
        <v>0</v>
      </c>
      <c r="K187" s="222" t="s">
        <v>140</v>
      </c>
      <c r="L187" s="71"/>
      <c r="M187" s="227" t="s">
        <v>21</v>
      </c>
      <c r="N187" s="228" t="s">
        <v>43</v>
      </c>
      <c r="O187" s="46"/>
      <c r="P187" s="229">
        <f>O187*H187</f>
        <v>0</v>
      </c>
      <c r="Q187" s="229">
        <v>4E-05</v>
      </c>
      <c r="R187" s="229">
        <f>Q187*H187</f>
        <v>0.007947200000000001</v>
      </c>
      <c r="S187" s="229">
        <v>0</v>
      </c>
      <c r="T187" s="230">
        <f>S187*H187</f>
        <v>0</v>
      </c>
      <c r="AR187" s="23" t="s">
        <v>174</v>
      </c>
      <c r="AT187" s="23" t="s">
        <v>137</v>
      </c>
      <c r="AU187" s="23" t="s">
        <v>82</v>
      </c>
      <c r="AY187" s="23" t="s">
        <v>134</v>
      </c>
      <c r="BE187" s="231">
        <f>IF(N187="základní",J187,0)</f>
        <v>0</v>
      </c>
      <c r="BF187" s="231">
        <f>IF(N187="snížená",J187,0)</f>
        <v>0</v>
      </c>
      <c r="BG187" s="231">
        <f>IF(N187="zákl. přenesená",J187,0)</f>
        <v>0</v>
      </c>
      <c r="BH187" s="231">
        <f>IF(N187="sníž. přenesená",J187,0)</f>
        <v>0</v>
      </c>
      <c r="BI187" s="231">
        <f>IF(N187="nulová",J187,0)</f>
        <v>0</v>
      </c>
      <c r="BJ187" s="23" t="s">
        <v>80</v>
      </c>
      <c r="BK187" s="231">
        <f>ROUND(I187*H187,2)</f>
        <v>0</v>
      </c>
      <c r="BL187" s="23" t="s">
        <v>174</v>
      </c>
      <c r="BM187" s="23" t="s">
        <v>312</v>
      </c>
    </row>
    <row r="188" spans="2:65" s="1" customFormat="1" ht="25.5" customHeight="1">
      <c r="B188" s="45"/>
      <c r="C188" s="220" t="s">
        <v>313</v>
      </c>
      <c r="D188" s="220" t="s">
        <v>137</v>
      </c>
      <c r="E188" s="221" t="s">
        <v>314</v>
      </c>
      <c r="F188" s="222" t="s">
        <v>315</v>
      </c>
      <c r="G188" s="223" t="s">
        <v>173</v>
      </c>
      <c r="H188" s="224">
        <v>1.093</v>
      </c>
      <c r="I188" s="225"/>
      <c r="J188" s="226">
        <f>ROUND(I188*H188,2)</f>
        <v>0</v>
      </c>
      <c r="K188" s="222" t="s">
        <v>140</v>
      </c>
      <c r="L188" s="71"/>
      <c r="M188" s="227" t="s">
        <v>21</v>
      </c>
      <c r="N188" s="228" t="s">
        <v>43</v>
      </c>
      <c r="O188" s="46"/>
      <c r="P188" s="229">
        <f>O188*H188</f>
        <v>0</v>
      </c>
      <c r="Q188" s="229">
        <v>0</v>
      </c>
      <c r="R188" s="229">
        <f>Q188*H188</f>
        <v>0</v>
      </c>
      <c r="S188" s="229">
        <v>1.8</v>
      </c>
      <c r="T188" s="230">
        <f>S188*H188</f>
        <v>1.9674</v>
      </c>
      <c r="AR188" s="23" t="s">
        <v>174</v>
      </c>
      <c r="AT188" s="23" t="s">
        <v>137</v>
      </c>
      <c r="AU188" s="23" t="s">
        <v>82</v>
      </c>
      <c r="AY188" s="23" t="s">
        <v>134</v>
      </c>
      <c r="BE188" s="231">
        <f>IF(N188="základní",J188,0)</f>
        <v>0</v>
      </c>
      <c r="BF188" s="231">
        <f>IF(N188="snížená",J188,0)</f>
        <v>0</v>
      </c>
      <c r="BG188" s="231">
        <f>IF(N188="zákl. přenesená",J188,0)</f>
        <v>0</v>
      </c>
      <c r="BH188" s="231">
        <f>IF(N188="sníž. přenesená",J188,0)</f>
        <v>0</v>
      </c>
      <c r="BI188" s="231">
        <f>IF(N188="nulová",J188,0)</f>
        <v>0</v>
      </c>
      <c r="BJ188" s="23" t="s">
        <v>80</v>
      </c>
      <c r="BK188" s="231">
        <f>ROUND(I188*H188,2)</f>
        <v>0</v>
      </c>
      <c r="BL188" s="23" t="s">
        <v>174</v>
      </c>
      <c r="BM188" s="23" t="s">
        <v>316</v>
      </c>
    </row>
    <row r="189" spans="2:51" s="13" customFormat="1" ht="13.5">
      <c r="B189" s="269"/>
      <c r="C189" s="270"/>
      <c r="D189" s="238" t="s">
        <v>176</v>
      </c>
      <c r="E189" s="271" t="s">
        <v>21</v>
      </c>
      <c r="F189" s="272" t="s">
        <v>317</v>
      </c>
      <c r="G189" s="270"/>
      <c r="H189" s="271" t="s">
        <v>21</v>
      </c>
      <c r="I189" s="273"/>
      <c r="J189" s="270"/>
      <c r="K189" s="270"/>
      <c r="L189" s="274"/>
      <c r="M189" s="275"/>
      <c r="N189" s="276"/>
      <c r="O189" s="276"/>
      <c r="P189" s="276"/>
      <c r="Q189" s="276"/>
      <c r="R189" s="276"/>
      <c r="S189" s="276"/>
      <c r="T189" s="277"/>
      <c r="AT189" s="278" t="s">
        <v>176</v>
      </c>
      <c r="AU189" s="278" t="s">
        <v>82</v>
      </c>
      <c r="AV189" s="13" t="s">
        <v>80</v>
      </c>
      <c r="AW189" s="13" t="s">
        <v>35</v>
      </c>
      <c r="AX189" s="13" t="s">
        <v>72</v>
      </c>
      <c r="AY189" s="278" t="s">
        <v>134</v>
      </c>
    </row>
    <row r="190" spans="2:51" s="11" customFormat="1" ht="13.5">
      <c r="B190" s="236"/>
      <c r="C190" s="237"/>
      <c r="D190" s="238" t="s">
        <v>176</v>
      </c>
      <c r="E190" s="239" t="s">
        <v>21</v>
      </c>
      <c r="F190" s="240" t="s">
        <v>318</v>
      </c>
      <c r="G190" s="237"/>
      <c r="H190" s="241">
        <v>1.093</v>
      </c>
      <c r="I190" s="242"/>
      <c r="J190" s="237"/>
      <c r="K190" s="237"/>
      <c r="L190" s="243"/>
      <c r="M190" s="244"/>
      <c r="N190" s="245"/>
      <c r="O190" s="245"/>
      <c r="P190" s="245"/>
      <c r="Q190" s="245"/>
      <c r="R190" s="245"/>
      <c r="S190" s="245"/>
      <c r="T190" s="246"/>
      <c r="AT190" s="247" t="s">
        <v>176</v>
      </c>
      <c r="AU190" s="247" t="s">
        <v>82</v>
      </c>
      <c r="AV190" s="11" t="s">
        <v>82</v>
      </c>
      <c r="AW190" s="11" t="s">
        <v>35</v>
      </c>
      <c r="AX190" s="11" t="s">
        <v>72</v>
      </c>
      <c r="AY190" s="247" t="s">
        <v>134</v>
      </c>
    </row>
    <row r="191" spans="2:51" s="12" customFormat="1" ht="13.5">
      <c r="B191" s="248"/>
      <c r="C191" s="249"/>
      <c r="D191" s="238" t="s">
        <v>176</v>
      </c>
      <c r="E191" s="250" t="s">
        <v>21</v>
      </c>
      <c r="F191" s="251" t="s">
        <v>178</v>
      </c>
      <c r="G191" s="249"/>
      <c r="H191" s="252">
        <v>1.093</v>
      </c>
      <c r="I191" s="253"/>
      <c r="J191" s="249"/>
      <c r="K191" s="249"/>
      <c r="L191" s="254"/>
      <c r="M191" s="255"/>
      <c r="N191" s="256"/>
      <c r="O191" s="256"/>
      <c r="P191" s="256"/>
      <c r="Q191" s="256"/>
      <c r="R191" s="256"/>
      <c r="S191" s="256"/>
      <c r="T191" s="257"/>
      <c r="AT191" s="258" t="s">
        <v>176</v>
      </c>
      <c r="AU191" s="258" t="s">
        <v>82</v>
      </c>
      <c r="AV191" s="12" t="s">
        <v>174</v>
      </c>
      <c r="AW191" s="12" t="s">
        <v>35</v>
      </c>
      <c r="AX191" s="12" t="s">
        <v>80</v>
      </c>
      <c r="AY191" s="258" t="s">
        <v>134</v>
      </c>
    </row>
    <row r="192" spans="2:65" s="1" customFormat="1" ht="16.5" customHeight="1">
      <c r="B192" s="45"/>
      <c r="C192" s="220" t="s">
        <v>319</v>
      </c>
      <c r="D192" s="220" t="s">
        <v>137</v>
      </c>
      <c r="E192" s="221" t="s">
        <v>320</v>
      </c>
      <c r="F192" s="222" t="s">
        <v>321</v>
      </c>
      <c r="G192" s="223" t="s">
        <v>188</v>
      </c>
      <c r="H192" s="224">
        <v>1.921</v>
      </c>
      <c r="I192" s="225"/>
      <c r="J192" s="226">
        <f>ROUND(I192*H192,2)</f>
        <v>0</v>
      </c>
      <c r="K192" s="222" t="s">
        <v>140</v>
      </c>
      <c r="L192" s="71"/>
      <c r="M192" s="227" t="s">
        <v>21</v>
      </c>
      <c r="N192" s="228" t="s">
        <v>43</v>
      </c>
      <c r="O192" s="46"/>
      <c r="P192" s="229">
        <f>O192*H192</f>
        <v>0</v>
      </c>
      <c r="Q192" s="229">
        <v>0</v>
      </c>
      <c r="R192" s="229">
        <f>Q192*H192</f>
        <v>0</v>
      </c>
      <c r="S192" s="229">
        <v>0.055</v>
      </c>
      <c r="T192" s="230">
        <f>S192*H192</f>
        <v>0.105655</v>
      </c>
      <c r="AR192" s="23" t="s">
        <v>174</v>
      </c>
      <c r="AT192" s="23" t="s">
        <v>137</v>
      </c>
      <c r="AU192" s="23" t="s">
        <v>82</v>
      </c>
      <c r="AY192" s="23" t="s">
        <v>134</v>
      </c>
      <c r="BE192" s="231">
        <f>IF(N192="základní",J192,0)</f>
        <v>0</v>
      </c>
      <c r="BF192" s="231">
        <f>IF(N192="snížená",J192,0)</f>
        <v>0</v>
      </c>
      <c r="BG192" s="231">
        <f>IF(N192="zákl. přenesená",J192,0)</f>
        <v>0</v>
      </c>
      <c r="BH192" s="231">
        <f>IF(N192="sníž. přenesená",J192,0)</f>
        <v>0</v>
      </c>
      <c r="BI192" s="231">
        <f>IF(N192="nulová",J192,0)</f>
        <v>0</v>
      </c>
      <c r="BJ192" s="23" t="s">
        <v>80</v>
      </c>
      <c r="BK192" s="231">
        <f>ROUND(I192*H192,2)</f>
        <v>0</v>
      </c>
      <c r="BL192" s="23" t="s">
        <v>174</v>
      </c>
      <c r="BM192" s="23" t="s">
        <v>322</v>
      </c>
    </row>
    <row r="193" spans="2:51" s="11" customFormat="1" ht="13.5">
      <c r="B193" s="236"/>
      <c r="C193" s="237"/>
      <c r="D193" s="238" t="s">
        <v>176</v>
      </c>
      <c r="E193" s="239" t="s">
        <v>21</v>
      </c>
      <c r="F193" s="240" t="s">
        <v>323</v>
      </c>
      <c r="G193" s="237"/>
      <c r="H193" s="241">
        <v>1.521</v>
      </c>
      <c r="I193" s="242"/>
      <c r="J193" s="237"/>
      <c r="K193" s="237"/>
      <c r="L193" s="243"/>
      <c r="M193" s="244"/>
      <c r="N193" s="245"/>
      <c r="O193" s="245"/>
      <c r="P193" s="245"/>
      <c r="Q193" s="245"/>
      <c r="R193" s="245"/>
      <c r="S193" s="245"/>
      <c r="T193" s="246"/>
      <c r="AT193" s="247" t="s">
        <v>176</v>
      </c>
      <c r="AU193" s="247" t="s">
        <v>82</v>
      </c>
      <c r="AV193" s="11" t="s">
        <v>82</v>
      </c>
      <c r="AW193" s="11" t="s">
        <v>35</v>
      </c>
      <c r="AX193" s="11" t="s">
        <v>72</v>
      </c>
      <c r="AY193" s="247" t="s">
        <v>134</v>
      </c>
    </row>
    <row r="194" spans="2:51" s="11" customFormat="1" ht="13.5">
      <c r="B194" s="236"/>
      <c r="C194" s="237"/>
      <c r="D194" s="238" t="s">
        <v>176</v>
      </c>
      <c r="E194" s="239" t="s">
        <v>21</v>
      </c>
      <c r="F194" s="240" t="s">
        <v>324</v>
      </c>
      <c r="G194" s="237"/>
      <c r="H194" s="241">
        <v>0.4</v>
      </c>
      <c r="I194" s="242"/>
      <c r="J194" s="237"/>
      <c r="K194" s="237"/>
      <c r="L194" s="243"/>
      <c r="M194" s="244"/>
      <c r="N194" s="245"/>
      <c r="O194" s="245"/>
      <c r="P194" s="245"/>
      <c r="Q194" s="245"/>
      <c r="R194" s="245"/>
      <c r="S194" s="245"/>
      <c r="T194" s="246"/>
      <c r="AT194" s="247" t="s">
        <v>176</v>
      </c>
      <c r="AU194" s="247" t="s">
        <v>82</v>
      </c>
      <c r="AV194" s="11" t="s">
        <v>82</v>
      </c>
      <c r="AW194" s="11" t="s">
        <v>35</v>
      </c>
      <c r="AX194" s="11" t="s">
        <v>72</v>
      </c>
      <c r="AY194" s="247" t="s">
        <v>134</v>
      </c>
    </row>
    <row r="195" spans="2:51" s="12" customFormat="1" ht="13.5">
      <c r="B195" s="248"/>
      <c r="C195" s="249"/>
      <c r="D195" s="238" t="s">
        <v>176</v>
      </c>
      <c r="E195" s="250" t="s">
        <v>21</v>
      </c>
      <c r="F195" s="251" t="s">
        <v>178</v>
      </c>
      <c r="G195" s="249"/>
      <c r="H195" s="252">
        <v>1.921</v>
      </c>
      <c r="I195" s="253"/>
      <c r="J195" s="249"/>
      <c r="K195" s="249"/>
      <c r="L195" s="254"/>
      <c r="M195" s="255"/>
      <c r="N195" s="256"/>
      <c r="O195" s="256"/>
      <c r="P195" s="256"/>
      <c r="Q195" s="256"/>
      <c r="R195" s="256"/>
      <c r="S195" s="256"/>
      <c r="T195" s="257"/>
      <c r="AT195" s="258" t="s">
        <v>176</v>
      </c>
      <c r="AU195" s="258" t="s">
        <v>82</v>
      </c>
      <c r="AV195" s="12" t="s">
        <v>174</v>
      </c>
      <c r="AW195" s="12" t="s">
        <v>35</v>
      </c>
      <c r="AX195" s="12" t="s">
        <v>80</v>
      </c>
      <c r="AY195" s="258" t="s">
        <v>134</v>
      </c>
    </row>
    <row r="196" spans="2:65" s="1" customFormat="1" ht="16.5" customHeight="1">
      <c r="B196" s="45"/>
      <c r="C196" s="220" t="s">
        <v>325</v>
      </c>
      <c r="D196" s="220" t="s">
        <v>137</v>
      </c>
      <c r="E196" s="221" t="s">
        <v>326</v>
      </c>
      <c r="F196" s="222" t="s">
        <v>327</v>
      </c>
      <c r="G196" s="223" t="s">
        <v>188</v>
      </c>
      <c r="H196" s="224">
        <v>3.2</v>
      </c>
      <c r="I196" s="225"/>
      <c r="J196" s="226">
        <f>ROUND(I196*H196,2)</f>
        <v>0</v>
      </c>
      <c r="K196" s="222" t="s">
        <v>140</v>
      </c>
      <c r="L196" s="71"/>
      <c r="M196" s="227" t="s">
        <v>21</v>
      </c>
      <c r="N196" s="228" t="s">
        <v>43</v>
      </c>
      <c r="O196" s="46"/>
      <c r="P196" s="229">
        <f>O196*H196</f>
        <v>0</v>
      </c>
      <c r="Q196" s="229">
        <v>0</v>
      </c>
      <c r="R196" s="229">
        <f>Q196*H196</f>
        <v>0</v>
      </c>
      <c r="S196" s="229">
        <v>0.076</v>
      </c>
      <c r="T196" s="230">
        <f>S196*H196</f>
        <v>0.2432</v>
      </c>
      <c r="AR196" s="23" t="s">
        <v>174</v>
      </c>
      <c r="AT196" s="23" t="s">
        <v>137</v>
      </c>
      <c r="AU196" s="23" t="s">
        <v>82</v>
      </c>
      <c r="AY196" s="23" t="s">
        <v>134</v>
      </c>
      <c r="BE196" s="231">
        <f>IF(N196="základní",J196,0)</f>
        <v>0</v>
      </c>
      <c r="BF196" s="231">
        <f>IF(N196="snížená",J196,0)</f>
        <v>0</v>
      </c>
      <c r="BG196" s="231">
        <f>IF(N196="zákl. přenesená",J196,0)</f>
        <v>0</v>
      </c>
      <c r="BH196" s="231">
        <f>IF(N196="sníž. přenesená",J196,0)</f>
        <v>0</v>
      </c>
      <c r="BI196" s="231">
        <f>IF(N196="nulová",J196,0)</f>
        <v>0</v>
      </c>
      <c r="BJ196" s="23" t="s">
        <v>80</v>
      </c>
      <c r="BK196" s="231">
        <f>ROUND(I196*H196,2)</f>
        <v>0</v>
      </c>
      <c r="BL196" s="23" t="s">
        <v>174</v>
      </c>
      <c r="BM196" s="23" t="s">
        <v>328</v>
      </c>
    </row>
    <row r="197" spans="2:51" s="11" customFormat="1" ht="13.5">
      <c r="B197" s="236"/>
      <c r="C197" s="237"/>
      <c r="D197" s="238" t="s">
        <v>176</v>
      </c>
      <c r="E197" s="239" t="s">
        <v>21</v>
      </c>
      <c r="F197" s="240" t="s">
        <v>329</v>
      </c>
      <c r="G197" s="237"/>
      <c r="H197" s="241">
        <v>3.2</v>
      </c>
      <c r="I197" s="242"/>
      <c r="J197" s="237"/>
      <c r="K197" s="237"/>
      <c r="L197" s="243"/>
      <c r="M197" s="244"/>
      <c r="N197" s="245"/>
      <c r="O197" s="245"/>
      <c r="P197" s="245"/>
      <c r="Q197" s="245"/>
      <c r="R197" s="245"/>
      <c r="S197" s="245"/>
      <c r="T197" s="246"/>
      <c r="AT197" s="247" t="s">
        <v>176</v>
      </c>
      <c r="AU197" s="247" t="s">
        <v>82</v>
      </c>
      <c r="AV197" s="11" t="s">
        <v>82</v>
      </c>
      <c r="AW197" s="11" t="s">
        <v>35</v>
      </c>
      <c r="AX197" s="11" t="s">
        <v>80</v>
      </c>
      <c r="AY197" s="247" t="s">
        <v>134</v>
      </c>
    </row>
    <row r="198" spans="2:65" s="1" customFormat="1" ht="25.5" customHeight="1">
      <c r="B198" s="45"/>
      <c r="C198" s="220" t="s">
        <v>330</v>
      </c>
      <c r="D198" s="220" t="s">
        <v>137</v>
      </c>
      <c r="E198" s="221" t="s">
        <v>331</v>
      </c>
      <c r="F198" s="222" t="s">
        <v>332</v>
      </c>
      <c r="G198" s="223" t="s">
        <v>245</v>
      </c>
      <c r="H198" s="224">
        <v>9.2</v>
      </c>
      <c r="I198" s="225"/>
      <c r="J198" s="226">
        <f>ROUND(I198*H198,2)</f>
        <v>0</v>
      </c>
      <c r="K198" s="222" t="s">
        <v>140</v>
      </c>
      <c r="L198" s="71"/>
      <c r="M198" s="227" t="s">
        <v>21</v>
      </c>
      <c r="N198" s="228" t="s">
        <v>43</v>
      </c>
      <c r="O198" s="46"/>
      <c r="P198" s="229">
        <f>O198*H198</f>
        <v>0</v>
      </c>
      <c r="Q198" s="229">
        <v>0</v>
      </c>
      <c r="R198" s="229">
        <f>Q198*H198</f>
        <v>0</v>
      </c>
      <c r="S198" s="229">
        <v>0.129</v>
      </c>
      <c r="T198" s="230">
        <f>S198*H198</f>
        <v>1.1867999999999999</v>
      </c>
      <c r="AR198" s="23" t="s">
        <v>174</v>
      </c>
      <c r="AT198" s="23" t="s">
        <v>137</v>
      </c>
      <c r="AU198" s="23" t="s">
        <v>82</v>
      </c>
      <c r="AY198" s="23" t="s">
        <v>134</v>
      </c>
      <c r="BE198" s="231">
        <f>IF(N198="základní",J198,0)</f>
        <v>0</v>
      </c>
      <c r="BF198" s="231">
        <f>IF(N198="snížená",J198,0)</f>
        <v>0</v>
      </c>
      <c r="BG198" s="231">
        <f>IF(N198="zákl. přenesená",J198,0)</f>
        <v>0</v>
      </c>
      <c r="BH198" s="231">
        <f>IF(N198="sníž. přenesená",J198,0)</f>
        <v>0</v>
      </c>
      <c r="BI198" s="231">
        <f>IF(N198="nulová",J198,0)</f>
        <v>0</v>
      </c>
      <c r="BJ198" s="23" t="s">
        <v>80</v>
      </c>
      <c r="BK198" s="231">
        <f>ROUND(I198*H198,2)</f>
        <v>0</v>
      </c>
      <c r="BL198" s="23" t="s">
        <v>174</v>
      </c>
      <c r="BM198" s="23" t="s">
        <v>333</v>
      </c>
    </row>
    <row r="199" spans="2:51" s="11" customFormat="1" ht="13.5">
      <c r="B199" s="236"/>
      <c r="C199" s="237"/>
      <c r="D199" s="238" t="s">
        <v>176</v>
      </c>
      <c r="E199" s="239" t="s">
        <v>21</v>
      </c>
      <c r="F199" s="240" t="s">
        <v>334</v>
      </c>
      <c r="G199" s="237"/>
      <c r="H199" s="241">
        <v>9.2</v>
      </c>
      <c r="I199" s="242"/>
      <c r="J199" s="237"/>
      <c r="K199" s="237"/>
      <c r="L199" s="243"/>
      <c r="M199" s="244"/>
      <c r="N199" s="245"/>
      <c r="O199" s="245"/>
      <c r="P199" s="245"/>
      <c r="Q199" s="245"/>
      <c r="R199" s="245"/>
      <c r="S199" s="245"/>
      <c r="T199" s="246"/>
      <c r="AT199" s="247" t="s">
        <v>176</v>
      </c>
      <c r="AU199" s="247" t="s">
        <v>82</v>
      </c>
      <c r="AV199" s="11" t="s">
        <v>82</v>
      </c>
      <c r="AW199" s="11" t="s">
        <v>35</v>
      </c>
      <c r="AX199" s="11" t="s">
        <v>72</v>
      </c>
      <c r="AY199" s="247" t="s">
        <v>134</v>
      </c>
    </row>
    <row r="200" spans="2:51" s="12" customFormat="1" ht="13.5">
      <c r="B200" s="248"/>
      <c r="C200" s="249"/>
      <c r="D200" s="238" t="s">
        <v>176</v>
      </c>
      <c r="E200" s="250" t="s">
        <v>21</v>
      </c>
      <c r="F200" s="251" t="s">
        <v>178</v>
      </c>
      <c r="G200" s="249"/>
      <c r="H200" s="252">
        <v>9.2</v>
      </c>
      <c r="I200" s="253"/>
      <c r="J200" s="249"/>
      <c r="K200" s="249"/>
      <c r="L200" s="254"/>
      <c r="M200" s="255"/>
      <c r="N200" s="256"/>
      <c r="O200" s="256"/>
      <c r="P200" s="256"/>
      <c r="Q200" s="256"/>
      <c r="R200" s="256"/>
      <c r="S200" s="256"/>
      <c r="T200" s="257"/>
      <c r="AT200" s="258" t="s">
        <v>176</v>
      </c>
      <c r="AU200" s="258" t="s">
        <v>82</v>
      </c>
      <c r="AV200" s="12" t="s">
        <v>174</v>
      </c>
      <c r="AW200" s="12" t="s">
        <v>35</v>
      </c>
      <c r="AX200" s="12" t="s">
        <v>80</v>
      </c>
      <c r="AY200" s="258" t="s">
        <v>134</v>
      </c>
    </row>
    <row r="201" spans="2:65" s="1" customFormat="1" ht="25.5" customHeight="1">
      <c r="B201" s="45"/>
      <c r="C201" s="220" t="s">
        <v>335</v>
      </c>
      <c r="D201" s="220" t="s">
        <v>137</v>
      </c>
      <c r="E201" s="221" t="s">
        <v>336</v>
      </c>
      <c r="F201" s="222" t="s">
        <v>337</v>
      </c>
      <c r="G201" s="223" t="s">
        <v>245</v>
      </c>
      <c r="H201" s="224">
        <v>3.8</v>
      </c>
      <c r="I201" s="225"/>
      <c r="J201" s="226">
        <f>ROUND(I201*H201,2)</f>
        <v>0</v>
      </c>
      <c r="K201" s="222" t="s">
        <v>140</v>
      </c>
      <c r="L201" s="71"/>
      <c r="M201" s="227" t="s">
        <v>21</v>
      </c>
      <c r="N201" s="228" t="s">
        <v>43</v>
      </c>
      <c r="O201" s="46"/>
      <c r="P201" s="229">
        <f>O201*H201</f>
        <v>0</v>
      </c>
      <c r="Q201" s="229">
        <v>0.01804</v>
      </c>
      <c r="R201" s="229">
        <f>Q201*H201</f>
        <v>0.068552</v>
      </c>
      <c r="S201" s="229">
        <v>0</v>
      </c>
      <c r="T201" s="230">
        <f>S201*H201</f>
        <v>0</v>
      </c>
      <c r="AR201" s="23" t="s">
        <v>174</v>
      </c>
      <c r="AT201" s="23" t="s">
        <v>137</v>
      </c>
      <c r="AU201" s="23" t="s">
        <v>82</v>
      </c>
      <c r="AY201" s="23" t="s">
        <v>134</v>
      </c>
      <c r="BE201" s="231">
        <f>IF(N201="základní",J201,0)</f>
        <v>0</v>
      </c>
      <c r="BF201" s="231">
        <f>IF(N201="snížená",J201,0)</f>
        <v>0</v>
      </c>
      <c r="BG201" s="231">
        <f>IF(N201="zákl. přenesená",J201,0)</f>
        <v>0</v>
      </c>
      <c r="BH201" s="231">
        <f>IF(N201="sníž. přenesená",J201,0)</f>
        <v>0</v>
      </c>
      <c r="BI201" s="231">
        <f>IF(N201="nulová",J201,0)</f>
        <v>0</v>
      </c>
      <c r="BJ201" s="23" t="s">
        <v>80</v>
      </c>
      <c r="BK201" s="231">
        <f>ROUND(I201*H201,2)</f>
        <v>0</v>
      </c>
      <c r="BL201" s="23" t="s">
        <v>174</v>
      </c>
      <c r="BM201" s="23" t="s">
        <v>338</v>
      </c>
    </row>
    <row r="202" spans="2:51" s="11" customFormat="1" ht="13.5">
      <c r="B202" s="236"/>
      <c r="C202" s="237"/>
      <c r="D202" s="238" t="s">
        <v>176</v>
      </c>
      <c r="E202" s="239" t="s">
        <v>21</v>
      </c>
      <c r="F202" s="240" t="s">
        <v>339</v>
      </c>
      <c r="G202" s="237"/>
      <c r="H202" s="241">
        <v>3.8</v>
      </c>
      <c r="I202" s="242"/>
      <c r="J202" s="237"/>
      <c r="K202" s="237"/>
      <c r="L202" s="243"/>
      <c r="M202" s="244"/>
      <c r="N202" s="245"/>
      <c r="O202" s="245"/>
      <c r="P202" s="245"/>
      <c r="Q202" s="245"/>
      <c r="R202" s="245"/>
      <c r="S202" s="245"/>
      <c r="T202" s="246"/>
      <c r="AT202" s="247" t="s">
        <v>176</v>
      </c>
      <c r="AU202" s="247" t="s">
        <v>82</v>
      </c>
      <c r="AV202" s="11" t="s">
        <v>82</v>
      </c>
      <c r="AW202" s="11" t="s">
        <v>35</v>
      </c>
      <c r="AX202" s="11" t="s">
        <v>72</v>
      </c>
      <c r="AY202" s="247" t="s">
        <v>134</v>
      </c>
    </row>
    <row r="203" spans="2:51" s="12" customFormat="1" ht="13.5">
      <c r="B203" s="248"/>
      <c r="C203" s="249"/>
      <c r="D203" s="238" t="s">
        <v>176</v>
      </c>
      <c r="E203" s="250" t="s">
        <v>21</v>
      </c>
      <c r="F203" s="251" t="s">
        <v>178</v>
      </c>
      <c r="G203" s="249"/>
      <c r="H203" s="252">
        <v>3.8</v>
      </c>
      <c r="I203" s="253"/>
      <c r="J203" s="249"/>
      <c r="K203" s="249"/>
      <c r="L203" s="254"/>
      <c r="M203" s="255"/>
      <c r="N203" s="256"/>
      <c r="O203" s="256"/>
      <c r="P203" s="256"/>
      <c r="Q203" s="256"/>
      <c r="R203" s="256"/>
      <c r="S203" s="256"/>
      <c r="T203" s="257"/>
      <c r="AT203" s="258" t="s">
        <v>176</v>
      </c>
      <c r="AU203" s="258" t="s">
        <v>82</v>
      </c>
      <c r="AV203" s="12" t="s">
        <v>174</v>
      </c>
      <c r="AW203" s="12" t="s">
        <v>35</v>
      </c>
      <c r="AX203" s="12" t="s">
        <v>80</v>
      </c>
      <c r="AY203" s="258" t="s">
        <v>134</v>
      </c>
    </row>
    <row r="204" spans="2:65" s="1" customFormat="1" ht="25.5" customHeight="1">
      <c r="B204" s="45"/>
      <c r="C204" s="220" t="s">
        <v>340</v>
      </c>
      <c r="D204" s="220" t="s">
        <v>137</v>
      </c>
      <c r="E204" s="221" t="s">
        <v>341</v>
      </c>
      <c r="F204" s="222" t="s">
        <v>342</v>
      </c>
      <c r="G204" s="223" t="s">
        <v>188</v>
      </c>
      <c r="H204" s="224">
        <v>4.18</v>
      </c>
      <c r="I204" s="225"/>
      <c r="J204" s="226">
        <f>ROUND(I204*H204,2)</f>
        <v>0</v>
      </c>
      <c r="K204" s="222" t="s">
        <v>140</v>
      </c>
      <c r="L204" s="71"/>
      <c r="M204" s="227" t="s">
        <v>21</v>
      </c>
      <c r="N204" s="228" t="s">
        <v>43</v>
      </c>
      <c r="O204" s="46"/>
      <c r="P204" s="229">
        <f>O204*H204</f>
        <v>0</v>
      </c>
      <c r="Q204" s="229">
        <v>0</v>
      </c>
      <c r="R204" s="229">
        <f>Q204*H204</f>
        <v>0</v>
      </c>
      <c r="S204" s="229">
        <v>0.046</v>
      </c>
      <c r="T204" s="230">
        <f>S204*H204</f>
        <v>0.19227999999999998</v>
      </c>
      <c r="AR204" s="23" t="s">
        <v>174</v>
      </c>
      <c r="AT204" s="23" t="s">
        <v>137</v>
      </c>
      <c r="AU204" s="23" t="s">
        <v>82</v>
      </c>
      <c r="AY204" s="23" t="s">
        <v>134</v>
      </c>
      <c r="BE204" s="231">
        <f>IF(N204="základní",J204,0)</f>
        <v>0</v>
      </c>
      <c r="BF204" s="231">
        <f>IF(N204="snížená",J204,0)</f>
        <v>0</v>
      </c>
      <c r="BG204" s="231">
        <f>IF(N204="zákl. přenesená",J204,0)</f>
        <v>0</v>
      </c>
      <c r="BH204" s="231">
        <f>IF(N204="sníž. přenesená",J204,0)</f>
        <v>0</v>
      </c>
      <c r="BI204" s="231">
        <f>IF(N204="nulová",J204,0)</f>
        <v>0</v>
      </c>
      <c r="BJ204" s="23" t="s">
        <v>80</v>
      </c>
      <c r="BK204" s="231">
        <f>ROUND(I204*H204,2)</f>
        <v>0</v>
      </c>
      <c r="BL204" s="23" t="s">
        <v>174</v>
      </c>
      <c r="BM204" s="23" t="s">
        <v>343</v>
      </c>
    </row>
    <row r="205" spans="2:51" s="11" customFormat="1" ht="13.5">
      <c r="B205" s="236"/>
      <c r="C205" s="237"/>
      <c r="D205" s="238" t="s">
        <v>176</v>
      </c>
      <c r="E205" s="239" t="s">
        <v>21</v>
      </c>
      <c r="F205" s="240" t="s">
        <v>344</v>
      </c>
      <c r="G205" s="237"/>
      <c r="H205" s="241">
        <v>4.18</v>
      </c>
      <c r="I205" s="242"/>
      <c r="J205" s="237"/>
      <c r="K205" s="237"/>
      <c r="L205" s="243"/>
      <c r="M205" s="244"/>
      <c r="N205" s="245"/>
      <c r="O205" s="245"/>
      <c r="P205" s="245"/>
      <c r="Q205" s="245"/>
      <c r="R205" s="245"/>
      <c r="S205" s="245"/>
      <c r="T205" s="246"/>
      <c r="AT205" s="247" t="s">
        <v>176</v>
      </c>
      <c r="AU205" s="247" t="s">
        <v>82</v>
      </c>
      <c r="AV205" s="11" t="s">
        <v>82</v>
      </c>
      <c r="AW205" s="11" t="s">
        <v>35</v>
      </c>
      <c r="AX205" s="11" t="s">
        <v>72</v>
      </c>
      <c r="AY205" s="247" t="s">
        <v>134</v>
      </c>
    </row>
    <row r="206" spans="2:51" s="12" customFormat="1" ht="13.5">
      <c r="B206" s="248"/>
      <c r="C206" s="249"/>
      <c r="D206" s="238" t="s">
        <v>176</v>
      </c>
      <c r="E206" s="250" t="s">
        <v>21</v>
      </c>
      <c r="F206" s="251" t="s">
        <v>178</v>
      </c>
      <c r="G206" s="249"/>
      <c r="H206" s="252">
        <v>4.18</v>
      </c>
      <c r="I206" s="253"/>
      <c r="J206" s="249"/>
      <c r="K206" s="249"/>
      <c r="L206" s="254"/>
      <c r="M206" s="255"/>
      <c r="N206" s="256"/>
      <c r="O206" s="256"/>
      <c r="P206" s="256"/>
      <c r="Q206" s="256"/>
      <c r="R206" s="256"/>
      <c r="S206" s="256"/>
      <c r="T206" s="257"/>
      <c r="AT206" s="258" t="s">
        <v>176</v>
      </c>
      <c r="AU206" s="258" t="s">
        <v>82</v>
      </c>
      <c r="AV206" s="12" t="s">
        <v>174</v>
      </c>
      <c r="AW206" s="12" t="s">
        <v>35</v>
      </c>
      <c r="AX206" s="12" t="s">
        <v>80</v>
      </c>
      <c r="AY206" s="258" t="s">
        <v>134</v>
      </c>
    </row>
    <row r="207" spans="2:65" s="1" customFormat="1" ht="25.5" customHeight="1">
      <c r="B207" s="45"/>
      <c r="C207" s="220" t="s">
        <v>345</v>
      </c>
      <c r="D207" s="220" t="s">
        <v>137</v>
      </c>
      <c r="E207" s="221" t="s">
        <v>346</v>
      </c>
      <c r="F207" s="222" t="s">
        <v>347</v>
      </c>
      <c r="G207" s="223" t="s">
        <v>188</v>
      </c>
      <c r="H207" s="224">
        <v>4.18</v>
      </c>
      <c r="I207" s="225"/>
      <c r="J207" s="226">
        <f>ROUND(I207*H207,2)</f>
        <v>0</v>
      </c>
      <c r="K207" s="222" t="s">
        <v>140</v>
      </c>
      <c r="L207" s="71"/>
      <c r="M207" s="227" t="s">
        <v>21</v>
      </c>
      <c r="N207" s="228" t="s">
        <v>43</v>
      </c>
      <c r="O207" s="46"/>
      <c r="P207" s="229">
        <f>O207*H207</f>
        <v>0</v>
      </c>
      <c r="Q207" s="229">
        <v>0</v>
      </c>
      <c r="R207" s="229">
        <f>Q207*H207</f>
        <v>0</v>
      </c>
      <c r="S207" s="229">
        <v>0.059</v>
      </c>
      <c r="T207" s="230">
        <f>S207*H207</f>
        <v>0.24661999999999998</v>
      </c>
      <c r="AR207" s="23" t="s">
        <v>174</v>
      </c>
      <c r="AT207" s="23" t="s">
        <v>137</v>
      </c>
      <c r="AU207" s="23" t="s">
        <v>82</v>
      </c>
      <c r="AY207" s="23" t="s">
        <v>134</v>
      </c>
      <c r="BE207" s="231">
        <f>IF(N207="základní",J207,0)</f>
        <v>0</v>
      </c>
      <c r="BF207" s="231">
        <f>IF(N207="snížená",J207,0)</f>
        <v>0</v>
      </c>
      <c r="BG207" s="231">
        <f>IF(N207="zákl. přenesená",J207,0)</f>
        <v>0</v>
      </c>
      <c r="BH207" s="231">
        <f>IF(N207="sníž. přenesená",J207,0)</f>
        <v>0</v>
      </c>
      <c r="BI207" s="231">
        <f>IF(N207="nulová",J207,0)</f>
        <v>0</v>
      </c>
      <c r="BJ207" s="23" t="s">
        <v>80</v>
      </c>
      <c r="BK207" s="231">
        <f>ROUND(I207*H207,2)</f>
        <v>0</v>
      </c>
      <c r="BL207" s="23" t="s">
        <v>174</v>
      </c>
      <c r="BM207" s="23" t="s">
        <v>348</v>
      </c>
    </row>
    <row r="208" spans="2:51" s="11" customFormat="1" ht="13.5">
      <c r="B208" s="236"/>
      <c r="C208" s="237"/>
      <c r="D208" s="238" t="s">
        <v>176</v>
      </c>
      <c r="E208" s="239" t="s">
        <v>21</v>
      </c>
      <c r="F208" s="240" t="s">
        <v>344</v>
      </c>
      <c r="G208" s="237"/>
      <c r="H208" s="241">
        <v>4.18</v>
      </c>
      <c r="I208" s="242"/>
      <c r="J208" s="237"/>
      <c r="K208" s="237"/>
      <c r="L208" s="243"/>
      <c r="M208" s="244"/>
      <c r="N208" s="245"/>
      <c r="O208" s="245"/>
      <c r="P208" s="245"/>
      <c r="Q208" s="245"/>
      <c r="R208" s="245"/>
      <c r="S208" s="245"/>
      <c r="T208" s="246"/>
      <c r="AT208" s="247" t="s">
        <v>176</v>
      </c>
      <c r="AU208" s="247" t="s">
        <v>82</v>
      </c>
      <c r="AV208" s="11" t="s">
        <v>82</v>
      </c>
      <c r="AW208" s="11" t="s">
        <v>35</v>
      </c>
      <c r="AX208" s="11" t="s">
        <v>72</v>
      </c>
      <c r="AY208" s="247" t="s">
        <v>134</v>
      </c>
    </row>
    <row r="209" spans="2:51" s="12" customFormat="1" ht="13.5">
      <c r="B209" s="248"/>
      <c r="C209" s="249"/>
      <c r="D209" s="238" t="s">
        <v>176</v>
      </c>
      <c r="E209" s="250" t="s">
        <v>21</v>
      </c>
      <c r="F209" s="251" t="s">
        <v>178</v>
      </c>
      <c r="G209" s="249"/>
      <c r="H209" s="252">
        <v>4.18</v>
      </c>
      <c r="I209" s="253"/>
      <c r="J209" s="249"/>
      <c r="K209" s="249"/>
      <c r="L209" s="254"/>
      <c r="M209" s="255"/>
      <c r="N209" s="256"/>
      <c r="O209" s="256"/>
      <c r="P209" s="256"/>
      <c r="Q209" s="256"/>
      <c r="R209" s="256"/>
      <c r="S209" s="256"/>
      <c r="T209" s="257"/>
      <c r="AT209" s="258" t="s">
        <v>176</v>
      </c>
      <c r="AU209" s="258" t="s">
        <v>82</v>
      </c>
      <c r="AV209" s="12" t="s">
        <v>174</v>
      </c>
      <c r="AW209" s="12" t="s">
        <v>35</v>
      </c>
      <c r="AX209" s="12" t="s">
        <v>80</v>
      </c>
      <c r="AY209" s="258" t="s">
        <v>134</v>
      </c>
    </row>
    <row r="210" spans="2:63" s="10" customFormat="1" ht="29.85" customHeight="1">
      <c r="B210" s="204"/>
      <c r="C210" s="205"/>
      <c r="D210" s="206" t="s">
        <v>71</v>
      </c>
      <c r="E210" s="218" t="s">
        <v>349</v>
      </c>
      <c r="F210" s="218" t="s">
        <v>350</v>
      </c>
      <c r="G210" s="205"/>
      <c r="H210" s="205"/>
      <c r="I210" s="208"/>
      <c r="J210" s="219">
        <f>BK210</f>
        <v>0</v>
      </c>
      <c r="K210" s="205"/>
      <c r="L210" s="210"/>
      <c r="M210" s="211"/>
      <c r="N210" s="212"/>
      <c r="O210" s="212"/>
      <c r="P210" s="213">
        <f>SUM(P211:P216)</f>
        <v>0</v>
      </c>
      <c r="Q210" s="212"/>
      <c r="R210" s="213">
        <f>SUM(R211:R216)</f>
        <v>0</v>
      </c>
      <c r="S210" s="212"/>
      <c r="T210" s="214">
        <f>SUM(T211:T216)</f>
        <v>0</v>
      </c>
      <c r="AR210" s="215" t="s">
        <v>80</v>
      </c>
      <c r="AT210" s="216" t="s">
        <v>71</v>
      </c>
      <c r="AU210" s="216" t="s">
        <v>80</v>
      </c>
      <c r="AY210" s="215" t="s">
        <v>134</v>
      </c>
      <c r="BK210" s="217">
        <f>SUM(BK211:BK216)</f>
        <v>0</v>
      </c>
    </row>
    <row r="211" spans="2:65" s="1" customFormat="1" ht="25.5" customHeight="1">
      <c r="B211" s="45"/>
      <c r="C211" s="220" t="s">
        <v>351</v>
      </c>
      <c r="D211" s="220" t="s">
        <v>137</v>
      </c>
      <c r="E211" s="221" t="s">
        <v>352</v>
      </c>
      <c r="F211" s="222" t="s">
        <v>353</v>
      </c>
      <c r="G211" s="223" t="s">
        <v>181</v>
      </c>
      <c r="H211" s="224">
        <v>20.123</v>
      </c>
      <c r="I211" s="225"/>
      <c r="J211" s="226">
        <f>ROUND(I211*H211,2)</f>
        <v>0</v>
      </c>
      <c r="K211" s="222" t="s">
        <v>140</v>
      </c>
      <c r="L211" s="71"/>
      <c r="M211" s="227" t="s">
        <v>21</v>
      </c>
      <c r="N211" s="228" t="s">
        <v>43</v>
      </c>
      <c r="O211" s="46"/>
      <c r="P211" s="229">
        <f>O211*H211</f>
        <v>0</v>
      </c>
      <c r="Q211" s="229">
        <v>0</v>
      </c>
      <c r="R211" s="229">
        <f>Q211*H211</f>
        <v>0</v>
      </c>
      <c r="S211" s="229">
        <v>0</v>
      </c>
      <c r="T211" s="230">
        <f>S211*H211</f>
        <v>0</v>
      </c>
      <c r="AR211" s="23" t="s">
        <v>174</v>
      </c>
      <c r="AT211" s="23" t="s">
        <v>137</v>
      </c>
      <c r="AU211" s="23" t="s">
        <v>82</v>
      </c>
      <c r="AY211" s="23" t="s">
        <v>134</v>
      </c>
      <c r="BE211" s="231">
        <f>IF(N211="základní",J211,0)</f>
        <v>0</v>
      </c>
      <c r="BF211" s="231">
        <f>IF(N211="snížená",J211,0)</f>
        <v>0</v>
      </c>
      <c r="BG211" s="231">
        <f>IF(N211="zákl. přenesená",J211,0)</f>
        <v>0</v>
      </c>
      <c r="BH211" s="231">
        <f>IF(N211="sníž. přenesená",J211,0)</f>
        <v>0</v>
      </c>
      <c r="BI211" s="231">
        <f>IF(N211="nulová",J211,0)</f>
        <v>0</v>
      </c>
      <c r="BJ211" s="23" t="s">
        <v>80</v>
      </c>
      <c r="BK211" s="231">
        <f>ROUND(I211*H211,2)</f>
        <v>0</v>
      </c>
      <c r="BL211" s="23" t="s">
        <v>174</v>
      </c>
      <c r="BM211" s="23" t="s">
        <v>354</v>
      </c>
    </row>
    <row r="212" spans="2:65" s="1" customFormat="1" ht="25.5" customHeight="1">
      <c r="B212" s="45"/>
      <c r="C212" s="220" t="s">
        <v>355</v>
      </c>
      <c r="D212" s="220" t="s">
        <v>137</v>
      </c>
      <c r="E212" s="221" t="s">
        <v>356</v>
      </c>
      <c r="F212" s="222" t="s">
        <v>357</v>
      </c>
      <c r="G212" s="223" t="s">
        <v>181</v>
      </c>
      <c r="H212" s="224">
        <v>20.123</v>
      </c>
      <c r="I212" s="225"/>
      <c r="J212" s="226">
        <f>ROUND(I212*H212,2)</f>
        <v>0</v>
      </c>
      <c r="K212" s="222" t="s">
        <v>140</v>
      </c>
      <c r="L212" s="71"/>
      <c r="M212" s="227" t="s">
        <v>21</v>
      </c>
      <c r="N212" s="228" t="s">
        <v>43</v>
      </c>
      <c r="O212" s="46"/>
      <c r="P212" s="229">
        <f>O212*H212</f>
        <v>0</v>
      </c>
      <c r="Q212" s="229">
        <v>0</v>
      </c>
      <c r="R212" s="229">
        <f>Q212*H212</f>
        <v>0</v>
      </c>
      <c r="S212" s="229">
        <v>0</v>
      </c>
      <c r="T212" s="230">
        <f>S212*H212</f>
        <v>0</v>
      </c>
      <c r="AR212" s="23" t="s">
        <v>174</v>
      </c>
      <c r="AT212" s="23" t="s">
        <v>137</v>
      </c>
      <c r="AU212" s="23" t="s">
        <v>82</v>
      </c>
      <c r="AY212" s="23" t="s">
        <v>134</v>
      </c>
      <c r="BE212" s="231">
        <f>IF(N212="základní",J212,0)</f>
        <v>0</v>
      </c>
      <c r="BF212" s="231">
        <f>IF(N212="snížená",J212,0)</f>
        <v>0</v>
      </c>
      <c r="BG212" s="231">
        <f>IF(N212="zákl. přenesená",J212,0)</f>
        <v>0</v>
      </c>
      <c r="BH212" s="231">
        <f>IF(N212="sníž. přenesená",J212,0)</f>
        <v>0</v>
      </c>
      <c r="BI212" s="231">
        <f>IF(N212="nulová",J212,0)</f>
        <v>0</v>
      </c>
      <c r="BJ212" s="23" t="s">
        <v>80</v>
      </c>
      <c r="BK212" s="231">
        <f>ROUND(I212*H212,2)</f>
        <v>0</v>
      </c>
      <c r="BL212" s="23" t="s">
        <v>174</v>
      </c>
      <c r="BM212" s="23" t="s">
        <v>358</v>
      </c>
    </row>
    <row r="213" spans="2:65" s="1" customFormat="1" ht="25.5" customHeight="1">
      <c r="B213" s="45"/>
      <c r="C213" s="220" t="s">
        <v>359</v>
      </c>
      <c r="D213" s="220" t="s">
        <v>137</v>
      </c>
      <c r="E213" s="221" t="s">
        <v>360</v>
      </c>
      <c r="F213" s="222" t="s">
        <v>361</v>
      </c>
      <c r="G213" s="223" t="s">
        <v>181</v>
      </c>
      <c r="H213" s="224">
        <v>382.337</v>
      </c>
      <c r="I213" s="225"/>
      <c r="J213" s="226">
        <f>ROUND(I213*H213,2)</f>
        <v>0</v>
      </c>
      <c r="K213" s="222" t="s">
        <v>140</v>
      </c>
      <c r="L213" s="71"/>
      <c r="M213" s="227" t="s">
        <v>21</v>
      </c>
      <c r="N213" s="228" t="s">
        <v>43</v>
      </c>
      <c r="O213" s="46"/>
      <c r="P213" s="229">
        <f>O213*H213</f>
        <v>0</v>
      </c>
      <c r="Q213" s="229">
        <v>0</v>
      </c>
      <c r="R213" s="229">
        <f>Q213*H213</f>
        <v>0</v>
      </c>
      <c r="S213" s="229">
        <v>0</v>
      </c>
      <c r="T213" s="230">
        <f>S213*H213</f>
        <v>0</v>
      </c>
      <c r="AR213" s="23" t="s">
        <v>174</v>
      </c>
      <c r="AT213" s="23" t="s">
        <v>137</v>
      </c>
      <c r="AU213" s="23" t="s">
        <v>82</v>
      </c>
      <c r="AY213" s="23" t="s">
        <v>134</v>
      </c>
      <c r="BE213" s="231">
        <f>IF(N213="základní",J213,0)</f>
        <v>0</v>
      </c>
      <c r="BF213" s="231">
        <f>IF(N213="snížená",J213,0)</f>
        <v>0</v>
      </c>
      <c r="BG213" s="231">
        <f>IF(N213="zákl. přenesená",J213,0)</f>
        <v>0</v>
      </c>
      <c r="BH213" s="231">
        <f>IF(N213="sníž. přenesená",J213,0)</f>
        <v>0</v>
      </c>
      <c r="BI213" s="231">
        <f>IF(N213="nulová",J213,0)</f>
        <v>0</v>
      </c>
      <c r="BJ213" s="23" t="s">
        <v>80</v>
      </c>
      <c r="BK213" s="231">
        <f>ROUND(I213*H213,2)</f>
        <v>0</v>
      </c>
      <c r="BL213" s="23" t="s">
        <v>174</v>
      </c>
      <c r="BM213" s="23" t="s">
        <v>362</v>
      </c>
    </row>
    <row r="214" spans="2:51" s="11" customFormat="1" ht="13.5">
      <c r="B214" s="236"/>
      <c r="C214" s="237"/>
      <c r="D214" s="238" t="s">
        <v>176</v>
      </c>
      <c r="E214" s="237"/>
      <c r="F214" s="240" t="s">
        <v>363</v>
      </c>
      <c r="G214" s="237"/>
      <c r="H214" s="241">
        <v>382.337</v>
      </c>
      <c r="I214" s="242"/>
      <c r="J214" s="237"/>
      <c r="K214" s="237"/>
      <c r="L214" s="243"/>
      <c r="M214" s="244"/>
      <c r="N214" s="245"/>
      <c r="O214" s="245"/>
      <c r="P214" s="245"/>
      <c r="Q214" s="245"/>
      <c r="R214" s="245"/>
      <c r="S214" s="245"/>
      <c r="T214" s="246"/>
      <c r="AT214" s="247" t="s">
        <v>176</v>
      </c>
      <c r="AU214" s="247" t="s">
        <v>82</v>
      </c>
      <c r="AV214" s="11" t="s">
        <v>82</v>
      </c>
      <c r="AW214" s="11" t="s">
        <v>6</v>
      </c>
      <c r="AX214" s="11" t="s">
        <v>80</v>
      </c>
      <c r="AY214" s="247" t="s">
        <v>134</v>
      </c>
    </row>
    <row r="215" spans="2:65" s="1" customFormat="1" ht="25.5" customHeight="1">
      <c r="B215" s="45"/>
      <c r="C215" s="220" t="s">
        <v>364</v>
      </c>
      <c r="D215" s="220" t="s">
        <v>137</v>
      </c>
      <c r="E215" s="221" t="s">
        <v>365</v>
      </c>
      <c r="F215" s="222" t="s">
        <v>366</v>
      </c>
      <c r="G215" s="223" t="s">
        <v>181</v>
      </c>
      <c r="H215" s="224">
        <v>20.123</v>
      </c>
      <c r="I215" s="225"/>
      <c r="J215" s="226">
        <f>ROUND(I215*H215,2)</f>
        <v>0</v>
      </c>
      <c r="K215" s="222" t="s">
        <v>140</v>
      </c>
      <c r="L215" s="71"/>
      <c r="M215" s="227" t="s">
        <v>21</v>
      </c>
      <c r="N215" s="228" t="s">
        <v>43</v>
      </c>
      <c r="O215" s="46"/>
      <c r="P215" s="229">
        <f>O215*H215</f>
        <v>0</v>
      </c>
      <c r="Q215" s="229">
        <v>0</v>
      </c>
      <c r="R215" s="229">
        <f>Q215*H215</f>
        <v>0</v>
      </c>
      <c r="S215" s="229">
        <v>0</v>
      </c>
      <c r="T215" s="230">
        <f>S215*H215</f>
        <v>0</v>
      </c>
      <c r="AR215" s="23" t="s">
        <v>174</v>
      </c>
      <c r="AT215" s="23" t="s">
        <v>137</v>
      </c>
      <c r="AU215" s="23" t="s">
        <v>82</v>
      </c>
      <c r="AY215" s="23" t="s">
        <v>134</v>
      </c>
      <c r="BE215" s="231">
        <f>IF(N215="základní",J215,0)</f>
        <v>0</v>
      </c>
      <c r="BF215" s="231">
        <f>IF(N215="snížená",J215,0)</f>
        <v>0</v>
      </c>
      <c r="BG215" s="231">
        <f>IF(N215="zákl. přenesená",J215,0)</f>
        <v>0</v>
      </c>
      <c r="BH215" s="231">
        <f>IF(N215="sníž. přenesená",J215,0)</f>
        <v>0</v>
      </c>
      <c r="BI215" s="231">
        <f>IF(N215="nulová",J215,0)</f>
        <v>0</v>
      </c>
      <c r="BJ215" s="23" t="s">
        <v>80</v>
      </c>
      <c r="BK215" s="231">
        <f>ROUND(I215*H215,2)</f>
        <v>0</v>
      </c>
      <c r="BL215" s="23" t="s">
        <v>174</v>
      </c>
      <c r="BM215" s="23" t="s">
        <v>367</v>
      </c>
    </row>
    <row r="216" spans="2:65" s="1" customFormat="1" ht="16.5" customHeight="1">
      <c r="B216" s="45"/>
      <c r="C216" s="220" t="s">
        <v>368</v>
      </c>
      <c r="D216" s="220" t="s">
        <v>137</v>
      </c>
      <c r="E216" s="221" t="s">
        <v>369</v>
      </c>
      <c r="F216" s="222" t="s">
        <v>370</v>
      </c>
      <c r="G216" s="223" t="s">
        <v>181</v>
      </c>
      <c r="H216" s="224">
        <v>20.123</v>
      </c>
      <c r="I216" s="225"/>
      <c r="J216" s="226">
        <f>ROUND(I216*H216,2)</f>
        <v>0</v>
      </c>
      <c r="K216" s="222" t="s">
        <v>140</v>
      </c>
      <c r="L216" s="71"/>
      <c r="M216" s="227" t="s">
        <v>21</v>
      </c>
      <c r="N216" s="228" t="s">
        <v>43</v>
      </c>
      <c r="O216" s="46"/>
      <c r="P216" s="229">
        <f>O216*H216</f>
        <v>0</v>
      </c>
      <c r="Q216" s="229">
        <v>0</v>
      </c>
      <c r="R216" s="229">
        <f>Q216*H216</f>
        <v>0</v>
      </c>
      <c r="S216" s="229">
        <v>0</v>
      </c>
      <c r="T216" s="230">
        <f>S216*H216</f>
        <v>0</v>
      </c>
      <c r="AR216" s="23" t="s">
        <v>174</v>
      </c>
      <c r="AT216" s="23" t="s">
        <v>137</v>
      </c>
      <c r="AU216" s="23" t="s">
        <v>82</v>
      </c>
      <c r="AY216" s="23" t="s">
        <v>134</v>
      </c>
      <c r="BE216" s="231">
        <f>IF(N216="základní",J216,0)</f>
        <v>0</v>
      </c>
      <c r="BF216" s="231">
        <f>IF(N216="snížená",J216,0)</f>
        <v>0</v>
      </c>
      <c r="BG216" s="231">
        <f>IF(N216="zákl. přenesená",J216,0)</f>
        <v>0</v>
      </c>
      <c r="BH216" s="231">
        <f>IF(N216="sníž. přenesená",J216,0)</f>
        <v>0</v>
      </c>
      <c r="BI216" s="231">
        <f>IF(N216="nulová",J216,0)</f>
        <v>0</v>
      </c>
      <c r="BJ216" s="23" t="s">
        <v>80</v>
      </c>
      <c r="BK216" s="231">
        <f>ROUND(I216*H216,2)</f>
        <v>0</v>
      </c>
      <c r="BL216" s="23" t="s">
        <v>174</v>
      </c>
      <c r="BM216" s="23" t="s">
        <v>371</v>
      </c>
    </row>
    <row r="217" spans="2:63" s="10" customFormat="1" ht="29.85" customHeight="1">
      <c r="B217" s="204"/>
      <c r="C217" s="205"/>
      <c r="D217" s="206" t="s">
        <v>71</v>
      </c>
      <c r="E217" s="218" t="s">
        <v>372</v>
      </c>
      <c r="F217" s="218" t="s">
        <v>373</v>
      </c>
      <c r="G217" s="205"/>
      <c r="H217" s="205"/>
      <c r="I217" s="208"/>
      <c r="J217" s="219">
        <f>BK217</f>
        <v>0</v>
      </c>
      <c r="K217" s="205"/>
      <c r="L217" s="210"/>
      <c r="M217" s="211"/>
      <c r="N217" s="212"/>
      <c r="O217" s="212"/>
      <c r="P217" s="213">
        <f>P218</f>
        <v>0</v>
      </c>
      <c r="Q217" s="212"/>
      <c r="R217" s="213">
        <f>R218</f>
        <v>0</v>
      </c>
      <c r="S217" s="212"/>
      <c r="T217" s="214">
        <f>T218</f>
        <v>0</v>
      </c>
      <c r="AR217" s="215" t="s">
        <v>80</v>
      </c>
      <c r="AT217" s="216" t="s">
        <v>71</v>
      </c>
      <c r="AU217" s="216" t="s">
        <v>80</v>
      </c>
      <c r="AY217" s="215" t="s">
        <v>134</v>
      </c>
      <c r="BK217" s="217">
        <f>BK218</f>
        <v>0</v>
      </c>
    </row>
    <row r="218" spans="2:65" s="1" customFormat="1" ht="16.5" customHeight="1">
      <c r="B218" s="45"/>
      <c r="C218" s="220" t="s">
        <v>374</v>
      </c>
      <c r="D218" s="220" t="s">
        <v>137</v>
      </c>
      <c r="E218" s="221" t="s">
        <v>375</v>
      </c>
      <c r="F218" s="222" t="s">
        <v>376</v>
      </c>
      <c r="G218" s="223" t="s">
        <v>181</v>
      </c>
      <c r="H218" s="224">
        <v>18.577</v>
      </c>
      <c r="I218" s="225"/>
      <c r="J218" s="226">
        <f>ROUND(I218*H218,2)</f>
        <v>0</v>
      </c>
      <c r="K218" s="222" t="s">
        <v>140</v>
      </c>
      <c r="L218" s="71"/>
      <c r="M218" s="227" t="s">
        <v>21</v>
      </c>
      <c r="N218" s="228" t="s">
        <v>43</v>
      </c>
      <c r="O218" s="46"/>
      <c r="P218" s="229">
        <f>O218*H218</f>
        <v>0</v>
      </c>
      <c r="Q218" s="229">
        <v>0</v>
      </c>
      <c r="R218" s="229">
        <f>Q218*H218</f>
        <v>0</v>
      </c>
      <c r="S218" s="229">
        <v>0</v>
      </c>
      <c r="T218" s="230">
        <f>S218*H218</f>
        <v>0</v>
      </c>
      <c r="AR218" s="23" t="s">
        <v>174</v>
      </c>
      <c r="AT218" s="23" t="s">
        <v>137</v>
      </c>
      <c r="AU218" s="23" t="s">
        <v>82</v>
      </c>
      <c r="AY218" s="23" t="s">
        <v>134</v>
      </c>
      <c r="BE218" s="231">
        <f>IF(N218="základní",J218,0)</f>
        <v>0</v>
      </c>
      <c r="BF218" s="231">
        <f>IF(N218="snížená",J218,0)</f>
        <v>0</v>
      </c>
      <c r="BG218" s="231">
        <f>IF(N218="zákl. přenesená",J218,0)</f>
        <v>0</v>
      </c>
      <c r="BH218" s="231">
        <f>IF(N218="sníž. přenesená",J218,0)</f>
        <v>0</v>
      </c>
      <c r="BI218" s="231">
        <f>IF(N218="nulová",J218,0)</f>
        <v>0</v>
      </c>
      <c r="BJ218" s="23" t="s">
        <v>80</v>
      </c>
      <c r="BK218" s="231">
        <f>ROUND(I218*H218,2)</f>
        <v>0</v>
      </c>
      <c r="BL218" s="23" t="s">
        <v>174</v>
      </c>
      <c r="BM218" s="23" t="s">
        <v>377</v>
      </c>
    </row>
    <row r="219" spans="2:63" s="10" customFormat="1" ht="37.4" customHeight="1">
      <c r="B219" s="204"/>
      <c r="C219" s="205"/>
      <c r="D219" s="206" t="s">
        <v>71</v>
      </c>
      <c r="E219" s="207" t="s">
        <v>378</v>
      </c>
      <c r="F219" s="207" t="s">
        <v>379</v>
      </c>
      <c r="G219" s="205"/>
      <c r="H219" s="205"/>
      <c r="I219" s="208"/>
      <c r="J219" s="209">
        <f>BK219</f>
        <v>0</v>
      </c>
      <c r="K219" s="205"/>
      <c r="L219" s="210"/>
      <c r="M219" s="211"/>
      <c r="N219" s="212"/>
      <c r="O219" s="212"/>
      <c r="P219" s="213">
        <f>P220+P229+P264+P279+P350+P367+P393+P406+P419+P456+P481+P514</f>
        <v>0</v>
      </c>
      <c r="Q219" s="212"/>
      <c r="R219" s="213">
        <f>R220+R229+R264+R279+R350+R367+R393+R406+R419+R456+R481+R514</f>
        <v>32.75883129</v>
      </c>
      <c r="S219" s="212"/>
      <c r="T219" s="214">
        <f>T220+T229+T264+T279+T350+T367+T393+T406+T419+T456+T481+T514</f>
        <v>16.1807928</v>
      </c>
      <c r="AR219" s="215" t="s">
        <v>82</v>
      </c>
      <c r="AT219" s="216" t="s">
        <v>71</v>
      </c>
      <c r="AU219" s="216" t="s">
        <v>72</v>
      </c>
      <c r="AY219" s="215" t="s">
        <v>134</v>
      </c>
      <c r="BK219" s="217">
        <f>BK220+BK229+BK264+BK279+BK350+BK367+BK393+BK406+BK419+BK456+BK481+BK514</f>
        <v>0</v>
      </c>
    </row>
    <row r="220" spans="2:63" s="10" customFormat="1" ht="19.9" customHeight="1">
      <c r="B220" s="204"/>
      <c r="C220" s="205"/>
      <c r="D220" s="206" t="s">
        <v>71</v>
      </c>
      <c r="E220" s="218" t="s">
        <v>380</v>
      </c>
      <c r="F220" s="218" t="s">
        <v>381</v>
      </c>
      <c r="G220" s="205"/>
      <c r="H220" s="205"/>
      <c r="I220" s="208"/>
      <c r="J220" s="219">
        <f>BK220</f>
        <v>0</v>
      </c>
      <c r="K220" s="205"/>
      <c r="L220" s="210"/>
      <c r="M220" s="211"/>
      <c r="N220" s="212"/>
      <c r="O220" s="212"/>
      <c r="P220" s="213">
        <f>SUM(P221:P228)</f>
        <v>0</v>
      </c>
      <c r="Q220" s="212"/>
      <c r="R220" s="213">
        <f>SUM(R221:R228)</f>
        <v>0.066536</v>
      </c>
      <c r="S220" s="212"/>
      <c r="T220" s="214">
        <f>SUM(T221:T228)</f>
        <v>0</v>
      </c>
      <c r="AR220" s="215" t="s">
        <v>82</v>
      </c>
      <c r="AT220" s="216" t="s">
        <v>71</v>
      </c>
      <c r="AU220" s="216" t="s">
        <v>80</v>
      </c>
      <c r="AY220" s="215" t="s">
        <v>134</v>
      </c>
      <c r="BK220" s="217">
        <f>SUM(BK221:BK228)</f>
        <v>0</v>
      </c>
    </row>
    <row r="221" spans="2:65" s="1" customFormat="1" ht="25.5" customHeight="1">
      <c r="B221" s="45"/>
      <c r="C221" s="220" t="s">
        <v>382</v>
      </c>
      <c r="D221" s="220" t="s">
        <v>137</v>
      </c>
      <c r="E221" s="221" t="s">
        <v>383</v>
      </c>
      <c r="F221" s="222" t="s">
        <v>384</v>
      </c>
      <c r="G221" s="223" t="s">
        <v>188</v>
      </c>
      <c r="H221" s="224">
        <v>8.3</v>
      </c>
      <c r="I221" s="225"/>
      <c r="J221" s="226">
        <f>ROUND(I221*H221,2)</f>
        <v>0</v>
      </c>
      <c r="K221" s="222" t="s">
        <v>140</v>
      </c>
      <c r="L221" s="71"/>
      <c r="M221" s="227" t="s">
        <v>21</v>
      </c>
      <c r="N221" s="228" t="s">
        <v>43</v>
      </c>
      <c r="O221" s="46"/>
      <c r="P221" s="229">
        <f>O221*H221</f>
        <v>0</v>
      </c>
      <c r="Q221" s="229">
        <v>0.004</v>
      </c>
      <c r="R221" s="229">
        <f>Q221*H221</f>
        <v>0.0332</v>
      </c>
      <c r="S221" s="229">
        <v>0</v>
      </c>
      <c r="T221" s="230">
        <f>S221*H221</f>
        <v>0</v>
      </c>
      <c r="AR221" s="23" t="s">
        <v>259</v>
      </c>
      <c r="AT221" s="23" t="s">
        <v>137</v>
      </c>
      <c r="AU221" s="23" t="s">
        <v>82</v>
      </c>
      <c r="AY221" s="23" t="s">
        <v>134</v>
      </c>
      <c r="BE221" s="231">
        <f>IF(N221="základní",J221,0)</f>
        <v>0</v>
      </c>
      <c r="BF221" s="231">
        <f>IF(N221="snížená",J221,0)</f>
        <v>0</v>
      </c>
      <c r="BG221" s="231">
        <f>IF(N221="zákl. přenesená",J221,0)</f>
        <v>0</v>
      </c>
      <c r="BH221" s="231">
        <f>IF(N221="sníž. přenesená",J221,0)</f>
        <v>0</v>
      </c>
      <c r="BI221" s="231">
        <f>IF(N221="nulová",J221,0)</f>
        <v>0</v>
      </c>
      <c r="BJ221" s="23" t="s">
        <v>80</v>
      </c>
      <c r="BK221" s="231">
        <f>ROUND(I221*H221,2)</f>
        <v>0</v>
      </c>
      <c r="BL221" s="23" t="s">
        <v>259</v>
      </c>
      <c r="BM221" s="23" t="s">
        <v>385</v>
      </c>
    </row>
    <row r="222" spans="2:51" s="11" customFormat="1" ht="13.5">
      <c r="B222" s="236"/>
      <c r="C222" s="237"/>
      <c r="D222" s="238" t="s">
        <v>176</v>
      </c>
      <c r="E222" s="239" t="s">
        <v>21</v>
      </c>
      <c r="F222" s="240" t="s">
        <v>386</v>
      </c>
      <c r="G222" s="237"/>
      <c r="H222" s="241">
        <v>8.3</v>
      </c>
      <c r="I222" s="242"/>
      <c r="J222" s="237"/>
      <c r="K222" s="237"/>
      <c r="L222" s="243"/>
      <c r="M222" s="244"/>
      <c r="N222" s="245"/>
      <c r="O222" s="245"/>
      <c r="P222" s="245"/>
      <c r="Q222" s="245"/>
      <c r="R222" s="245"/>
      <c r="S222" s="245"/>
      <c r="T222" s="246"/>
      <c r="AT222" s="247" t="s">
        <v>176</v>
      </c>
      <c r="AU222" s="247" t="s">
        <v>82</v>
      </c>
      <c r="AV222" s="11" t="s">
        <v>82</v>
      </c>
      <c r="AW222" s="11" t="s">
        <v>35</v>
      </c>
      <c r="AX222" s="11" t="s">
        <v>80</v>
      </c>
      <c r="AY222" s="247" t="s">
        <v>134</v>
      </c>
    </row>
    <row r="223" spans="2:65" s="1" customFormat="1" ht="25.5" customHeight="1">
      <c r="B223" s="45"/>
      <c r="C223" s="220" t="s">
        <v>387</v>
      </c>
      <c r="D223" s="220" t="s">
        <v>137</v>
      </c>
      <c r="E223" s="221" t="s">
        <v>388</v>
      </c>
      <c r="F223" s="222" t="s">
        <v>389</v>
      </c>
      <c r="G223" s="223" t="s">
        <v>188</v>
      </c>
      <c r="H223" s="224">
        <v>8.334</v>
      </c>
      <c r="I223" s="225"/>
      <c r="J223" s="226">
        <f>ROUND(I223*H223,2)</f>
        <v>0</v>
      </c>
      <c r="K223" s="222" t="s">
        <v>140</v>
      </c>
      <c r="L223" s="71"/>
      <c r="M223" s="227" t="s">
        <v>21</v>
      </c>
      <c r="N223" s="228" t="s">
        <v>43</v>
      </c>
      <c r="O223" s="46"/>
      <c r="P223" s="229">
        <f>O223*H223</f>
        <v>0</v>
      </c>
      <c r="Q223" s="229">
        <v>0.004</v>
      </c>
      <c r="R223" s="229">
        <f>Q223*H223</f>
        <v>0.033336</v>
      </c>
      <c r="S223" s="229">
        <v>0</v>
      </c>
      <c r="T223" s="230">
        <f>S223*H223</f>
        <v>0</v>
      </c>
      <c r="AR223" s="23" t="s">
        <v>259</v>
      </c>
      <c r="AT223" s="23" t="s">
        <v>137</v>
      </c>
      <c r="AU223" s="23" t="s">
        <v>82</v>
      </c>
      <c r="AY223" s="23" t="s">
        <v>134</v>
      </c>
      <c r="BE223" s="231">
        <f>IF(N223="základní",J223,0)</f>
        <v>0</v>
      </c>
      <c r="BF223" s="231">
        <f>IF(N223="snížená",J223,0)</f>
        <v>0</v>
      </c>
      <c r="BG223" s="231">
        <f>IF(N223="zákl. přenesená",J223,0)</f>
        <v>0</v>
      </c>
      <c r="BH223" s="231">
        <f>IF(N223="sníž. přenesená",J223,0)</f>
        <v>0</v>
      </c>
      <c r="BI223" s="231">
        <f>IF(N223="nulová",J223,0)</f>
        <v>0</v>
      </c>
      <c r="BJ223" s="23" t="s">
        <v>80</v>
      </c>
      <c r="BK223" s="231">
        <f>ROUND(I223*H223,2)</f>
        <v>0</v>
      </c>
      <c r="BL223" s="23" t="s">
        <v>259</v>
      </c>
      <c r="BM223" s="23" t="s">
        <v>390</v>
      </c>
    </row>
    <row r="224" spans="2:51" s="11" customFormat="1" ht="13.5">
      <c r="B224" s="236"/>
      <c r="C224" s="237"/>
      <c r="D224" s="238" t="s">
        <v>176</v>
      </c>
      <c r="E224" s="239" t="s">
        <v>21</v>
      </c>
      <c r="F224" s="240" t="s">
        <v>391</v>
      </c>
      <c r="G224" s="237"/>
      <c r="H224" s="241">
        <v>3</v>
      </c>
      <c r="I224" s="242"/>
      <c r="J224" s="237"/>
      <c r="K224" s="237"/>
      <c r="L224" s="243"/>
      <c r="M224" s="244"/>
      <c r="N224" s="245"/>
      <c r="O224" s="245"/>
      <c r="P224" s="245"/>
      <c r="Q224" s="245"/>
      <c r="R224" s="245"/>
      <c r="S224" s="245"/>
      <c r="T224" s="246"/>
      <c r="AT224" s="247" t="s">
        <v>176</v>
      </c>
      <c r="AU224" s="247" t="s">
        <v>82</v>
      </c>
      <c r="AV224" s="11" t="s">
        <v>82</v>
      </c>
      <c r="AW224" s="11" t="s">
        <v>35</v>
      </c>
      <c r="AX224" s="11" t="s">
        <v>72</v>
      </c>
      <c r="AY224" s="247" t="s">
        <v>134</v>
      </c>
    </row>
    <row r="225" spans="2:51" s="11" customFormat="1" ht="13.5">
      <c r="B225" s="236"/>
      <c r="C225" s="237"/>
      <c r="D225" s="238" t="s">
        <v>176</v>
      </c>
      <c r="E225" s="239" t="s">
        <v>21</v>
      </c>
      <c r="F225" s="240" t="s">
        <v>392</v>
      </c>
      <c r="G225" s="237"/>
      <c r="H225" s="241">
        <v>5.334</v>
      </c>
      <c r="I225" s="242"/>
      <c r="J225" s="237"/>
      <c r="K225" s="237"/>
      <c r="L225" s="243"/>
      <c r="M225" s="244"/>
      <c r="N225" s="245"/>
      <c r="O225" s="245"/>
      <c r="P225" s="245"/>
      <c r="Q225" s="245"/>
      <c r="R225" s="245"/>
      <c r="S225" s="245"/>
      <c r="T225" s="246"/>
      <c r="AT225" s="247" t="s">
        <v>176</v>
      </c>
      <c r="AU225" s="247" t="s">
        <v>82</v>
      </c>
      <c r="AV225" s="11" t="s">
        <v>82</v>
      </c>
      <c r="AW225" s="11" t="s">
        <v>35</v>
      </c>
      <c r="AX225" s="11" t="s">
        <v>72</v>
      </c>
      <c r="AY225" s="247" t="s">
        <v>134</v>
      </c>
    </row>
    <row r="226" spans="2:51" s="12" customFormat="1" ht="13.5">
      <c r="B226" s="248"/>
      <c r="C226" s="249"/>
      <c r="D226" s="238" t="s">
        <v>176</v>
      </c>
      <c r="E226" s="250" t="s">
        <v>21</v>
      </c>
      <c r="F226" s="251" t="s">
        <v>178</v>
      </c>
      <c r="G226" s="249"/>
      <c r="H226" s="252">
        <v>8.334</v>
      </c>
      <c r="I226" s="253"/>
      <c r="J226" s="249"/>
      <c r="K226" s="249"/>
      <c r="L226" s="254"/>
      <c r="M226" s="255"/>
      <c r="N226" s="256"/>
      <c r="O226" s="256"/>
      <c r="P226" s="256"/>
      <c r="Q226" s="256"/>
      <c r="R226" s="256"/>
      <c r="S226" s="256"/>
      <c r="T226" s="257"/>
      <c r="AT226" s="258" t="s">
        <v>176</v>
      </c>
      <c r="AU226" s="258" t="s">
        <v>82</v>
      </c>
      <c r="AV226" s="12" t="s">
        <v>174</v>
      </c>
      <c r="AW226" s="12" t="s">
        <v>35</v>
      </c>
      <c r="AX226" s="12" t="s">
        <v>80</v>
      </c>
      <c r="AY226" s="258" t="s">
        <v>134</v>
      </c>
    </row>
    <row r="227" spans="2:65" s="1" customFormat="1" ht="25.5" customHeight="1">
      <c r="B227" s="45"/>
      <c r="C227" s="220" t="s">
        <v>393</v>
      </c>
      <c r="D227" s="220" t="s">
        <v>137</v>
      </c>
      <c r="E227" s="221" t="s">
        <v>394</v>
      </c>
      <c r="F227" s="222" t="s">
        <v>395</v>
      </c>
      <c r="G227" s="223" t="s">
        <v>181</v>
      </c>
      <c r="H227" s="224">
        <v>0.067</v>
      </c>
      <c r="I227" s="225"/>
      <c r="J227" s="226">
        <f>ROUND(I227*H227,2)</f>
        <v>0</v>
      </c>
      <c r="K227" s="222" t="s">
        <v>140</v>
      </c>
      <c r="L227" s="71"/>
      <c r="M227" s="227" t="s">
        <v>21</v>
      </c>
      <c r="N227" s="228" t="s">
        <v>43</v>
      </c>
      <c r="O227" s="46"/>
      <c r="P227" s="229">
        <f>O227*H227</f>
        <v>0</v>
      </c>
      <c r="Q227" s="229">
        <v>0</v>
      </c>
      <c r="R227" s="229">
        <f>Q227*H227</f>
        <v>0</v>
      </c>
      <c r="S227" s="229">
        <v>0</v>
      </c>
      <c r="T227" s="230">
        <f>S227*H227</f>
        <v>0</v>
      </c>
      <c r="AR227" s="23" t="s">
        <v>259</v>
      </c>
      <c r="AT227" s="23" t="s">
        <v>137</v>
      </c>
      <c r="AU227" s="23" t="s">
        <v>82</v>
      </c>
      <c r="AY227" s="23" t="s">
        <v>134</v>
      </c>
      <c r="BE227" s="231">
        <f>IF(N227="základní",J227,0)</f>
        <v>0</v>
      </c>
      <c r="BF227" s="231">
        <f>IF(N227="snížená",J227,0)</f>
        <v>0</v>
      </c>
      <c r="BG227" s="231">
        <f>IF(N227="zákl. přenesená",J227,0)</f>
        <v>0</v>
      </c>
      <c r="BH227" s="231">
        <f>IF(N227="sníž. přenesená",J227,0)</f>
        <v>0</v>
      </c>
      <c r="BI227" s="231">
        <f>IF(N227="nulová",J227,0)</f>
        <v>0</v>
      </c>
      <c r="BJ227" s="23" t="s">
        <v>80</v>
      </c>
      <c r="BK227" s="231">
        <f>ROUND(I227*H227,2)</f>
        <v>0</v>
      </c>
      <c r="BL227" s="23" t="s">
        <v>259</v>
      </c>
      <c r="BM227" s="23" t="s">
        <v>396</v>
      </c>
    </row>
    <row r="228" spans="2:65" s="1" customFormat="1" ht="16.5" customHeight="1">
      <c r="B228" s="45"/>
      <c r="C228" s="220" t="s">
        <v>397</v>
      </c>
      <c r="D228" s="220" t="s">
        <v>137</v>
      </c>
      <c r="E228" s="221" t="s">
        <v>398</v>
      </c>
      <c r="F228" s="222" t="s">
        <v>399</v>
      </c>
      <c r="G228" s="223" t="s">
        <v>181</v>
      </c>
      <c r="H228" s="224">
        <v>0.067</v>
      </c>
      <c r="I228" s="225"/>
      <c r="J228" s="226">
        <f>ROUND(I228*H228,2)</f>
        <v>0</v>
      </c>
      <c r="K228" s="222" t="s">
        <v>140</v>
      </c>
      <c r="L228" s="71"/>
      <c r="M228" s="227" t="s">
        <v>21</v>
      </c>
      <c r="N228" s="228" t="s">
        <v>43</v>
      </c>
      <c r="O228" s="46"/>
      <c r="P228" s="229">
        <f>O228*H228</f>
        <v>0</v>
      </c>
      <c r="Q228" s="229">
        <v>0</v>
      </c>
      <c r="R228" s="229">
        <f>Q228*H228</f>
        <v>0</v>
      </c>
      <c r="S228" s="229">
        <v>0</v>
      </c>
      <c r="T228" s="230">
        <f>S228*H228</f>
        <v>0</v>
      </c>
      <c r="AR228" s="23" t="s">
        <v>259</v>
      </c>
      <c r="AT228" s="23" t="s">
        <v>137</v>
      </c>
      <c r="AU228" s="23" t="s">
        <v>82</v>
      </c>
      <c r="AY228" s="23" t="s">
        <v>134</v>
      </c>
      <c r="BE228" s="231">
        <f>IF(N228="základní",J228,0)</f>
        <v>0</v>
      </c>
      <c r="BF228" s="231">
        <f>IF(N228="snížená",J228,0)</f>
        <v>0</v>
      </c>
      <c r="BG228" s="231">
        <f>IF(N228="zákl. přenesená",J228,0)</f>
        <v>0</v>
      </c>
      <c r="BH228" s="231">
        <f>IF(N228="sníž. přenesená",J228,0)</f>
        <v>0</v>
      </c>
      <c r="BI228" s="231">
        <f>IF(N228="nulová",J228,0)</f>
        <v>0</v>
      </c>
      <c r="BJ228" s="23" t="s">
        <v>80</v>
      </c>
      <c r="BK228" s="231">
        <f>ROUND(I228*H228,2)</f>
        <v>0</v>
      </c>
      <c r="BL228" s="23" t="s">
        <v>259</v>
      </c>
      <c r="BM228" s="23" t="s">
        <v>400</v>
      </c>
    </row>
    <row r="229" spans="2:63" s="10" customFormat="1" ht="29.85" customHeight="1">
      <c r="B229" s="204"/>
      <c r="C229" s="205"/>
      <c r="D229" s="206" t="s">
        <v>71</v>
      </c>
      <c r="E229" s="218" t="s">
        <v>401</v>
      </c>
      <c r="F229" s="218" t="s">
        <v>402</v>
      </c>
      <c r="G229" s="205"/>
      <c r="H229" s="205"/>
      <c r="I229" s="208"/>
      <c r="J229" s="219">
        <f>BK229</f>
        <v>0</v>
      </c>
      <c r="K229" s="205"/>
      <c r="L229" s="210"/>
      <c r="M229" s="211"/>
      <c r="N229" s="212"/>
      <c r="O229" s="212"/>
      <c r="P229" s="213">
        <f>SUM(P230:P263)</f>
        <v>0</v>
      </c>
      <c r="Q229" s="212"/>
      <c r="R229" s="213">
        <f>SUM(R230:R263)</f>
        <v>3.10307144</v>
      </c>
      <c r="S229" s="212"/>
      <c r="T229" s="214">
        <f>SUM(T230:T263)</f>
        <v>0</v>
      </c>
      <c r="AR229" s="215" t="s">
        <v>82</v>
      </c>
      <c r="AT229" s="216" t="s">
        <v>71</v>
      </c>
      <c r="AU229" s="216" t="s">
        <v>80</v>
      </c>
      <c r="AY229" s="215" t="s">
        <v>134</v>
      </c>
      <c r="BK229" s="217">
        <f>SUM(BK230:BK263)</f>
        <v>0</v>
      </c>
    </row>
    <row r="230" spans="2:65" s="1" customFormat="1" ht="25.5" customHeight="1">
      <c r="B230" s="45"/>
      <c r="C230" s="220" t="s">
        <v>403</v>
      </c>
      <c r="D230" s="220" t="s">
        <v>137</v>
      </c>
      <c r="E230" s="221" t="s">
        <v>404</v>
      </c>
      <c r="F230" s="222" t="s">
        <v>405</v>
      </c>
      <c r="G230" s="223" t="s">
        <v>188</v>
      </c>
      <c r="H230" s="224">
        <v>103.2</v>
      </c>
      <c r="I230" s="225"/>
      <c r="J230" s="226">
        <f>ROUND(I230*H230,2)</f>
        <v>0</v>
      </c>
      <c r="K230" s="222" t="s">
        <v>140</v>
      </c>
      <c r="L230" s="71"/>
      <c r="M230" s="227" t="s">
        <v>21</v>
      </c>
      <c r="N230" s="228" t="s">
        <v>43</v>
      </c>
      <c r="O230" s="46"/>
      <c r="P230" s="229">
        <f>O230*H230</f>
        <v>0</v>
      </c>
      <c r="Q230" s="229">
        <v>0</v>
      </c>
      <c r="R230" s="229">
        <f>Q230*H230</f>
        <v>0</v>
      </c>
      <c r="S230" s="229">
        <v>0</v>
      </c>
      <c r="T230" s="230">
        <f>S230*H230</f>
        <v>0</v>
      </c>
      <c r="AR230" s="23" t="s">
        <v>259</v>
      </c>
      <c r="AT230" s="23" t="s">
        <v>137</v>
      </c>
      <c r="AU230" s="23" t="s">
        <v>82</v>
      </c>
      <c r="AY230" s="23" t="s">
        <v>134</v>
      </c>
      <c r="BE230" s="231">
        <f>IF(N230="základní",J230,0)</f>
        <v>0</v>
      </c>
      <c r="BF230" s="231">
        <f>IF(N230="snížená",J230,0)</f>
        <v>0</v>
      </c>
      <c r="BG230" s="231">
        <f>IF(N230="zákl. přenesená",J230,0)</f>
        <v>0</v>
      </c>
      <c r="BH230" s="231">
        <f>IF(N230="sníž. přenesená",J230,0)</f>
        <v>0</v>
      </c>
      <c r="BI230" s="231">
        <f>IF(N230="nulová",J230,0)</f>
        <v>0</v>
      </c>
      <c r="BJ230" s="23" t="s">
        <v>80</v>
      </c>
      <c r="BK230" s="231">
        <f>ROUND(I230*H230,2)</f>
        <v>0</v>
      </c>
      <c r="BL230" s="23" t="s">
        <v>259</v>
      </c>
      <c r="BM230" s="23" t="s">
        <v>406</v>
      </c>
    </row>
    <row r="231" spans="2:65" s="1" customFormat="1" ht="16.5" customHeight="1">
      <c r="B231" s="45"/>
      <c r="C231" s="259" t="s">
        <v>407</v>
      </c>
      <c r="D231" s="259" t="s">
        <v>220</v>
      </c>
      <c r="E231" s="260" t="s">
        <v>408</v>
      </c>
      <c r="F231" s="261" t="s">
        <v>409</v>
      </c>
      <c r="G231" s="262" t="s">
        <v>188</v>
      </c>
      <c r="H231" s="263">
        <v>105.264</v>
      </c>
      <c r="I231" s="264"/>
      <c r="J231" s="265">
        <f>ROUND(I231*H231,2)</f>
        <v>0</v>
      </c>
      <c r="K231" s="261" t="s">
        <v>140</v>
      </c>
      <c r="L231" s="266"/>
      <c r="M231" s="267" t="s">
        <v>21</v>
      </c>
      <c r="N231" s="268" t="s">
        <v>43</v>
      </c>
      <c r="O231" s="46"/>
      <c r="P231" s="229">
        <f>O231*H231</f>
        <v>0</v>
      </c>
      <c r="Q231" s="229">
        <v>0.00448</v>
      </c>
      <c r="R231" s="229">
        <f>Q231*H231</f>
        <v>0.47158271999999996</v>
      </c>
      <c r="S231" s="229">
        <v>0</v>
      </c>
      <c r="T231" s="230">
        <f>S231*H231</f>
        <v>0</v>
      </c>
      <c r="AR231" s="23" t="s">
        <v>335</v>
      </c>
      <c r="AT231" s="23" t="s">
        <v>220</v>
      </c>
      <c r="AU231" s="23" t="s">
        <v>82</v>
      </c>
      <c r="AY231" s="23" t="s">
        <v>134</v>
      </c>
      <c r="BE231" s="231">
        <f>IF(N231="základní",J231,0)</f>
        <v>0</v>
      </c>
      <c r="BF231" s="231">
        <f>IF(N231="snížená",J231,0)</f>
        <v>0</v>
      </c>
      <c r="BG231" s="231">
        <f>IF(N231="zákl. přenesená",J231,0)</f>
        <v>0</v>
      </c>
      <c r="BH231" s="231">
        <f>IF(N231="sníž. přenesená",J231,0)</f>
        <v>0</v>
      </c>
      <c r="BI231" s="231">
        <f>IF(N231="nulová",J231,0)</f>
        <v>0</v>
      </c>
      <c r="BJ231" s="23" t="s">
        <v>80</v>
      </c>
      <c r="BK231" s="231">
        <f>ROUND(I231*H231,2)</f>
        <v>0</v>
      </c>
      <c r="BL231" s="23" t="s">
        <v>259</v>
      </c>
      <c r="BM231" s="23" t="s">
        <v>410</v>
      </c>
    </row>
    <row r="232" spans="2:51" s="11" customFormat="1" ht="13.5">
      <c r="B232" s="236"/>
      <c r="C232" s="237"/>
      <c r="D232" s="238" t="s">
        <v>176</v>
      </c>
      <c r="E232" s="237"/>
      <c r="F232" s="240" t="s">
        <v>411</v>
      </c>
      <c r="G232" s="237"/>
      <c r="H232" s="241">
        <v>105.264</v>
      </c>
      <c r="I232" s="242"/>
      <c r="J232" s="237"/>
      <c r="K232" s="237"/>
      <c r="L232" s="243"/>
      <c r="M232" s="244"/>
      <c r="N232" s="245"/>
      <c r="O232" s="245"/>
      <c r="P232" s="245"/>
      <c r="Q232" s="245"/>
      <c r="R232" s="245"/>
      <c r="S232" s="245"/>
      <c r="T232" s="246"/>
      <c r="AT232" s="247" t="s">
        <v>176</v>
      </c>
      <c r="AU232" s="247" t="s">
        <v>82</v>
      </c>
      <c r="AV232" s="11" t="s">
        <v>82</v>
      </c>
      <c r="AW232" s="11" t="s">
        <v>6</v>
      </c>
      <c r="AX232" s="11" t="s">
        <v>80</v>
      </c>
      <c r="AY232" s="247" t="s">
        <v>134</v>
      </c>
    </row>
    <row r="233" spans="2:65" s="1" customFormat="1" ht="25.5" customHeight="1">
      <c r="B233" s="45"/>
      <c r="C233" s="220" t="s">
        <v>412</v>
      </c>
      <c r="D233" s="220" t="s">
        <v>137</v>
      </c>
      <c r="E233" s="221" t="s">
        <v>413</v>
      </c>
      <c r="F233" s="222" t="s">
        <v>414</v>
      </c>
      <c r="G233" s="223" t="s">
        <v>188</v>
      </c>
      <c r="H233" s="224">
        <v>103.2</v>
      </c>
      <c r="I233" s="225"/>
      <c r="J233" s="226">
        <f>ROUND(I233*H233,2)</f>
        <v>0</v>
      </c>
      <c r="K233" s="222" t="s">
        <v>140</v>
      </c>
      <c r="L233" s="71"/>
      <c r="M233" s="227" t="s">
        <v>21</v>
      </c>
      <c r="N233" s="228" t="s">
        <v>43</v>
      </c>
      <c r="O233" s="46"/>
      <c r="P233" s="229">
        <f>O233*H233</f>
        <v>0</v>
      </c>
      <c r="Q233" s="229">
        <v>0.0003</v>
      </c>
      <c r="R233" s="229">
        <f>Q233*H233</f>
        <v>0.030959999999999998</v>
      </c>
      <c r="S233" s="229">
        <v>0</v>
      </c>
      <c r="T233" s="230">
        <f>S233*H233</f>
        <v>0</v>
      </c>
      <c r="AR233" s="23" t="s">
        <v>259</v>
      </c>
      <c r="AT233" s="23" t="s">
        <v>137</v>
      </c>
      <c r="AU233" s="23" t="s">
        <v>82</v>
      </c>
      <c r="AY233" s="23" t="s">
        <v>134</v>
      </c>
      <c r="BE233" s="231">
        <f>IF(N233="základní",J233,0)</f>
        <v>0</v>
      </c>
      <c r="BF233" s="231">
        <f>IF(N233="snížená",J233,0)</f>
        <v>0</v>
      </c>
      <c r="BG233" s="231">
        <f>IF(N233="zákl. přenesená",J233,0)</f>
        <v>0</v>
      </c>
      <c r="BH233" s="231">
        <f>IF(N233="sníž. přenesená",J233,0)</f>
        <v>0</v>
      </c>
      <c r="BI233" s="231">
        <f>IF(N233="nulová",J233,0)</f>
        <v>0</v>
      </c>
      <c r="BJ233" s="23" t="s">
        <v>80</v>
      </c>
      <c r="BK233" s="231">
        <f>ROUND(I233*H233,2)</f>
        <v>0</v>
      </c>
      <c r="BL233" s="23" t="s">
        <v>259</v>
      </c>
      <c r="BM233" s="23" t="s">
        <v>415</v>
      </c>
    </row>
    <row r="234" spans="2:51" s="11" customFormat="1" ht="13.5">
      <c r="B234" s="236"/>
      <c r="C234" s="237"/>
      <c r="D234" s="238" t="s">
        <v>176</v>
      </c>
      <c r="E234" s="239" t="s">
        <v>21</v>
      </c>
      <c r="F234" s="240" t="s">
        <v>416</v>
      </c>
      <c r="G234" s="237"/>
      <c r="H234" s="241">
        <v>60</v>
      </c>
      <c r="I234" s="242"/>
      <c r="J234" s="237"/>
      <c r="K234" s="237"/>
      <c r="L234" s="243"/>
      <c r="M234" s="244"/>
      <c r="N234" s="245"/>
      <c r="O234" s="245"/>
      <c r="P234" s="245"/>
      <c r="Q234" s="245"/>
      <c r="R234" s="245"/>
      <c r="S234" s="245"/>
      <c r="T234" s="246"/>
      <c r="AT234" s="247" t="s">
        <v>176</v>
      </c>
      <c r="AU234" s="247" t="s">
        <v>82</v>
      </c>
      <c r="AV234" s="11" t="s">
        <v>82</v>
      </c>
      <c r="AW234" s="11" t="s">
        <v>35</v>
      </c>
      <c r="AX234" s="11" t="s">
        <v>72</v>
      </c>
      <c r="AY234" s="247" t="s">
        <v>134</v>
      </c>
    </row>
    <row r="235" spans="2:51" s="11" customFormat="1" ht="13.5">
      <c r="B235" s="236"/>
      <c r="C235" s="237"/>
      <c r="D235" s="238" t="s">
        <v>176</v>
      </c>
      <c r="E235" s="239" t="s">
        <v>21</v>
      </c>
      <c r="F235" s="240" t="s">
        <v>417</v>
      </c>
      <c r="G235" s="237"/>
      <c r="H235" s="241">
        <v>43.2</v>
      </c>
      <c r="I235" s="242"/>
      <c r="J235" s="237"/>
      <c r="K235" s="237"/>
      <c r="L235" s="243"/>
      <c r="M235" s="244"/>
      <c r="N235" s="245"/>
      <c r="O235" s="245"/>
      <c r="P235" s="245"/>
      <c r="Q235" s="245"/>
      <c r="R235" s="245"/>
      <c r="S235" s="245"/>
      <c r="T235" s="246"/>
      <c r="AT235" s="247" t="s">
        <v>176</v>
      </c>
      <c r="AU235" s="247" t="s">
        <v>82</v>
      </c>
      <c r="AV235" s="11" t="s">
        <v>82</v>
      </c>
      <c r="AW235" s="11" t="s">
        <v>35</v>
      </c>
      <c r="AX235" s="11" t="s">
        <v>72</v>
      </c>
      <c r="AY235" s="247" t="s">
        <v>134</v>
      </c>
    </row>
    <row r="236" spans="2:51" s="12" customFormat="1" ht="13.5">
      <c r="B236" s="248"/>
      <c r="C236" s="249"/>
      <c r="D236" s="238" t="s">
        <v>176</v>
      </c>
      <c r="E236" s="250" t="s">
        <v>21</v>
      </c>
      <c r="F236" s="251" t="s">
        <v>178</v>
      </c>
      <c r="G236" s="249"/>
      <c r="H236" s="252">
        <v>103.2</v>
      </c>
      <c r="I236" s="253"/>
      <c r="J236" s="249"/>
      <c r="K236" s="249"/>
      <c r="L236" s="254"/>
      <c r="M236" s="255"/>
      <c r="N236" s="256"/>
      <c r="O236" s="256"/>
      <c r="P236" s="256"/>
      <c r="Q236" s="256"/>
      <c r="R236" s="256"/>
      <c r="S236" s="256"/>
      <c r="T236" s="257"/>
      <c r="AT236" s="258" t="s">
        <v>176</v>
      </c>
      <c r="AU236" s="258" t="s">
        <v>82</v>
      </c>
      <c r="AV236" s="12" t="s">
        <v>174</v>
      </c>
      <c r="AW236" s="12" t="s">
        <v>35</v>
      </c>
      <c r="AX236" s="12" t="s">
        <v>80</v>
      </c>
      <c r="AY236" s="258" t="s">
        <v>134</v>
      </c>
    </row>
    <row r="237" spans="2:65" s="1" customFormat="1" ht="16.5" customHeight="1">
      <c r="B237" s="45"/>
      <c r="C237" s="259" t="s">
        <v>418</v>
      </c>
      <c r="D237" s="259" t="s">
        <v>220</v>
      </c>
      <c r="E237" s="260" t="s">
        <v>419</v>
      </c>
      <c r="F237" s="261" t="s">
        <v>420</v>
      </c>
      <c r="G237" s="262" t="s">
        <v>188</v>
      </c>
      <c r="H237" s="263">
        <v>105.264</v>
      </c>
      <c r="I237" s="264"/>
      <c r="J237" s="265">
        <f>ROUND(I237*H237,2)</f>
        <v>0</v>
      </c>
      <c r="K237" s="261" t="s">
        <v>140</v>
      </c>
      <c r="L237" s="266"/>
      <c r="M237" s="267" t="s">
        <v>21</v>
      </c>
      <c r="N237" s="268" t="s">
        <v>43</v>
      </c>
      <c r="O237" s="46"/>
      <c r="P237" s="229">
        <f>O237*H237</f>
        <v>0</v>
      </c>
      <c r="Q237" s="229">
        <v>0.00336</v>
      </c>
      <c r="R237" s="229">
        <f>Q237*H237</f>
        <v>0.35368704</v>
      </c>
      <c r="S237" s="229">
        <v>0</v>
      </c>
      <c r="T237" s="230">
        <f>S237*H237</f>
        <v>0</v>
      </c>
      <c r="AR237" s="23" t="s">
        <v>335</v>
      </c>
      <c r="AT237" s="23" t="s">
        <v>220</v>
      </c>
      <c r="AU237" s="23" t="s">
        <v>82</v>
      </c>
      <c r="AY237" s="23" t="s">
        <v>134</v>
      </c>
      <c r="BE237" s="231">
        <f>IF(N237="základní",J237,0)</f>
        <v>0</v>
      </c>
      <c r="BF237" s="231">
        <f>IF(N237="snížená",J237,0)</f>
        <v>0</v>
      </c>
      <c r="BG237" s="231">
        <f>IF(N237="zákl. přenesená",J237,0)</f>
        <v>0</v>
      </c>
      <c r="BH237" s="231">
        <f>IF(N237="sníž. přenesená",J237,0)</f>
        <v>0</v>
      </c>
      <c r="BI237" s="231">
        <f>IF(N237="nulová",J237,0)</f>
        <v>0</v>
      </c>
      <c r="BJ237" s="23" t="s">
        <v>80</v>
      </c>
      <c r="BK237" s="231">
        <f>ROUND(I237*H237,2)</f>
        <v>0</v>
      </c>
      <c r="BL237" s="23" t="s">
        <v>259</v>
      </c>
      <c r="BM237" s="23" t="s">
        <v>421</v>
      </c>
    </row>
    <row r="238" spans="2:51" s="11" customFormat="1" ht="13.5">
      <c r="B238" s="236"/>
      <c r="C238" s="237"/>
      <c r="D238" s="238" t="s">
        <v>176</v>
      </c>
      <c r="E238" s="237"/>
      <c r="F238" s="240" t="s">
        <v>411</v>
      </c>
      <c r="G238" s="237"/>
      <c r="H238" s="241">
        <v>105.264</v>
      </c>
      <c r="I238" s="242"/>
      <c r="J238" s="237"/>
      <c r="K238" s="237"/>
      <c r="L238" s="243"/>
      <c r="M238" s="244"/>
      <c r="N238" s="245"/>
      <c r="O238" s="245"/>
      <c r="P238" s="245"/>
      <c r="Q238" s="245"/>
      <c r="R238" s="245"/>
      <c r="S238" s="245"/>
      <c r="T238" s="246"/>
      <c r="AT238" s="247" t="s">
        <v>176</v>
      </c>
      <c r="AU238" s="247" t="s">
        <v>82</v>
      </c>
      <c r="AV238" s="11" t="s">
        <v>82</v>
      </c>
      <c r="AW238" s="11" t="s">
        <v>6</v>
      </c>
      <c r="AX238" s="11" t="s">
        <v>80</v>
      </c>
      <c r="AY238" s="247" t="s">
        <v>134</v>
      </c>
    </row>
    <row r="239" spans="2:65" s="1" customFormat="1" ht="25.5" customHeight="1">
      <c r="B239" s="45"/>
      <c r="C239" s="220" t="s">
        <v>422</v>
      </c>
      <c r="D239" s="220" t="s">
        <v>137</v>
      </c>
      <c r="E239" s="221" t="s">
        <v>423</v>
      </c>
      <c r="F239" s="222" t="s">
        <v>424</v>
      </c>
      <c r="G239" s="223" t="s">
        <v>188</v>
      </c>
      <c r="H239" s="224">
        <v>135.82</v>
      </c>
      <c r="I239" s="225"/>
      <c r="J239" s="226">
        <f>ROUND(I239*H239,2)</f>
        <v>0</v>
      </c>
      <c r="K239" s="222" t="s">
        <v>140</v>
      </c>
      <c r="L239" s="71"/>
      <c r="M239" s="227" t="s">
        <v>21</v>
      </c>
      <c r="N239" s="228" t="s">
        <v>43</v>
      </c>
      <c r="O239" s="46"/>
      <c r="P239" s="229">
        <f>O239*H239</f>
        <v>0</v>
      </c>
      <c r="Q239" s="229">
        <v>0</v>
      </c>
      <c r="R239" s="229">
        <f>Q239*H239</f>
        <v>0</v>
      </c>
      <c r="S239" s="229">
        <v>0</v>
      </c>
      <c r="T239" s="230">
        <f>S239*H239</f>
        <v>0</v>
      </c>
      <c r="AR239" s="23" t="s">
        <v>259</v>
      </c>
      <c r="AT239" s="23" t="s">
        <v>137</v>
      </c>
      <c r="AU239" s="23" t="s">
        <v>82</v>
      </c>
      <c r="AY239" s="23" t="s">
        <v>134</v>
      </c>
      <c r="BE239" s="231">
        <f>IF(N239="základní",J239,0)</f>
        <v>0</v>
      </c>
      <c r="BF239" s="231">
        <f>IF(N239="snížená",J239,0)</f>
        <v>0</v>
      </c>
      <c r="BG239" s="231">
        <f>IF(N239="zákl. přenesená",J239,0)</f>
        <v>0</v>
      </c>
      <c r="BH239" s="231">
        <f>IF(N239="sníž. přenesená",J239,0)</f>
        <v>0</v>
      </c>
      <c r="BI239" s="231">
        <f>IF(N239="nulová",J239,0)</f>
        <v>0</v>
      </c>
      <c r="BJ239" s="23" t="s">
        <v>80</v>
      </c>
      <c r="BK239" s="231">
        <f>ROUND(I239*H239,2)</f>
        <v>0</v>
      </c>
      <c r="BL239" s="23" t="s">
        <v>259</v>
      </c>
      <c r="BM239" s="23" t="s">
        <v>425</v>
      </c>
    </row>
    <row r="240" spans="2:51" s="11" customFormat="1" ht="13.5">
      <c r="B240" s="236"/>
      <c r="C240" s="237"/>
      <c r="D240" s="238" t="s">
        <v>176</v>
      </c>
      <c r="E240" s="239" t="s">
        <v>21</v>
      </c>
      <c r="F240" s="240" t="s">
        <v>283</v>
      </c>
      <c r="G240" s="237"/>
      <c r="H240" s="241">
        <v>135.82</v>
      </c>
      <c r="I240" s="242"/>
      <c r="J240" s="237"/>
      <c r="K240" s="237"/>
      <c r="L240" s="243"/>
      <c r="M240" s="244"/>
      <c r="N240" s="245"/>
      <c r="O240" s="245"/>
      <c r="P240" s="245"/>
      <c r="Q240" s="245"/>
      <c r="R240" s="245"/>
      <c r="S240" s="245"/>
      <c r="T240" s="246"/>
      <c r="AT240" s="247" t="s">
        <v>176</v>
      </c>
      <c r="AU240" s="247" t="s">
        <v>82</v>
      </c>
      <c r="AV240" s="11" t="s">
        <v>82</v>
      </c>
      <c r="AW240" s="11" t="s">
        <v>35</v>
      </c>
      <c r="AX240" s="11" t="s">
        <v>72</v>
      </c>
      <c r="AY240" s="247" t="s">
        <v>134</v>
      </c>
    </row>
    <row r="241" spans="2:51" s="12" customFormat="1" ht="13.5">
      <c r="B241" s="248"/>
      <c r="C241" s="249"/>
      <c r="D241" s="238" t="s">
        <v>176</v>
      </c>
      <c r="E241" s="250" t="s">
        <v>21</v>
      </c>
      <c r="F241" s="251" t="s">
        <v>178</v>
      </c>
      <c r="G241" s="249"/>
      <c r="H241" s="252">
        <v>135.82</v>
      </c>
      <c r="I241" s="253"/>
      <c r="J241" s="249"/>
      <c r="K241" s="249"/>
      <c r="L241" s="254"/>
      <c r="M241" s="255"/>
      <c r="N241" s="256"/>
      <c r="O241" s="256"/>
      <c r="P241" s="256"/>
      <c r="Q241" s="256"/>
      <c r="R241" s="256"/>
      <c r="S241" s="256"/>
      <c r="T241" s="257"/>
      <c r="AT241" s="258" t="s">
        <v>176</v>
      </c>
      <c r="AU241" s="258" t="s">
        <v>82</v>
      </c>
      <c r="AV241" s="12" t="s">
        <v>174</v>
      </c>
      <c r="AW241" s="12" t="s">
        <v>35</v>
      </c>
      <c r="AX241" s="12" t="s">
        <v>80</v>
      </c>
      <c r="AY241" s="258" t="s">
        <v>134</v>
      </c>
    </row>
    <row r="242" spans="2:65" s="1" customFormat="1" ht="16.5" customHeight="1">
      <c r="B242" s="45"/>
      <c r="C242" s="259" t="s">
        <v>426</v>
      </c>
      <c r="D242" s="259" t="s">
        <v>220</v>
      </c>
      <c r="E242" s="260" t="s">
        <v>427</v>
      </c>
      <c r="F242" s="261" t="s">
        <v>428</v>
      </c>
      <c r="G242" s="262" t="s">
        <v>188</v>
      </c>
      <c r="H242" s="263">
        <v>138.536</v>
      </c>
      <c r="I242" s="264"/>
      <c r="J242" s="265">
        <f>ROUND(I242*H242,2)</f>
        <v>0</v>
      </c>
      <c r="K242" s="261" t="s">
        <v>140</v>
      </c>
      <c r="L242" s="266"/>
      <c r="M242" s="267" t="s">
        <v>21</v>
      </c>
      <c r="N242" s="268" t="s">
        <v>43</v>
      </c>
      <c r="O242" s="46"/>
      <c r="P242" s="229">
        <f>O242*H242</f>
        <v>0</v>
      </c>
      <c r="Q242" s="229">
        <v>0.00061</v>
      </c>
      <c r="R242" s="229">
        <f>Q242*H242</f>
        <v>0.08450695999999999</v>
      </c>
      <c r="S242" s="229">
        <v>0</v>
      </c>
      <c r="T242" s="230">
        <f>S242*H242</f>
        <v>0</v>
      </c>
      <c r="AR242" s="23" t="s">
        <v>335</v>
      </c>
      <c r="AT242" s="23" t="s">
        <v>220</v>
      </c>
      <c r="AU242" s="23" t="s">
        <v>82</v>
      </c>
      <c r="AY242" s="23" t="s">
        <v>134</v>
      </c>
      <c r="BE242" s="231">
        <f>IF(N242="základní",J242,0)</f>
        <v>0</v>
      </c>
      <c r="BF242" s="231">
        <f>IF(N242="snížená",J242,0)</f>
        <v>0</v>
      </c>
      <c r="BG242" s="231">
        <f>IF(N242="zákl. přenesená",J242,0)</f>
        <v>0</v>
      </c>
      <c r="BH242" s="231">
        <f>IF(N242="sníž. přenesená",J242,0)</f>
        <v>0</v>
      </c>
      <c r="BI242" s="231">
        <f>IF(N242="nulová",J242,0)</f>
        <v>0</v>
      </c>
      <c r="BJ242" s="23" t="s">
        <v>80</v>
      </c>
      <c r="BK242" s="231">
        <f>ROUND(I242*H242,2)</f>
        <v>0</v>
      </c>
      <c r="BL242" s="23" t="s">
        <v>259</v>
      </c>
      <c r="BM242" s="23" t="s">
        <v>429</v>
      </c>
    </row>
    <row r="243" spans="2:51" s="11" customFormat="1" ht="13.5">
      <c r="B243" s="236"/>
      <c r="C243" s="237"/>
      <c r="D243" s="238" t="s">
        <v>176</v>
      </c>
      <c r="E243" s="237"/>
      <c r="F243" s="240" t="s">
        <v>430</v>
      </c>
      <c r="G243" s="237"/>
      <c r="H243" s="241">
        <v>138.536</v>
      </c>
      <c r="I243" s="242"/>
      <c r="J243" s="237"/>
      <c r="K243" s="237"/>
      <c r="L243" s="243"/>
      <c r="M243" s="244"/>
      <c r="N243" s="245"/>
      <c r="O243" s="245"/>
      <c r="P243" s="245"/>
      <c r="Q243" s="245"/>
      <c r="R243" s="245"/>
      <c r="S243" s="245"/>
      <c r="T243" s="246"/>
      <c r="AT243" s="247" t="s">
        <v>176</v>
      </c>
      <c r="AU243" s="247" t="s">
        <v>82</v>
      </c>
      <c r="AV243" s="11" t="s">
        <v>82</v>
      </c>
      <c r="AW243" s="11" t="s">
        <v>6</v>
      </c>
      <c r="AX243" s="11" t="s">
        <v>80</v>
      </c>
      <c r="AY243" s="247" t="s">
        <v>134</v>
      </c>
    </row>
    <row r="244" spans="2:65" s="1" customFormat="1" ht="25.5" customHeight="1">
      <c r="B244" s="45"/>
      <c r="C244" s="220" t="s">
        <v>431</v>
      </c>
      <c r="D244" s="220" t="s">
        <v>137</v>
      </c>
      <c r="E244" s="221" t="s">
        <v>432</v>
      </c>
      <c r="F244" s="222" t="s">
        <v>433</v>
      </c>
      <c r="G244" s="223" t="s">
        <v>188</v>
      </c>
      <c r="H244" s="224">
        <v>105.521</v>
      </c>
      <c r="I244" s="225"/>
      <c r="J244" s="226">
        <f>ROUND(I244*H244,2)</f>
        <v>0</v>
      </c>
      <c r="K244" s="222" t="s">
        <v>140</v>
      </c>
      <c r="L244" s="71"/>
      <c r="M244" s="227" t="s">
        <v>21</v>
      </c>
      <c r="N244" s="228" t="s">
        <v>43</v>
      </c>
      <c r="O244" s="46"/>
      <c r="P244" s="229">
        <f>O244*H244</f>
        <v>0</v>
      </c>
      <c r="Q244" s="229">
        <v>0</v>
      </c>
      <c r="R244" s="229">
        <f>Q244*H244</f>
        <v>0</v>
      </c>
      <c r="S244" s="229">
        <v>0</v>
      </c>
      <c r="T244" s="230">
        <f>S244*H244</f>
        <v>0</v>
      </c>
      <c r="AR244" s="23" t="s">
        <v>259</v>
      </c>
      <c r="AT244" s="23" t="s">
        <v>137</v>
      </c>
      <c r="AU244" s="23" t="s">
        <v>82</v>
      </c>
      <c r="AY244" s="23" t="s">
        <v>134</v>
      </c>
      <c r="BE244" s="231">
        <f>IF(N244="základní",J244,0)</f>
        <v>0</v>
      </c>
      <c r="BF244" s="231">
        <f>IF(N244="snížená",J244,0)</f>
        <v>0</v>
      </c>
      <c r="BG244" s="231">
        <f>IF(N244="zákl. přenesená",J244,0)</f>
        <v>0</v>
      </c>
      <c r="BH244" s="231">
        <f>IF(N244="sníž. přenesená",J244,0)</f>
        <v>0</v>
      </c>
      <c r="BI244" s="231">
        <f>IF(N244="nulová",J244,0)</f>
        <v>0</v>
      </c>
      <c r="BJ244" s="23" t="s">
        <v>80</v>
      </c>
      <c r="BK244" s="231">
        <f>ROUND(I244*H244,2)</f>
        <v>0</v>
      </c>
      <c r="BL244" s="23" t="s">
        <v>259</v>
      </c>
      <c r="BM244" s="23" t="s">
        <v>434</v>
      </c>
    </row>
    <row r="245" spans="2:51" s="11" customFormat="1" ht="13.5">
      <c r="B245" s="236"/>
      <c r="C245" s="237"/>
      <c r="D245" s="238" t="s">
        <v>176</v>
      </c>
      <c r="E245" s="239" t="s">
        <v>21</v>
      </c>
      <c r="F245" s="240" t="s">
        <v>435</v>
      </c>
      <c r="G245" s="237"/>
      <c r="H245" s="241">
        <v>28.054</v>
      </c>
      <c r="I245" s="242"/>
      <c r="J245" s="237"/>
      <c r="K245" s="237"/>
      <c r="L245" s="243"/>
      <c r="M245" s="244"/>
      <c r="N245" s="245"/>
      <c r="O245" s="245"/>
      <c r="P245" s="245"/>
      <c r="Q245" s="245"/>
      <c r="R245" s="245"/>
      <c r="S245" s="245"/>
      <c r="T245" s="246"/>
      <c r="AT245" s="247" t="s">
        <v>176</v>
      </c>
      <c r="AU245" s="247" t="s">
        <v>82</v>
      </c>
      <c r="AV245" s="11" t="s">
        <v>82</v>
      </c>
      <c r="AW245" s="11" t="s">
        <v>35</v>
      </c>
      <c r="AX245" s="11" t="s">
        <v>72</v>
      </c>
      <c r="AY245" s="247" t="s">
        <v>134</v>
      </c>
    </row>
    <row r="246" spans="2:51" s="11" customFormat="1" ht="13.5">
      <c r="B246" s="236"/>
      <c r="C246" s="237"/>
      <c r="D246" s="238" t="s">
        <v>176</v>
      </c>
      <c r="E246" s="239" t="s">
        <v>21</v>
      </c>
      <c r="F246" s="240" t="s">
        <v>436</v>
      </c>
      <c r="G246" s="237"/>
      <c r="H246" s="241">
        <v>15.522</v>
      </c>
      <c r="I246" s="242"/>
      <c r="J246" s="237"/>
      <c r="K246" s="237"/>
      <c r="L246" s="243"/>
      <c r="M246" s="244"/>
      <c r="N246" s="245"/>
      <c r="O246" s="245"/>
      <c r="P246" s="245"/>
      <c r="Q246" s="245"/>
      <c r="R246" s="245"/>
      <c r="S246" s="245"/>
      <c r="T246" s="246"/>
      <c r="AT246" s="247" t="s">
        <v>176</v>
      </c>
      <c r="AU246" s="247" t="s">
        <v>82</v>
      </c>
      <c r="AV246" s="11" t="s">
        <v>82</v>
      </c>
      <c r="AW246" s="11" t="s">
        <v>35</v>
      </c>
      <c r="AX246" s="11" t="s">
        <v>72</v>
      </c>
      <c r="AY246" s="247" t="s">
        <v>134</v>
      </c>
    </row>
    <row r="247" spans="2:51" s="11" customFormat="1" ht="13.5">
      <c r="B247" s="236"/>
      <c r="C247" s="237"/>
      <c r="D247" s="238" t="s">
        <v>176</v>
      </c>
      <c r="E247" s="239" t="s">
        <v>21</v>
      </c>
      <c r="F247" s="240" t="s">
        <v>437</v>
      </c>
      <c r="G247" s="237"/>
      <c r="H247" s="241">
        <v>20.8</v>
      </c>
      <c r="I247" s="242"/>
      <c r="J247" s="237"/>
      <c r="K247" s="237"/>
      <c r="L247" s="243"/>
      <c r="M247" s="244"/>
      <c r="N247" s="245"/>
      <c r="O247" s="245"/>
      <c r="P247" s="245"/>
      <c r="Q247" s="245"/>
      <c r="R247" s="245"/>
      <c r="S247" s="245"/>
      <c r="T247" s="246"/>
      <c r="AT247" s="247" t="s">
        <v>176</v>
      </c>
      <c r="AU247" s="247" t="s">
        <v>82</v>
      </c>
      <c r="AV247" s="11" t="s">
        <v>82</v>
      </c>
      <c r="AW247" s="11" t="s">
        <v>35</v>
      </c>
      <c r="AX247" s="11" t="s">
        <v>72</v>
      </c>
      <c r="AY247" s="247" t="s">
        <v>134</v>
      </c>
    </row>
    <row r="248" spans="2:51" s="11" customFormat="1" ht="13.5">
      <c r="B248" s="236"/>
      <c r="C248" s="237"/>
      <c r="D248" s="238" t="s">
        <v>176</v>
      </c>
      <c r="E248" s="239" t="s">
        <v>21</v>
      </c>
      <c r="F248" s="240" t="s">
        <v>438</v>
      </c>
      <c r="G248" s="237"/>
      <c r="H248" s="241">
        <v>41.145</v>
      </c>
      <c r="I248" s="242"/>
      <c r="J248" s="237"/>
      <c r="K248" s="237"/>
      <c r="L248" s="243"/>
      <c r="M248" s="244"/>
      <c r="N248" s="245"/>
      <c r="O248" s="245"/>
      <c r="P248" s="245"/>
      <c r="Q248" s="245"/>
      <c r="R248" s="245"/>
      <c r="S248" s="245"/>
      <c r="T248" s="246"/>
      <c r="AT248" s="247" t="s">
        <v>176</v>
      </c>
      <c r="AU248" s="247" t="s">
        <v>82</v>
      </c>
      <c r="AV248" s="11" t="s">
        <v>82</v>
      </c>
      <c r="AW248" s="11" t="s">
        <v>35</v>
      </c>
      <c r="AX248" s="11" t="s">
        <v>72</v>
      </c>
      <c r="AY248" s="247" t="s">
        <v>134</v>
      </c>
    </row>
    <row r="249" spans="2:51" s="12" customFormat="1" ht="13.5">
      <c r="B249" s="248"/>
      <c r="C249" s="249"/>
      <c r="D249" s="238" t="s">
        <v>176</v>
      </c>
      <c r="E249" s="250" t="s">
        <v>21</v>
      </c>
      <c r="F249" s="251" t="s">
        <v>178</v>
      </c>
      <c r="G249" s="249"/>
      <c r="H249" s="252">
        <v>105.521</v>
      </c>
      <c r="I249" s="253"/>
      <c r="J249" s="249"/>
      <c r="K249" s="249"/>
      <c r="L249" s="254"/>
      <c r="M249" s="255"/>
      <c r="N249" s="256"/>
      <c r="O249" s="256"/>
      <c r="P249" s="256"/>
      <c r="Q249" s="256"/>
      <c r="R249" s="256"/>
      <c r="S249" s="256"/>
      <c r="T249" s="257"/>
      <c r="AT249" s="258" t="s">
        <v>176</v>
      </c>
      <c r="AU249" s="258" t="s">
        <v>82</v>
      </c>
      <c r="AV249" s="12" t="s">
        <v>174</v>
      </c>
      <c r="AW249" s="12" t="s">
        <v>35</v>
      </c>
      <c r="AX249" s="12" t="s">
        <v>80</v>
      </c>
      <c r="AY249" s="258" t="s">
        <v>134</v>
      </c>
    </row>
    <row r="250" spans="2:65" s="1" customFormat="1" ht="16.5" customHeight="1">
      <c r="B250" s="45"/>
      <c r="C250" s="259" t="s">
        <v>439</v>
      </c>
      <c r="D250" s="259" t="s">
        <v>220</v>
      </c>
      <c r="E250" s="260" t="s">
        <v>440</v>
      </c>
      <c r="F250" s="261" t="s">
        <v>441</v>
      </c>
      <c r="G250" s="262" t="s">
        <v>188</v>
      </c>
      <c r="H250" s="263">
        <v>107.631</v>
      </c>
      <c r="I250" s="264"/>
      <c r="J250" s="265">
        <f>ROUND(I250*H250,2)</f>
        <v>0</v>
      </c>
      <c r="K250" s="261" t="s">
        <v>21</v>
      </c>
      <c r="L250" s="266"/>
      <c r="M250" s="267" t="s">
        <v>21</v>
      </c>
      <c r="N250" s="268" t="s">
        <v>43</v>
      </c>
      <c r="O250" s="46"/>
      <c r="P250" s="229">
        <f>O250*H250</f>
        <v>0</v>
      </c>
      <c r="Q250" s="229">
        <v>0</v>
      </c>
      <c r="R250" s="229">
        <f>Q250*H250</f>
        <v>0</v>
      </c>
      <c r="S250" s="229">
        <v>0</v>
      </c>
      <c r="T250" s="230">
        <f>S250*H250</f>
        <v>0</v>
      </c>
      <c r="AR250" s="23" t="s">
        <v>335</v>
      </c>
      <c r="AT250" s="23" t="s">
        <v>220</v>
      </c>
      <c r="AU250" s="23" t="s">
        <v>82</v>
      </c>
      <c r="AY250" s="23" t="s">
        <v>134</v>
      </c>
      <c r="BE250" s="231">
        <f>IF(N250="základní",J250,0)</f>
        <v>0</v>
      </c>
      <c r="BF250" s="231">
        <f>IF(N250="snížená",J250,0)</f>
        <v>0</v>
      </c>
      <c r="BG250" s="231">
        <f>IF(N250="zákl. přenesená",J250,0)</f>
        <v>0</v>
      </c>
      <c r="BH250" s="231">
        <f>IF(N250="sníž. přenesená",J250,0)</f>
        <v>0</v>
      </c>
      <c r="BI250" s="231">
        <f>IF(N250="nulová",J250,0)</f>
        <v>0</v>
      </c>
      <c r="BJ250" s="23" t="s">
        <v>80</v>
      </c>
      <c r="BK250" s="231">
        <f>ROUND(I250*H250,2)</f>
        <v>0</v>
      </c>
      <c r="BL250" s="23" t="s">
        <v>259</v>
      </c>
      <c r="BM250" s="23" t="s">
        <v>442</v>
      </c>
    </row>
    <row r="251" spans="2:51" s="11" customFormat="1" ht="13.5">
      <c r="B251" s="236"/>
      <c r="C251" s="237"/>
      <c r="D251" s="238" t="s">
        <v>176</v>
      </c>
      <c r="E251" s="237"/>
      <c r="F251" s="240" t="s">
        <v>443</v>
      </c>
      <c r="G251" s="237"/>
      <c r="H251" s="241">
        <v>107.631</v>
      </c>
      <c r="I251" s="242"/>
      <c r="J251" s="237"/>
      <c r="K251" s="237"/>
      <c r="L251" s="243"/>
      <c r="M251" s="244"/>
      <c r="N251" s="245"/>
      <c r="O251" s="245"/>
      <c r="P251" s="245"/>
      <c r="Q251" s="245"/>
      <c r="R251" s="245"/>
      <c r="S251" s="245"/>
      <c r="T251" s="246"/>
      <c r="AT251" s="247" t="s">
        <v>176</v>
      </c>
      <c r="AU251" s="247" t="s">
        <v>82</v>
      </c>
      <c r="AV251" s="11" t="s">
        <v>82</v>
      </c>
      <c r="AW251" s="11" t="s">
        <v>6</v>
      </c>
      <c r="AX251" s="11" t="s">
        <v>80</v>
      </c>
      <c r="AY251" s="247" t="s">
        <v>134</v>
      </c>
    </row>
    <row r="252" spans="2:65" s="1" customFormat="1" ht="25.5" customHeight="1">
      <c r="B252" s="45"/>
      <c r="C252" s="220" t="s">
        <v>444</v>
      </c>
      <c r="D252" s="220" t="s">
        <v>137</v>
      </c>
      <c r="E252" s="221" t="s">
        <v>445</v>
      </c>
      <c r="F252" s="222" t="s">
        <v>446</v>
      </c>
      <c r="G252" s="223" t="s">
        <v>188</v>
      </c>
      <c r="H252" s="224">
        <v>270.4</v>
      </c>
      <c r="I252" s="225"/>
      <c r="J252" s="226">
        <f>ROUND(I252*H252,2)</f>
        <v>0</v>
      </c>
      <c r="K252" s="222" t="s">
        <v>140</v>
      </c>
      <c r="L252" s="71"/>
      <c r="M252" s="227" t="s">
        <v>21</v>
      </c>
      <c r="N252" s="228" t="s">
        <v>43</v>
      </c>
      <c r="O252" s="46"/>
      <c r="P252" s="229">
        <f>O252*H252</f>
        <v>0</v>
      </c>
      <c r="Q252" s="229">
        <v>0</v>
      </c>
      <c r="R252" s="229">
        <f>Q252*H252</f>
        <v>0</v>
      </c>
      <c r="S252" s="229">
        <v>0</v>
      </c>
      <c r="T252" s="230">
        <f>S252*H252</f>
        <v>0</v>
      </c>
      <c r="AR252" s="23" t="s">
        <v>259</v>
      </c>
      <c r="AT252" s="23" t="s">
        <v>137</v>
      </c>
      <c r="AU252" s="23" t="s">
        <v>82</v>
      </c>
      <c r="AY252" s="23" t="s">
        <v>134</v>
      </c>
      <c r="BE252" s="231">
        <f>IF(N252="základní",J252,0)</f>
        <v>0</v>
      </c>
      <c r="BF252" s="231">
        <f>IF(N252="snížená",J252,0)</f>
        <v>0</v>
      </c>
      <c r="BG252" s="231">
        <f>IF(N252="zákl. přenesená",J252,0)</f>
        <v>0</v>
      </c>
      <c r="BH252" s="231">
        <f>IF(N252="sníž. přenesená",J252,0)</f>
        <v>0</v>
      </c>
      <c r="BI252" s="231">
        <f>IF(N252="nulová",J252,0)</f>
        <v>0</v>
      </c>
      <c r="BJ252" s="23" t="s">
        <v>80</v>
      </c>
      <c r="BK252" s="231">
        <f>ROUND(I252*H252,2)</f>
        <v>0</v>
      </c>
      <c r="BL252" s="23" t="s">
        <v>259</v>
      </c>
      <c r="BM252" s="23" t="s">
        <v>447</v>
      </c>
    </row>
    <row r="253" spans="2:51" s="11" customFormat="1" ht="13.5">
      <c r="B253" s="236"/>
      <c r="C253" s="237"/>
      <c r="D253" s="238" t="s">
        <v>176</v>
      </c>
      <c r="E253" s="239" t="s">
        <v>21</v>
      </c>
      <c r="F253" s="240" t="s">
        <v>448</v>
      </c>
      <c r="G253" s="237"/>
      <c r="H253" s="241">
        <v>270.4</v>
      </c>
      <c r="I253" s="242"/>
      <c r="J253" s="237"/>
      <c r="K253" s="237"/>
      <c r="L253" s="243"/>
      <c r="M253" s="244"/>
      <c r="N253" s="245"/>
      <c r="O253" s="245"/>
      <c r="P253" s="245"/>
      <c r="Q253" s="245"/>
      <c r="R253" s="245"/>
      <c r="S253" s="245"/>
      <c r="T253" s="246"/>
      <c r="AT253" s="247" t="s">
        <v>176</v>
      </c>
      <c r="AU253" s="247" t="s">
        <v>82</v>
      </c>
      <c r="AV253" s="11" t="s">
        <v>82</v>
      </c>
      <c r="AW253" s="11" t="s">
        <v>35</v>
      </c>
      <c r="AX253" s="11" t="s">
        <v>72</v>
      </c>
      <c r="AY253" s="247" t="s">
        <v>134</v>
      </c>
    </row>
    <row r="254" spans="2:51" s="12" customFormat="1" ht="13.5">
      <c r="B254" s="248"/>
      <c r="C254" s="249"/>
      <c r="D254" s="238" t="s">
        <v>176</v>
      </c>
      <c r="E254" s="250" t="s">
        <v>21</v>
      </c>
      <c r="F254" s="251" t="s">
        <v>178</v>
      </c>
      <c r="G254" s="249"/>
      <c r="H254" s="252">
        <v>270.4</v>
      </c>
      <c r="I254" s="253"/>
      <c r="J254" s="249"/>
      <c r="K254" s="249"/>
      <c r="L254" s="254"/>
      <c r="M254" s="255"/>
      <c r="N254" s="256"/>
      <c r="O254" s="256"/>
      <c r="P254" s="256"/>
      <c r="Q254" s="256"/>
      <c r="R254" s="256"/>
      <c r="S254" s="256"/>
      <c r="T254" s="257"/>
      <c r="AT254" s="258" t="s">
        <v>176</v>
      </c>
      <c r="AU254" s="258" t="s">
        <v>82</v>
      </c>
      <c r="AV254" s="12" t="s">
        <v>174</v>
      </c>
      <c r="AW254" s="12" t="s">
        <v>35</v>
      </c>
      <c r="AX254" s="12" t="s">
        <v>80</v>
      </c>
      <c r="AY254" s="258" t="s">
        <v>134</v>
      </c>
    </row>
    <row r="255" spans="2:65" s="1" customFormat="1" ht="16.5" customHeight="1">
      <c r="B255" s="45"/>
      <c r="C255" s="259" t="s">
        <v>449</v>
      </c>
      <c r="D255" s="259" t="s">
        <v>220</v>
      </c>
      <c r="E255" s="260" t="s">
        <v>408</v>
      </c>
      <c r="F255" s="261" t="s">
        <v>409</v>
      </c>
      <c r="G255" s="262" t="s">
        <v>188</v>
      </c>
      <c r="H255" s="263">
        <v>275.808</v>
      </c>
      <c r="I255" s="264"/>
      <c r="J255" s="265">
        <f>ROUND(I255*H255,2)</f>
        <v>0</v>
      </c>
      <c r="K255" s="261" t="s">
        <v>140</v>
      </c>
      <c r="L255" s="266"/>
      <c r="M255" s="267" t="s">
        <v>21</v>
      </c>
      <c r="N255" s="268" t="s">
        <v>43</v>
      </c>
      <c r="O255" s="46"/>
      <c r="P255" s="229">
        <f>O255*H255</f>
        <v>0</v>
      </c>
      <c r="Q255" s="229">
        <v>0.00448</v>
      </c>
      <c r="R255" s="229">
        <f>Q255*H255</f>
        <v>1.2356198399999998</v>
      </c>
      <c r="S255" s="229">
        <v>0</v>
      </c>
      <c r="T255" s="230">
        <f>S255*H255</f>
        <v>0</v>
      </c>
      <c r="AR255" s="23" t="s">
        <v>335</v>
      </c>
      <c r="AT255" s="23" t="s">
        <v>220</v>
      </c>
      <c r="AU255" s="23" t="s">
        <v>82</v>
      </c>
      <c r="AY255" s="23" t="s">
        <v>134</v>
      </c>
      <c r="BE255" s="231">
        <f>IF(N255="základní",J255,0)</f>
        <v>0</v>
      </c>
      <c r="BF255" s="231">
        <f>IF(N255="snížená",J255,0)</f>
        <v>0</v>
      </c>
      <c r="BG255" s="231">
        <f>IF(N255="zákl. přenesená",J255,0)</f>
        <v>0</v>
      </c>
      <c r="BH255" s="231">
        <f>IF(N255="sníž. přenesená",J255,0)</f>
        <v>0</v>
      </c>
      <c r="BI255" s="231">
        <f>IF(N255="nulová",J255,0)</f>
        <v>0</v>
      </c>
      <c r="BJ255" s="23" t="s">
        <v>80</v>
      </c>
      <c r="BK255" s="231">
        <f>ROUND(I255*H255,2)</f>
        <v>0</v>
      </c>
      <c r="BL255" s="23" t="s">
        <v>259</v>
      </c>
      <c r="BM255" s="23" t="s">
        <v>450</v>
      </c>
    </row>
    <row r="256" spans="2:51" s="11" customFormat="1" ht="13.5">
      <c r="B256" s="236"/>
      <c r="C256" s="237"/>
      <c r="D256" s="238" t="s">
        <v>176</v>
      </c>
      <c r="E256" s="239" t="s">
        <v>21</v>
      </c>
      <c r="F256" s="240" t="s">
        <v>451</v>
      </c>
      <c r="G256" s="237"/>
      <c r="H256" s="241">
        <v>270.4</v>
      </c>
      <c r="I256" s="242"/>
      <c r="J256" s="237"/>
      <c r="K256" s="237"/>
      <c r="L256" s="243"/>
      <c r="M256" s="244"/>
      <c r="N256" s="245"/>
      <c r="O256" s="245"/>
      <c r="P256" s="245"/>
      <c r="Q256" s="245"/>
      <c r="R256" s="245"/>
      <c r="S256" s="245"/>
      <c r="T256" s="246"/>
      <c r="AT256" s="247" t="s">
        <v>176</v>
      </c>
      <c r="AU256" s="247" t="s">
        <v>82</v>
      </c>
      <c r="AV256" s="11" t="s">
        <v>82</v>
      </c>
      <c r="AW256" s="11" t="s">
        <v>35</v>
      </c>
      <c r="AX256" s="11" t="s">
        <v>72</v>
      </c>
      <c r="AY256" s="247" t="s">
        <v>134</v>
      </c>
    </row>
    <row r="257" spans="2:51" s="12" customFormat="1" ht="13.5">
      <c r="B257" s="248"/>
      <c r="C257" s="249"/>
      <c r="D257" s="238" t="s">
        <v>176</v>
      </c>
      <c r="E257" s="250" t="s">
        <v>21</v>
      </c>
      <c r="F257" s="251" t="s">
        <v>178</v>
      </c>
      <c r="G257" s="249"/>
      <c r="H257" s="252">
        <v>270.4</v>
      </c>
      <c r="I257" s="253"/>
      <c r="J257" s="249"/>
      <c r="K257" s="249"/>
      <c r="L257" s="254"/>
      <c r="M257" s="255"/>
      <c r="N257" s="256"/>
      <c r="O257" s="256"/>
      <c r="P257" s="256"/>
      <c r="Q257" s="256"/>
      <c r="R257" s="256"/>
      <c r="S257" s="256"/>
      <c r="T257" s="257"/>
      <c r="AT257" s="258" t="s">
        <v>176</v>
      </c>
      <c r="AU257" s="258" t="s">
        <v>82</v>
      </c>
      <c r="AV257" s="12" t="s">
        <v>174</v>
      </c>
      <c r="AW257" s="12" t="s">
        <v>35</v>
      </c>
      <c r="AX257" s="12" t="s">
        <v>80</v>
      </c>
      <c r="AY257" s="258" t="s">
        <v>134</v>
      </c>
    </row>
    <row r="258" spans="2:51" s="11" customFormat="1" ht="13.5">
      <c r="B258" s="236"/>
      <c r="C258" s="237"/>
      <c r="D258" s="238" t="s">
        <v>176</v>
      </c>
      <c r="E258" s="237"/>
      <c r="F258" s="240" t="s">
        <v>452</v>
      </c>
      <c r="G258" s="237"/>
      <c r="H258" s="241">
        <v>275.808</v>
      </c>
      <c r="I258" s="242"/>
      <c r="J258" s="237"/>
      <c r="K258" s="237"/>
      <c r="L258" s="243"/>
      <c r="M258" s="244"/>
      <c r="N258" s="245"/>
      <c r="O258" s="245"/>
      <c r="P258" s="245"/>
      <c r="Q258" s="245"/>
      <c r="R258" s="245"/>
      <c r="S258" s="245"/>
      <c r="T258" s="246"/>
      <c r="AT258" s="247" t="s">
        <v>176</v>
      </c>
      <c r="AU258" s="247" t="s">
        <v>82</v>
      </c>
      <c r="AV258" s="11" t="s">
        <v>82</v>
      </c>
      <c r="AW258" s="11" t="s">
        <v>6</v>
      </c>
      <c r="AX258" s="11" t="s">
        <v>80</v>
      </c>
      <c r="AY258" s="247" t="s">
        <v>134</v>
      </c>
    </row>
    <row r="259" spans="2:65" s="1" customFormat="1" ht="25.5" customHeight="1">
      <c r="B259" s="45"/>
      <c r="C259" s="220" t="s">
        <v>453</v>
      </c>
      <c r="D259" s="220" t="s">
        <v>137</v>
      </c>
      <c r="E259" s="221" t="s">
        <v>454</v>
      </c>
      <c r="F259" s="222" t="s">
        <v>455</v>
      </c>
      <c r="G259" s="223" t="s">
        <v>188</v>
      </c>
      <c r="H259" s="224">
        <v>270.4</v>
      </c>
      <c r="I259" s="225"/>
      <c r="J259" s="226">
        <f>ROUND(I259*H259,2)</f>
        <v>0</v>
      </c>
      <c r="K259" s="222" t="s">
        <v>140</v>
      </c>
      <c r="L259" s="71"/>
      <c r="M259" s="227" t="s">
        <v>21</v>
      </c>
      <c r="N259" s="228" t="s">
        <v>43</v>
      </c>
      <c r="O259" s="46"/>
      <c r="P259" s="229">
        <f>O259*H259</f>
        <v>0</v>
      </c>
      <c r="Q259" s="229">
        <v>0</v>
      </c>
      <c r="R259" s="229">
        <f>Q259*H259</f>
        <v>0</v>
      </c>
      <c r="S259" s="229">
        <v>0</v>
      </c>
      <c r="T259" s="230">
        <f>S259*H259</f>
        <v>0</v>
      </c>
      <c r="AR259" s="23" t="s">
        <v>259</v>
      </c>
      <c r="AT259" s="23" t="s">
        <v>137</v>
      </c>
      <c r="AU259" s="23" t="s">
        <v>82</v>
      </c>
      <c r="AY259" s="23" t="s">
        <v>134</v>
      </c>
      <c r="BE259" s="231">
        <f>IF(N259="základní",J259,0)</f>
        <v>0</v>
      </c>
      <c r="BF259" s="231">
        <f>IF(N259="snížená",J259,0)</f>
        <v>0</v>
      </c>
      <c r="BG259" s="231">
        <f>IF(N259="zákl. přenesená",J259,0)</f>
        <v>0</v>
      </c>
      <c r="BH259" s="231">
        <f>IF(N259="sníž. přenesená",J259,0)</f>
        <v>0</v>
      </c>
      <c r="BI259" s="231">
        <f>IF(N259="nulová",J259,0)</f>
        <v>0</v>
      </c>
      <c r="BJ259" s="23" t="s">
        <v>80</v>
      </c>
      <c r="BK259" s="231">
        <f>ROUND(I259*H259,2)</f>
        <v>0</v>
      </c>
      <c r="BL259" s="23" t="s">
        <v>259</v>
      </c>
      <c r="BM259" s="23" t="s">
        <v>456</v>
      </c>
    </row>
    <row r="260" spans="2:65" s="1" customFormat="1" ht="16.5" customHeight="1">
      <c r="B260" s="45"/>
      <c r="C260" s="259" t="s">
        <v>457</v>
      </c>
      <c r="D260" s="259" t="s">
        <v>220</v>
      </c>
      <c r="E260" s="260" t="s">
        <v>419</v>
      </c>
      <c r="F260" s="261" t="s">
        <v>420</v>
      </c>
      <c r="G260" s="262" t="s">
        <v>188</v>
      </c>
      <c r="H260" s="263">
        <v>275.808</v>
      </c>
      <c r="I260" s="264"/>
      <c r="J260" s="265">
        <f>ROUND(I260*H260,2)</f>
        <v>0</v>
      </c>
      <c r="K260" s="261" t="s">
        <v>140</v>
      </c>
      <c r="L260" s="266"/>
      <c r="M260" s="267" t="s">
        <v>21</v>
      </c>
      <c r="N260" s="268" t="s">
        <v>43</v>
      </c>
      <c r="O260" s="46"/>
      <c r="P260" s="229">
        <f>O260*H260</f>
        <v>0</v>
      </c>
      <c r="Q260" s="229">
        <v>0.00336</v>
      </c>
      <c r="R260" s="229">
        <f>Q260*H260</f>
        <v>0.92671488</v>
      </c>
      <c r="S260" s="229">
        <v>0</v>
      </c>
      <c r="T260" s="230">
        <f>S260*H260</f>
        <v>0</v>
      </c>
      <c r="AR260" s="23" t="s">
        <v>335</v>
      </c>
      <c r="AT260" s="23" t="s">
        <v>220</v>
      </c>
      <c r="AU260" s="23" t="s">
        <v>82</v>
      </c>
      <c r="AY260" s="23" t="s">
        <v>134</v>
      </c>
      <c r="BE260" s="231">
        <f>IF(N260="základní",J260,0)</f>
        <v>0</v>
      </c>
      <c r="BF260" s="231">
        <f>IF(N260="snížená",J260,0)</f>
        <v>0</v>
      </c>
      <c r="BG260" s="231">
        <f>IF(N260="zákl. přenesená",J260,0)</f>
        <v>0</v>
      </c>
      <c r="BH260" s="231">
        <f>IF(N260="sníž. přenesená",J260,0)</f>
        <v>0</v>
      </c>
      <c r="BI260" s="231">
        <f>IF(N260="nulová",J260,0)</f>
        <v>0</v>
      </c>
      <c r="BJ260" s="23" t="s">
        <v>80</v>
      </c>
      <c r="BK260" s="231">
        <f>ROUND(I260*H260,2)</f>
        <v>0</v>
      </c>
      <c r="BL260" s="23" t="s">
        <v>259</v>
      </c>
      <c r="BM260" s="23" t="s">
        <v>458</v>
      </c>
    </row>
    <row r="261" spans="2:51" s="11" customFormat="1" ht="13.5">
      <c r="B261" s="236"/>
      <c r="C261" s="237"/>
      <c r="D261" s="238" t="s">
        <v>176</v>
      </c>
      <c r="E261" s="237"/>
      <c r="F261" s="240" t="s">
        <v>452</v>
      </c>
      <c r="G261" s="237"/>
      <c r="H261" s="241">
        <v>275.808</v>
      </c>
      <c r="I261" s="242"/>
      <c r="J261" s="237"/>
      <c r="K261" s="237"/>
      <c r="L261" s="243"/>
      <c r="M261" s="244"/>
      <c r="N261" s="245"/>
      <c r="O261" s="245"/>
      <c r="P261" s="245"/>
      <c r="Q261" s="245"/>
      <c r="R261" s="245"/>
      <c r="S261" s="245"/>
      <c r="T261" s="246"/>
      <c r="AT261" s="247" t="s">
        <v>176</v>
      </c>
      <c r="AU261" s="247" t="s">
        <v>82</v>
      </c>
      <c r="AV261" s="11" t="s">
        <v>82</v>
      </c>
      <c r="AW261" s="11" t="s">
        <v>6</v>
      </c>
      <c r="AX261" s="11" t="s">
        <v>80</v>
      </c>
      <c r="AY261" s="247" t="s">
        <v>134</v>
      </c>
    </row>
    <row r="262" spans="2:65" s="1" customFormat="1" ht="16.5" customHeight="1">
      <c r="B262" s="45"/>
      <c r="C262" s="220" t="s">
        <v>459</v>
      </c>
      <c r="D262" s="220" t="s">
        <v>137</v>
      </c>
      <c r="E262" s="221" t="s">
        <v>460</v>
      </c>
      <c r="F262" s="222" t="s">
        <v>461</v>
      </c>
      <c r="G262" s="223" t="s">
        <v>181</v>
      </c>
      <c r="H262" s="224">
        <v>3.103</v>
      </c>
      <c r="I262" s="225"/>
      <c r="J262" s="226">
        <f>ROUND(I262*H262,2)</f>
        <v>0</v>
      </c>
      <c r="K262" s="222" t="s">
        <v>140</v>
      </c>
      <c r="L262" s="71"/>
      <c r="M262" s="227" t="s">
        <v>21</v>
      </c>
      <c r="N262" s="228" t="s">
        <v>43</v>
      </c>
      <c r="O262" s="46"/>
      <c r="P262" s="229">
        <f>O262*H262</f>
        <v>0</v>
      </c>
      <c r="Q262" s="229">
        <v>0</v>
      </c>
      <c r="R262" s="229">
        <f>Q262*H262</f>
        <v>0</v>
      </c>
      <c r="S262" s="229">
        <v>0</v>
      </c>
      <c r="T262" s="230">
        <f>S262*H262</f>
        <v>0</v>
      </c>
      <c r="AR262" s="23" t="s">
        <v>259</v>
      </c>
      <c r="AT262" s="23" t="s">
        <v>137</v>
      </c>
      <c r="AU262" s="23" t="s">
        <v>82</v>
      </c>
      <c r="AY262" s="23" t="s">
        <v>134</v>
      </c>
      <c r="BE262" s="231">
        <f>IF(N262="základní",J262,0)</f>
        <v>0</v>
      </c>
      <c r="BF262" s="231">
        <f>IF(N262="snížená",J262,0)</f>
        <v>0</v>
      </c>
      <c r="BG262" s="231">
        <f>IF(N262="zákl. přenesená",J262,0)</f>
        <v>0</v>
      </c>
      <c r="BH262" s="231">
        <f>IF(N262="sníž. přenesená",J262,0)</f>
        <v>0</v>
      </c>
      <c r="BI262" s="231">
        <f>IF(N262="nulová",J262,0)</f>
        <v>0</v>
      </c>
      <c r="BJ262" s="23" t="s">
        <v>80</v>
      </c>
      <c r="BK262" s="231">
        <f>ROUND(I262*H262,2)</f>
        <v>0</v>
      </c>
      <c r="BL262" s="23" t="s">
        <v>259</v>
      </c>
      <c r="BM262" s="23" t="s">
        <v>462</v>
      </c>
    </row>
    <row r="263" spans="2:65" s="1" customFormat="1" ht="16.5" customHeight="1">
      <c r="B263" s="45"/>
      <c r="C263" s="220" t="s">
        <v>463</v>
      </c>
      <c r="D263" s="220" t="s">
        <v>137</v>
      </c>
      <c r="E263" s="221" t="s">
        <v>464</v>
      </c>
      <c r="F263" s="222" t="s">
        <v>465</v>
      </c>
      <c r="G263" s="223" t="s">
        <v>181</v>
      </c>
      <c r="H263" s="224">
        <v>3.103</v>
      </c>
      <c r="I263" s="225"/>
      <c r="J263" s="226">
        <f>ROUND(I263*H263,2)</f>
        <v>0</v>
      </c>
      <c r="K263" s="222" t="s">
        <v>140</v>
      </c>
      <c r="L263" s="71"/>
      <c r="M263" s="227" t="s">
        <v>21</v>
      </c>
      <c r="N263" s="228" t="s">
        <v>43</v>
      </c>
      <c r="O263" s="46"/>
      <c r="P263" s="229">
        <f>O263*H263</f>
        <v>0</v>
      </c>
      <c r="Q263" s="229">
        <v>0</v>
      </c>
      <c r="R263" s="229">
        <f>Q263*H263</f>
        <v>0</v>
      </c>
      <c r="S263" s="229">
        <v>0</v>
      </c>
      <c r="T263" s="230">
        <f>S263*H263</f>
        <v>0</v>
      </c>
      <c r="AR263" s="23" t="s">
        <v>259</v>
      </c>
      <c r="AT263" s="23" t="s">
        <v>137</v>
      </c>
      <c r="AU263" s="23" t="s">
        <v>82</v>
      </c>
      <c r="AY263" s="23" t="s">
        <v>134</v>
      </c>
      <c r="BE263" s="231">
        <f>IF(N263="základní",J263,0)</f>
        <v>0</v>
      </c>
      <c r="BF263" s="231">
        <f>IF(N263="snížená",J263,0)</f>
        <v>0</v>
      </c>
      <c r="BG263" s="231">
        <f>IF(N263="zákl. přenesená",J263,0)</f>
        <v>0</v>
      </c>
      <c r="BH263" s="231">
        <f>IF(N263="sníž. přenesená",J263,0)</f>
        <v>0</v>
      </c>
      <c r="BI263" s="231">
        <f>IF(N263="nulová",J263,0)</f>
        <v>0</v>
      </c>
      <c r="BJ263" s="23" t="s">
        <v>80</v>
      </c>
      <c r="BK263" s="231">
        <f>ROUND(I263*H263,2)</f>
        <v>0</v>
      </c>
      <c r="BL263" s="23" t="s">
        <v>259</v>
      </c>
      <c r="BM263" s="23" t="s">
        <v>466</v>
      </c>
    </row>
    <row r="264" spans="2:63" s="10" customFormat="1" ht="29.85" customHeight="1">
      <c r="B264" s="204"/>
      <c r="C264" s="205"/>
      <c r="D264" s="206" t="s">
        <v>71</v>
      </c>
      <c r="E264" s="218" t="s">
        <v>467</v>
      </c>
      <c r="F264" s="218" t="s">
        <v>468</v>
      </c>
      <c r="G264" s="205"/>
      <c r="H264" s="205"/>
      <c r="I264" s="208"/>
      <c r="J264" s="219">
        <f>BK264</f>
        <v>0</v>
      </c>
      <c r="K264" s="205"/>
      <c r="L264" s="210"/>
      <c r="M264" s="211"/>
      <c r="N264" s="212"/>
      <c r="O264" s="212"/>
      <c r="P264" s="213">
        <f>SUM(P265:P278)</f>
        <v>0</v>
      </c>
      <c r="Q264" s="212"/>
      <c r="R264" s="213">
        <f>SUM(R265:R278)</f>
        <v>0.6050978800000001</v>
      </c>
      <c r="S264" s="212"/>
      <c r="T264" s="214">
        <f>SUM(T265:T278)</f>
        <v>0</v>
      </c>
      <c r="AR264" s="215" t="s">
        <v>82</v>
      </c>
      <c r="AT264" s="216" t="s">
        <v>71</v>
      </c>
      <c r="AU264" s="216" t="s">
        <v>80</v>
      </c>
      <c r="AY264" s="215" t="s">
        <v>134</v>
      </c>
      <c r="BK264" s="217">
        <f>SUM(BK265:BK278)</f>
        <v>0</v>
      </c>
    </row>
    <row r="265" spans="2:65" s="1" customFormat="1" ht="25.5" customHeight="1">
      <c r="B265" s="45"/>
      <c r="C265" s="220" t="s">
        <v>469</v>
      </c>
      <c r="D265" s="220" t="s">
        <v>137</v>
      </c>
      <c r="E265" s="221" t="s">
        <v>470</v>
      </c>
      <c r="F265" s="222" t="s">
        <v>471</v>
      </c>
      <c r="G265" s="223" t="s">
        <v>173</v>
      </c>
      <c r="H265" s="224">
        <v>1.086</v>
      </c>
      <c r="I265" s="225"/>
      <c r="J265" s="226">
        <f>ROUND(I265*H265,2)</f>
        <v>0</v>
      </c>
      <c r="K265" s="222" t="s">
        <v>140</v>
      </c>
      <c r="L265" s="71"/>
      <c r="M265" s="227" t="s">
        <v>21</v>
      </c>
      <c r="N265" s="228" t="s">
        <v>43</v>
      </c>
      <c r="O265" s="46"/>
      <c r="P265" s="229">
        <f>O265*H265</f>
        <v>0</v>
      </c>
      <c r="Q265" s="229">
        <v>0.00108</v>
      </c>
      <c r="R265" s="229">
        <f>Q265*H265</f>
        <v>0.00117288</v>
      </c>
      <c r="S265" s="229">
        <v>0</v>
      </c>
      <c r="T265" s="230">
        <f>S265*H265</f>
        <v>0</v>
      </c>
      <c r="AR265" s="23" t="s">
        <v>259</v>
      </c>
      <c r="AT265" s="23" t="s">
        <v>137</v>
      </c>
      <c r="AU265" s="23" t="s">
        <v>82</v>
      </c>
      <c r="AY265" s="23" t="s">
        <v>134</v>
      </c>
      <c r="BE265" s="231">
        <f>IF(N265="základní",J265,0)</f>
        <v>0</v>
      </c>
      <c r="BF265" s="231">
        <f>IF(N265="snížená",J265,0)</f>
        <v>0</v>
      </c>
      <c r="BG265" s="231">
        <f>IF(N265="zákl. přenesená",J265,0)</f>
        <v>0</v>
      </c>
      <c r="BH265" s="231">
        <f>IF(N265="sníž. přenesená",J265,0)</f>
        <v>0</v>
      </c>
      <c r="BI265" s="231">
        <f>IF(N265="nulová",J265,0)</f>
        <v>0</v>
      </c>
      <c r="BJ265" s="23" t="s">
        <v>80</v>
      </c>
      <c r="BK265" s="231">
        <f>ROUND(I265*H265,2)</f>
        <v>0</v>
      </c>
      <c r="BL265" s="23" t="s">
        <v>259</v>
      </c>
      <c r="BM265" s="23" t="s">
        <v>472</v>
      </c>
    </row>
    <row r="266" spans="2:51" s="11" customFormat="1" ht="13.5">
      <c r="B266" s="236"/>
      <c r="C266" s="237"/>
      <c r="D266" s="238" t="s">
        <v>176</v>
      </c>
      <c r="E266" s="239" t="s">
        <v>21</v>
      </c>
      <c r="F266" s="240" t="s">
        <v>473</v>
      </c>
      <c r="G266" s="237"/>
      <c r="H266" s="241">
        <v>1.086</v>
      </c>
      <c r="I266" s="242"/>
      <c r="J266" s="237"/>
      <c r="K266" s="237"/>
      <c r="L266" s="243"/>
      <c r="M266" s="244"/>
      <c r="N266" s="245"/>
      <c r="O266" s="245"/>
      <c r="P266" s="245"/>
      <c r="Q266" s="245"/>
      <c r="R266" s="245"/>
      <c r="S266" s="245"/>
      <c r="T266" s="246"/>
      <c r="AT266" s="247" t="s">
        <v>176</v>
      </c>
      <c r="AU266" s="247" t="s">
        <v>82</v>
      </c>
      <c r="AV266" s="11" t="s">
        <v>82</v>
      </c>
      <c r="AW266" s="11" t="s">
        <v>35</v>
      </c>
      <c r="AX266" s="11" t="s">
        <v>72</v>
      </c>
      <c r="AY266" s="247" t="s">
        <v>134</v>
      </c>
    </row>
    <row r="267" spans="2:51" s="12" customFormat="1" ht="13.5">
      <c r="B267" s="248"/>
      <c r="C267" s="249"/>
      <c r="D267" s="238" t="s">
        <v>176</v>
      </c>
      <c r="E267" s="250" t="s">
        <v>21</v>
      </c>
      <c r="F267" s="251" t="s">
        <v>178</v>
      </c>
      <c r="G267" s="249"/>
      <c r="H267" s="252">
        <v>1.086</v>
      </c>
      <c r="I267" s="253"/>
      <c r="J267" s="249"/>
      <c r="K267" s="249"/>
      <c r="L267" s="254"/>
      <c r="M267" s="255"/>
      <c r="N267" s="256"/>
      <c r="O267" s="256"/>
      <c r="P267" s="256"/>
      <c r="Q267" s="256"/>
      <c r="R267" s="256"/>
      <c r="S267" s="256"/>
      <c r="T267" s="257"/>
      <c r="AT267" s="258" t="s">
        <v>176</v>
      </c>
      <c r="AU267" s="258" t="s">
        <v>82</v>
      </c>
      <c r="AV267" s="12" t="s">
        <v>174</v>
      </c>
      <c r="AW267" s="12" t="s">
        <v>35</v>
      </c>
      <c r="AX267" s="12" t="s">
        <v>80</v>
      </c>
      <c r="AY267" s="258" t="s">
        <v>134</v>
      </c>
    </row>
    <row r="268" spans="2:65" s="1" customFormat="1" ht="16.5" customHeight="1">
      <c r="B268" s="45"/>
      <c r="C268" s="220" t="s">
        <v>474</v>
      </c>
      <c r="D268" s="220" t="s">
        <v>137</v>
      </c>
      <c r="E268" s="221" t="s">
        <v>475</v>
      </c>
      <c r="F268" s="222" t="s">
        <v>476</v>
      </c>
      <c r="G268" s="223" t="s">
        <v>245</v>
      </c>
      <c r="H268" s="224">
        <v>11.25</v>
      </c>
      <c r="I268" s="225"/>
      <c r="J268" s="226">
        <f>ROUND(I268*H268,2)</f>
        <v>0</v>
      </c>
      <c r="K268" s="222" t="s">
        <v>140</v>
      </c>
      <c r="L268" s="71"/>
      <c r="M268" s="227" t="s">
        <v>21</v>
      </c>
      <c r="N268" s="228" t="s">
        <v>43</v>
      </c>
      <c r="O268" s="46"/>
      <c r="P268" s="229">
        <f>O268*H268</f>
        <v>0</v>
      </c>
      <c r="Q268" s="229">
        <v>2E-05</v>
      </c>
      <c r="R268" s="229">
        <f>Q268*H268</f>
        <v>0.00022500000000000002</v>
      </c>
      <c r="S268" s="229">
        <v>0</v>
      </c>
      <c r="T268" s="230">
        <f>S268*H268</f>
        <v>0</v>
      </c>
      <c r="AR268" s="23" t="s">
        <v>259</v>
      </c>
      <c r="AT268" s="23" t="s">
        <v>137</v>
      </c>
      <c r="AU268" s="23" t="s">
        <v>82</v>
      </c>
      <c r="AY268" s="23" t="s">
        <v>134</v>
      </c>
      <c r="BE268" s="231">
        <f>IF(N268="základní",J268,0)</f>
        <v>0</v>
      </c>
      <c r="BF268" s="231">
        <f>IF(N268="snížená",J268,0)</f>
        <v>0</v>
      </c>
      <c r="BG268" s="231">
        <f>IF(N268="zákl. přenesená",J268,0)</f>
        <v>0</v>
      </c>
      <c r="BH268" s="231">
        <f>IF(N268="sníž. přenesená",J268,0)</f>
        <v>0</v>
      </c>
      <c r="BI268" s="231">
        <f>IF(N268="nulová",J268,0)</f>
        <v>0</v>
      </c>
      <c r="BJ268" s="23" t="s">
        <v>80</v>
      </c>
      <c r="BK268" s="231">
        <f>ROUND(I268*H268,2)</f>
        <v>0</v>
      </c>
      <c r="BL268" s="23" t="s">
        <v>259</v>
      </c>
      <c r="BM268" s="23" t="s">
        <v>477</v>
      </c>
    </row>
    <row r="269" spans="2:51" s="11" customFormat="1" ht="13.5">
      <c r="B269" s="236"/>
      <c r="C269" s="237"/>
      <c r="D269" s="238" t="s">
        <v>176</v>
      </c>
      <c r="E269" s="239" t="s">
        <v>21</v>
      </c>
      <c r="F269" s="240" t="s">
        <v>478</v>
      </c>
      <c r="G269" s="237"/>
      <c r="H269" s="241">
        <v>11.25</v>
      </c>
      <c r="I269" s="242"/>
      <c r="J269" s="237"/>
      <c r="K269" s="237"/>
      <c r="L269" s="243"/>
      <c r="M269" s="244"/>
      <c r="N269" s="245"/>
      <c r="O269" s="245"/>
      <c r="P269" s="245"/>
      <c r="Q269" s="245"/>
      <c r="R269" s="245"/>
      <c r="S269" s="245"/>
      <c r="T269" s="246"/>
      <c r="AT269" s="247" t="s">
        <v>176</v>
      </c>
      <c r="AU269" s="247" t="s">
        <v>82</v>
      </c>
      <c r="AV269" s="11" t="s">
        <v>82</v>
      </c>
      <c r="AW269" s="11" t="s">
        <v>35</v>
      </c>
      <c r="AX269" s="11" t="s">
        <v>80</v>
      </c>
      <c r="AY269" s="247" t="s">
        <v>134</v>
      </c>
    </row>
    <row r="270" spans="2:65" s="1" customFormat="1" ht="16.5" customHeight="1">
      <c r="B270" s="45"/>
      <c r="C270" s="259" t="s">
        <v>479</v>
      </c>
      <c r="D270" s="259" t="s">
        <v>220</v>
      </c>
      <c r="E270" s="260" t="s">
        <v>480</v>
      </c>
      <c r="F270" s="261" t="s">
        <v>481</v>
      </c>
      <c r="G270" s="262" t="s">
        <v>173</v>
      </c>
      <c r="H270" s="263">
        <v>0.03</v>
      </c>
      <c r="I270" s="264"/>
      <c r="J270" s="265">
        <f>ROUND(I270*H270,2)</f>
        <v>0</v>
      </c>
      <c r="K270" s="261" t="s">
        <v>140</v>
      </c>
      <c r="L270" s="266"/>
      <c r="M270" s="267" t="s">
        <v>21</v>
      </c>
      <c r="N270" s="268" t="s">
        <v>43</v>
      </c>
      <c r="O270" s="46"/>
      <c r="P270" s="229">
        <f>O270*H270</f>
        <v>0</v>
      </c>
      <c r="Q270" s="229">
        <v>0.55</v>
      </c>
      <c r="R270" s="229">
        <f>Q270*H270</f>
        <v>0.0165</v>
      </c>
      <c r="S270" s="229">
        <v>0</v>
      </c>
      <c r="T270" s="230">
        <f>S270*H270</f>
        <v>0</v>
      </c>
      <c r="AR270" s="23" t="s">
        <v>335</v>
      </c>
      <c r="AT270" s="23" t="s">
        <v>220</v>
      </c>
      <c r="AU270" s="23" t="s">
        <v>82</v>
      </c>
      <c r="AY270" s="23" t="s">
        <v>134</v>
      </c>
      <c r="BE270" s="231">
        <f>IF(N270="základní",J270,0)</f>
        <v>0</v>
      </c>
      <c r="BF270" s="231">
        <f>IF(N270="snížená",J270,0)</f>
        <v>0</v>
      </c>
      <c r="BG270" s="231">
        <f>IF(N270="zákl. přenesená",J270,0)</f>
        <v>0</v>
      </c>
      <c r="BH270" s="231">
        <f>IF(N270="sníž. přenesená",J270,0)</f>
        <v>0</v>
      </c>
      <c r="BI270" s="231">
        <f>IF(N270="nulová",J270,0)</f>
        <v>0</v>
      </c>
      <c r="BJ270" s="23" t="s">
        <v>80</v>
      </c>
      <c r="BK270" s="231">
        <f>ROUND(I270*H270,2)</f>
        <v>0</v>
      </c>
      <c r="BL270" s="23" t="s">
        <v>259</v>
      </c>
      <c r="BM270" s="23" t="s">
        <v>482</v>
      </c>
    </row>
    <row r="271" spans="2:51" s="11" customFormat="1" ht="13.5">
      <c r="B271" s="236"/>
      <c r="C271" s="237"/>
      <c r="D271" s="238" t="s">
        <v>176</v>
      </c>
      <c r="E271" s="239" t="s">
        <v>21</v>
      </c>
      <c r="F271" s="240" t="s">
        <v>483</v>
      </c>
      <c r="G271" s="237"/>
      <c r="H271" s="241">
        <v>0.027</v>
      </c>
      <c r="I271" s="242"/>
      <c r="J271" s="237"/>
      <c r="K271" s="237"/>
      <c r="L271" s="243"/>
      <c r="M271" s="244"/>
      <c r="N271" s="245"/>
      <c r="O271" s="245"/>
      <c r="P271" s="245"/>
      <c r="Q271" s="245"/>
      <c r="R271" s="245"/>
      <c r="S271" s="245"/>
      <c r="T271" s="246"/>
      <c r="AT271" s="247" t="s">
        <v>176</v>
      </c>
      <c r="AU271" s="247" t="s">
        <v>82</v>
      </c>
      <c r="AV271" s="11" t="s">
        <v>82</v>
      </c>
      <c r="AW271" s="11" t="s">
        <v>35</v>
      </c>
      <c r="AX271" s="11" t="s">
        <v>80</v>
      </c>
      <c r="AY271" s="247" t="s">
        <v>134</v>
      </c>
    </row>
    <row r="272" spans="2:51" s="11" customFormat="1" ht="13.5">
      <c r="B272" s="236"/>
      <c r="C272" s="237"/>
      <c r="D272" s="238" t="s">
        <v>176</v>
      </c>
      <c r="E272" s="237"/>
      <c r="F272" s="240" t="s">
        <v>484</v>
      </c>
      <c r="G272" s="237"/>
      <c r="H272" s="241">
        <v>0.03</v>
      </c>
      <c r="I272" s="242"/>
      <c r="J272" s="237"/>
      <c r="K272" s="237"/>
      <c r="L272" s="243"/>
      <c r="M272" s="244"/>
      <c r="N272" s="245"/>
      <c r="O272" s="245"/>
      <c r="P272" s="245"/>
      <c r="Q272" s="245"/>
      <c r="R272" s="245"/>
      <c r="S272" s="245"/>
      <c r="T272" s="246"/>
      <c r="AT272" s="247" t="s">
        <v>176</v>
      </c>
      <c r="AU272" s="247" t="s">
        <v>82</v>
      </c>
      <c r="AV272" s="11" t="s">
        <v>82</v>
      </c>
      <c r="AW272" s="11" t="s">
        <v>6</v>
      </c>
      <c r="AX272" s="11" t="s">
        <v>80</v>
      </c>
      <c r="AY272" s="247" t="s">
        <v>134</v>
      </c>
    </row>
    <row r="273" spans="2:65" s="1" customFormat="1" ht="16.5" customHeight="1">
      <c r="B273" s="45"/>
      <c r="C273" s="220" t="s">
        <v>485</v>
      </c>
      <c r="D273" s="220" t="s">
        <v>137</v>
      </c>
      <c r="E273" s="221" t="s">
        <v>486</v>
      </c>
      <c r="F273" s="222" t="s">
        <v>487</v>
      </c>
      <c r="G273" s="223" t="s">
        <v>188</v>
      </c>
      <c r="H273" s="224">
        <v>32</v>
      </c>
      <c r="I273" s="225"/>
      <c r="J273" s="226">
        <f>ROUND(I273*H273,2)</f>
        <v>0</v>
      </c>
      <c r="K273" s="222" t="s">
        <v>140</v>
      </c>
      <c r="L273" s="71"/>
      <c r="M273" s="227" t="s">
        <v>21</v>
      </c>
      <c r="N273" s="228" t="s">
        <v>43</v>
      </c>
      <c r="O273" s="46"/>
      <c r="P273" s="229">
        <f>O273*H273</f>
        <v>0</v>
      </c>
      <c r="Q273" s="229">
        <v>0</v>
      </c>
      <c r="R273" s="229">
        <f>Q273*H273</f>
        <v>0</v>
      </c>
      <c r="S273" s="229">
        <v>0</v>
      </c>
      <c r="T273" s="230">
        <f>S273*H273</f>
        <v>0</v>
      </c>
      <c r="AR273" s="23" t="s">
        <v>259</v>
      </c>
      <c r="AT273" s="23" t="s">
        <v>137</v>
      </c>
      <c r="AU273" s="23" t="s">
        <v>82</v>
      </c>
      <c r="AY273" s="23" t="s">
        <v>134</v>
      </c>
      <c r="BE273" s="231">
        <f>IF(N273="základní",J273,0)</f>
        <v>0</v>
      </c>
      <c r="BF273" s="231">
        <f>IF(N273="snížená",J273,0)</f>
        <v>0</v>
      </c>
      <c r="BG273" s="231">
        <f>IF(N273="zákl. přenesená",J273,0)</f>
        <v>0</v>
      </c>
      <c r="BH273" s="231">
        <f>IF(N273="sníž. přenesená",J273,0)</f>
        <v>0</v>
      </c>
      <c r="BI273" s="231">
        <f>IF(N273="nulová",J273,0)</f>
        <v>0</v>
      </c>
      <c r="BJ273" s="23" t="s">
        <v>80</v>
      </c>
      <c r="BK273" s="231">
        <f>ROUND(I273*H273,2)</f>
        <v>0</v>
      </c>
      <c r="BL273" s="23" t="s">
        <v>259</v>
      </c>
      <c r="BM273" s="23" t="s">
        <v>488</v>
      </c>
    </row>
    <row r="274" spans="2:51" s="11" customFormat="1" ht="13.5">
      <c r="B274" s="236"/>
      <c r="C274" s="237"/>
      <c r="D274" s="238" t="s">
        <v>176</v>
      </c>
      <c r="E274" s="239" t="s">
        <v>21</v>
      </c>
      <c r="F274" s="240" t="s">
        <v>335</v>
      </c>
      <c r="G274" s="237"/>
      <c r="H274" s="241">
        <v>32</v>
      </c>
      <c r="I274" s="242"/>
      <c r="J274" s="237"/>
      <c r="K274" s="237"/>
      <c r="L274" s="243"/>
      <c r="M274" s="244"/>
      <c r="N274" s="245"/>
      <c r="O274" s="245"/>
      <c r="P274" s="245"/>
      <c r="Q274" s="245"/>
      <c r="R274" s="245"/>
      <c r="S274" s="245"/>
      <c r="T274" s="246"/>
      <c r="AT274" s="247" t="s">
        <v>176</v>
      </c>
      <c r="AU274" s="247" t="s">
        <v>82</v>
      </c>
      <c r="AV274" s="11" t="s">
        <v>82</v>
      </c>
      <c r="AW274" s="11" t="s">
        <v>35</v>
      </c>
      <c r="AX274" s="11" t="s">
        <v>72</v>
      </c>
      <c r="AY274" s="247" t="s">
        <v>134</v>
      </c>
    </row>
    <row r="275" spans="2:51" s="12" customFormat="1" ht="13.5">
      <c r="B275" s="248"/>
      <c r="C275" s="249"/>
      <c r="D275" s="238" t="s">
        <v>176</v>
      </c>
      <c r="E275" s="250" t="s">
        <v>21</v>
      </c>
      <c r="F275" s="251" t="s">
        <v>178</v>
      </c>
      <c r="G275" s="249"/>
      <c r="H275" s="252">
        <v>32</v>
      </c>
      <c r="I275" s="253"/>
      <c r="J275" s="249"/>
      <c r="K275" s="249"/>
      <c r="L275" s="254"/>
      <c r="M275" s="255"/>
      <c r="N275" s="256"/>
      <c r="O275" s="256"/>
      <c r="P275" s="256"/>
      <c r="Q275" s="256"/>
      <c r="R275" s="256"/>
      <c r="S275" s="256"/>
      <c r="T275" s="257"/>
      <c r="AT275" s="258" t="s">
        <v>176</v>
      </c>
      <c r="AU275" s="258" t="s">
        <v>82</v>
      </c>
      <c r="AV275" s="12" t="s">
        <v>174</v>
      </c>
      <c r="AW275" s="12" t="s">
        <v>35</v>
      </c>
      <c r="AX275" s="12" t="s">
        <v>80</v>
      </c>
      <c r="AY275" s="258" t="s">
        <v>134</v>
      </c>
    </row>
    <row r="276" spans="2:65" s="1" customFormat="1" ht="16.5" customHeight="1">
      <c r="B276" s="45"/>
      <c r="C276" s="259" t="s">
        <v>489</v>
      </c>
      <c r="D276" s="259" t="s">
        <v>220</v>
      </c>
      <c r="E276" s="260" t="s">
        <v>490</v>
      </c>
      <c r="F276" s="261" t="s">
        <v>491</v>
      </c>
      <c r="G276" s="262" t="s">
        <v>173</v>
      </c>
      <c r="H276" s="263">
        <v>1.056</v>
      </c>
      <c r="I276" s="264"/>
      <c r="J276" s="265">
        <f>ROUND(I276*H276,2)</f>
        <v>0</v>
      </c>
      <c r="K276" s="261" t="s">
        <v>140</v>
      </c>
      <c r="L276" s="266"/>
      <c r="M276" s="267" t="s">
        <v>21</v>
      </c>
      <c r="N276" s="268" t="s">
        <v>43</v>
      </c>
      <c r="O276" s="46"/>
      <c r="P276" s="229">
        <f>O276*H276</f>
        <v>0</v>
      </c>
      <c r="Q276" s="229">
        <v>0.55</v>
      </c>
      <c r="R276" s="229">
        <f>Q276*H276</f>
        <v>0.5808000000000001</v>
      </c>
      <c r="S276" s="229">
        <v>0</v>
      </c>
      <c r="T276" s="230">
        <f>S276*H276</f>
        <v>0</v>
      </c>
      <c r="AR276" s="23" t="s">
        <v>335</v>
      </c>
      <c r="AT276" s="23" t="s">
        <v>220</v>
      </c>
      <c r="AU276" s="23" t="s">
        <v>82</v>
      </c>
      <c r="AY276" s="23" t="s">
        <v>134</v>
      </c>
      <c r="BE276" s="231">
        <f>IF(N276="základní",J276,0)</f>
        <v>0</v>
      </c>
      <c r="BF276" s="231">
        <f>IF(N276="snížená",J276,0)</f>
        <v>0</v>
      </c>
      <c r="BG276" s="231">
        <f>IF(N276="zákl. přenesená",J276,0)</f>
        <v>0</v>
      </c>
      <c r="BH276" s="231">
        <f>IF(N276="sníž. přenesená",J276,0)</f>
        <v>0</v>
      </c>
      <c r="BI276" s="231">
        <f>IF(N276="nulová",J276,0)</f>
        <v>0</v>
      </c>
      <c r="BJ276" s="23" t="s">
        <v>80</v>
      </c>
      <c r="BK276" s="231">
        <f>ROUND(I276*H276,2)</f>
        <v>0</v>
      </c>
      <c r="BL276" s="23" t="s">
        <v>259</v>
      </c>
      <c r="BM276" s="23" t="s">
        <v>492</v>
      </c>
    </row>
    <row r="277" spans="2:51" s="11" customFormat="1" ht="13.5">
      <c r="B277" s="236"/>
      <c r="C277" s="237"/>
      <c r="D277" s="238" t="s">
        <v>176</v>
      </c>
      <c r="E277" s="239" t="s">
        <v>21</v>
      </c>
      <c r="F277" s="240" t="s">
        <v>493</v>
      </c>
      <c r="G277" s="237"/>
      <c r="H277" s="241">
        <v>1.056</v>
      </c>
      <c r="I277" s="242"/>
      <c r="J277" s="237"/>
      <c r="K277" s="237"/>
      <c r="L277" s="243"/>
      <c r="M277" s="244"/>
      <c r="N277" s="245"/>
      <c r="O277" s="245"/>
      <c r="P277" s="245"/>
      <c r="Q277" s="245"/>
      <c r="R277" s="245"/>
      <c r="S277" s="245"/>
      <c r="T277" s="246"/>
      <c r="AT277" s="247" t="s">
        <v>176</v>
      </c>
      <c r="AU277" s="247" t="s">
        <v>82</v>
      </c>
      <c r="AV277" s="11" t="s">
        <v>82</v>
      </c>
      <c r="AW277" s="11" t="s">
        <v>35</v>
      </c>
      <c r="AX277" s="11" t="s">
        <v>80</v>
      </c>
      <c r="AY277" s="247" t="s">
        <v>134</v>
      </c>
    </row>
    <row r="278" spans="2:65" s="1" customFormat="1" ht="16.5" customHeight="1">
      <c r="B278" s="45"/>
      <c r="C278" s="220" t="s">
        <v>494</v>
      </c>
      <c r="D278" s="220" t="s">
        <v>137</v>
      </c>
      <c r="E278" s="221" t="s">
        <v>495</v>
      </c>
      <c r="F278" s="222" t="s">
        <v>496</v>
      </c>
      <c r="G278" s="223" t="s">
        <v>188</v>
      </c>
      <c r="H278" s="224">
        <v>32</v>
      </c>
      <c r="I278" s="225"/>
      <c r="J278" s="226">
        <f>ROUND(I278*H278,2)</f>
        <v>0</v>
      </c>
      <c r="K278" s="222" t="s">
        <v>140</v>
      </c>
      <c r="L278" s="71"/>
      <c r="M278" s="227" t="s">
        <v>21</v>
      </c>
      <c r="N278" s="228" t="s">
        <v>43</v>
      </c>
      <c r="O278" s="46"/>
      <c r="P278" s="229">
        <f>O278*H278</f>
        <v>0</v>
      </c>
      <c r="Q278" s="229">
        <v>0.0002</v>
      </c>
      <c r="R278" s="229">
        <f>Q278*H278</f>
        <v>0.0064</v>
      </c>
      <c r="S278" s="229">
        <v>0</v>
      </c>
      <c r="T278" s="230">
        <f>S278*H278</f>
        <v>0</v>
      </c>
      <c r="AR278" s="23" t="s">
        <v>259</v>
      </c>
      <c r="AT278" s="23" t="s">
        <v>137</v>
      </c>
      <c r="AU278" s="23" t="s">
        <v>82</v>
      </c>
      <c r="AY278" s="23" t="s">
        <v>134</v>
      </c>
      <c r="BE278" s="231">
        <f>IF(N278="základní",J278,0)</f>
        <v>0</v>
      </c>
      <c r="BF278" s="231">
        <f>IF(N278="snížená",J278,0)</f>
        <v>0</v>
      </c>
      <c r="BG278" s="231">
        <f>IF(N278="zákl. přenesená",J278,0)</f>
        <v>0</v>
      </c>
      <c r="BH278" s="231">
        <f>IF(N278="sníž. přenesená",J278,0)</f>
        <v>0</v>
      </c>
      <c r="BI278" s="231">
        <f>IF(N278="nulová",J278,0)</f>
        <v>0</v>
      </c>
      <c r="BJ278" s="23" t="s">
        <v>80</v>
      </c>
      <c r="BK278" s="231">
        <f>ROUND(I278*H278,2)</f>
        <v>0</v>
      </c>
      <c r="BL278" s="23" t="s">
        <v>259</v>
      </c>
      <c r="BM278" s="23" t="s">
        <v>497</v>
      </c>
    </row>
    <row r="279" spans="2:63" s="10" customFormat="1" ht="29.85" customHeight="1">
      <c r="B279" s="204"/>
      <c r="C279" s="205"/>
      <c r="D279" s="206" t="s">
        <v>71</v>
      </c>
      <c r="E279" s="218" t="s">
        <v>498</v>
      </c>
      <c r="F279" s="218" t="s">
        <v>499</v>
      </c>
      <c r="G279" s="205"/>
      <c r="H279" s="205"/>
      <c r="I279" s="208"/>
      <c r="J279" s="219">
        <f>BK279</f>
        <v>0</v>
      </c>
      <c r="K279" s="205"/>
      <c r="L279" s="210"/>
      <c r="M279" s="211"/>
      <c r="N279" s="212"/>
      <c r="O279" s="212"/>
      <c r="P279" s="213">
        <f>SUM(P280:P349)</f>
        <v>0</v>
      </c>
      <c r="Q279" s="212"/>
      <c r="R279" s="213">
        <f>SUM(R280:R349)</f>
        <v>6.3984445999999995</v>
      </c>
      <c r="S279" s="212"/>
      <c r="T279" s="214">
        <f>SUM(T280:T349)</f>
        <v>0.49103280000000005</v>
      </c>
      <c r="AR279" s="215" t="s">
        <v>82</v>
      </c>
      <c r="AT279" s="216" t="s">
        <v>71</v>
      </c>
      <c r="AU279" s="216" t="s">
        <v>80</v>
      </c>
      <c r="AY279" s="215" t="s">
        <v>134</v>
      </c>
      <c r="BK279" s="217">
        <f>SUM(BK280:BK349)</f>
        <v>0</v>
      </c>
    </row>
    <row r="280" spans="2:65" s="1" customFormat="1" ht="25.5" customHeight="1">
      <c r="B280" s="45"/>
      <c r="C280" s="220" t="s">
        <v>500</v>
      </c>
      <c r="D280" s="220" t="s">
        <v>137</v>
      </c>
      <c r="E280" s="221" t="s">
        <v>501</v>
      </c>
      <c r="F280" s="222" t="s">
        <v>502</v>
      </c>
      <c r="G280" s="223" t="s">
        <v>188</v>
      </c>
      <c r="H280" s="224">
        <v>8.554</v>
      </c>
      <c r="I280" s="225"/>
      <c r="J280" s="226">
        <f>ROUND(I280*H280,2)</f>
        <v>0</v>
      </c>
      <c r="K280" s="222" t="s">
        <v>140</v>
      </c>
      <c r="L280" s="71"/>
      <c r="M280" s="227" t="s">
        <v>21</v>
      </c>
      <c r="N280" s="228" t="s">
        <v>43</v>
      </c>
      <c r="O280" s="46"/>
      <c r="P280" s="229">
        <f>O280*H280</f>
        <v>0</v>
      </c>
      <c r="Q280" s="229">
        <v>0.02503</v>
      </c>
      <c r="R280" s="229">
        <f>Q280*H280</f>
        <v>0.21410662</v>
      </c>
      <c r="S280" s="229">
        <v>0</v>
      </c>
      <c r="T280" s="230">
        <f>S280*H280</f>
        <v>0</v>
      </c>
      <c r="AR280" s="23" t="s">
        <v>259</v>
      </c>
      <c r="AT280" s="23" t="s">
        <v>137</v>
      </c>
      <c r="AU280" s="23" t="s">
        <v>82</v>
      </c>
      <c r="AY280" s="23" t="s">
        <v>134</v>
      </c>
      <c r="BE280" s="231">
        <f>IF(N280="základní",J280,0)</f>
        <v>0</v>
      </c>
      <c r="BF280" s="231">
        <f>IF(N280="snížená",J280,0)</f>
        <v>0</v>
      </c>
      <c r="BG280" s="231">
        <f>IF(N280="zákl. přenesená",J280,0)</f>
        <v>0</v>
      </c>
      <c r="BH280" s="231">
        <f>IF(N280="sníž. přenesená",J280,0)</f>
        <v>0</v>
      </c>
      <c r="BI280" s="231">
        <f>IF(N280="nulová",J280,0)</f>
        <v>0</v>
      </c>
      <c r="BJ280" s="23" t="s">
        <v>80</v>
      </c>
      <c r="BK280" s="231">
        <f>ROUND(I280*H280,2)</f>
        <v>0</v>
      </c>
      <c r="BL280" s="23" t="s">
        <v>259</v>
      </c>
      <c r="BM280" s="23" t="s">
        <v>503</v>
      </c>
    </row>
    <row r="281" spans="2:51" s="11" customFormat="1" ht="13.5">
      <c r="B281" s="236"/>
      <c r="C281" s="237"/>
      <c r="D281" s="238" t="s">
        <v>176</v>
      </c>
      <c r="E281" s="239" t="s">
        <v>21</v>
      </c>
      <c r="F281" s="240" t="s">
        <v>504</v>
      </c>
      <c r="G281" s="237"/>
      <c r="H281" s="241">
        <v>5.694</v>
      </c>
      <c r="I281" s="242"/>
      <c r="J281" s="237"/>
      <c r="K281" s="237"/>
      <c r="L281" s="243"/>
      <c r="M281" s="244"/>
      <c r="N281" s="245"/>
      <c r="O281" s="245"/>
      <c r="P281" s="245"/>
      <c r="Q281" s="245"/>
      <c r="R281" s="245"/>
      <c r="S281" s="245"/>
      <c r="T281" s="246"/>
      <c r="AT281" s="247" t="s">
        <v>176</v>
      </c>
      <c r="AU281" s="247" t="s">
        <v>82</v>
      </c>
      <c r="AV281" s="11" t="s">
        <v>82</v>
      </c>
      <c r="AW281" s="11" t="s">
        <v>35</v>
      </c>
      <c r="AX281" s="11" t="s">
        <v>72</v>
      </c>
      <c r="AY281" s="247" t="s">
        <v>134</v>
      </c>
    </row>
    <row r="282" spans="2:51" s="11" customFormat="1" ht="13.5">
      <c r="B282" s="236"/>
      <c r="C282" s="237"/>
      <c r="D282" s="238" t="s">
        <v>176</v>
      </c>
      <c r="E282" s="239" t="s">
        <v>21</v>
      </c>
      <c r="F282" s="240" t="s">
        <v>505</v>
      </c>
      <c r="G282" s="237"/>
      <c r="H282" s="241">
        <v>2.86</v>
      </c>
      <c r="I282" s="242"/>
      <c r="J282" s="237"/>
      <c r="K282" s="237"/>
      <c r="L282" s="243"/>
      <c r="M282" s="244"/>
      <c r="N282" s="245"/>
      <c r="O282" s="245"/>
      <c r="P282" s="245"/>
      <c r="Q282" s="245"/>
      <c r="R282" s="245"/>
      <c r="S282" s="245"/>
      <c r="T282" s="246"/>
      <c r="AT282" s="247" t="s">
        <v>176</v>
      </c>
      <c r="AU282" s="247" t="s">
        <v>82</v>
      </c>
      <c r="AV282" s="11" t="s">
        <v>82</v>
      </c>
      <c r="AW282" s="11" t="s">
        <v>35</v>
      </c>
      <c r="AX282" s="11" t="s">
        <v>72</v>
      </c>
      <c r="AY282" s="247" t="s">
        <v>134</v>
      </c>
    </row>
    <row r="283" spans="2:51" s="12" customFormat="1" ht="13.5">
      <c r="B283" s="248"/>
      <c r="C283" s="249"/>
      <c r="D283" s="238" t="s">
        <v>176</v>
      </c>
      <c r="E283" s="250" t="s">
        <v>21</v>
      </c>
      <c r="F283" s="251" t="s">
        <v>178</v>
      </c>
      <c r="G283" s="249"/>
      <c r="H283" s="252">
        <v>8.554</v>
      </c>
      <c r="I283" s="253"/>
      <c r="J283" s="249"/>
      <c r="K283" s="249"/>
      <c r="L283" s="254"/>
      <c r="M283" s="255"/>
      <c r="N283" s="256"/>
      <c r="O283" s="256"/>
      <c r="P283" s="256"/>
      <c r="Q283" s="256"/>
      <c r="R283" s="256"/>
      <c r="S283" s="256"/>
      <c r="T283" s="257"/>
      <c r="AT283" s="258" t="s">
        <v>176</v>
      </c>
      <c r="AU283" s="258" t="s">
        <v>82</v>
      </c>
      <c r="AV283" s="12" t="s">
        <v>174</v>
      </c>
      <c r="AW283" s="12" t="s">
        <v>35</v>
      </c>
      <c r="AX283" s="12" t="s">
        <v>80</v>
      </c>
      <c r="AY283" s="258" t="s">
        <v>134</v>
      </c>
    </row>
    <row r="284" spans="2:65" s="1" customFormat="1" ht="25.5" customHeight="1">
      <c r="B284" s="45"/>
      <c r="C284" s="220" t="s">
        <v>506</v>
      </c>
      <c r="D284" s="220" t="s">
        <v>137</v>
      </c>
      <c r="E284" s="221" t="s">
        <v>507</v>
      </c>
      <c r="F284" s="222" t="s">
        <v>508</v>
      </c>
      <c r="G284" s="223" t="s">
        <v>188</v>
      </c>
      <c r="H284" s="224">
        <v>1.2</v>
      </c>
      <c r="I284" s="225"/>
      <c r="J284" s="226">
        <f>ROUND(I284*H284,2)</f>
        <v>0</v>
      </c>
      <c r="K284" s="222" t="s">
        <v>140</v>
      </c>
      <c r="L284" s="71"/>
      <c r="M284" s="227" t="s">
        <v>21</v>
      </c>
      <c r="N284" s="228" t="s">
        <v>43</v>
      </c>
      <c r="O284" s="46"/>
      <c r="P284" s="229">
        <f>O284*H284</f>
        <v>0</v>
      </c>
      <c r="Q284" s="229">
        <v>0.02818</v>
      </c>
      <c r="R284" s="229">
        <f>Q284*H284</f>
        <v>0.033816</v>
      </c>
      <c r="S284" s="229">
        <v>0</v>
      </c>
      <c r="T284" s="230">
        <f>S284*H284</f>
        <v>0</v>
      </c>
      <c r="AR284" s="23" t="s">
        <v>259</v>
      </c>
      <c r="AT284" s="23" t="s">
        <v>137</v>
      </c>
      <c r="AU284" s="23" t="s">
        <v>82</v>
      </c>
      <c r="AY284" s="23" t="s">
        <v>134</v>
      </c>
      <c r="BE284" s="231">
        <f>IF(N284="základní",J284,0)</f>
        <v>0</v>
      </c>
      <c r="BF284" s="231">
        <f>IF(N284="snížená",J284,0)</f>
        <v>0</v>
      </c>
      <c r="BG284" s="231">
        <f>IF(N284="zákl. přenesená",J284,0)</f>
        <v>0</v>
      </c>
      <c r="BH284" s="231">
        <f>IF(N284="sníž. přenesená",J284,0)</f>
        <v>0</v>
      </c>
      <c r="BI284" s="231">
        <f>IF(N284="nulová",J284,0)</f>
        <v>0</v>
      </c>
      <c r="BJ284" s="23" t="s">
        <v>80</v>
      </c>
      <c r="BK284" s="231">
        <f>ROUND(I284*H284,2)</f>
        <v>0</v>
      </c>
      <c r="BL284" s="23" t="s">
        <v>259</v>
      </c>
      <c r="BM284" s="23" t="s">
        <v>509</v>
      </c>
    </row>
    <row r="285" spans="2:51" s="11" customFormat="1" ht="13.5">
      <c r="B285" s="236"/>
      <c r="C285" s="237"/>
      <c r="D285" s="238" t="s">
        <v>176</v>
      </c>
      <c r="E285" s="239" t="s">
        <v>21</v>
      </c>
      <c r="F285" s="240" t="s">
        <v>510</v>
      </c>
      <c r="G285" s="237"/>
      <c r="H285" s="241">
        <v>2.6</v>
      </c>
      <c r="I285" s="242"/>
      <c r="J285" s="237"/>
      <c r="K285" s="237"/>
      <c r="L285" s="243"/>
      <c r="M285" s="244"/>
      <c r="N285" s="245"/>
      <c r="O285" s="245"/>
      <c r="P285" s="245"/>
      <c r="Q285" s="245"/>
      <c r="R285" s="245"/>
      <c r="S285" s="245"/>
      <c r="T285" s="246"/>
      <c r="AT285" s="247" t="s">
        <v>176</v>
      </c>
      <c r="AU285" s="247" t="s">
        <v>82</v>
      </c>
      <c r="AV285" s="11" t="s">
        <v>82</v>
      </c>
      <c r="AW285" s="11" t="s">
        <v>35</v>
      </c>
      <c r="AX285" s="11" t="s">
        <v>72</v>
      </c>
      <c r="AY285" s="247" t="s">
        <v>134</v>
      </c>
    </row>
    <row r="286" spans="2:51" s="11" customFormat="1" ht="13.5">
      <c r="B286" s="236"/>
      <c r="C286" s="237"/>
      <c r="D286" s="238" t="s">
        <v>176</v>
      </c>
      <c r="E286" s="239" t="s">
        <v>21</v>
      </c>
      <c r="F286" s="240" t="s">
        <v>511</v>
      </c>
      <c r="G286" s="237"/>
      <c r="H286" s="241">
        <v>-1.4</v>
      </c>
      <c r="I286" s="242"/>
      <c r="J286" s="237"/>
      <c r="K286" s="237"/>
      <c r="L286" s="243"/>
      <c r="M286" s="244"/>
      <c r="N286" s="245"/>
      <c r="O286" s="245"/>
      <c r="P286" s="245"/>
      <c r="Q286" s="245"/>
      <c r="R286" s="245"/>
      <c r="S286" s="245"/>
      <c r="T286" s="246"/>
      <c r="AT286" s="247" t="s">
        <v>176</v>
      </c>
      <c r="AU286" s="247" t="s">
        <v>82</v>
      </c>
      <c r="AV286" s="11" t="s">
        <v>82</v>
      </c>
      <c r="AW286" s="11" t="s">
        <v>35</v>
      </c>
      <c r="AX286" s="11" t="s">
        <v>72</v>
      </c>
      <c r="AY286" s="247" t="s">
        <v>134</v>
      </c>
    </row>
    <row r="287" spans="2:51" s="12" customFormat="1" ht="13.5">
      <c r="B287" s="248"/>
      <c r="C287" s="249"/>
      <c r="D287" s="238" t="s">
        <v>176</v>
      </c>
      <c r="E287" s="250" t="s">
        <v>21</v>
      </c>
      <c r="F287" s="251" t="s">
        <v>178</v>
      </c>
      <c r="G287" s="249"/>
      <c r="H287" s="252">
        <v>1.2</v>
      </c>
      <c r="I287" s="253"/>
      <c r="J287" s="249"/>
      <c r="K287" s="249"/>
      <c r="L287" s="254"/>
      <c r="M287" s="255"/>
      <c r="N287" s="256"/>
      <c r="O287" s="256"/>
      <c r="P287" s="256"/>
      <c r="Q287" s="256"/>
      <c r="R287" s="256"/>
      <c r="S287" s="256"/>
      <c r="T287" s="257"/>
      <c r="AT287" s="258" t="s">
        <v>176</v>
      </c>
      <c r="AU287" s="258" t="s">
        <v>82</v>
      </c>
      <c r="AV287" s="12" t="s">
        <v>174</v>
      </c>
      <c r="AW287" s="12" t="s">
        <v>35</v>
      </c>
      <c r="AX287" s="12" t="s">
        <v>80</v>
      </c>
      <c r="AY287" s="258" t="s">
        <v>134</v>
      </c>
    </row>
    <row r="288" spans="2:65" s="1" customFormat="1" ht="16.5" customHeight="1">
      <c r="B288" s="45"/>
      <c r="C288" s="220" t="s">
        <v>512</v>
      </c>
      <c r="D288" s="220" t="s">
        <v>137</v>
      </c>
      <c r="E288" s="221" t="s">
        <v>513</v>
      </c>
      <c r="F288" s="222" t="s">
        <v>514</v>
      </c>
      <c r="G288" s="223" t="s">
        <v>188</v>
      </c>
      <c r="H288" s="224">
        <v>2.96</v>
      </c>
      <c r="I288" s="225"/>
      <c r="J288" s="226">
        <f>ROUND(I288*H288,2)</f>
        <v>0</v>
      </c>
      <c r="K288" s="222" t="s">
        <v>21</v>
      </c>
      <c r="L288" s="71"/>
      <c r="M288" s="227" t="s">
        <v>21</v>
      </c>
      <c r="N288" s="228" t="s">
        <v>43</v>
      </c>
      <c r="O288" s="46"/>
      <c r="P288" s="229">
        <f>O288*H288</f>
        <v>0</v>
      </c>
      <c r="Q288" s="229">
        <v>0.02541</v>
      </c>
      <c r="R288" s="229">
        <f>Q288*H288</f>
        <v>0.07521359999999999</v>
      </c>
      <c r="S288" s="229">
        <v>0</v>
      </c>
      <c r="T288" s="230">
        <f>S288*H288</f>
        <v>0</v>
      </c>
      <c r="AR288" s="23" t="s">
        <v>259</v>
      </c>
      <c r="AT288" s="23" t="s">
        <v>137</v>
      </c>
      <c r="AU288" s="23" t="s">
        <v>82</v>
      </c>
      <c r="AY288" s="23" t="s">
        <v>134</v>
      </c>
      <c r="BE288" s="231">
        <f>IF(N288="základní",J288,0)</f>
        <v>0</v>
      </c>
      <c r="BF288" s="231">
        <f>IF(N288="snížená",J288,0)</f>
        <v>0</v>
      </c>
      <c r="BG288" s="231">
        <f>IF(N288="zákl. přenesená",J288,0)</f>
        <v>0</v>
      </c>
      <c r="BH288" s="231">
        <f>IF(N288="sníž. přenesená",J288,0)</f>
        <v>0</v>
      </c>
      <c r="BI288" s="231">
        <f>IF(N288="nulová",J288,0)</f>
        <v>0</v>
      </c>
      <c r="BJ288" s="23" t="s">
        <v>80</v>
      </c>
      <c r="BK288" s="231">
        <f>ROUND(I288*H288,2)</f>
        <v>0</v>
      </c>
      <c r="BL288" s="23" t="s">
        <v>259</v>
      </c>
      <c r="BM288" s="23" t="s">
        <v>515</v>
      </c>
    </row>
    <row r="289" spans="2:51" s="11" customFormat="1" ht="13.5">
      <c r="B289" s="236"/>
      <c r="C289" s="237"/>
      <c r="D289" s="238" t="s">
        <v>176</v>
      </c>
      <c r="E289" s="239" t="s">
        <v>21</v>
      </c>
      <c r="F289" s="240" t="s">
        <v>516</v>
      </c>
      <c r="G289" s="237"/>
      <c r="H289" s="241">
        <v>4.16</v>
      </c>
      <c r="I289" s="242"/>
      <c r="J289" s="237"/>
      <c r="K289" s="237"/>
      <c r="L289" s="243"/>
      <c r="M289" s="244"/>
      <c r="N289" s="245"/>
      <c r="O289" s="245"/>
      <c r="P289" s="245"/>
      <c r="Q289" s="245"/>
      <c r="R289" s="245"/>
      <c r="S289" s="245"/>
      <c r="T289" s="246"/>
      <c r="AT289" s="247" t="s">
        <v>176</v>
      </c>
      <c r="AU289" s="247" t="s">
        <v>82</v>
      </c>
      <c r="AV289" s="11" t="s">
        <v>82</v>
      </c>
      <c r="AW289" s="11" t="s">
        <v>35</v>
      </c>
      <c r="AX289" s="11" t="s">
        <v>72</v>
      </c>
      <c r="AY289" s="247" t="s">
        <v>134</v>
      </c>
    </row>
    <row r="290" spans="2:51" s="11" customFormat="1" ht="13.5">
      <c r="B290" s="236"/>
      <c r="C290" s="237"/>
      <c r="D290" s="238" t="s">
        <v>176</v>
      </c>
      <c r="E290" s="239" t="s">
        <v>21</v>
      </c>
      <c r="F290" s="240" t="s">
        <v>517</v>
      </c>
      <c r="G290" s="237"/>
      <c r="H290" s="241">
        <v>-1.2</v>
      </c>
      <c r="I290" s="242"/>
      <c r="J290" s="237"/>
      <c r="K290" s="237"/>
      <c r="L290" s="243"/>
      <c r="M290" s="244"/>
      <c r="N290" s="245"/>
      <c r="O290" s="245"/>
      <c r="P290" s="245"/>
      <c r="Q290" s="245"/>
      <c r="R290" s="245"/>
      <c r="S290" s="245"/>
      <c r="T290" s="246"/>
      <c r="AT290" s="247" t="s">
        <v>176</v>
      </c>
      <c r="AU290" s="247" t="s">
        <v>82</v>
      </c>
      <c r="AV290" s="11" t="s">
        <v>82</v>
      </c>
      <c r="AW290" s="11" t="s">
        <v>35</v>
      </c>
      <c r="AX290" s="11" t="s">
        <v>72</v>
      </c>
      <c r="AY290" s="247" t="s">
        <v>134</v>
      </c>
    </row>
    <row r="291" spans="2:51" s="12" customFormat="1" ht="13.5">
      <c r="B291" s="248"/>
      <c r="C291" s="249"/>
      <c r="D291" s="238" t="s">
        <v>176</v>
      </c>
      <c r="E291" s="250" t="s">
        <v>21</v>
      </c>
      <c r="F291" s="251" t="s">
        <v>178</v>
      </c>
      <c r="G291" s="249"/>
      <c r="H291" s="252">
        <v>2.96</v>
      </c>
      <c r="I291" s="253"/>
      <c r="J291" s="249"/>
      <c r="K291" s="249"/>
      <c r="L291" s="254"/>
      <c r="M291" s="255"/>
      <c r="N291" s="256"/>
      <c r="O291" s="256"/>
      <c r="P291" s="256"/>
      <c r="Q291" s="256"/>
      <c r="R291" s="256"/>
      <c r="S291" s="256"/>
      <c r="T291" s="257"/>
      <c r="AT291" s="258" t="s">
        <v>176</v>
      </c>
      <c r="AU291" s="258" t="s">
        <v>82</v>
      </c>
      <c r="AV291" s="12" t="s">
        <v>174</v>
      </c>
      <c r="AW291" s="12" t="s">
        <v>35</v>
      </c>
      <c r="AX291" s="12" t="s">
        <v>80</v>
      </c>
      <c r="AY291" s="258" t="s">
        <v>134</v>
      </c>
    </row>
    <row r="292" spans="2:65" s="1" customFormat="1" ht="25.5" customHeight="1">
      <c r="B292" s="45"/>
      <c r="C292" s="220" t="s">
        <v>518</v>
      </c>
      <c r="D292" s="220" t="s">
        <v>137</v>
      </c>
      <c r="E292" s="221" t="s">
        <v>519</v>
      </c>
      <c r="F292" s="222" t="s">
        <v>520</v>
      </c>
      <c r="G292" s="223" t="s">
        <v>188</v>
      </c>
      <c r="H292" s="224">
        <v>11.714</v>
      </c>
      <c r="I292" s="225"/>
      <c r="J292" s="226">
        <f>ROUND(I292*H292,2)</f>
        <v>0</v>
      </c>
      <c r="K292" s="222" t="s">
        <v>140</v>
      </c>
      <c r="L292" s="71"/>
      <c r="M292" s="227" t="s">
        <v>21</v>
      </c>
      <c r="N292" s="228" t="s">
        <v>43</v>
      </c>
      <c r="O292" s="46"/>
      <c r="P292" s="229">
        <f>O292*H292</f>
        <v>0</v>
      </c>
      <c r="Q292" s="229">
        <v>0.02566</v>
      </c>
      <c r="R292" s="229">
        <f>Q292*H292</f>
        <v>0.30058123999999997</v>
      </c>
      <c r="S292" s="229">
        <v>0</v>
      </c>
      <c r="T292" s="230">
        <f>S292*H292</f>
        <v>0</v>
      </c>
      <c r="AR292" s="23" t="s">
        <v>259</v>
      </c>
      <c r="AT292" s="23" t="s">
        <v>137</v>
      </c>
      <c r="AU292" s="23" t="s">
        <v>82</v>
      </c>
      <c r="AY292" s="23" t="s">
        <v>134</v>
      </c>
      <c r="BE292" s="231">
        <f>IF(N292="základní",J292,0)</f>
        <v>0</v>
      </c>
      <c r="BF292" s="231">
        <f>IF(N292="snížená",J292,0)</f>
        <v>0</v>
      </c>
      <c r="BG292" s="231">
        <f>IF(N292="zákl. přenesená",J292,0)</f>
        <v>0</v>
      </c>
      <c r="BH292" s="231">
        <f>IF(N292="sníž. přenesená",J292,0)</f>
        <v>0</v>
      </c>
      <c r="BI292" s="231">
        <f>IF(N292="nulová",J292,0)</f>
        <v>0</v>
      </c>
      <c r="BJ292" s="23" t="s">
        <v>80</v>
      </c>
      <c r="BK292" s="231">
        <f>ROUND(I292*H292,2)</f>
        <v>0</v>
      </c>
      <c r="BL292" s="23" t="s">
        <v>259</v>
      </c>
      <c r="BM292" s="23" t="s">
        <v>521</v>
      </c>
    </row>
    <row r="293" spans="2:51" s="11" customFormat="1" ht="13.5">
      <c r="B293" s="236"/>
      <c r="C293" s="237"/>
      <c r="D293" s="238" t="s">
        <v>176</v>
      </c>
      <c r="E293" s="239" t="s">
        <v>21</v>
      </c>
      <c r="F293" s="240" t="s">
        <v>522</v>
      </c>
      <c r="G293" s="237"/>
      <c r="H293" s="241">
        <v>11.674</v>
      </c>
      <c r="I293" s="242"/>
      <c r="J293" s="237"/>
      <c r="K293" s="237"/>
      <c r="L293" s="243"/>
      <c r="M293" s="244"/>
      <c r="N293" s="245"/>
      <c r="O293" s="245"/>
      <c r="P293" s="245"/>
      <c r="Q293" s="245"/>
      <c r="R293" s="245"/>
      <c r="S293" s="245"/>
      <c r="T293" s="246"/>
      <c r="AT293" s="247" t="s">
        <v>176</v>
      </c>
      <c r="AU293" s="247" t="s">
        <v>82</v>
      </c>
      <c r="AV293" s="11" t="s">
        <v>82</v>
      </c>
      <c r="AW293" s="11" t="s">
        <v>35</v>
      </c>
      <c r="AX293" s="11" t="s">
        <v>72</v>
      </c>
      <c r="AY293" s="247" t="s">
        <v>134</v>
      </c>
    </row>
    <row r="294" spans="2:51" s="11" customFormat="1" ht="13.5">
      <c r="B294" s="236"/>
      <c r="C294" s="237"/>
      <c r="D294" s="238" t="s">
        <v>176</v>
      </c>
      <c r="E294" s="239" t="s">
        <v>21</v>
      </c>
      <c r="F294" s="240" t="s">
        <v>523</v>
      </c>
      <c r="G294" s="237"/>
      <c r="H294" s="241">
        <v>-2.56</v>
      </c>
      <c r="I294" s="242"/>
      <c r="J294" s="237"/>
      <c r="K294" s="237"/>
      <c r="L294" s="243"/>
      <c r="M294" s="244"/>
      <c r="N294" s="245"/>
      <c r="O294" s="245"/>
      <c r="P294" s="245"/>
      <c r="Q294" s="245"/>
      <c r="R294" s="245"/>
      <c r="S294" s="245"/>
      <c r="T294" s="246"/>
      <c r="AT294" s="247" t="s">
        <v>176</v>
      </c>
      <c r="AU294" s="247" t="s">
        <v>82</v>
      </c>
      <c r="AV294" s="11" t="s">
        <v>82</v>
      </c>
      <c r="AW294" s="11" t="s">
        <v>35</v>
      </c>
      <c r="AX294" s="11" t="s">
        <v>72</v>
      </c>
      <c r="AY294" s="247" t="s">
        <v>134</v>
      </c>
    </row>
    <row r="295" spans="2:51" s="11" customFormat="1" ht="13.5">
      <c r="B295" s="236"/>
      <c r="C295" s="237"/>
      <c r="D295" s="238" t="s">
        <v>176</v>
      </c>
      <c r="E295" s="239" t="s">
        <v>21</v>
      </c>
      <c r="F295" s="240" t="s">
        <v>524</v>
      </c>
      <c r="G295" s="237"/>
      <c r="H295" s="241">
        <v>2.6</v>
      </c>
      <c r="I295" s="242"/>
      <c r="J295" s="237"/>
      <c r="K295" s="237"/>
      <c r="L295" s="243"/>
      <c r="M295" s="244"/>
      <c r="N295" s="245"/>
      <c r="O295" s="245"/>
      <c r="P295" s="245"/>
      <c r="Q295" s="245"/>
      <c r="R295" s="245"/>
      <c r="S295" s="245"/>
      <c r="T295" s="246"/>
      <c r="AT295" s="247" t="s">
        <v>176</v>
      </c>
      <c r="AU295" s="247" t="s">
        <v>82</v>
      </c>
      <c r="AV295" s="11" t="s">
        <v>82</v>
      </c>
      <c r="AW295" s="11" t="s">
        <v>35</v>
      </c>
      <c r="AX295" s="11" t="s">
        <v>72</v>
      </c>
      <c r="AY295" s="247" t="s">
        <v>134</v>
      </c>
    </row>
    <row r="296" spans="2:51" s="12" customFormat="1" ht="13.5">
      <c r="B296" s="248"/>
      <c r="C296" s="249"/>
      <c r="D296" s="238" t="s">
        <v>176</v>
      </c>
      <c r="E296" s="250" t="s">
        <v>21</v>
      </c>
      <c r="F296" s="251" t="s">
        <v>178</v>
      </c>
      <c r="G296" s="249"/>
      <c r="H296" s="252">
        <v>11.714</v>
      </c>
      <c r="I296" s="253"/>
      <c r="J296" s="249"/>
      <c r="K296" s="249"/>
      <c r="L296" s="254"/>
      <c r="M296" s="255"/>
      <c r="N296" s="256"/>
      <c r="O296" s="256"/>
      <c r="P296" s="256"/>
      <c r="Q296" s="256"/>
      <c r="R296" s="256"/>
      <c r="S296" s="256"/>
      <c r="T296" s="257"/>
      <c r="AT296" s="258" t="s">
        <v>176</v>
      </c>
      <c r="AU296" s="258" t="s">
        <v>82</v>
      </c>
      <c r="AV296" s="12" t="s">
        <v>174</v>
      </c>
      <c r="AW296" s="12" t="s">
        <v>35</v>
      </c>
      <c r="AX296" s="12" t="s">
        <v>80</v>
      </c>
      <c r="AY296" s="258" t="s">
        <v>134</v>
      </c>
    </row>
    <row r="297" spans="2:65" s="1" customFormat="1" ht="25.5" customHeight="1">
      <c r="B297" s="45"/>
      <c r="C297" s="220" t="s">
        <v>525</v>
      </c>
      <c r="D297" s="220" t="s">
        <v>137</v>
      </c>
      <c r="E297" s="221" t="s">
        <v>526</v>
      </c>
      <c r="F297" s="222" t="s">
        <v>527</v>
      </c>
      <c r="G297" s="223" t="s">
        <v>188</v>
      </c>
      <c r="H297" s="224">
        <v>7.54</v>
      </c>
      <c r="I297" s="225"/>
      <c r="J297" s="226">
        <f>ROUND(I297*H297,2)</f>
        <v>0</v>
      </c>
      <c r="K297" s="222" t="s">
        <v>140</v>
      </c>
      <c r="L297" s="71"/>
      <c r="M297" s="227" t="s">
        <v>21</v>
      </c>
      <c r="N297" s="228" t="s">
        <v>43</v>
      </c>
      <c r="O297" s="46"/>
      <c r="P297" s="229">
        <f>O297*H297</f>
        <v>0</v>
      </c>
      <c r="Q297" s="229">
        <v>0.02818</v>
      </c>
      <c r="R297" s="229">
        <f>Q297*H297</f>
        <v>0.2124772</v>
      </c>
      <c r="S297" s="229">
        <v>0</v>
      </c>
      <c r="T297" s="230">
        <f>S297*H297</f>
        <v>0</v>
      </c>
      <c r="AR297" s="23" t="s">
        <v>259</v>
      </c>
      <c r="AT297" s="23" t="s">
        <v>137</v>
      </c>
      <c r="AU297" s="23" t="s">
        <v>82</v>
      </c>
      <c r="AY297" s="23" t="s">
        <v>134</v>
      </c>
      <c r="BE297" s="231">
        <f>IF(N297="základní",J297,0)</f>
        <v>0</v>
      </c>
      <c r="BF297" s="231">
        <f>IF(N297="snížená",J297,0)</f>
        <v>0</v>
      </c>
      <c r="BG297" s="231">
        <f>IF(N297="zákl. přenesená",J297,0)</f>
        <v>0</v>
      </c>
      <c r="BH297" s="231">
        <f>IF(N297="sníž. přenesená",J297,0)</f>
        <v>0</v>
      </c>
      <c r="BI297" s="231">
        <f>IF(N297="nulová",J297,0)</f>
        <v>0</v>
      </c>
      <c r="BJ297" s="23" t="s">
        <v>80</v>
      </c>
      <c r="BK297" s="231">
        <f>ROUND(I297*H297,2)</f>
        <v>0</v>
      </c>
      <c r="BL297" s="23" t="s">
        <v>259</v>
      </c>
      <c r="BM297" s="23" t="s">
        <v>528</v>
      </c>
    </row>
    <row r="298" spans="2:51" s="11" customFormat="1" ht="13.5">
      <c r="B298" s="236"/>
      <c r="C298" s="237"/>
      <c r="D298" s="238" t="s">
        <v>176</v>
      </c>
      <c r="E298" s="239" t="s">
        <v>21</v>
      </c>
      <c r="F298" s="240" t="s">
        <v>529</v>
      </c>
      <c r="G298" s="237"/>
      <c r="H298" s="241">
        <v>7.54</v>
      </c>
      <c r="I298" s="242"/>
      <c r="J298" s="237"/>
      <c r="K298" s="237"/>
      <c r="L298" s="243"/>
      <c r="M298" s="244"/>
      <c r="N298" s="245"/>
      <c r="O298" s="245"/>
      <c r="P298" s="245"/>
      <c r="Q298" s="245"/>
      <c r="R298" s="245"/>
      <c r="S298" s="245"/>
      <c r="T298" s="246"/>
      <c r="AT298" s="247" t="s">
        <v>176</v>
      </c>
      <c r="AU298" s="247" t="s">
        <v>82</v>
      </c>
      <c r="AV298" s="11" t="s">
        <v>82</v>
      </c>
      <c r="AW298" s="11" t="s">
        <v>35</v>
      </c>
      <c r="AX298" s="11" t="s">
        <v>72</v>
      </c>
      <c r="AY298" s="247" t="s">
        <v>134</v>
      </c>
    </row>
    <row r="299" spans="2:51" s="12" customFormat="1" ht="13.5">
      <c r="B299" s="248"/>
      <c r="C299" s="249"/>
      <c r="D299" s="238" t="s">
        <v>176</v>
      </c>
      <c r="E299" s="250" t="s">
        <v>21</v>
      </c>
      <c r="F299" s="251" t="s">
        <v>178</v>
      </c>
      <c r="G299" s="249"/>
      <c r="H299" s="252">
        <v>7.54</v>
      </c>
      <c r="I299" s="253"/>
      <c r="J299" s="249"/>
      <c r="K299" s="249"/>
      <c r="L299" s="254"/>
      <c r="M299" s="255"/>
      <c r="N299" s="256"/>
      <c r="O299" s="256"/>
      <c r="P299" s="256"/>
      <c r="Q299" s="256"/>
      <c r="R299" s="256"/>
      <c r="S299" s="256"/>
      <c r="T299" s="257"/>
      <c r="AT299" s="258" t="s">
        <v>176</v>
      </c>
      <c r="AU299" s="258" t="s">
        <v>82</v>
      </c>
      <c r="AV299" s="12" t="s">
        <v>174</v>
      </c>
      <c r="AW299" s="12" t="s">
        <v>35</v>
      </c>
      <c r="AX299" s="12" t="s">
        <v>80</v>
      </c>
      <c r="AY299" s="258" t="s">
        <v>134</v>
      </c>
    </row>
    <row r="300" spans="2:65" s="1" customFormat="1" ht="25.5" customHeight="1">
      <c r="B300" s="45"/>
      <c r="C300" s="220" t="s">
        <v>530</v>
      </c>
      <c r="D300" s="220" t="s">
        <v>137</v>
      </c>
      <c r="E300" s="221" t="s">
        <v>531</v>
      </c>
      <c r="F300" s="222" t="s">
        <v>532</v>
      </c>
      <c r="G300" s="223" t="s">
        <v>188</v>
      </c>
      <c r="H300" s="224">
        <v>8.592</v>
      </c>
      <c r="I300" s="225"/>
      <c r="J300" s="226">
        <f>ROUND(I300*H300,2)</f>
        <v>0</v>
      </c>
      <c r="K300" s="222" t="s">
        <v>140</v>
      </c>
      <c r="L300" s="71"/>
      <c r="M300" s="227" t="s">
        <v>21</v>
      </c>
      <c r="N300" s="228" t="s">
        <v>43</v>
      </c>
      <c r="O300" s="46"/>
      <c r="P300" s="229">
        <f>O300*H300</f>
        <v>0</v>
      </c>
      <c r="Q300" s="229">
        <v>0</v>
      </c>
      <c r="R300" s="229">
        <f>Q300*H300</f>
        <v>0</v>
      </c>
      <c r="S300" s="229">
        <v>0.03175</v>
      </c>
      <c r="T300" s="230">
        <f>S300*H300</f>
        <v>0.27279600000000004</v>
      </c>
      <c r="AR300" s="23" t="s">
        <v>259</v>
      </c>
      <c r="AT300" s="23" t="s">
        <v>137</v>
      </c>
      <c r="AU300" s="23" t="s">
        <v>82</v>
      </c>
      <c r="AY300" s="23" t="s">
        <v>134</v>
      </c>
      <c r="BE300" s="231">
        <f>IF(N300="základní",J300,0)</f>
        <v>0</v>
      </c>
      <c r="BF300" s="231">
        <f>IF(N300="snížená",J300,0)</f>
        <v>0</v>
      </c>
      <c r="BG300" s="231">
        <f>IF(N300="zákl. přenesená",J300,0)</f>
        <v>0</v>
      </c>
      <c r="BH300" s="231">
        <f>IF(N300="sníž. přenesená",J300,0)</f>
        <v>0</v>
      </c>
      <c r="BI300" s="231">
        <f>IF(N300="nulová",J300,0)</f>
        <v>0</v>
      </c>
      <c r="BJ300" s="23" t="s">
        <v>80</v>
      </c>
      <c r="BK300" s="231">
        <f>ROUND(I300*H300,2)</f>
        <v>0</v>
      </c>
      <c r="BL300" s="23" t="s">
        <v>259</v>
      </c>
      <c r="BM300" s="23" t="s">
        <v>533</v>
      </c>
    </row>
    <row r="301" spans="2:51" s="11" customFormat="1" ht="13.5">
      <c r="B301" s="236"/>
      <c r="C301" s="237"/>
      <c r="D301" s="238" t="s">
        <v>176</v>
      </c>
      <c r="E301" s="239" t="s">
        <v>21</v>
      </c>
      <c r="F301" s="240" t="s">
        <v>534</v>
      </c>
      <c r="G301" s="237"/>
      <c r="H301" s="241">
        <v>10.192</v>
      </c>
      <c r="I301" s="242"/>
      <c r="J301" s="237"/>
      <c r="K301" s="237"/>
      <c r="L301" s="243"/>
      <c r="M301" s="244"/>
      <c r="N301" s="245"/>
      <c r="O301" s="245"/>
      <c r="P301" s="245"/>
      <c r="Q301" s="245"/>
      <c r="R301" s="245"/>
      <c r="S301" s="245"/>
      <c r="T301" s="246"/>
      <c r="AT301" s="247" t="s">
        <v>176</v>
      </c>
      <c r="AU301" s="247" t="s">
        <v>82</v>
      </c>
      <c r="AV301" s="11" t="s">
        <v>82</v>
      </c>
      <c r="AW301" s="11" t="s">
        <v>35</v>
      </c>
      <c r="AX301" s="11" t="s">
        <v>72</v>
      </c>
      <c r="AY301" s="247" t="s">
        <v>134</v>
      </c>
    </row>
    <row r="302" spans="2:51" s="11" customFormat="1" ht="13.5">
      <c r="B302" s="236"/>
      <c r="C302" s="237"/>
      <c r="D302" s="238" t="s">
        <v>176</v>
      </c>
      <c r="E302" s="239" t="s">
        <v>21</v>
      </c>
      <c r="F302" s="240" t="s">
        <v>535</v>
      </c>
      <c r="G302" s="237"/>
      <c r="H302" s="241">
        <v>-1.6</v>
      </c>
      <c r="I302" s="242"/>
      <c r="J302" s="237"/>
      <c r="K302" s="237"/>
      <c r="L302" s="243"/>
      <c r="M302" s="244"/>
      <c r="N302" s="245"/>
      <c r="O302" s="245"/>
      <c r="P302" s="245"/>
      <c r="Q302" s="245"/>
      <c r="R302" s="245"/>
      <c r="S302" s="245"/>
      <c r="T302" s="246"/>
      <c r="AT302" s="247" t="s">
        <v>176</v>
      </c>
      <c r="AU302" s="247" t="s">
        <v>82</v>
      </c>
      <c r="AV302" s="11" t="s">
        <v>82</v>
      </c>
      <c r="AW302" s="11" t="s">
        <v>35</v>
      </c>
      <c r="AX302" s="11" t="s">
        <v>72</v>
      </c>
      <c r="AY302" s="247" t="s">
        <v>134</v>
      </c>
    </row>
    <row r="303" spans="2:51" s="12" customFormat="1" ht="13.5">
      <c r="B303" s="248"/>
      <c r="C303" s="249"/>
      <c r="D303" s="238" t="s">
        <v>176</v>
      </c>
      <c r="E303" s="250" t="s">
        <v>21</v>
      </c>
      <c r="F303" s="251" t="s">
        <v>178</v>
      </c>
      <c r="G303" s="249"/>
      <c r="H303" s="252">
        <v>8.592</v>
      </c>
      <c r="I303" s="253"/>
      <c r="J303" s="249"/>
      <c r="K303" s="249"/>
      <c r="L303" s="254"/>
      <c r="M303" s="255"/>
      <c r="N303" s="256"/>
      <c r="O303" s="256"/>
      <c r="P303" s="256"/>
      <c r="Q303" s="256"/>
      <c r="R303" s="256"/>
      <c r="S303" s="256"/>
      <c r="T303" s="257"/>
      <c r="AT303" s="258" t="s">
        <v>176</v>
      </c>
      <c r="AU303" s="258" t="s">
        <v>82</v>
      </c>
      <c r="AV303" s="12" t="s">
        <v>174</v>
      </c>
      <c r="AW303" s="12" t="s">
        <v>35</v>
      </c>
      <c r="AX303" s="12" t="s">
        <v>80</v>
      </c>
      <c r="AY303" s="258" t="s">
        <v>134</v>
      </c>
    </row>
    <row r="304" spans="2:65" s="1" customFormat="1" ht="16.5" customHeight="1">
      <c r="B304" s="45"/>
      <c r="C304" s="220" t="s">
        <v>536</v>
      </c>
      <c r="D304" s="220" t="s">
        <v>137</v>
      </c>
      <c r="E304" s="221" t="s">
        <v>537</v>
      </c>
      <c r="F304" s="222" t="s">
        <v>538</v>
      </c>
      <c r="G304" s="223" t="s">
        <v>188</v>
      </c>
      <c r="H304" s="224">
        <v>8.592</v>
      </c>
      <c r="I304" s="225"/>
      <c r="J304" s="226">
        <f>ROUND(I304*H304,2)</f>
        <v>0</v>
      </c>
      <c r="K304" s="222" t="s">
        <v>140</v>
      </c>
      <c r="L304" s="71"/>
      <c r="M304" s="227" t="s">
        <v>21</v>
      </c>
      <c r="N304" s="228" t="s">
        <v>43</v>
      </c>
      <c r="O304" s="46"/>
      <c r="P304" s="229">
        <f>O304*H304</f>
        <v>0</v>
      </c>
      <c r="Q304" s="229">
        <v>0</v>
      </c>
      <c r="R304" s="229">
        <f>Q304*H304</f>
        <v>0</v>
      </c>
      <c r="S304" s="229">
        <v>0.0254</v>
      </c>
      <c r="T304" s="230">
        <f>S304*H304</f>
        <v>0.2182368</v>
      </c>
      <c r="AR304" s="23" t="s">
        <v>259</v>
      </c>
      <c r="AT304" s="23" t="s">
        <v>137</v>
      </c>
      <c r="AU304" s="23" t="s">
        <v>82</v>
      </c>
      <c r="AY304" s="23" t="s">
        <v>134</v>
      </c>
      <c r="BE304" s="231">
        <f>IF(N304="základní",J304,0)</f>
        <v>0</v>
      </c>
      <c r="BF304" s="231">
        <f>IF(N304="snížená",J304,0)</f>
        <v>0</v>
      </c>
      <c r="BG304" s="231">
        <f>IF(N304="zákl. přenesená",J304,0)</f>
        <v>0</v>
      </c>
      <c r="BH304" s="231">
        <f>IF(N304="sníž. přenesená",J304,0)</f>
        <v>0</v>
      </c>
      <c r="BI304" s="231">
        <f>IF(N304="nulová",J304,0)</f>
        <v>0</v>
      </c>
      <c r="BJ304" s="23" t="s">
        <v>80</v>
      </c>
      <c r="BK304" s="231">
        <f>ROUND(I304*H304,2)</f>
        <v>0</v>
      </c>
      <c r="BL304" s="23" t="s">
        <v>259</v>
      </c>
      <c r="BM304" s="23" t="s">
        <v>539</v>
      </c>
    </row>
    <row r="305" spans="2:65" s="1" customFormat="1" ht="25.5" customHeight="1">
      <c r="B305" s="45"/>
      <c r="C305" s="220" t="s">
        <v>540</v>
      </c>
      <c r="D305" s="220" t="s">
        <v>137</v>
      </c>
      <c r="E305" s="221" t="s">
        <v>541</v>
      </c>
      <c r="F305" s="222" t="s">
        <v>542</v>
      </c>
      <c r="G305" s="223" t="s">
        <v>188</v>
      </c>
      <c r="H305" s="224">
        <v>8.32</v>
      </c>
      <c r="I305" s="225"/>
      <c r="J305" s="226">
        <f>ROUND(I305*H305,2)</f>
        <v>0</v>
      </c>
      <c r="K305" s="222" t="s">
        <v>140</v>
      </c>
      <c r="L305" s="71"/>
      <c r="M305" s="227" t="s">
        <v>21</v>
      </c>
      <c r="N305" s="228" t="s">
        <v>43</v>
      </c>
      <c r="O305" s="46"/>
      <c r="P305" s="229">
        <f>O305*H305</f>
        <v>0</v>
      </c>
      <c r="Q305" s="229">
        <v>0.05233</v>
      </c>
      <c r="R305" s="229">
        <f>Q305*H305</f>
        <v>0.43538560000000004</v>
      </c>
      <c r="S305" s="229">
        <v>0</v>
      </c>
      <c r="T305" s="230">
        <f>S305*H305</f>
        <v>0</v>
      </c>
      <c r="AR305" s="23" t="s">
        <v>259</v>
      </c>
      <c r="AT305" s="23" t="s">
        <v>137</v>
      </c>
      <c r="AU305" s="23" t="s">
        <v>82</v>
      </c>
      <c r="AY305" s="23" t="s">
        <v>134</v>
      </c>
      <c r="BE305" s="231">
        <f>IF(N305="základní",J305,0)</f>
        <v>0</v>
      </c>
      <c r="BF305" s="231">
        <f>IF(N305="snížená",J305,0)</f>
        <v>0</v>
      </c>
      <c r="BG305" s="231">
        <f>IF(N305="zákl. přenesená",J305,0)</f>
        <v>0</v>
      </c>
      <c r="BH305" s="231">
        <f>IF(N305="sníž. přenesená",J305,0)</f>
        <v>0</v>
      </c>
      <c r="BI305" s="231">
        <f>IF(N305="nulová",J305,0)</f>
        <v>0</v>
      </c>
      <c r="BJ305" s="23" t="s">
        <v>80</v>
      </c>
      <c r="BK305" s="231">
        <f>ROUND(I305*H305,2)</f>
        <v>0</v>
      </c>
      <c r="BL305" s="23" t="s">
        <v>259</v>
      </c>
      <c r="BM305" s="23" t="s">
        <v>543</v>
      </c>
    </row>
    <row r="306" spans="2:51" s="11" customFormat="1" ht="13.5">
      <c r="B306" s="236"/>
      <c r="C306" s="237"/>
      <c r="D306" s="238" t="s">
        <v>176</v>
      </c>
      <c r="E306" s="239" t="s">
        <v>21</v>
      </c>
      <c r="F306" s="240" t="s">
        <v>544</v>
      </c>
      <c r="G306" s="237"/>
      <c r="H306" s="241">
        <v>8.32</v>
      </c>
      <c r="I306" s="242"/>
      <c r="J306" s="237"/>
      <c r="K306" s="237"/>
      <c r="L306" s="243"/>
      <c r="M306" s="244"/>
      <c r="N306" s="245"/>
      <c r="O306" s="245"/>
      <c r="P306" s="245"/>
      <c r="Q306" s="245"/>
      <c r="R306" s="245"/>
      <c r="S306" s="245"/>
      <c r="T306" s="246"/>
      <c r="AT306" s="247" t="s">
        <v>176</v>
      </c>
      <c r="AU306" s="247" t="s">
        <v>82</v>
      </c>
      <c r="AV306" s="11" t="s">
        <v>82</v>
      </c>
      <c r="AW306" s="11" t="s">
        <v>35</v>
      </c>
      <c r="AX306" s="11" t="s">
        <v>72</v>
      </c>
      <c r="AY306" s="247" t="s">
        <v>134</v>
      </c>
    </row>
    <row r="307" spans="2:51" s="12" customFormat="1" ht="13.5">
      <c r="B307" s="248"/>
      <c r="C307" s="249"/>
      <c r="D307" s="238" t="s">
        <v>176</v>
      </c>
      <c r="E307" s="250" t="s">
        <v>21</v>
      </c>
      <c r="F307" s="251" t="s">
        <v>178</v>
      </c>
      <c r="G307" s="249"/>
      <c r="H307" s="252">
        <v>8.32</v>
      </c>
      <c r="I307" s="253"/>
      <c r="J307" s="249"/>
      <c r="K307" s="249"/>
      <c r="L307" s="254"/>
      <c r="M307" s="255"/>
      <c r="N307" s="256"/>
      <c r="O307" s="256"/>
      <c r="P307" s="256"/>
      <c r="Q307" s="256"/>
      <c r="R307" s="256"/>
      <c r="S307" s="256"/>
      <c r="T307" s="257"/>
      <c r="AT307" s="258" t="s">
        <v>176</v>
      </c>
      <c r="AU307" s="258" t="s">
        <v>82</v>
      </c>
      <c r="AV307" s="12" t="s">
        <v>174</v>
      </c>
      <c r="AW307" s="12" t="s">
        <v>35</v>
      </c>
      <c r="AX307" s="12" t="s">
        <v>80</v>
      </c>
      <c r="AY307" s="258" t="s">
        <v>134</v>
      </c>
    </row>
    <row r="308" spans="2:65" s="1" customFormat="1" ht="25.5" customHeight="1">
      <c r="B308" s="45"/>
      <c r="C308" s="220" t="s">
        <v>545</v>
      </c>
      <c r="D308" s="220" t="s">
        <v>137</v>
      </c>
      <c r="E308" s="221" t="s">
        <v>546</v>
      </c>
      <c r="F308" s="222" t="s">
        <v>547</v>
      </c>
      <c r="G308" s="223" t="s">
        <v>188</v>
      </c>
      <c r="H308" s="224">
        <v>51.487</v>
      </c>
      <c r="I308" s="225"/>
      <c r="J308" s="226">
        <f>ROUND(I308*H308,2)</f>
        <v>0</v>
      </c>
      <c r="K308" s="222" t="s">
        <v>140</v>
      </c>
      <c r="L308" s="71"/>
      <c r="M308" s="227" t="s">
        <v>21</v>
      </c>
      <c r="N308" s="228" t="s">
        <v>43</v>
      </c>
      <c r="O308" s="46"/>
      <c r="P308" s="229">
        <f>O308*H308</f>
        <v>0</v>
      </c>
      <c r="Q308" s="229">
        <v>0.01437</v>
      </c>
      <c r="R308" s="229">
        <f>Q308*H308</f>
        <v>0.73986819</v>
      </c>
      <c r="S308" s="229">
        <v>0</v>
      </c>
      <c r="T308" s="230">
        <f>S308*H308</f>
        <v>0</v>
      </c>
      <c r="AR308" s="23" t="s">
        <v>259</v>
      </c>
      <c r="AT308" s="23" t="s">
        <v>137</v>
      </c>
      <c r="AU308" s="23" t="s">
        <v>82</v>
      </c>
      <c r="AY308" s="23" t="s">
        <v>134</v>
      </c>
      <c r="BE308" s="231">
        <f>IF(N308="základní",J308,0)</f>
        <v>0</v>
      </c>
      <c r="BF308" s="231">
        <f>IF(N308="snížená",J308,0)</f>
        <v>0</v>
      </c>
      <c r="BG308" s="231">
        <f>IF(N308="zákl. přenesená",J308,0)</f>
        <v>0</v>
      </c>
      <c r="BH308" s="231">
        <f>IF(N308="sníž. přenesená",J308,0)</f>
        <v>0</v>
      </c>
      <c r="BI308" s="231">
        <f>IF(N308="nulová",J308,0)</f>
        <v>0</v>
      </c>
      <c r="BJ308" s="23" t="s">
        <v>80</v>
      </c>
      <c r="BK308" s="231">
        <f>ROUND(I308*H308,2)</f>
        <v>0</v>
      </c>
      <c r="BL308" s="23" t="s">
        <v>259</v>
      </c>
      <c r="BM308" s="23" t="s">
        <v>548</v>
      </c>
    </row>
    <row r="309" spans="2:51" s="11" customFormat="1" ht="13.5">
      <c r="B309" s="236"/>
      <c r="C309" s="237"/>
      <c r="D309" s="238" t="s">
        <v>176</v>
      </c>
      <c r="E309" s="239" t="s">
        <v>21</v>
      </c>
      <c r="F309" s="240" t="s">
        <v>525</v>
      </c>
      <c r="G309" s="237"/>
      <c r="H309" s="241">
        <v>69</v>
      </c>
      <c r="I309" s="242"/>
      <c r="J309" s="237"/>
      <c r="K309" s="237"/>
      <c r="L309" s="243"/>
      <c r="M309" s="244"/>
      <c r="N309" s="245"/>
      <c r="O309" s="245"/>
      <c r="P309" s="245"/>
      <c r="Q309" s="245"/>
      <c r="R309" s="245"/>
      <c r="S309" s="245"/>
      <c r="T309" s="246"/>
      <c r="AT309" s="247" t="s">
        <v>176</v>
      </c>
      <c r="AU309" s="247" t="s">
        <v>82</v>
      </c>
      <c r="AV309" s="11" t="s">
        <v>82</v>
      </c>
      <c r="AW309" s="11" t="s">
        <v>35</v>
      </c>
      <c r="AX309" s="11" t="s">
        <v>72</v>
      </c>
      <c r="AY309" s="247" t="s">
        <v>134</v>
      </c>
    </row>
    <row r="310" spans="2:51" s="11" customFormat="1" ht="13.5">
      <c r="B310" s="236"/>
      <c r="C310" s="237"/>
      <c r="D310" s="238" t="s">
        <v>176</v>
      </c>
      <c r="E310" s="239" t="s">
        <v>21</v>
      </c>
      <c r="F310" s="240" t="s">
        <v>549</v>
      </c>
      <c r="G310" s="237"/>
      <c r="H310" s="241">
        <v>-4.94</v>
      </c>
      <c r="I310" s="242"/>
      <c r="J310" s="237"/>
      <c r="K310" s="237"/>
      <c r="L310" s="243"/>
      <c r="M310" s="244"/>
      <c r="N310" s="245"/>
      <c r="O310" s="245"/>
      <c r="P310" s="245"/>
      <c r="Q310" s="245"/>
      <c r="R310" s="245"/>
      <c r="S310" s="245"/>
      <c r="T310" s="246"/>
      <c r="AT310" s="247" t="s">
        <v>176</v>
      </c>
      <c r="AU310" s="247" t="s">
        <v>82</v>
      </c>
      <c r="AV310" s="11" t="s">
        <v>82</v>
      </c>
      <c r="AW310" s="11" t="s">
        <v>35</v>
      </c>
      <c r="AX310" s="11" t="s">
        <v>72</v>
      </c>
      <c r="AY310" s="247" t="s">
        <v>134</v>
      </c>
    </row>
    <row r="311" spans="2:51" s="11" customFormat="1" ht="13.5">
      <c r="B311" s="236"/>
      <c r="C311" s="237"/>
      <c r="D311" s="238" t="s">
        <v>176</v>
      </c>
      <c r="E311" s="239" t="s">
        <v>21</v>
      </c>
      <c r="F311" s="240" t="s">
        <v>550</v>
      </c>
      <c r="G311" s="237"/>
      <c r="H311" s="241">
        <v>-10.204</v>
      </c>
      <c r="I311" s="242"/>
      <c r="J311" s="237"/>
      <c r="K311" s="237"/>
      <c r="L311" s="243"/>
      <c r="M311" s="244"/>
      <c r="N311" s="245"/>
      <c r="O311" s="245"/>
      <c r="P311" s="245"/>
      <c r="Q311" s="245"/>
      <c r="R311" s="245"/>
      <c r="S311" s="245"/>
      <c r="T311" s="246"/>
      <c r="AT311" s="247" t="s">
        <v>176</v>
      </c>
      <c r="AU311" s="247" t="s">
        <v>82</v>
      </c>
      <c r="AV311" s="11" t="s">
        <v>82</v>
      </c>
      <c r="AW311" s="11" t="s">
        <v>35</v>
      </c>
      <c r="AX311" s="11" t="s">
        <v>72</v>
      </c>
      <c r="AY311" s="247" t="s">
        <v>134</v>
      </c>
    </row>
    <row r="312" spans="2:51" s="11" customFormat="1" ht="13.5">
      <c r="B312" s="236"/>
      <c r="C312" s="237"/>
      <c r="D312" s="238" t="s">
        <v>176</v>
      </c>
      <c r="E312" s="239" t="s">
        <v>21</v>
      </c>
      <c r="F312" s="240" t="s">
        <v>551</v>
      </c>
      <c r="G312" s="237"/>
      <c r="H312" s="241">
        <v>-2.369</v>
      </c>
      <c r="I312" s="242"/>
      <c r="J312" s="237"/>
      <c r="K312" s="237"/>
      <c r="L312" s="243"/>
      <c r="M312" s="244"/>
      <c r="N312" s="245"/>
      <c r="O312" s="245"/>
      <c r="P312" s="245"/>
      <c r="Q312" s="245"/>
      <c r="R312" s="245"/>
      <c r="S312" s="245"/>
      <c r="T312" s="246"/>
      <c r="AT312" s="247" t="s">
        <v>176</v>
      </c>
      <c r="AU312" s="247" t="s">
        <v>82</v>
      </c>
      <c r="AV312" s="11" t="s">
        <v>82</v>
      </c>
      <c r="AW312" s="11" t="s">
        <v>35</v>
      </c>
      <c r="AX312" s="11" t="s">
        <v>72</v>
      </c>
      <c r="AY312" s="247" t="s">
        <v>134</v>
      </c>
    </row>
    <row r="313" spans="2:51" s="12" customFormat="1" ht="13.5">
      <c r="B313" s="248"/>
      <c r="C313" s="249"/>
      <c r="D313" s="238" t="s">
        <v>176</v>
      </c>
      <c r="E313" s="250" t="s">
        <v>21</v>
      </c>
      <c r="F313" s="251" t="s">
        <v>178</v>
      </c>
      <c r="G313" s="249"/>
      <c r="H313" s="252">
        <v>51.487</v>
      </c>
      <c r="I313" s="253"/>
      <c r="J313" s="249"/>
      <c r="K313" s="249"/>
      <c r="L313" s="254"/>
      <c r="M313" s="255"/>
      <c r="N313" s="256"/>
      <c r="O313" s="256"/>
      <c r="P313" s="256"/>
      <c r="Q313" s="256"/>
      <c r="R313" s="256"/>
      <c r="S313" s="256"/>
      <c r="T313" s="257"/>
      <c r="AT313" s="258" t="s">
        <v>176</v>
      </c>
      <c r="AU313" s="258" t="s">
        <v>82</v>
      </c>
      <c r="AV313" s="12" t="s">
        <v>174</v>
      </c>
      <c r="AW313" s="12" t="s">
        <v>35</v>
      </c>
      <c r="AX313" s="12" t="s">
        <v>80</v>
      </c>
      <c r="AY313" s="258" t="s">
        <v>134</v>
      </c>
    </row>
    <row r="314" spans="2:65" s="1" customFormat="1" ht="25.5" customHeight="1">
      <c r="B314" s="45"/>
      <c r="C314" s="220" t="s">
        <v>552</v>
      </c>
      <c r="D314" s="220" t="s">
        <v>137</v>
      </c>
      <c r="E314" s="221" t="s">
        <v>553</v>
      </c>
      <c r="F314" s="222" t="s">
        <v>554</v>
      </c>
      <c r="G314" s="223" t="s">
        <v>188</v>
      </c>
      <c r="H314" s="224">
        <v>20.8</v>
      </c>
      <c r="I314" s="225"/>
      <c r="J314" s="226">
        <f>ROUND(I314*H314,2)</f>
        <v>0</v>
      </c>
      <c r="K314" s="222" t="s">
        <v>21</v>
      </c>
      <c r="L314" s="71"/>
      <c r="M314" s="227" t="s">
        <v>21</v>
      </c>
      <c r="N314" s="228" t="s">
        <v>43</v>
      </c>
      <c r="O314" s="46"/>
      <c r="P314" s="229">
        <f>O314*H314</f>
        <v>0</v>
      </c>
      <c r="Q314" s="229">
        <v>0.01467</v>
      </c>
      <c r="R314" s="229">
        <f>Q314*H314</f>
        <v>0.305136</v>
      </c>
      <c r="S314" s="229">
        <v>0</v>
      </c>
      <c r="T314" s="230">
        <f>S314*H314</f>
        <v>0</v>
      </c>
      <c r="AR314" s="23" t="s">
        <v>259</v>
      </c>
      <c r="AT314" s="23" t="s">
        <v>137</v>
      </c>
      <c r="AU314" s="23" t="s">
        <v>82</v>
      </c>
      <c r="AY314" s="23" t="s">
        <v>134</v>
      </c>
      <c r="BE314" s="231">
        <f>IF(N314="základní",J314,0)</f>
        <v>0</v>
      </c>
      <c r="BF314" s="231">
        <f>IF(N314="snížená",J314,0)</f>
        <v>0</v>
      </c>
      <c r="BG314" s="231">
        <f>IF(N314="zákl. přenesená",J314,0)</f>
        <v>0</v>
      </c>
      <c r="BH314" s="231">
        <f>IF(N314="sníž. přenesená",J314,0)</f>
        <v>0</v>
      </c>
      <c r="BI314" s="231">
        <f>IF(N314="nulová",J314,0)</f>
        <v>0</v>
      </c>
      <c r="BJ314" s="23" t="s">
        <v>80</v>
      </c>
      <c r="BK314" s="231">
        <f>ROUND(I314*H314,2)</f>
        <v>0</v>
      </c>
      <c r="BL314" s="23" t="s">
        <v>259</v>
      </c>
      <c r="BM314" s="23" t="s">
        <v>555</v>
      </c>
    </row>
    <row r="315" spans="2:51" s="11" customFormat="1" ht="13.5">
      <c r="B315" s="236"/>
      <c r="C315" s="237"/>
      <c r="D315" s="238" t="s">
        <v>176</v>
      </c>
      <c r="E315" s="239" t="s">
        <v>21</v>
      </c>
      <c r="F315" s="240" t="s">
        <v>437</v>
      </c>
      <c r="G315" s="237"/>
      <c r="H315" s="241">
        <v>20.8</v>
      </c>
      <c r="I315" s="242"/>
      <c r="J315" s="237"/>
      <c r="K315" s="237"/>
      <c r="L315" s="243"/>
      <c r="M315" s="244"/>
      <c r="N315" s="245"/>
      <c r="O315" s="245"/>
      <c r="P315" s="245"/>
      <c r="Q315" s="245"/>
      <c r="R315" s="245"/>
      <c r="S315" s="245"/>
      <c r="T315" s="246"/>
      <c r="AT315" s="247" t="s">
        <v>176</v>
      </c>
      <c r="AU315" s="247" t="s">
        <v>82</v>
      </c>
      <c r="AV315" s="11" t="s">
        <v>82</v>
      </c>
      <c r="AW315" s="11" t="s">
        <v>35</v>
      </c>
      <c r="AX315" s="11" t="s">
        <v>72</v>
      </c>
      <c r="AY315" s="247" t="s">
        <v>134</v>
      </c>
    </row>
    <row r="316" spans="2:51" s="12" customFormat="1" ht="13.5">
      <c r="B316" s="248"/>
      <c r="C316" s="249"/>
      <c r="D316" s="238" t="s">
        <v>176</v>
      </c>
      <c r="E316" s="250" t="s">
        <v>21</v>
      </c>
      <c r="F316" s="251" t="s">
        <v>178</v>
      </c>
      <c r="G316" s="249"/>
      <c r="H316" s="252">
        <v>20.8</v>
      </c>
      <c r="I316" s="253"/>
      <c r="J316" s="249"/>
      <c r="K316" s="249"/>
      <c r="L316" s="254"/>
      <c r="M316" s="255"/>
      <c r="N316" s="256"/>
      <c r="O316" s="256"/>
      <c r="P316" s="256"/>
      <c r="Q316" s="256"/>
      <c r="R316" s="256"/>
      <c r="S316" s="256"/>
      <c r="T316" s="257"/>
      <c r="AT316" s="258" t="s">
        <v>176</v>
      </c>
      <c r="AU316" s="258" t="s">
        <v>82</v>
      </c>
      <c r="AV316" s="12" t="s">
        <v>174</v>
      </c>
      <c r="AW316" s="12" t="s">
        <v>35</v>
      </c>
      <c r="AX316" s="12" t="s">
        <v>80</v>
      </c>
      <c r="AY316" s="258" t="s">
        <v>134</v>
      </c>
    </row>
    <row r="317" spans="2:65" s="1" customFormat="1" ht="25.5" customHeight="1">
      <c r="B317" s="45"/>
      <c r="C317" s="220" t="s">
        <v>556</v>
      </c>
      <c r="D317" s="220" t="s">
        <v>137</v>
      </c>
      <c r="E317" s="221" t="s">
        <v>557</v>
      </c>
      <c r="F317" s="222" t="s">
        <v>558</v>
      </c>
      <c r="G317" s="223" t="s">
        <v>188</v>
      </c>
      <c r="H317" s="224">
        <v>1.125</v>
      </c>
      <c r="I317" s="225"/>
      <c r="J317" s="226">
        <f>ROUND(I317*H317,2)</f>
        <v>0</v>
      </c>
      <c r="K317" s="222" t="s">
        <v>140</v>
      </c>
      <c r="L317" s="71"/>
      <c r="M317" s="227" t="s">
        <v>21</v>
      </c>
      <c r="N317" s="228" t="s">
        <v>43</v>
      </c>
      <c r="O317" s="46"/>
      <c r="P317" s="229">
        <f>O317*H317</f>
        <v>0</v>
      </c>
      <c r="Q317" s="229">
        <v>0.01851</v>
      </c>
      <c r="R317" s="229">
        <f>Q317*H317</f>
        <v>0.02082375</v>
      </c>
      <c r="S317" s="229">
        <v>0</v>
      </c>
      <c r="T317" s="230">
        <f>S317*H317</f>
        <v>0</v>
      </c>
      <c r="AR317" s="23" t="s">
        <v>259</v>
      </c>
      <c r="AT317" s="23" t="s">
        <v>137</v>
      </c>
      <c r="AU317" s="23" t="s">
        <v>82</v>
      </c>
      <c r="AY317" s="23" t="s">
        <v>134</v>
      </c>
      <c r="BE317" s="231">
        <f>IF(N317="základní",J317,0)</f>
        <v>0</v>
      </c>
      <c r="BF317" s="231">
        <f>IF(N317="snížená",J317,0)</f>
        <v>0</v>
      </c>
      <c r="BG317" s="231">
        <f>IF(N317="zákl. přenesená",J317,0)</f>
        <v>0</v>
      </c>
      <c r="BH317" s="231">
        <f>IF(N317="sníž. přenesená",J317,0)</f>
        <v>0</v>
      </c>
      <c r="BI317" s="231">
        <f>IF(N317="nulová",J317,0)</f>
        <v>0</v>
      </c>
      <c r="BJ317" s="23" t="s">
        <v>80</v>
      </c>
      <c r="BK317" s="231">
        <f>ROUND(I317*H317,2)</f>
        <v>0</v>
      </c>
      <c r="BL317" s="23" t="s">
        <v>259</v>
      </c>
      <c r="BM317" s="23" t="s">
        <v>559</v>
      </c>
    </row>
    <row r="318" spans="2:51" s="11" customFormat="1" ht="13.5">
      <c r="B318" s="236"/>
      <c r="C318" s="237"/>
      <c r="D318" s="238" t="s">
        <v>176</v>
      </c>
      <c r="E318" s="239" t="s">
        <v>21</v>
      </c>
      <c r="F318" s="240" t="s">
        <v>560</v>
      </c>
      <c r="G318" s="237"/>
      <c r="H318" s="241">
        <v>1.125</v>
      </c>
      <c r="I318" s="242"/>
      <c r="J318" s="237"/>
      <c r="K318" s="237"/>
      <c r="L318" s="243"/>
      <c r="M318" s="244"/>
      <c r="N318" s="245"/>
      <c r="O318" s="245"/>
      <c r="P318" s="245"/>
      <c r="Q318" s="245"/>
      <c r="R318" s="245"/>
      <c r="S318" s="245"/>
      <c r="T318" s="246"/>
      <c r="AT318" s="247" t="s">
        <v>176</v>
      </c>
      <c r="AU318" s="247" t="s">
        <v>82</v>
      </c>
      <c r="AV318" s="11" t="s">
        <v>82</v>
      </c>
      <c r="AW318" s="11" t="s">
        <v>35</v>
      </c>
      <c r="AX318" s="11" t="s">
        <v>72</v>
      </c>
      <c r="AY318" s="247" t="s">
        <v>134</v>
      </c>
    </row>
    <row r="319" spans="2:51" s="12" customFormat="1" ht="13.5">
      <c r="B319" s="248"/>
      <c r="C319" s="249"/>
      <c r="D319" s="238" t="s">
        <v>176</v>
      </c>
      <c r="E319" s="250" t="s">
        <v>21</v>
      </c>
      <c r="F319" s="251" t="s">
        <v>178</v>
      </c>
      <c r="G319" s="249"/>
      <c r="H319" s="252">
        <v>1.125</v>
      </c>
      <c r="I319" s="253"/>
      <c r="J319" s="249"/>
      <c r="K319" s="249"/>
      <c r="L319" s="254"/>
      <c r="M319" s="255"/>
      <c r="N319" s="256"/>
      <c r="O319" s="256"/>
      <c r="P319" s="256"/>
      <c r="Q319" s="256"/>
      <c r="R319" s="256"/>
      <c r="S319" s="256"/>
      <c r="T319" s="257"/>
      <c r="AT319" s="258" t="s">
        <v>176</v>
      </c>
      <c r="AU319" s="258" t="s">
        <v>82</v>
      </c>
      <c r="AV319" s="12" t="s">
        <v>174</v>
      </c>
      <c r="AW319" s="12" t="s">
        <v>35</v>
      </c>
      <c r="AX319" s="12" t="s">
        <v>80</v>
      </c>
      <c r="AY319" s="258" t="s">
        <v>134</v>
      </c>
    </row>
    <row r="320" spans="2:65" s="1" customFormat="1" ht="16.5" customHeight="1">
      <c r="B320" s="45"/>
      <c r="C320" s="220" t="s">
        <v>561</v>
      </c>
      <c r="D320" s="220" t="s">
        <v>137</v>
      </c>
      <c r="E320" s="221" t="s">
        <v>562</v>
      </c>
      <c r="F320" s="222" t="s">
        <v>563</v>
      </c>
      <c r="G320" s="223" t="s">
        <v>188</v>
      </c>
      <c r="H320" s="224">
        <v>75</v>
      </c>
      <c r="I320" s="225"/>
      <c r="J320" s="226">
        <f>ROUND(I320*H320,2)</f>
        <v>0</v>
      </c>
      <c r="K320" s="222" t="s">
        <v>140</v>
      </c>
      <c r="L320" s="71"/>
      <c r="M320" s="227" t="s">
        <v>21</v>
      </c>
      <c r="N320" s="228" t="s">
        <v>43</v>
      </c>
      <c r="O320" s="46"/>
      <c r="P320" s="229">
        <f>O320*H320</f>
        <v>0</v>
      </c>
      <c r="Q320" s="229">
        <v>0.01694</v>
      </c>
      <c r="R320" s="229">
        <f>Q320*H320</f>
        <v>1.2705</v>
      </c>
      <c r="S320" s="229">
        <v>0</v>
      </c>
      <c r="T320" s="230">
        <f>S320*H320</f>
        <v>0</v>
      </c>
      <c r="AR320" s="23" t="s">
        <v>259</v>
      </c>
      <c r="AT320" s="23" t="s">
        <v>137</v>
      </c>
      <c r="AU320" s="23" t="s">
        <v>82</v>
      </c>
      <c r="AY320" s="23" t="s">
        <v>134</v>
      </c>
      <c r="BE320" s="231">
        <f>IF(N320="základní",J320,0)</f>
        <v>0</v>
      </c>
      <c r="BF320" s="231">
        <f>IF(N320="snížená",J320,0)</f>
        <v>0</v>
      </c>
      <c r="BG320" s="231">
        <f>IF(N320="zákl. přenesená",J320,0)</f>
        <v>0</v>
      </c>
      <c r="BH320" s="231">
        <f>IF(N320="sníž. přenesená",J320,0)</f>
        <v>0</v>
      </c>
      <c r="BI320" s="231">
        <f>IF(N320="nulová",J320,0)</f>
        <v>0</v>
      </c>
      <c r="BJ320" s="23" t="s">
        <v>80</v>
      </c>
      <c r="BK320" s="231">
        <f>ROUND(I320*H320,2)</f>
        <v>0</v>
      </c>
      <c r="BL320" s="23" t="s">
        <v>259</v>
      </c>
      <c r="BM320" s="23" t="s">
        <v>564</v>
      </c>
    </row>
    <row r="321" spans="2:51" s="11" customFormat="1" ht="13.5">
      <c r="B321" s="236"/>
      <c r="C321" s="237"/>
      <c r="D321" s="238" t="s">
        <v>176</v>
      </c>
      <c r="E321" s="239" t="s">
        <v>21</v>
      </c>
      <c r="F321" s="240" t="s">
        <v>565</v>
      </c>
      <c r="G321" s="237"/>
      <c r="H321" s="241">
        <v>75</v>
      </c>
      <c r="I321" s="242"/>
      <c r="J321" s="237"/>
      <c r="K321" s="237"/>
      <c r="L321" s="243"/>
      <c r="M321" s="244"/>
      <c r="N321" s="245"/>
      <c r="O321" s="245"/>
      <c r="P321" s="245"/>
      <c r="Q321" s="245"/>
      <c r="R321" s="245"/>
      <c r="S321" s="245"/>
      <c r="T321" s="246"/>
      <c r="AT321" s="247" t="s">
        <v>176</v>
      </c>
      <c r="AU321" s="247" t="s">
        <v>82</v>
      </c>
      <c r="AV321" s="11" t="s">
        <v>82</v>
      </c>
      <c r="AW321" s="11" t="s">
        <v>35</v>
      </c>
      <c r="AX321" s="11" t="s">
        <v>72</v>
      </c>
      <c r="AY321" s="247" t="s">
        <v>134</v>
      </c>
    </row>
    <row r="322" spans="2:51" s="12" customFormat="1" ht="13.5">
      <c r="B322" s="248"/>
      <c r="C322" s="249"/>
      <c r="D322" s="238" t="s">
        <v>176</v>
      </c>
      <c r="E322" s="250" t="s">
        <v>21</v>
      </c>
      <c r="F322" s="251" t="s">
        <v>178</v>
      </c>
      <c r="G322" s="249"/>
      <c r="H322" s="252">
        <v>75</v>
      </c>
      <c r="I322" s="253"/>
      <c r="J322" s="249"/>
      <c r="K322" s="249"/>
      <c r="L322" s="254"/>
      <c r="M322" s="255"/>
      <c r="N322" s="256"/>
      <c r="O322" s="256"/>
      <c r="P322" s="256"/>
      <c r="Q322" s="256"/>
      <c r="R322" s="256"/>
      <c r="S322" s="256"/>
      <c r="T322" s="257"/>
      <c r="AT322" s="258" t="s">
        <v>176</v>
      </c>
      <c r="AU322" s="258" t="s">
        <v>82</v>
      </c>
      <c r="AV322" s="12" t="s">
        <v>174</v>
      </c>
      <c r="AW322" s="12" t="s">
        <v>35</v>
      </c>
      <c r="AX322" s="12" t="s">
        <v>80</v>
      </c>
      <c r="AY322" s="258" t="s">
        <v>134</v>
      </c>
    </row>
    <row r="323" spans="2:65" s="1" customFormat="1" ht="16.5" customHeight="1">
      <c r="B323" s="45"/>
      <c r="C323" s="220" t="s">
        <v>566</v>
      </c>
      <c r="D323" s="220" t="s">
        <v>137</v>
      </c>
      <c r="E323" s="221" t="s">
        <v>567</v>
      </c>
      <c r="F323" s="222" t="s">
        <v>568</v>
      </c>
      <c r="G323" s="223" t="s">
        <v>188</v>
      </c>
      <c r="H323" s="224">
        <v>13</v>
      </c>
      <c r="I323" s="225"/>
      <c r="J323" s="226">
        <f>ROUND(I323*H323,2)</f>
        <v>0</v>
      </c>
      <c r="K323" s="222" t="s">
        <v>21</v>
      </c>
      <c r="L323" s="71"/>
      <c r="M323" s="227" t="s">
        <v>21</v>
      </c>
      <c r="N323" s="228" t="s">
        <v>43</v>
      </c>
      <c r="O323" s="46"/>
      <c r="P323" s="229">
        <f>O323*H323</f>
        <v>0</v>
      </c>
      <c r="Q323" s="229">
        <v>0.01379</v>
      </c>
      <c r="R323" s="229">
        <f>Q323*H323</f>
        <v>0.17927</v>
      </c>
      <c r="S323" s="229">
        <v>0</v>
      </c>
      <c r="T323" s="230">
        <f>S323*H323</f>
        <v>0</v>
      </c>
      <c r="AR323" s="23" t="s">
        <v>259</v>
      </c>
      <c r="AT323" s="23" t="s">
        <v>137</v>
      </c>
      <c r="AU323" s="23" t="s">
        <v>82</v>
      </c>
      <c r="AY323" s="23" t="s">
        <v>134</v>
      </c>
      <c r="BE323" s="231">
        <f>IF(N323="základní",J323,0)</f>
        <v>0</v>
      </c>
      <c r="BF323" s="231">
        <f>IF(N323="snížená",J323,0)</f>
        <v>0</v>
      </c>
      <c r="BG323" s="231">
        <f>IF(N323="zákl. přenesená",J323,0)</f>
        <v>0</v>
      </c>
      <c r="BH323" s="231">
        <f>IF(N323="sníž. přenesená",J323,0)</f>
        <v>0</v>
      </c>
      <c r="BI323" s="231">
        <f>IF(N323="nulová",J323,0)</f>
        <v>0</v>
      </c>
      <c r="BJ323" s="23" t="s">
        <v>80</v>
      </c>
      <c r="BK323" s="231">
        <f>ROUND(I323*H323,2)</f>
        <v>0</v>
      </c>
      <c r="BL323" s="23" t="s">
        <v>259</v>
      </c>
      <c r="BM323" s="23" t="s">
        <v>569</v>
      </c>
    </row>
    <row r="324" spans="2:51" s="11" customFormat="1" ht="13.5">
      <c r="B324" s="236"/>
      <c r="C324" s="237"/>
      <c r="D324" s="238" t="s">
        <v>176</v>
      </c>
      <c r="E324" s="239" t="s">
        <v>21</v>
      </c>
      <c r="F324" s="240" t="s">
        <v>242</v>
      </c>
      <c r="G324" s="237"/>
      <c r="H324" s="241">
        <v>13</v>
      </c>
      <c r="I324" s="242"/>
      <c r="J324" s="237"/>
      <c r="K324" s="237"/>
      <c r="L324" s="243"/>
      <c r="M324" s="244"/>
      <c r="N324" s="245"/>
      <c r="O324" s="245"/>
      <c r="P324" s="245"/>
      <c r="Q324" s="245"/>
      <c r="R324" s="245"/>
      <c r="S324" s="245"/>
      <c r="T324" s="246"/>
      <c r="AT324" s="247" t="s">
        <v>176</v>
      </c>
      <c r="AU324" s="247" t="s">
        <v>82</v>
      </c>
      <c r="AV324" s="11" t="s">
        <v>82</v>
      </c>
      <c r="AW324" s="11" t="s">
        <v>35</v>
      </c>
      <c r="AX324" s="11" t="s">
        <v>80</v>
      </c>
      <c r="AY324" s="247" t="s">
        <v>134</v>
      </c>
    </row>
    <row r="325" spans="2:65" s="1" customFormat="1" ht="16.5" customHeight="1">
      <c r="B325" s="45"/>
      <c r="C325" s="220" t="s">
        <v>570</v>
      </c>
      <c r="D325" s="220" t="s">
        <v>137</v>
      </c>
      <c r="E325" s="221" t="s">
        <v>571</v>
      </c>
      <c r="F325" s="222" t="s">
        <v>572</v>
      </c>
      <c r="G325" s="223" t="s">
        <v>188</v>
      </c>
      <c r="H325" s="224">
        <v>270.4</v>
      </c>
      <c r="I325" s="225"/>
      <c r="J325" s="226">
        <f>ROUND(I325*H325,2)</f>
        <v>0</v>
      </c>
      <c r="K325" s="222" t="s">
        <v>140</v>
      </c>
      <c r="L325" s="71"/>
      <c r="M325" s="227" t="s">
        <v>21</v>
      </c>
      <c r="N325" s="228" t="s">
        <v>43</v>
      </c>
      <c r="O325" s="46"/>
      <c r="P325" s="229">
        <f>O325*H325</f>
        <v>0</v>
      </c>
      <c r="Q325" s="229">
        <v>0</v>
      </c>
      <c r="R325" s="229">
        <f>Q325*H325</f>
        <v>0</v>
      </c>
      <c r="S325" s="229">
        <v>0</v>
      </c>
      <c r="T325" s="230">
        <f>S325*H325</f>
        <v>0</v>
      </c>
      <c r="AR325" s="23" t="s">
        <v>259</v>
      </c>
      <c r="AT325" s="23" t="s">
        <v>137</v>
      </c>
      <c r="AU325" s="23" t="s">
        <v>82</v>
      </c>
      <c r="AY325" s="23" t="s">
        <v>134</v>
      </c>
      <c r="BE325" s="231">
        <f>IF(N325="základní",J325,0)</f>
        <v>0</v>
      </c>
      <c r="BF325" s="231">
        <f>IF(N325="snížená",J325,0)</f>
        <v>0</v>
      </c>
      <c r="BG325" s="231">
        <f>IF(N325="zákl. přenesená",J325,0)</f>
        <v>0</v>
      </c>
      <c r="BH325" s="231">
        <f>IF(N325="sníž. přenesená",J325,0)</f>
        <v>0</v>
      </c>
      <c r="BI325" s="231">
        <f>IF(N325="nulová",J325,0)</f>
        <v>0</v>
      </c>
      <c r="BJ325" s="23" t="s">
        <v>80</v>
      </c>
      <c r="BK325" s="231">
        <f>ROUND(I325*H325,2)</f>
        <v>0</v>
      </c>
      <c r="BL325" s="23" t="s">
        <v>259</v>
      </c>
      <c r="BM325" s="23" t="s">
        <v>573</v>
      </c>
    </row>
    <row r="326" spans="2:51" s="11" customFormat="1" ht="13.5">
      <c r="B326" s="236"/>
      <c r="C326" s="237"/>
      <c r="D326" s="238" t="s">
        <v>176</v>
      </c>
      <c r="E326" s="239" t="s">
        <v>21</v>
      </c>
      <c r="F326" s="240" t="s">
        <v>574</v>
      </c>
      <c r="G326" s="237"/>
      <c r="H326" s="241">
        <v>270.4</v>
      </c>
      <c r="I326" s="242"/>
      <c r="J326" s="237"/>
      <c r="K326" s="237"/>
      <c r="L326" s="243"/>
      <c r="M326" s="244"/>
      <c r="N326" s="245"/>
      <c r="O326" s="245"/>
      <c r="P326" s="245"/>
      <c r="Q326" s="245"/>
      <c r="R326" s="245"/>
      <c r="S326" s="245"/>
      <c r="T326" s="246"/>
      <c r="AT326" s="247" t="s">
        <v>176</v>
      </c>
      <c r="AU326" s="247" t="s">
        <v>82</v>
      </c>
      <c r="AV326" s="11" t="s">
        <v>82</v>
      </c>
      <c r="AW326" s="11" t="s">
        <v>35</v>
      </c>
      <c r="AX326" s="11" t="s">
        <v>72</v>
      </c>
      <c r="AY326" s="247" t="s">
        <v>134</v>
      </c>
    </row>
    <row r="327" spans="2:51" s="12" customFormat="1" ht="13.5">
      <c r="B327" s="248"/>
      <c r="C327" s="249"/>
      <c r="D327" s="238" t="s">
        <v>176</v>
      </c>
      <c r="E327" s="250" t="s">
        <v>21</v>
      </c>
      <c r="F327" s="251" t="s">
        <v>178</v>
      </c>
      <c r="G327" s="249"/>
      <c r="H327" s="252">
        <v>270.4</v>
      </c>
      <c r="I327" s="253"/>
      <c r="J327" s="249"/>
      <c r="K327" s="249"/>
      <c r="L327" s="254"/>
      <c r="M327" s="255"/>
      <c r="N327" s="256"/>
      <c r="O327" s="256"/>
      <c r="P327" s="256"/>
      <c r="Q327" s="256"/>
      <c r="R327" s="256"/>
      <c r="S327" s="256"/>
      <c r="T327" s="257"/>
      <c r="AT327" s="258" t="s">
        <v>176</v>
      </c>
      <c r="AU327" s="258" t="s">
        <v>82</v>
      </c>
      <c r="AV327" s="12" t="s">
        <v>174</v>
      </c>
      <c r="AW327" s="12" t="s">
        <v>35</v>
      </c>
      <c r="AX327" s="12" t="s">
        <v>80</v>
      </c>
      <c r="AY327" s="258" t="s">
        <v>134</v>
      </c>
    </row>
    <row r="328" spans="2:65" s="1" customFormat="1" ht="16.5" customHeight="1">
      <c r="B328" s="45"/>
      <c r="C328" s="259" t="s">
        <v>575</v>
      </c>
      <c r="D328" s="259" t="s">
        <v>220</v>
      </c>
      <c r="E328" s="260" t="s">
        <v>576</v>
      </c>
      <c r="F328" s="261" t="s">
        <v>577</v>
      </c>
      <c r="G328" s="262" t="s">
        <v>188</v>
      </c>
      <c r="H328" s="263">
        <v>297.44</v>
      </c>
      <c r="I328" s="264"/>
      <c r="J328" s="265">
        <f>ROUND(I328*H328,2)</f>
        <v>0</v>
      </c>
      <c r="K328" s="261" t="s">
        <v>140</v>
      </c>
      <c r="L328" s="266"/>
      <c r="M328" s="267" t="s">
        <v>21</v>
      </c>
      <c r="N328" s="268" t="s">
        <v>43</v>
      </c>
      <c r="O328" s="46"/>
      <c r="P328" s="229">
        <f>O328*H328</f>
        <v>0</v>
      </c>
      <c r="Q328" s="229">
        <v>0.00016</v>
      </c>
      <c r="R328" s="229">
        <f>Q328*H328</f>
        <v>0.047590400000000005</v>
      </c>
      <c r="S328" s="229">
        <v>0</v>
      </c>
      <c r="T328" s="230">
        <f>S328*H328</f>
        <v>0</v>
      </c>
      <c r="AR328" s="23" t="s">
        <v>335</v>
      </c>
      <c r="AT328" s="23" t="s">
        <v>220</v>
      </c>
      <c r="AU328" s="23" t="s">
        <v>82</v>
      </c>
      <c r="AY328" s="23" t="s">
        <v>134</v>
      </c>
      <c r="BE328" s="231">
        <f>IF(N328="základní",J328,0)</f>
        <v>0</v>
      </c>
      <c r="BF328" s="231">
        <f>IF(N328="snížená",J328,0)</f>
        <v>0</v>
      </c>
      <c r="BG328" s="231">
        <f>IF(N328="zákl. přenesená",J328,0)</f>
        <v>0</v>
      </c>
      <c r="BH328" s="231">
        <f>IF(N328="sníž. přenesená",J328,0)</f>
        <v>0</v>
      </c>
      <c r="BI328" s="231">
        <f>IF(N328="nulová",J328,0)</f>
        <v>0</v>
      </c>
      <c r="BJ328" s="23" t="s">
        <v>80</v>
      </c>
      <c r="BK328" s="231">
        <f>ROUND(I328*H328,2)</f>
        <v>0</v>
      </c>
      <c r="BL328" s="23" t="s">
        <v>259</v>
      </c>
      <c r="BM328" s="23" t="s">
        <v>578</v>
      </c>
    </row>
    <row r="329" spans="2:51" s="11" customFormat="1" ht="13.5">
      <c r="B329" s="236"/>
      <c r="C329" s="237"/>
      <c r="D329" s="238" t="s">
        <v>176</v>
      </c>
      <c r="E329" s="237"/>
      <c r="F329" s="240" t="s">
        <v>579</v>
      </c>
      <c r="G329" s="237"/>
      <c r="H329" s="241">
        <v>297.44</v>
      </c>
      <c r="I329" s="242"/>
      <c r="J329" s="237"/>
      <c r="K329" s="237"/>
      <c r="L329" s="243"/>
      <c r="M329" s="244"/>
      <c r="N329" s="245"/>
      <c r="O329" s="245"/>
      <c r="P329" s="245"/>
      <c r="Q329" s="245"/>
      <c r="R329" s="245"/>
      <c r="S329" s="245"/>
      <c r="T329" s="246"/>
      <c r="AT329" s="247" t="s">
        <v>176</v>
      </c>
      <c r="AU329" s="247" t="s">
        <v>82</v>
      </c>
      <c r="AV329" s="11" t="s">
        <v>82</v>
      </c>
      <c r="AW329" s="11" t="s">
        <v>6</v>
      </c>
      <c r="AX329" s="11" t="s">
        <v>80</v>
      </c>
      <c r="AY329" s="247" t="s">
        <v>134</v>
      </c>
    </row>
    <row r="330" spans="2:65" s="1" customFormat="1" ht="25.5" customHeight="1">
      <c r="B330" s="45"/>
      <c r="C330" s="220" t="s">
        <v>580</v>
      </c>
      <c r="D330" s="220" t="s">
        <v>137</v>
      </c>
      <c r="E330" s="221" t="s">
        <v>581</v>
      </c>
      <c r="F330" s="222" t="s">
        <v>582</v>
      </c>
      <c r="G330" s="223" t="s">
        <v>188</v>
      </c>
      <c r="H330" s="224">
        <v>182.4</v>
      </c>
      <c r="I330" s="225"/>
      <c r="J330" s="226">
        <f>ROUND(I330*H330,2)</f>
        <v>0</v>
      </c>
      <c r="K330" s="222" t="s">
        <v>140</v>
      </c>
      <c r="L330" s="71"/>
      <c r="M330" s="227" t="s">
        <v>21</v>
      </c>
      <c r="N330" s="228" t="s">
        <v>43</v>
      </c>
      <c r="O330" s="46"/>
      <c r="P330" s="229">
        <f>O330*H330</f>
        <v>0</v>
      </c>
      <c r="Q330" s="229">
        <v>0.01314</v>
      </c>
      <c r="R330" s="229">
        <f>Q330*H330</f>
        <v>2.396736</v>
      </c>
      <c r="S330" s="229">
        <v>0</v>
      </c>
      <c r="T330" s="230">
        <f>S330*H330</f>
        <v>0</v>
      </c>
      <c r="AR330" s="23" t="s">
        <v>259</v>
      </c>
      <c r="AT330" s="23" t="s">
        <v>137</v>
      </c>
      <c r="AU330" s="23" t="s">
        <v>82</v>
      </c>
      <c r="AY330" s="23" t="s">
        <v>134</v>
      </c>
      <c r="BE330" s="231">
        <f>IF(N330="základní",J330,0)</f>
        <v>0</v>
      </c>
      <c r="BF330" s="231">
        <f>IF(N330="snížená",J330,0)</f>
        <v>0</v>
      </c>
      <c r="BG330" s="231">
        <f>IF(N330="zákl. přenesená",J330,0)</f>
        <v>0</v>
      </c>
      <c r="BH330" s="231">
        <f>IF(N330="sníž. přenesená",J330,0)</f>
        <v>0</v>
      </c>
      <c r="BI330" s="231">
        <f>IF(N330="nulová",J330,0)</f>
        <v>0</v>
      </c>
      <c r="BJ330" s="23" t="s">
        <v>80</v>
      </c>
      <c r="BK330" s="231">
        <f>ROUND(I330*H330,2)</f>
        <v>0</v>
      </c>
      <c r="BL330" s="23" t="s">
        <v>259</v>
      </c>
      <c r="BM330" s="23" t="s">
        <v>583</v>
      </c>
    </row>
    <row r="331" spans="2:51" s="11" customFormat="1" ht="13.5">
      <c r="B331" s="236"/>
      <c r="C331" s="237"/>
      <c r="D331" s="238" t="s">
        <v>176</v>
      </c>
      <c r="E331" s="239" t="s">
        <v>21</v>
      </c>
      <c r="F331" s="240" t="s">
        <v>584</v>
      </c>
      <c r="G331" s="237"/>
      <c r="H331" s="241">
        <v>210</v>
      </c>
      <c r="I331" s="242"/>
      <c r="J331" s="237"/>
      <c r="K331" s="237"/>
      <c r="L331" s="243"/>
      <c r="M331" s="244"/>
      <c r="N331" s="245"/>
      <c r="O331" s="245"/>
      <c r="P331" s="245"/>
      <c r="Q331" s="245"/>
      <c r="R331" s="245"/>
      <c r="S331" s="245"/>
      <c r="T331" s="246"/>
      <c r="AT331" s="247" t="s">
        <v>176</v>
      </c>
      <c r="AU331" s="247" t="s">
        <v>82</v>
      </c>
      <c r="AV331" s="11" t="s">
        <v>82</v>
      </c>
      <c r="AW331" s="11" t="s">
        <v>35</v>
      </c>
      <c r="AX331" s="11" t="s">
        <v>72</v>
      </c>
      <c r="AY331" s="247" t="s">
        <v>134</v>
      </c>
    </row>
    <row r="332" spans="2:51" s="11" customFormat="1" ht="13.5">
      <c r="B332" s="236"/>
      <c r="C332" s="237"/>
      <c r="D332" s="238" t="s">
        <v>176</v>
      </c>
      <c r="E332" s="239" t="s">
        <v>21</v>
      </c>
      <c r="F332" s="240" t="s">
        <v>585</v>
      </c>
      <c r="G332" s="237"/>
      <c r="H332" s="241">
        <v>-12.6</v>
      </c>
      <c r="I332" s="242"/>
      <c r="J332" s="237"/>
      <c r="K332" s="237"/>
      <c r="L332" s="243"/>
      <c r="M332" s="244"/>
      <c r="N332" s="245"/>
      <c r="O332" s="245"/>
      <c r="P332" s="245"/>
      <c r="Q332" s="245"/>
      <c r="R332" s="245"/>
      <c r="S332" s="245"/>
      <c r="T332" s="246"/>
      <c r="AT332" s="247" t="s">
        <v>176</v>
      </c>
      <c r="AU332" s="247" t="s">
        <v>82</v>
      </c>
      <c r="AV332" s="11" t="s">
        <v>82</v>
      </c>
      <c r="AW332" s="11" t="s">
        <v>35</v>
      </c>
      <c r="AX332" s="11" t="s">
        <v>72</v>
      </c>
      <c r="AY332" s="247" t="s">
        <v>134</v>
      </c>
    </row>
    <row r="333" spans="2:51" s="11" customFormat="1" ht="13.5">
      <c r="B333" s="236"/>
      <c r="C333" s="237"/>
      <c r="D333" s="238" t="s">
        <v>176</v>
      </c>
      <c r="E333" s="239" t="s">
        <v>21</v>
      </c>
      <c r="F333" s="240" t="s">
        <v>586</v>
      </c>
      <c r="G333" s="237"/>
      <c r="H333" s="241">
        <v>-15</v>
      </c>
      <c r="I333" s="242"/>
      <c r="J333" s="237"/>
      <c r="K333" s="237"/>
      <c r="L333" s="243"/>
      <c r="M333" s="244"/>
      <c r="N333" s="245"/>
      <c r="O333" s="245"/>
      <c r="P333" s="245"/>
      <c r="Q333" s="245"/>
      <c r="R333" s="245"/>
      <c r="S333" s="245"/>
      <c r="T333" s="246"/>
      <c r="AT333" s="247" t="s">
        <v>176</v>
      </c>
      <c r="AU333" s="247" t="s">
        <v>82</v>
      </c>
      <c r="AV333" s="11" t="s">
        <v>82</v>
      </c>
      <c r="AW333" s="11" t="s">
        <v>35</v>
      </c>
      <c r="AX333" s="11" t="s">
        <v>72</v>
      </c>
      <c r="AY333" s="247" t="s">
        <v>134</v>
      </c>
    </row>
    <row r="334" spans="2:51" s="12" customFormat="1" ht="13.5">
      <c r="B334" s="248"/>
      <c r="C334" s="249"/>
      <c r="D334" s="238" t="s">
        <v>176</v>
      </c>
      <c r="E334" s="250" t="s">
        <v>21</v>
      </c>
      <c r="F334" s="251" t="s">
        <v>178</v>
      </c>
      <c r="G334" s="249"/>
      <c r="H334" s="252">
        <v>182.4</v>
      </c>
      <c r="I334" s="253"/>
      <c r="J334" s="249"/>
      <c r="K334" s="249"/>
      <c r="L334" s="254"/>
      <c r="M334" s="255"/>
      <c r="N334" s="256"/>
      <c r="O334" s="256"/>
      <c r="P334" s="256"/>
      <c r="Q334" s="256"/>
      <c r="R334" s="256"/>
      <c r="S334" s="256"/>
      <c r="T334" s="257"/>
      <c r="AT334" s="258" t="s">
        <v>176</v>
      </c>
      <c r="AU334" s="258" t="s">
        <v>82</v>
      </c>
      <c r="AV334" s="12" t="s">
        <v>174</v>
      </c>
      <c r="AW334" s="12" t="s">
        <v>35</v>
      </c>
      <c r="AX334" s="12" t="s">
        <v>80</v>
      </c>
      <c r="AY334" s="258" t="s">
        <v>134</v>
      </c>
    </row>
    <row r="335" spans="2:65" s="1" customFormat="1" ht="16.5" customHeight="1">
      <c r="B335" s="45"/>
      <c r="C335" s="220" t="s">
        <v>587</v>
      </c>
      <c r="D335" s="220" t="s">
        <v>137</v>
      </c>
      <c r="E335" s="221" t="s">
        <v>588</v>
      </c>
      <c r="F335" s="222" t="s">
        <v>589</v>
      </c>
      <c r="G335" s="223" t="s">
        <v>232</v>
      </c>
      <c r="H335" s="224">
        <v>4</v>
      </c>
      <c r="I335" s="225"/>
      <c r="J335" s="226">
        <f>ROUND(I335*H335,2)</f>
        <v>0</v>
      </c>
      <c r="K335" s="222" t="s">
        <v>140</v>
      </c>
      <c r="L335" s="71"/>
      <c r="M335" s="227" t="s">
        <v>21</v>
      </c>
      <c r="N335" s="228" t="s">
        <v>43</v>
      </c>
      <c r="O335" s="46"/>
      <c r="P335" s="229">
        <f>O335*H335</f>
        <v>0</v>
      </c>
      <c r="Q335" s="229">
        <v>7E-05</v>
      </c>
      <c r="R335" s="229">
        <f>Q335*H335</f>
        <v>0.00028</v>
      </c>
      <c r="S335" s="229">
        <v>0</v>
      </c>
      <c r="T335" s="230">
        <f>S335*H335</f>
        <v>0</v>
      </c>
      <c r="AR335" s="23" t="s">
        <v>259</v>
      </c>
      <c r="AT335" s="23" t="s">
        <v>137</v>
      </c>
      <c r="AU335" s="23" t="s">
        <v>82</v>
      </c>
      <c r="AY335" s="23" t="s">
        <v>134</v>
      </c>
      <c r="BE335" s="231">
        <f>IF(N335="základní",J335,0)</f>
        <v>0</v>
      </c>
      <c r="BF335" s="231">
        <f>IF(N335="snížená",J335,0)</f>
        <v>0</v>
      </c>
      <c r="BG335" s="231">
        <f>IF(N335="zákl. přenesená",J335,0)</f>
        <v>0</v>
      </c>
      <c r="BH335" s="231">
        <f>IF(N335="sníž. přenesená",J335,0)</f>
        <v>0</v>
      </c>
      <c r="BI335" s="231">
        <f>IF(N335="nulová",J335,0)</f>
        <v>0</v>
      </c>
      <c r="BJ335" s="23" t="s">
        <v>80</v>
      </c>
      <c r="BK335" s="231">
        <f>ROUND(I335*H335,2)</f>
        <v>0</v>
      </c>
      <c r="BL335" s="23" t="s">
        <v>259</v>
      </c>
      <c r="BM335" s="23" t="s">
        <v>590</v>
      </c>
    </row>
    <row r="336" spans="2:65" s="1" customFormat="1" ht="16.5" customHeight="1">
      <c r="B336" s="45"/>
      <c r="C336" s="259" t="s">
        <v>591</v>
      </c>
      <c r="D336" s="259" t="s">
        <v>220</v>
      </c>
      <c r="E336" s="260" t="s">
        <v>592</v>
      </c>
      <c r="F336" s="261" t="s">
        <v>593</v>
      </c>
      <c r="G336" s="262" t="s">
        <v>232</v>
      </c>
      <c r="H336" s="263">
        <v>4</v>
      </c>
      <c r="I336" s="264"/>
      <c r="J336" s="265">
        <f>ROUND(I336*H336,2)</f>
        <v>0</v>
      </c>
      <c r="K336" s="261" t="s">
        <v>140</v>
      </c>
      <c r="L336" s="266"/>
      <c r="M336" s="267" t="s">
        <v>21</v>
      </c>
      <c r="N336" s="268" t="s">
        <v>43</v>
      </c>
      <c r="O336" s="46"/>
      <c r="P336" s="229">
        <f>O336*H336</f>
        <v>0</v>
      </c>
      <c r="Q336" s="229">
        <v>0.0011</v>
      </c>
      <c r="R336" s="229">
        <f>Q336*H336</f>
        <v>0.0044</v>
      </c>
      <c r="S336" s="229">
        <v>0</v>
      </c>
      <c r="T336" s="230">
        <f>S336*H336</f>
        <v>0</v>
      </c>
      <c r="AR336" s="23" t="s">
        <v>335</v>
      </c>
      <c r="AT336" s="23" t="s">
        <v>220</v>
      </c>
      <c r="AU336" s="23" t="s">
        <v>82</v>
      </c>
      <c r="AY336" s="23" t="s">
        <v>134</v>
      </c>
      <c r="BE336" s="231">
        <f>IF(N336="základní",J336,0)</f>
        <v>0</v>
      </c>
      <c r="BF336" s="231">
        <f>IF(N336="snížená",J336,0)</f>
        <v>0</v>
      </c>
      <c r="BG336" s="231">
        <f>IF(N336="zákl. přenesená",J336,0)</f>
        <v>0</v>
      </c>
      <c r="BH336" s="231">
        <f>IF(N336="sníž. přenesená",J336,0)</f>
        <v>0</v>
      </c>
      <c r="BI336" s="231">
        <f>IF(N336="nulová",J336,0)</f>
        <v>0</v>
      </c>
      <c r="BJ336" s="23" t="s">
        <v>80</v>
      </c>
      <c r="BK336" s="231">
        <f>ROUND(I336*H336,2)</f>
        <v>0</v>
      </c>
      <c r="BL336" s="23" t="s">
        <v>259</v>
      </c>
      <c r="BM336" s="23" t="s">
        <v>594</v>
      </c>
    </row>
    <row r="337" spans="2:65" s="1" customFormat="1" ht="16.5" customHeight="1">
      <c r="B337" s="45"/>
      <c r="C337" s="220" t="s">
        <v>595</v>
      </c>
      <c r="D337" s="220" t="s">
        <v>137</v>
      </c>
      <c r="E337" s="221" t="s">
        <v>596</v>
      </c>
      <c r="F337" s="222" t="s">
        <v>597</v>
      </c>
      <c r="G337" s="223" t="s">
        <v>232</v>
      </c>
      <c r="H337" s="224">
        <v>2</v>
      </c>
      <c r="I337" s="225"/>
      <c r="J337" s="226">
        <f>ROUND(I337*H337,2)</f>
        <v>0</v>
      </c>
      <c r="K337" s="222" t="s">
        <v>140</v>
      </c>
      <c r="L337" s="71"/>
      <c r="M337" s="227" t="s">
        <v>21</v>
      </c>
      <c r="N337" s="228" t="s">
        <v>43</v>
      </c>
      <c r="O337" s="46"/>
      <c r="P337" s="229">
        <f>O337*H337</f>
        <v>0</v>
      </c>
      <c r="Q337" s="229">
        <v>1E-05</v>
      </c>
      <c r="R337" s="229">
        <f>Q337*H337</f>
        <v>2E-05</v>
      </c>
      <c r="S337" s="229">
        <v>0</v>
      </c>
      <c r="T337" s="230">
        <f>S337*H337</f>
        <v>0</v>
      </c>
      <c r="AR337" s="23" t="s">
        <v>259</v>
      </c>
      <c r="AT337" s="23" t="s">
        <v>137</v>
      </c>
      <c r="AU337" s="23" t="s">
        <v>82</v>
      </c>
      <c r="AY337" s="23" t="s">
        <v>134</v>
      </c>
      <c r="BE337" s="231">
        <f>IF(N337="základní",J337,0)</f>
        <v>0</v>
      </c>
      <c r="BF337" s="231">
        <f>IF(N337="snížená",J337,0)</f>
        <v>0</v>
      </c>
      <c r="BG337" s="231">
        <f>IF(N337="zákl. přenesená",J337,0)</f>
        <v>0</v>
      </c>
      <c r="BH337" s="231">
        <f>IF(N337="sníž. přenesená",J337,0)</f>
        <v>0</v>
      </c>
      <c r="BI337" s="231">
        <f>IF(N337="nulová",J337,0)</f>
        <v>0</v>
      </c>
      <c r="BJ337" s="23" t="s">
        <v>80</v>
      </c>
      <c r="BK337" s="231">
        <f>ROUND(I337*H337,2)</f>
        <v>0</v>
      </c>
      <c r="BL337" s="23" t="s">
        <v>259</v>
      </c>
      <c r="BM337" s="23" t="s">
        <v>598</v>
      </c>
    </row>
    <row r="338" spans="2:65" s="1" customFormat="1" ht="25.5" customHeight="1">
      <c r="B338" s="45"/>
      <c r="C338" s="259" t="s">
        <v>599</v>
      </c>
      <c r="D338" s="259" t="s">
        <v>220</v>
      </c>
      <c r="E338" s="260" t="s">
        <v>600</v>
      </c>
      <c r="F338" s="261" t="s">
        <v>601</v>
      </c>
      <c r="G338" s="262" t="s">
        <v>232</v>
      </c>
      <c r="H338" s="263">
        <v>2</v>
      </c>
      <c r="I338" s="264"/>
      <c r="J338" s="265">
        <f>ROUND(I338*H338,2)</f>
        <v>0</v>
      </c>
      <c r="K338" s="261" t="s">
        <v>140</v>
      </c>
      <c r="L338" s="266"/>
      <c r="M338" s="267" t="s">
        <v>21</v>
      </c>
      <c r="N338" s="268" t="s">
        <v>43</v>
      </c>
      <c r="O338" s="46"/>
      <c r="P338" s="229">
        <f>O338*H338</f>
        <v>0</v>
      </c>
      <c r="Q338" s="229">
        <v>0.0025</v>
      </c>
      <c r="R338" s="229">
        <f>Q338*H338</f>
        <v>0.005</v>
      </c>
      <c r="S338" s="229">
        <v>0</v>
      </c>
      <c r="T338" s="230">
        <f>S338*H338</f>
        <v>0</v>
      </c>
      <c r="AR338" s="23" t="s">
        <v>335</v>
      </c>
      <c r="AT338" s="23" t="s">
        <v>220</v>
      </c>
      <c r="AU338" s="23" t="s">
        <v>82</v>
      </c>
      <c r="AY338" s="23" t="s">
        <v>134</v>
      </c>
      <c r="BE338" s="231">
        <f>IF(N338="základní",J338,0)</f>
        <v>0</v>
      </c>
      <c r="BF338" s="231">
        <f>IF(N338="snížená",J338,0)</f>
        <v>0</v>
      </c>
      <c r="BG338" s="231">
        <f>IF(N338="zákl. přenesená",J338,0)</f>
        <v>0</v>
      </c>
      <c r="BH338" s="231">
        <f>IF(N338="sníž. přenesená",J338,0)</f>
        <v>0</v>
      </c>
      <c r="BI338" s="231">
        <f>IF(N338="nulová",J338,0)</f>
        <v>0</v>
      </c>
      <c r="BJ338" s="23" t="s">
        <v>80</v>
      </c>
      <c r="BK338" s="231">
        <f>ROUND(I338*H338,2)</f>
        <v>0</v>
      </c>
      <c r="BL338" s="23" t="s">
        <v>259</v>
      </c>
      <c r="BM338" s="23" t="s">
        <v>602</v>
      </c>
    </row>
    <row r="339" spans="2:65" s="1" customFormat="1" ht="16.5" customHeight="1">
      <c r="B339" s="45"/>
      <c r="C339" s="220" t="s">
        <v>603</v>
      </c>
      <c r="D339" s="220" t="s">
        <v>137</v>
      </c>
      <c r="E339" s="221" t="s">
        <v>604</v>
      </c>
      <c r="F339" s="222" t="s">
        <v>605</v>
      </c>
      <c r="G339" s="223" t="s">
        <v>232</v>
      </c>
      <c r="H339" s="224">
        <v>1</v>
      </c>
      <c r="I339" s="225"/>
      <c r="J339" s="226">
        <f>ROUND(I339*H339,2)</f>
        <v>0</v>
      </c>
      <c r="K339" s="222" t="s">
        <v>140</v>
      </c>
      <c r="L339" s="71"/>
      <c r="M339" s="227" t="s">
        <v>21</v>
      </c>
      <c r="N339" s="228" t="s">
        <v>43</v>
      </c>
      <c r="O339" s="46"/>
      <c r="P339" s="229">
        <f>O339*H339</f>
        <v>0</v>
      </c>
      <c r="Q339" s="229">
        <v>1E-05</v>
      </c>
      <c r="R339" s="229">
        <f>Q339*H339</f>
        <v>1E-05</v>
      </c>
      <c r="S339" s="229">
        <v>0</v>
      </c>
      <c r="T339" s="230">
        <f>S339*H339</f>
        <v>0</v>
      </c>
      <c r="AR339" s="23" t="s">
        <v>259</v>
      </c>
      <c r="AT339" s="23" t="s">
        <v>137</v>
      </c>
      <c r="AU339" s="23" t="s">
        <v>82</v>
      </c>
      <c r="AY339" s="23" t="s">
        <v>134</v>
      </c>
      <c r="BE339" s="231">
        <f>IF(N339="základní",J339,0)</f>
        <v>0</v>
      </c>
      <c r="BF339" s="231">
        <f>IF(N339="snížená",J339,0)</f>
        <v>0</v>
      </c>
      <c r="BG339" s="231">
        <f>IF(N339="zákl. přenesená",J339,0)</f>
        <v>0</v>
      </c>
      <c r="BH339" s="231">
        <f>IF(N339="sníž. přenesená",J339,0)</f>
        <v>0</v>
      </c>
      <c r="BI339" s="231">
        <f>IF(N339="nulová",J339,0)</f>
        <v>0</v>
      </c>
      <c r="BJ339" s="23" t="s">
        <v>80</v>
      </c>
      <c r="BK339" s="231">
        <f>ROUND(I339*H339,2)</f>
        <v>0</v>
      </c>
      <c r="BL339" s="23" t="s">
        <v>259</v>
      </c>
      <c r="BM339" s="23" t="s">
        <v>606</v>
      </c>
    </row>
    <row r="340" spans="2:65" s="1" customFormat="1" ht="16.5" customHeight="1">
      <c r="B340" s="45"/>
      <c r="C340" s="259" t="s">
        <v>607</v>
      </c>
      <c r="D340" s="259" t="s">
        <v>220</v>
      </c>
      <c r="E340" s="260" t="s">
        <v>608</v>
      </c>
      <c r="F340" s="261" t="s">
        <v>609</v>
      </c>
      <c r="G340" s="262" t="s">
        <v>232</v>
      </c>
      <c r="H340" s="263">
        <v>1</v>
      </c>
      <c r="I340" s="264"/>
      <c r="J340" s="265">
        <f>ROUND(I340*H340,2)</f>
        <v>0</v>
      </c>
      <c r="K340" s="261" t="s">
        <v>140</v>
      </c>
      <c r="L340" s="266"/>
      <c r="M340" s="267" t="s">
        <v>21</v>
      </c>
      <c r="N340" s="268" t="s">
        <v>43</v>
      </c>
      <c r="O340" s="46"/>
      <c r="P340" s="229">
        <f>O340*H340</f>
        <v>0</v>
      </c>
      <c r="Q340" s="229">
        <v>0.0025</v>
      </c>
      <c r="R340" s="229">
        <f>Q340*H340</f>
        <v>0.0025</v>
      </c>
      <c r="S340" s="229">
        <v>0</v>
      </c>
      <c r="T340" s="230">
        <f>S340*H340</f>
        <v>0</v>
      </c>
      <c r="AR340" s="23" t="s">
        <v>335</v>
      </c>
      <c r="AT340" s="23" t="s">
        <v>220</v>
      </c>
      <c r="AU340" s="23" t="s">
        <v>82</v>
      </c>
      <c r="AY340" s="23" t="s">
        <v>134</v>
      </c>
      <c r="BE340" s="231">
        <f>IF(N340="základní",J340,0)</f>
        <v>0</v>
      </c>
      <c r="BF340" s="231">
        <f>IF(N340="snížená",J340,0)</f>
        <v>0</v>
      </c>
      <c r="BG340" s="231">
        <f>IF(N340="zákl. přenesená",J340,0)</f>
        <v>0</v>
      </c>
      <c r="BH340" s="231">
        <f>IF(N340="sníž. přenesená",J340,0)</f>
        <v>0</v>
      </c>
      <c r="BI340" s="231">
        <f>IF(N340="nulová",J340,0)</f>
        <v>0</v>
      </c>
      <c r="BJ340" s="23" t="s">
        <v>80</v>
      </c>
      <c r="BK340" s="231">
        <f>ROUND(I340*H340,2)</f>
        <v>0</v>
      </c>
      <c r="BL340" s="23" t="s">
        <v>259</v>
      </c>
      <c r="BM340" s="23" t="s">
        <v>610</v>
      </c>
    </row>
    <row r="341" spans="2:65" s="1" customFormat="1" ht="16.5" customHeight="1">
      <c r="B341" s="45"/>
      <c r="C341" s="220" t="s">
        <v>611</v>
      </c>
      <c r="D341" s="220" t="s">
        <v>137</v>
      </c>
      <c r="E341" s="221" t="s">
        <v>612</v>
      </c>
      <c r="F341" s="222" t="s">
        <v>613</v>
      </c>
      <c r="G341" s="223" t="s">
        <v>232</v>
      </c>
      <c r="H341" s="224">
        <v>2</v>
      </c>
      <c r="I341" s="225"/>
      <c r="J341" s="226">
        <f>ROUND(I341*H341,2)</f>
        <v>0</v>
      </c>
      <c r="K341" s="222" t="s">
        <v>140</v>
      </c>
      <c r="L341" s="71"/>
      <c r="M341" s="227" t="s">
        <v>21</v>
      </c>
      <c r="N341" s="228" t="s">
        <v>43</v>
      </c>
      <c r="O341" s="46"/>
      <c r="P341" s="229">
        <f>O341*H341</f>
        <v>0</v>
      </c>
      <c r="Q341" s="229">
        <v>1E-05</v>
      </c>
      <c r="R341" s="229">
        <f>Q341*H341</f>
        <v>2E-05</v>
      </c>
      <c r="S341" s="229">
        <v>0</v>
      </c>
      <c r="T341" s="230">
        <f>S341*H341</f>
        <v>0</v>
      </c>
      <c r="AR341" s="23" t="s">
        <v>259</v>
      </c>
      <c r="AT341" s="23" t="s">
        <v>137</v>
      </c>
      <c r="AU341" s="23" t="s">
        <v>82</v>
      </c>
      <c r="AY341" s="23" t="s">
        <v>134</v>
      </c>
      <c r="BE341" s="231">
        <f>IF(N341="základní",J341,0)</f>
        <v>0</v>
      </c>
      <c r="BF341" s="231">
        <f>IF(N341="snížená",J341,0)</f>
        <v>0</v>
      </c>
      <c r="BG341" s="231">
        <f>IF(N341="zákl. přenesená",J341,0)</f>
        <v>0</v>
      </c>
      <c r="BH341" s="231">
        <f>IF(N341="sníž. přenesená",J341,0)</f>
        <v>0</v>
      </c>
      <c r="BI341" s="231">
        <f>IF(N341="nulová",J341,0)</f>
        <v>0</v>
      </c>
      <c r="BJ341" s="23" t="s">
        <v>80</v>
      </c>
      <c r="BK341" s="231">
        <f>ROUND(I341*H341,2)</f>
        <v>0</v>
      </c>
      <c r="BL341" s="23" t="s">
        <v>259</v>
      </c>
      <c r="BM341" s="23" t="s">
        <v>614</v>
      </c>
    </row>
    <row r="342" spans="2:65" s="1" customFormat="1" ht="16.5" customHeight="1">
      <c r="B342" s="45"/>
      <c r="C342" s="259" t="s">
        <v>615</v>
      </c>
      <c r="D342" s="259" t="s">
        <v>220</v>
      </c>
      <c r="E342" s="260" t="s">
        <v>616</v>
      </c>
      <c r="F342" s="261" t="s">
        <v>617</v>
      </c>
      <c r="G342" s="262" t="s">
        <v>232</v>
      </c>
      <c r="H342" s="263">
        <v>2</v>
      </c>
      <c r="I342" s="264"/>
      <c r="J342" s="265">
        <f>ROUND(I342*H342,2)</f>
        <v>0</v>
      </c>
      <c r="K342" s="261" t="s">
        <v>140</v>
      </c>
      <c r="L342" s="266"/>
      <c r="M342" s="267" t="s">
        <v>21</v>
      </c>
      <c r="N342" s="268" t="s">
        <v>43</v>
      </c>
      <c r="O342" s="46"/>
      <c r="P342" s="229">
        <f>O342*H342</f>
        <v>0</v>
      </c>
      <c r="Q342" s="229">
        <v>0.0067</v>
      </c>
      <c r="R342" s="229">
        <f>Q342*H342</f>
        <v>0.0134</v>
      </c>
      <c r="S342" s="229">
        <v>0</v>
      </c>
      <c r="T342" s="230">
        <f>S342*H342</f>
        <v>0</v>
      </c>
      <c r="AR342" s="23" t="s">
        <v>335</v>
      </c>
      <c r="AT342" s="23" t="s">
        <v>220</v>
      </c>
      <c r="AU342" s="23" t="s">
        <v>82</v>
      </c>
      <c r="AY342" s="23" t="s">
        <v>134</v>
      </c>
      <c r="BE342" s="231">
        <f>IF(N342="základní",J342,0)</f>
        <v>0</v>
      </c>
      <c r="BF342" s="231">
        <f>IF(N342="snížená",J342,0)</f>
        <v>0</v>
      </c>
      <c r="BG342" s="231">
        <f>IF(N342="zákl. přenesená",J342,0)</f>
        <v>0</v>
      </c>
      <c r="BH342" s="231">
        <f>IF(N342="sníž. přenesená",J342,0)</f>
        <v>0</v>
      </c>
      <c r="BI342" s="231">
        <f>IF(N342="nulová",J342,0)</f>
        <v>0</v>
      </c>
      <c r="BJ342" s="23" t="s">
        <v>80</v>
      </c>
      <c r="BK342" s="231">
        <f>ROUND(I342*H342,2)</f>
        <v>0</v>
      </c>
      <c r="BL342" s="23" t="s">
        <v>259</v>
      </c>
      <c r="BM342" s="23" t="s">
        <v>618</v>
      </c>
    </row>
    <row r="343" spans="2:65" s="1" customFormat="1" ht="16.5" customHeight="1">
      <c r="B343" s="45"/>
      <c r="C343" s="220" t="s">
        <v>619</v>
      </c>
      <c r="D343" s="220" t="s">
        <v>137</v>
      </c>
      <c r="E343" s="221" t="s">
        <v>620</v>
      </c>
      <c r="F343" s="222" t="s">
        <v>621</v>
      </c>
      <c r="G343" s="223" t="s">
        <v>232</v>
      </c>
      <c r="H343" s="224">
        <v>6</v>
      </c>
      <c r="I343" s="225"/>
      <c r="J343" s="226">
        <f>ROUND(I343*H343,2)</f>
        <v>0</v>
      </c>
      <c r="K343" s="222" t="s">
        <v>140</v>
      </c>
      <c r="L343" s="71"/>
      <c r="M343" s="227" t="s">
        <v>21</v>
      </c>
      <c r="N343" s="228" t="s">
        <v>43</v>
      </c>
      <c r="O343" s="46"/>
      <c r="P343" s="229">
        <f>O343*H343</f>
        <v>0</v>
      </c>
      <c r="Q343" s="229">
        <v>0.00022</v>
      </c>
      <c r="R343" s="229">
        <f>Q343*H343</f>
        <v>0.00132</v>
      </c>
      <c r="S343" s="229">
        <v>0</v>
      </c>
      <c r="T343" s="230">
        <f>S343*H343</f>
        <v>0</v>
      </c>
      <c r="AR343" s="23" t="s">
        <v>259</v>
      </c>
      <c r="AT343" s="23" t="s">
        <v>137</v>
      </c>
      <c r="AU343" s="23" t="s">
        <v>82</v>
      </c>
      <c r="AY343" s="23" t="s">
        <v>134</v>
      </c>
      <c r="BE343" s="231">
        <f>IF(N343="základní",J343,0)</f>
        <v>0</v>
      </c>
      <c r="BF343" s="231">
        <f>IF(N343="snížená",J343,0)</f>
        <v>0</v>
      </c>
      <c r="BG343" s="231">
        <f>IF(N343="zákl. přenesená",J343,0)</f>
        <v>0</v>
      </c>
      <c r="BH343" s="231">
        <f>IF(N343="sníž. přenesená",J343,0)</f>
        <v>0</v>
      </c>
      <c r="BI343" s="231">
        <f>IF(N343="nulová",J343,0)</f>
        <v>0</v>
      </c>
      <c r="BJ343" s="23" t="s">
        <v>80</v>
      </c>
      <c r="BK343" s="231">
        <f>ROUND(I343*H343,2)</f>
        <v>0</v>
      </c>
      <c r="BL343" s="23" t="s">
        <v>259</v>
      </c>
      <c r="BM343" s="23" t="s">
        <v>622</v>
      </c>
    </row>
    <row r="344" spans="2:65" s="1" customFormat="1" ht="16.5" customHeight="1">
      <c r="B344" s="45"/>
      <c r="C344" s="259" t="s">
        <v>623</v>
      </c>
      <c r="D344" s="259" t="s">
        <v>220</v>
      </c>
      <c r="E344" s="260" t="s">
        <v>624</v>
      </c>
      <c r="F344" s="261" t="s">
        <v>625</v>
      </c>
      <c r="G344" s="262" t="s">
        <v>232</v>
      </c>
      <c r="H344" s="263">
        <v>1</v>
      </c>
      <c r="I344" s="264"/>
      <c r="J344" s="265">
        <f>ROUND(I344*H344,2)</f>
        <v>0</v>
      </c>
      <c r="K344" s="261" t="s">
        <v>140</v>
      </c>
      <c r="L344" s="266"/>
      <c r="M344" s="267" t="s">
        <v>21</v>
      </c>
      <c r="N344" s="268" t="s">
        <v>43</v>
      </c>
      <c r="O344" s="46"/>
      <c r="P344" s="229">
        <f>O344*H344</f>
        <v>0</v>
      </c>
      <c r="Q344" s="229">
        <v>0.02474</v>
      </c>
      <c r="R344" s="229">
        <f>Q344*H344</f>
        <v>0.02474</v>
      </c>
      <c r="S344" s="229">
        <v>0</v>
      </c>
      <c r="T344" s="230">
        <f>S344*H344</f>
        <v>0</v>
      </c>
      <c r="AR344" s="23" t="s">
        <v>335</v>
      </c>
      <c r="AT344" s="23" t="s">
        <v>220</v>
      </c>
      <c r="AU344" s="23" t="s">
        <v>82</v>
      </c>
      <c r="AY344" s="23" t="s">
        <v>134</v>
      </c>
      <c r="BE344" s="231">
        <f>IF(N344="základní",J344,0)</f>
        <v>0</v>
      </c>
      <c r="BF344" s="231">
        <f>IF(N344="snížená",J344,0)</f>
        <v>0</v>
      </c>
      <c r="BG344" s="231">
        <f>IF(N344="zákl. přenesená",J344,0)</f>
        <v>0</v>
      </c>
      <c r="BH344" s="231">
        <f>IF(N344="sníž. přenesená",J344,0)</f>
        <v>0</v>
      </c>
      <c r="BI344" s="231">
        <f>IF(N344="nulová",J344,0)</f>
        <v>0</v>
      </c>
      <c r="BJ344" s="23" t="s">
        <v>80</v>
      </c>
      <c r="BK344" s="231">
        <f>ROUND(I344*H344,2)</f>
        <v>0</v>
      </c>
      <c r="BL344" s="23" t="s">
        <v>259</v>
      </c>
      <c r="BM344" s="23" t="s">
        <v>626</v>
      </c>
    </row>
    <row r="345" spans="2:65" s="1" customFormat="1" ht="16.5" customHeight="1">
      <c r="B345" s="45"/>
      <c r="C345" s="259" t="s">
        <v>627</v>
      </c>
      <c r="D345" s="259" t="s">
        <v>220</v>
      </c>
      <c r="E345" s="260" t="s">
        <v>628</v>
      </c>
      <c r="F345" s="261" t="s">
        <v>629</v>
      </c>
      <c r="G345" s="262" t="s">
        <v>232</v>
      </c>
      <c r="H345" s="263">
        <v>2</v>
      </c>
      <c r="I345" s="264"/>
      <c r="J345" s="265">
        <f>ROUND(I345*H345,2)</f>
        <v>0</v>
      </c>
      <c r="K345" s="261" t="s">
        <v>140</v>
      </c>
      <c r="L345" s="266"/>
      <c r="M345" s="267" t="s">
        <v>21</v>
      </c>
      <c r="N345" s="268" t="s">
        <v>43</v>
      </c>
      <c r="O345" s="46"/>
      <c r="P345" s="229">
        <f>O345*H345</f>
        <v>0</v>
      </c>
      <c r="Q345" s="229">
        <v>0.0241</v>
      </c>
      <c r="R345" s="229">
        <f>Q345*H345</f>
        <v>0.0482</v>
      </c>
      <c r="S345" s="229">
        <v>0</v>
      </c>
      <c r="T345" s="230">
        <f>S345*H345</f>
        <v>0</v>
      </c>
      <c r="AR345" s="23" t="s">
        <v>335</v>
      </c>
      <c r="AT345" s="23" t="s">
        <v>220</v>
      </c>
      <c r="AU345" s="23" t="s">
        <v>82</v>
      </c>
      <c r="AY345" s="23" t="s">
        <v>134</v>
      </c>
      <c r="BE345" s="231">
        <f>IF(N345="základní",J345,0)</f>
        <v>0</v>
      </c>
      <c r="BF345" s="231">
        <f>IF(N345="snížená",J345,0)</f>
        <v>0</v>
      </c>
      <c r="BG345" s="231">
        <f>IF(N345="zákl. přenesená",J345,0)</f>
        <v>0</v>
      </c>
      <c r="BH345" s="231">
        <f>IF(N345="sníž. přenesená",J345,0)</f>
        <v>0</v>
      </c>
      <c r="BI345" s="231">
        <f>IF(N345="nulová",J345,0)</f>
        <v>0</v>
      </c>
      <c r="BJ345" s="23" t="s">
        <v>80</v>
      </c>
      <c r="BK345" s="231">
        <f>ROUND(I345*H345,2)</f>
        <v>0</v>
      </c>
      <c r="BL345" s="23" t="s">
        <v>259</v>
      </c>
      <c r="BM345" s="23" t="s">
        <v>630</v>
      </c>
    </row>
    <row r="346" spans="2:65" s="1" customFormat="1" ht="16.5" customHeight="1">
      <c r="B346" s="45"/>
      <c r="C346" s="259" t="s">
        <v>631</v>
      </c>
      <c r="D346" s="259" t="s">
        <v>220</v>
      </c>
      <c r="E346" s="260" t="s">
        <v>632</v>
      </c>
      <c r="F346" s="261" t="s">
        <v>633</v>
      </c>
      <c r="G346" s="262" t="s">
        <v>232</v>
      </c>
      <c r="H346" s="263">
        <v>2</v>
      </c>
      <c r="I346" s="264"/>
      <c r="J346" s="265">
        <f>ROUND(I346*H346,2)</f>
        <v>0</v>
      </c>
      <c r="K346" s="261" t="s">
        <v>140</v>
      </c>
      <c r="L346" s="266"/>
      <c r="M346" s="267" t="s">
        <v>21</v>
      </c>
      <c r="N346" s="268" t="s">
        <v>43</v>
      </c>
      <c r="O346" s="46"/>
      <c r="P346" s="229">
        <f>O346*H346</f>
        <v>0</v>
      </c>
      <c r="Q346" s="229">
        <v>0.02347</v>
      </c>
      <c r="R346" s="229">
        <f>Q346*H346</f>
        <v>0.04694</v>
      </c>
      <c r="S346" s="229">
        <v>0</v>
      </c>
      <c r="T346" s="230">
        <f>S346*H346</f>
        <v>0</v>
      </c>
      <c r="AR346" s="23" t="s">
        <v>335</v>
      </c>
      <c r="AT346" s="23" t="s">
        <v>220</v>
      </c>
      <c r="AU346" s="23" t="s">
        <v>82</v>
      </c>
      <c r="AY346" s="23" t="s">
        <v>134</v>
      </c>
      <c r="BE346" s="231">
        <f>IF(N346="základní",J346,0)</f>
        <v>0</v>
      </c>
      <c r="BF346" s="231">
        <f>IF(N346="snížená",J346,0)</f>
        <v>0</v>
      </c>
      <c r="BG346" s="231">
        <f>IF(N346="zákl. přenesená",J346,0)</f>
        <v>0</v>
      </c>
      <c r="BH346" s="231">
        <f>IF(N346="sníž. přenesená",J346,0)</f>
        <v>0</v>
      </c>
      <c r="BI346" s="231">
        <f>IF(N346="nulová",J346,0)</f>
        <v>0</v>
      </c>
      <c r="BJ346" s="23" t="s">
        <v>80</v>
      </c>
      <c r="BK346" s="231">
        <f>ROUND(I346*H346,2)</f>
        <v>0</v>
      </c>
      <c r="BL346" s="23" t="s">
        <v>259</v>
      </c>
      <c r="BM346" s="23" t="s">
        <v>634</v>
      </c>
    </row>
    <row r="347" spans="2:65" s="1" customFormat="1" ht="16.5" customHeight="1">
      <c r="B347" s="45"/>
      <c r="C347" s="259" t="s">
        <v>635</v>
      </c>
      <c r="D347" s="259" t="s">
        <v>220</v>
      </c>
      <c r="E347" s="260" t="s">
        <v>636</v>
      </c>
      <c r="F347" s="261" t="s">
        <v>637</v>
      </c>
      <c r="G347" s="262" t="s">
        <v>232</v>
      </c>
      <c r="H347" s="263">
        <v>1</v>
      </c>
      <c r="I347" s="264"/>
      <c r="J347" s="265">
        <f>ROUND(I347*H347,2)</f>
        <v>0</v>
      </c>
      <c r="K347" s="261" t="s">
        <v>140</v>
      </c>
      <c r="L347" s="266"/>
      <c r="M347" s="267" t="s">
        <v>21</v>
      </c>
      <c r="N347" s="268" t="s">
        <v>43</v>
      </c>
      <c r="O347" s="46"/>
      <c r="P347" s="229">
        <f>O347*H347</f>
        <v>0</v>
      </c>
      <c r="Q347" s="229">
        <v>0.02011</v>
      </c>
      <c r="R347" s="229">
        <f>Q347*H347</f>
        <v>0.02011</v>
      </c>
      <c r="S347" s="229">
        <v>0</v>
      </c>
      <c r="T347" s="230">
        <f>S347*H347</f>
        <v>0</v>
      </c>
      <c r="AR347" s="23" t="s">
        <v>335</v>
      </c>
      <c r="AT347" s="23" t="s">
        <v>220</v>
      </c>
      <c r="AU347" s="23" t="s">
        <v>82</v>
      </c>
      <c r="AY347" s="23" t="s">
        <v>134</v>
      </c>
      <c r="BE347" s="231">
        <f>IF(N347="základní",J347,0)</f>
        <v>0</v>
      </c>
      <c r="BF347" s="231">
        <f>IF(N347="snížená",J347,0)</f>
        <v>0</v>
      </c>
      <c r="BG347" s="231">
        <f>IF(N347="zákl. přenesená",J347,0)</f>
        <v>0</v>
      </c>
      <c r="BH347" s="231">
        <f>IF(N347="sníž. přenesená",J347,0)</f>
        <v>0</v>
      </c>
      <c r="BI347" s="231">
        <f>IF(N347="nulová",J347,0)</f>
        <v>0</v>
      </c>
      <c r="BJ347" s="23" t="s">
        <v>80</v>
      </c>
      <c r="BK347" s="231">
        <f>ROUND(I347*H347,2)</f>
        <v>0</v>
      </c>
      <c r="BL347" s="23" t="s">
        <v>259</v>
      </c>
      <c r="BM347" s="23" t="s">
        <v>638</v>
      </c>
    </row>
    <row r="348" spans="2:65" s="1" customFormat="1" ht="25.5" customHeight="1">
      <c r="B348" s="45"/>
      <c r="C348" s="220" t="s">
        <v>639</v>
      </c>
      <c r="D348" s="220" t="s">
        <v>137</v>
      </c>
      <c r="E348" s="221" t="s">
        <v>640</v>
      </c>
      <c r="F348" s="222" t="s">
        <v>641</v>
      </c>
      <c r="G348" s="223" t="s">
        <v>181</v>
      </c>
      <c r="H348" s="224">
        <v>6.398</v>
      </c>
      <c r="I348" s="225"/>
      <c r="J348" s="226">
        <f>ROUND(I348*H348,2)</f>
        <v>0</v>
      </c>
      <c r="K348" s="222" t="s">
        <v>140</v>
      </c>
      <c r="L348" s="71"/>
      <c r="M348" s="227" t="s">
        <v>21</v>
      </c>
      <c r="N348" s="228" t="s">
        <v>43</v>
      </c>
      <c r="O348" s="46"/>
      <c r="P348" s="229">
        <f>O348*H348</f>
        <v>0</v>
      </c>
      <c r="Q348" s="229">
        <v>0</v>
      </c>
      <c r="R348" s="229">
        <f>Q348*H348</f>
        <v>0</v>
      </c>
      <c r="S348" s="229">
        <v>0</v>
      </c>
      <c r="T348" s="230">
        <f>S348*H348</f>
        <v>0</v>
      </c>
      <c r="AR348" s="23" t="s">
        <v>259</v>
      </c>
      <c r="AT348" s="23" t="s">
        <v>137</v>
      </c>
      <c r="AU348" s="23" t="s">
        <v>82</v>
      </c>
      <c r="AY348" s="23" t="s">
        <v>134</v>
      </c>
      <c r="BE348" s="231">
        <f>IF(N348="základní",J348,0)</f>
        <v>0</v>
      </c>
      <c r="BF348" s="231">
        <f>IF(N348="snížená",J348,0)</f>
        <v>0</v>
      </c>
      <c r="BG348" s="231">
        <f>IF(N348="zákl. přenesená",J348,0)</f>
        <v>0</v>
      </c>
      <c r="BH348" s="231">
        <f>IF(N348="sníž. přenesená",J348,0)</f>
        <v>0</v>
      </c>
      <c r="BI348" s="231">
        <f>IF(N348="nulová",J348,0)</f>
        <v>0</v>
      </c>
      <c r="BJ348" s="23" t="s">
        <v>80</v>
      </c>
      <c r="BK348" s="231">
        <f>ROUND(I348*H348,2)</f>
        <v>0</v>
      </c>
      <c r="BL348" s="23" t="s">
        <v>259</v>
      </c>
      <c r="BM348" s="23" t="s">
        <v>642</v>
      </c>
    </row>
    <row r="349" spans="2:65" s="1" customFormat="1" ht="25.5" customHeight="1">
      <c r="B349" s="45"/>
      <c r="C349" s="220" t="s">
        <v>643</v>
      </c>
      <c r="D349" s="220" t="s">
        <v>137</v>
      </c>
      <c r="E349" s="221" t="s">
        <v>644</v>
      </c>
      <c r="F349" s="222" t="s">
        <v>645</v>
      </c>
      <c r="G349" s="223" t="s">
        <v>181</v>
      </c>
      <c r="H349" s="224">
        <v>6.398</v>
      </c>
      <c r="I349" s="225"/>
      <c r="J349" s="226">
        <f>ROUND(I349*H349,2)</f>
        <v>0</v>
      </c>
      <c r="K349" s="222" t="s">
        <v>140</v>
      </c>
      <c r="L349" s="71"/>
      <c r="M349" s="227" t="s">
        <v>21</v>
      </c>
      <c r="N349" s="228" t="s">
        <v>43</v>
      </c>
      <c r="O349" s="46"/>
      <c r="P349" s="229">
        <f>O349*H349</f>
        <v>0</v>
      </c>
      <c r="Q349" s="229">
        <v>0</v>
      </c>
      <c r="R349" s="229">
        <f>Q349*H349</f>
        <v>0</v>
      </c>
      <c r="S349" s="229">
        <v>0</v>
      </c>
      <c r="T349" s="230">
        <f>S349*H349</f>
        <v>0</v>
      </c>
      <c r="AR349" s="23" t="s">
        <v>259</v>
      </c>
      <c r="AT349" s="23" t="s">
        <v>137</v>
      </c>
      <c r="AU349" s="23" t="s">
        <v>82</v>
      </c>
      <c r="AY349" s="23" t="s">
        <v>134</v>
      </c>
      <c r="BE349" s="231">
        <f>IF(N349="základní",J349,0)</f>
        <v>0</v>
      </c>
      <c r="BF349" s="231">
        <f>IF(N349="snížená",J349,0)</f>
        <v>0</v>
      </c>
      <c r="BG349" s="231">
        <f>IF(N349="zákl. přenesená",J349,0)</f>
        <v>0</v>
      </c>
      <c r="BH349" s="231">
        <f>IF(N349="sníž. přenesená",J349,0)</f>
        <v>0</v>
      </c>
      <c r="BI349" s="231">
        <f>IF(N349="nulová",J349,0)</f>
        <v>0</v>
      </c>
      <c r="BJ349" s="23" t="s">
        <v>80</v>
      </c>
      <c r="BK349" s="231">
        <f>ROUND(I349*H349,2)</f>
        <v>0</v>
      </c>
      <c r="BL349" s="23" t="s">
        <v>259</v>
      </c>
      <c r="BM349" s="23" t="s">
        <v>646</v>
      </c>
    </row>
    <row r="350" spans="2:63" s="10" customFormat="1" ht="29.85" customHeight="1">
      <c r="B350" s="204"/>
      <c r="C350" s="205"/>
      <c r="D350" s="206" t="s">
        <v>71</v>
      </c>
      <c r="E350" s="218" t="s">
        <v>647</v>
      </c>
      <c r="F350" s="218" t="s">
        <v>648</v>
      </c>
      <c r="G350" s="205"/>
      <c r="H350" s="205"/>
      <c r="I350" s="208"/>
      <c r="J350" s="219">
        <f>BK350</f>
        <v>0</v>
      </c>
      <c r="K350" s="205"/>
      <c r="L350" s="210"/>
      <c r="M350" s="211"/>
      <c r="N350" s="212"/>
      <c r="O350" s="212"/>
      <c r="P350" s="213">
        <f>SUM(P351:P366)</f>
        <v>0</v>
      </c>
      <c r="Q350" s="212"/>
      <c r="R350" s="213">
        <f>SUM(R351:R366)</f>
        <v>1.237082</v>
      </c>
      <c r="S350" s="212"/>
      <c r="T350" s="214">
        <f>SUM(T351:T366)</f>
        <v>0.7915199999999999</v>
      </c>
      <c r="AR350" s="215" t="s">
        <v>82</v>
      </c>
      <c r="AT350" s="216" t="s">
        <v>71</v>
      </c>
      <c r="AU350" s="216" t="s">
        <v>80</v>
      </c>
      <c r="AY350" s="215" t="s">
        <v>134</v>
      </c>
      <c r="BK350" s="217">
        <f>SUM(BK351:BK366)</f>
        <v>0</v>
      </c>
    </row>
    <row r="351" spans="2:65" s="1" customFormat="1" ht="16.5" customHeight="1">
      <c r="B351" s="45"/>
      <c r="C351" s="220" t="s">
        <v>649</v>
      </c>
      <c r="D351" s="220" t="s">
        <v>137</v>
      </c>
      <c r="E351" s="221" t="s">
        <v>650</v>
      </c>
      <c r="F351" s="222" t="s">
        <v>651</v>
      </c>
      <c r="G351" s="223" t="s">
        <v>245</v>
      </c>
      <c r="H351" s="224">
        <v>45</v>
      </c>
      <c r="I351" s="225"/>
      <c r="J351" s="226">
        <f>ROUND(I351*H351,2)</f>
        <v>0</v>
      </c>
      <c r="K351" s="222" t="s">
        <v>140</v>
      </c>
      <c r="L351" s="71"/>
      <c r="M351" s="227" t="s">
        <v>21</v>
      </c>
      <c r="N351" s="228" t="s">
        <v>43</v>
      </c>
      <c r="O351" s="46"/>
      <c r="P351" s="229">
        <f>O351*H351</f>
        <v>0</v>
      </c>
      <c r="Q351" s="229">
        <v>0</v>
      </c>
      <c r="R351" s="229">
        <f>Q351*H351</f>
        <v>0</v>
      </c>
      <c r="S351" s="229">
        <v>0.00348</v>
      </c>
      <c r="T351" s="230">
        <f>S351*H351</f>
        <v>0.1566</v>
      </c>
      <c r="AR351" s="23" t="s">
        <v>259</v>
      </c>
      <c r="AT351" s="23" t="s">
        <v>137</v>
      </c>
      <c r="AU351" s="23" t="s">
        <v>82</v>
      </c>
      <c r="AY351" s="23" t="s">
        <v>134</v>
      </c>
      <c r="BE351" s="231">
        <f>IF(N351="základní",J351,0)</f>
        <v>0</v>
      </c>
      <c r="BF351" s="231">
        <f>IF(N351="snížená",J351,0)</f>
        <v>0</v>
      </c>
      <c r="BG351" s="231">
        <f>IF(N351="zákl. přenesená",J351,0)</f>
        <v>0</v>
      </c>
      <c r="BH351" s="231">
        <f>IF(N351="sníž. přenesená",J351,0)</f>
        <v>0</v>
      </c>
      <c r="BI351" s="231">
        <f>IF(N351="nulová",J351,0)</f>
        <v>0</v>
      </c>
      <c r="BJ351" s="23" t="s">
        <v>80</v>
      </c>
      <c r="BK351" s="231">
        <f>ROUND(I351*H351,2)</f>
        <v>0</v>
      </c>
      <c r="BL351" s="23" t="s">
        <v>259</v>
      </c>
      <c r="BM351" s="23" t="s">
        <v>652</v>
      </c>
    </row>
    <row r="352" spans="2:65" s="1" customFormat="1" ht="16.5" customHeight="1">
      <c r="B352" s="45"/>
      <c r="C352" s="220" t="s">
        <v>653</v>
      </c>
      <c r="D352" s="220" t="s">
        <v>137</v>
      </c>
      <c r="E352" s="221" t="s">
        <v>654</v>
      </c>
      <c r="F352" s="222" t="s">
        <v>655</v>
      </c>
      <c r="G352" s="223" t="s">
        <v>245</v>
      </c>
      <c r="H352" s="224">
        <v>80</v>
      </c>
      <c r="I352" s="225"/>
      <c r="J352" s="226">
        <f>ROUND(I352*H352,2)</f>
        <v>0</v>
      </c>
      <c r="K352" s="222" t="s">
        <v>140</v>
      </c>
      <c r="L352" s="71"/>
      <c r="M352" s="227" t="s">
        <v>21</v>
      </c>
      <c r="N352" s="228" t="s">
        <v>43</v>
      </c>
      <c r="O352" s="46"/>
      <c r="P352" s="229">
        <f>O352*H352</f>
        <v>0</v>
      </c>
      <c r="Q352" s="229">
        <v>0</v>
      </c>
      <c r="R352" s="229">
        <f>Q352*H352</f>
        <v>0</v>
      </c>
      <c r="S352" s="229">
        <v>0.00223</v>
      </c>
      <c r="T352" s="230">
        <f>S352*H352</f>
        <v>0.1784</v>
      </c>
      <c r="AR352" s="23" t="s">
        <v>259</v>
      </c>
      <c r="AT352" s="23" t="s">
        <v>137</v>
      </c>
      <c r="AU352" s="23" t="s">
        <v>82</v>
      </c>
      <c r="AY352" s="23" t="s">
        <v>134</v>
      </c>
      <c r="BE352" s="231">
        <f>IF(N352="základní",J352,0)</f>
        <v>0</v>
      </c>
      <c r="BF352" s="231">
        <f>IF(N352="snížená",J352,0)</f>
        <v>0</v>
      </c>
      <c r="BG352" s="231">
        <f>IF(N352="zákl. přenesená",J352,0)</f>
        <v>0</v>
      </c>
      <c r="BH352" s="231">
        <f>IF(N352="sníž. přenesená",J352,0)</f>
        <v>0</v>
      </c>
      <c r="BI352" s="231">
        <f>IF(N352="nulová",J352,0)</f>
        <v>0</v>
      </c>
      <c r="BJ352" s="23" t="s">
        <v>80</v>
      </c>
      <c r="BK352" s="231">
        <f>ROUND(I352*H352,2)</f>
        <v>0</v>
      </c>
      <c r="BL352" s="23" t="s">
        <v>259</v>
      </c>
      <c r="BM352" s="23" t="s">
        <v>656</v>
      </c>
    </row>
    <row r="353" spans="2:51" s="11" customFormat="1" ht="13.5">
      <c r="B353" s="236"/>
      <c r="C353" s="237"/>
      <c r="D353" s="238" t="s">
        <v>176</v>
      </c>
      <c r="E353" s="239" t="s">
        <v>21</v>
      </c>
      <c r="F353" s="240" t="s">
        <v>657</v>
      </c>
      <c r="G353" s="237"/>
      <c r="H353" s="241">
        <v>80</v>
      </c>
      <c r="I353" s="242"/>
      <c r="J353" s="237"/>
      <c r="K353" s="237"/>
      <c r="L353" s="243"/>
      <c r="M353" s="244"/>
      <c r="N353" s="245"/>
      <c r="O353" s="245"/>
      <c r="P353" s="245"/>
      <c r="Q353" s="245"/>
      <c r="R353" s="245"/>
      <c r="S353" s="245"/>
      <c r="T353" s="246"/>
      <c r="AT353" s="247" t="s">
        <v>176</v>
      </c>
      <c r="AU353" s="247" t="s">
        <v>82</v>
      </c>
      <c r="AV353" s="11" t="s">
        <v>82</v>
      </c>
      <c r="AW353" s="11" t="s">
        <v>35</v>
      </c>
      <c r="AX353" s="11" t="s">
        <v>80</v>
      </c>
      <c r="AY353" s="247" t="s">
        <v>134</v>
      </c>
    </row>
    <row r="354" spans="2:65" s="1" customFormat="1" ht="16.5" customHeight="1">
      <c r="B354" s="45"/>
      <c r="C354" s="220" t="s">
        <v>658</v>
      </c>
      <c r="D354" s="220" t="s">
        <v>137</v>
      </c>
      <c r="E354" s="221" t="s">
        <v>659</v>
      </c>
      <c r="F354" s="222" t="s">
        <v>660</v>
      </c>
      <c r="G354" s="223" t="s">
        <v>245</v>
      </c>
      <c r="H354" s="224">
        <v>118</v>
      </c>
      <c r="I354" s="225"/>
      <c r="J354" s="226">
        <f>ROUND(I354*H354,2)</f>
        <v>0</v>
      </c>
      <c r="K354" s="222" t="s">
        <v>140</v>
      </c>
      <c r="L354" s="71"/>
      <c r="M354" s="227" t="s">
        <v>21</v>
      </c>
      <c r="N354" s="228" t="s">
        <v>43</v>
      </c>
      <c r="O354" s="46"/>
      <c r="P354" s="229">
        <f>O354*H354</f>
        <v>0</v>
      </c>
      <c r="Q354" s="229">
        <v>0</v>
      </c>
      <c r="R354" s="229">
        <f>Q354*H354</f>
        <v>0</v>
      </c>
      <c r="S354" s="229">
        <v>0.0026</v>
      </c>
      <c r="T354" s="230">
        <f>S354*H354</f>
        <v>0.30679999999999996</v>
      </c>
      <c r="AR354" s="23" t="s">
        <v>259</v>
      </c>
      <c r="AT354" s="23" t="s">
        <v>137</v>
      </c>
      <c r="AU354" s="23" t="s">
        <v>82</v>
      </c>
      <c r="AY354" s="23" t="s">
        <v>134</v>
      </c>
      <c r="BE354" s="231">
        <f>IF(N354="základní",J354,0)</f>
        <v>0</v>
      </c>
      <c r="BF354" s="231">
        <f>IF(N354="snížená",J354,0)</f>
        <v>0</v>
      </c>
      <c r="BG354" s="231">
        <f>IF(N354="zákl. přenesená",J354,0)</f>
        <v>0</v>
      </c>
      <c r="BH354" s="231">
        <f>IF(N354="sníž. přenesená",J354,0)</f>
        <v>0</v>
      </c>
      <c r="BI354" s="231">
        <f>IF(N354="nulová",J354,0)</f>
        <v>0</v>
      </c>
      <c r="BJ354" s="23" t="s">
        <v>80</v>
      </c>
      <c r="BK354" s="231">
        <f>ROUND(I354*H354,2)</f>
        <v>0</v>
      </c>
      <c r="BL354" s="23" t="s">
        <v>259</v>
      </c>
      <c r="BM354" s="23" t="s">
        <v>661</v>
      </c>
    </row>
    <row r="355" spans="2:51" s="11" customFormat="1" ht="13.5">
      <c r="B355" s="236"/>
      <c r="C355" s="237"/>
      <c r="D355" s="238" t="s">
        <v>176</v>
      </c>
      <c r="E355" s="239" t="s">
        <v>21</v>
      </c>
      <c r="F355" s="240" t="s">
        <v>662</v>
      </c>
      <c r="G355" s="237"/>
      <c r="H355" s="241">
        <v>118</v>
      </c>
      <c r="I355" s="242"/>
      <c r="J355" s="237"/>
      <c r="K355" s="237"/>
      <c r="L355" s="243"/>
      <c r="M355" s="244"/>
      <c r="N355" s="245"/>
      <c r="O355" s="245"/>
      <c r="P355" s="245"/>
      <c r="Q355" s="245"/>
      <c r="R355" s="245"/>
      <c r="S355" s="245"/>
      <c r="T355" s="246"/>
      <c r="AT355" s="247" t="s">
        <v>176</v>
      </c>
      <c r="AU355" s="247" t="s">
        <v>82</v>
      </c>
      <c r="AV355" s="11" t="s">
        <v>82</v>
      </c>
      <c r="AW355" s="11" t="s">
        <v>35</v>
      </c>
      <c r="AX355" s="11" t="s">
        <v>80</v>
      </c>
      <c r="AY355" s="247" t="s">
        <v>134</v>
      </c>
    </row>
    <row r="356" spans="2:65" s="1" customFormat="1" ht="16.5" customHeight="1">
      <c r="B356" s="45"/>
      <c r="C356" s="220" t="s">
        <v>663</v>
      </c>
      <c r="D356" s="220" t="s">
        <v>137</v>
      </c>
      <c r="E356" s="221" t="s">
        <v>664</v>
      </c>
      <c r="F356" s="222" t="s">
        <v>665</v>
      </c>
      <c r="G356" s="223" t="s">
        <v>245</v>
      </c>
      <c r="H356" s="224">
        <v>38</v>
      </c>
      <c r="I356" s="225"/>
      <c r="J356" s="226">
        <f>ROUND(I356*H356,2)</f>
        <v>0</v>
      </c>
      <c r="K356" s="222" t="s">
        <v>140</v>
      </c>
      <c r="L356" s="71"/>
      <c r="M356" s="227" t="s">
        <v>21</v>
      </c>
      <c r="N356" s="228" t="s">
        <v>43</v>
      </c>
      <c r="O356" s="46"/>
      <c r="P356" s="229">
        <f>O356*H356</f>
        <v>0</v>
      </c>
      <c r="Q356" s="229">
        <v>0</v>
      </c>
      <c r="R356" s="229">
        <f>Q356*H356</f>
        <v>0</v>
      </c>
      <c r="S356" s="229">
        <v>0.00394</v>
      </c>
      <c r="T356" s="230">
        <f>S356*H356</f>
        <v>0.14972</v>
      </c>
      <c r="AR356" s="23" t="s">
        <v>259</v>
      </c>
      <c r="AT356" s="23" t="s">
        <v>137</v>
      </c>
      <c r="AU356" s="23" t="s">
        <v>82</v>
      </c>
      <c r="AY356" s="23" t="s">
        <v>134</v>
      </c>
      <c r="BE356" s="231">
        <f>IF(N356="základní",J356,0)</f>
        <v>0</v>
      </c>
      <c r="BF356" s="231">
        <f>IF(N356="snížená",J356,0)</f>
        <v>0</v>
      </c>
      <c r="BG356" s="231">
        <f>IF(N356="zákl. přenesená",J356,0)</f>
        <v>0</v>
      </c>
      <c r="BH356" s="231">
        <f>IF(N356="sníž. přenesená",J356,0)</f>
        <v>0</v>
      </c>
      <c r="BI356" s="231">
        <f>IF(N356="nulová",J356,0)</f>
        <v>0</v>
      </c>
      <c r="BJ356" s="23" t="s">
        <v>80</v>
      </c>
      <c r="BK356" s="231">
        <f>ROUND(I356*H356,2)</f>
        <v>0</v>
      </c>
      <c r="BL356" s="23" t="s">
        <v>259</v>
      </c>
      <c r="BM356" s="23" t="s">
        <v>666</v>
      </c>
    </row>
    <row r="357" spans="2:65" s="1" customFormat="1" ht="25.5" customHeight="1">
      <c r="B357" s="45"/>
      <c r="C357" s="220" t="s">
        <v>667</v>
      </c>
      <c r="D357" s="220" t="s">
        <v>137</v>
      </c>
      <c r="E357" s="221" t="s">
        <v>668</v>
      </c>
      <c r="F357" s="222" t="s">
        <v>669</v>
      </c>
      <c r="G357" s="223" t="s">
        <v>245</v>
      </c>
      <c r="H357" s="224">
        <v>44</v>
      </c>
      <c r="I357" s="225"/>
      <c r="J357" s="226">
        <f>ROUND(I357*H357,2)</f>
        <v>0</v>
      </c>
      <c r="K357" s="222" t="s">
        <v>140</v>
      </c>
      <c r="L357" s="71"/>
      <c r="M357" s="227" t="s">
        <v>21</v>
      </c>
      <c r="N357" s="228" t="s">
        <v>43</v>
      </c>
      <c r="O357" s="46"/>
      <c r="P357" s="229">
        <f>O357*H357</f>
        <v>0</v>
      </c>
      <c r="Q357" s="229">
        <v>0.0009</v>
      </c>
      <c r="R357" s="229">
        <f>Q357*H357</f>
        <v>0.039599999999999996</v>
      </c>
      <c r="S357" s="229">
        <v>0</v>
      </c>
      <c r="T357" s="230">
        <f>S357*H357</f>
        <v>0</v>
      </c>
      <c r="AR357" s="23" t="s">
        <v>259</v>
      </c>
      <c r="AT357" s="23" t="s">
        <v>137</v>
      </c>
      <c r="AU357" s="23" t="s">
        <v>82</v>
      </c>
      <c r="AY357" s="23" t="s">
        <v>134</v>
      </c>
      <c r="BE357" s="231">
        <f>IF(N357="základní",J357,0)</f>
        <v>0</v>
      </c>
      <c r="BF357" s="231">
        <f>IF(N357="snížená",J357,0)</f>
        <v>0</v>
      </c>
      <c r="BG357" s="231">
        <f>IF(N357="zákl. přenesená",J357,0)</f>
        <v>0</v>
      </c>
      <c r="BH357" s="231">
        <f>IF(N357="sníž. přenesená",J357,0)</f>
        <v>0</v>
      </c>
      <c r="BI357" s="231">
        <f>IF(N357="nulová",J357,0)</f>
        <v>0</v>
      </c>
      <c r="BJ357" s="23" t="s">
        <v>80</v>
      </c>
      <c r="BK357" s="231">
        <f>ROUND(I357*H357,2)</f>
        <v>0</v>
      </c>
      <c r="BL357" s="23" t="s">
        <v>259</v>
      </c>
      <c r="BM357" s="23" t="s">
        <v>670</v>
      </c>
    </row>
    <row r="358" spans="2:65" s="1" customFormat="1" ht="25.5" customHeight="1">
      <c r="B358" s="45"/>
      <c r="C358" s="220" t="s">
        <v>671</v>
      </c>
      <c r="D358" s="220" t="s">
        <v>137</v>
      </c>
      <c r="E358" s="221" t="s">
        <v>672</v>
      </c>
      <c r="F358" s="222" t="s">
        <v>673</v>
      </c>
      <c r="G358" s="223" t="s">
        <v>245</v>
      </c>
      <c r="H358" s="224">
        <v>13.9</v>
      </c>
      <c r="I358" s="225"/>
      <c r="J358" s="226">
        <f>ROUND(I358*H358,2)</f>
        <v>0</v>
      </c>
      <c r="K358" s="222" t="s">
        <v>140</v>
      </c>
      <c r="L358" s="71"/>
      <c r="M358" s="227" t="s">
        <v>21</v>
      </c>
      <c r="N358" s="228" t="s">
        <v>43</v>
      </c>
      <c r="O358" s="46"/>
      <c r="P358" s="229">
        <f>O358*H358</f>
        <v>0</v>
      </c>
      <c r="Q358" s="229">
        <v>0.00358</v>
      </c>
      <c r="R358" s="229">
        <f>Q358*H358</f>
        <v>0.049762</v>
      </c>
      <c r="S358" s="229">
        <v>0</v>
      </c>
      <c r="T358" s="230">
        <f>S358*H358</f>
        <v>0</v>
      </c>
      <c r="AR358" s="23" t="s">
        <v>259</v>
      </c>
      <c r="AT358" s="23" t="s">
        <v>137</v>
      </c>
      <c r="AU358" s="23" t="s">
        <v>82</v>
      </c>
      <c r="AY358" s="23" t="s">
        <v>134</v>
      </c>
      <c r="BE358" s="231">
        <f>IF(N358="základní",J358,0)</f>
        <v>0</v>
      </c>
      <c r="BF358" s="231">
        <f>IF(N358="snížená",J358,0)</f>
        <v>0</v>
      </c>
      <c r="BG358" s="231">
        <f>IF(N358="zákl. přenesená",J358,0)</f>
        <v>0</v>
      </c>
      <c r="BH358" s="231">
        <f>IF(N358="sníž. přenesená",J358,0)</f>
        <v>0</v>
      </c>
      <c r="BI358" s="231">
        <f>IF(N358="nulová",J358,0)</f>
        <v>0</v>
      </c>
      <c r="BJ358" s="23" t="s">
        <v>80</v>
      </c>
      <c r="BK358" s="231">
        <f>ROUND(I358*H358,2)</f>
        <v>0</v>
      </c>
      <c r="BL358" s="23" t="s">
        <v>259</v>
      </c>
      <c r="BM358" s="23" t="s">
        <v>674</v>
      </c>
    </row>
    <row r="359" spans="2:51" s="11" customFormat="1" ht="13.5">
      <c r="B359" s="236"/>
      <c r="C359" s="237"/>
      <c r="D359" s="238" t="s">
        <v>176</v>
      </c>
      <c r="E359" s="239" t="s">
        <v>21</v>
      </c>
      <c r="F359" s="240" t="s">
        <v>675</v>
      </c>
      <c r="G359" s="237"/>
      <c r="H359" s="241">
        <v>13.9</v>
      </c>
      <c r="I359" s="242"/>
      <c r="J359" s="237"/>
      <c r="K359" s="237"/>
      <c r="L359" s="243"/>
      <c r="M359" s="244"/>
      <c r="N359" s="245"/>
      <c r="O359" s="245"/>
      <c r="P359" s="245"/>
      <c r="Q359" s="245"/>
      <c r="R359" s="245"/>
      <c r="S359" s="245"/>
      <c r="T359" s="246"/>
      <c r="AT359" s="247" t="s">
        <v>176</v>
      </c>
      <c r="AU359" s="247" t="s">
        <v>82</v>
      </c>
      <c r="AV359" s="11" t="s">
        <v>82</v>
      </c>
      <c r="AW359" s="11" t="s">
        <v>35</v>
      </c>
      <c r="AX359" s="11" t="s">
        <v>72</v>
      </c>
      <c r="AY359" s="247" t="s">
        <v>134</v>
      </c>
    </row>
    <row r="360" spans="2:51" s="12" customFormat="1" ht="13.5">
      <c r="B360" s="248"/>
      <c r="C360" s="249"/>
      <c r="D360" s="238" t="s">
        <v>176</v>
      </c>
      <c r="E360" s="250" t="s">
        <v>21</v>
      </c>
      <c r="F360" s="251" t="s">
        <v>178</v>
      </c>
      <c r="G360" s="249"/>
      <c r="H360" s="252">
        <v>13.9</v>
      </c>
      <c r="I360" s="253"/>
      <c r="J360" s="249"/>
      <c r="K360" s="249"/>
      <c r="L360" s="254"/>
      <c r="M360" s="255"/>
      <c r="N360" s="256"/>
      <c r="O360" s="256"/>
      <c r="P360" s="256"/>
      <c r="Q360" s="256"/>
      <c r="R360" s="256"/>
      <c r="S360" s="256"/>
      <c r="T360" s="257"/>
      <c r="AT360" s="258" t="s">
        <v>176</v>
      </c>
      <c r="AU360" s="258" t="s">
        <v>82</v>
      </c>
      <c r="AV360" s="12" t="s">
        <v>174</v>
      </c>
      <c r="AW360" s="12" t="s">
        <v>35</v>
      </c>
      <c r="AX360" s="12" t="s">
        <v>80</v>
      </c>
      <c r="AY360" s="258" t="s">
        <v>134</v>
      </c>
    </row>
    <row r="361" spans="2:65" s="1" customFormat="1" ht="25.5" customHeight="1">
      <c r="B361" s="45"/>
      <c r="C361" s="220" t="s">
        <v>676</v>
      </c>
      <c r="D361" s="220" t="s">
        <v>137</v>
      </c>
      <c r="E361" s="221" t="s">
        <v>677</v>
      </c>
      <c r="F361" s="222" t="s">
        <v>678</v>
      </c>
      <c r="G361" s="223" t="s">
        <v>188</v>
      </c>
      <c r="H361" s="224">
        <v>80</v>
      </c>
      <c r="I361" s="225"/>
      <c r="J361" s="226">
        <f>ROUND(I361*H361,2)</f>
        <v>0</v>
      </c>
      <c r="K361" s="222" t="s">
        <v>140</v>
      </c>
      <c r="L361" s="71"/>
      <c r="M361" s="227" t="s">
        <v>21</v>
      </c>
      <c r="N361" s="228" t="s">
        <v>43</v>
      </c>
      <c r="O361" s="46"/>
      <c r="P361" s="229">
        <f>O361*H361</f>
        <v>0</v>
      </c>
      <c r="Q361" s="229">
        <v>0.0076</v>
      </c>
      <c r="R361" s="229">
        <f>Q361*H361</f>
        <v>0.608</v>
      </c>
      <c r="S361" s="229">
        <v>0</v>
      </c>
      <c r="T361" s="230">
        <f>S361*H361</f>
        <v>0</v>
      </c>
      <c r="AR361" s="23" t="s">
        <v>259</v>
      </c>
      <c r="AT361" s="23" t="s">
        <v>137</v>
      </c>
      <c r="AU361" s="23" t="s">
        <v>82</v>
      </c>
      <c r="AY361" s="23" t="s">
        <v>134</v>
      </c>
      <c r="BE361" s="231">
        <f>IF(N361="základní",J361,0)</f>
        <v>0</v>
      </c>
      <c r="BF361" s="231">
        <f>IF(N361="snížená",J361,0)</f>
        <v>0</v>
      </c>
      <c r="BG361" s="231">
        <f>IF(N361="zákl. přenesená",J361,0)</f>
        <v>0</v>
      </c>
      <c r="BH361" s="231">
        <f>IF(N361="sníž. přenesená",J361,0)</f>
        <v>0</v>
      </c>
      <c r="BI361" s="231">
        <f>IF(N361="nulová",J361,0)</f>
        <v>0</v>
      </c>
      <c r="BJ361" s="23" t="s">
        <v>80</v>
      </c>
      <c r="BK361" s="231">
        <f>ROUND(I361*H361,2)</f>
        <v>0</v>
      </c>
      <c r="BL361" s="23" t="s">
        <v>259</v>
      </c>
      <c r="BM361" s="23" t="s">
        <v>679</v>
      </c>
    </row>
    <row r="362" spans="2:51" s="11" customFormat="1" ht="13.5">
      <c r="B362" s="236"/>
      <c r="C362" s="237"/>
      <c r="D362" s="238" t="s">
        <v>176</v>
      </c>
      <c r="E362" s="239" t="s">
        <v>21</v>
      </c>
      <c r="F362" s="240" t="s">
        <v>657</v>
      </c>
      <c r="G362" s="237"/>
      <c r="H362" s="241">
        <v>80</v>
      </c>
      <c r="I362" s="242"/>
      <c r="J362" s="237"/>
      <c r="K362" s="237"/>
      <c r="L362" s="243"/>
      <c r="M362" s="244"/>
      <c r="N362" s="245"/>
      <c r="O362" s="245"/>
      <c r="P362" s="245"/>
      <c r="Q362" s="245"/>
      <c r="R362" s="245"/>
      <c r="S362" s="245"/>
      <c r="T362" s="246"/>
      <c r="AT362" s="247" t="s">
        <v>176</v>
      </c>
      <c r="AU362" s="247" t="s">
        <v>82</v>
      </c>
      <c r="AV362" s="11" t="s">
        <v>82</v>
      </c>
      <c r="AW362" s="11" t="s">
        <v>35</v>
      </c>
      <c r="AX362" s="11" t="s">
        <v>80</v>
      </c>
      <c r="AY362" s="247" t="s">
        <v>134</v>
      </c>
    </row>
    <row r="363" spans="2:65" s="1" customFormat="1" ht="16.5" customHeight="1">
      <c r="B363" s="45"/>
      <c r="C363" s="220" t="s">
        <v>680</v>
      </c>
      <c r="D363" s="220" t="s">
        <v>137</v>
      </c>
      <c r="E363" s="221" t="s">
        <v>681</v>
      </c>
      <c r="F363" s="222" t="s">
        <v>682</v>
      </c>
      <c r="G363" s="223" t="s">
        <v>245</v>
      </c>
      <c r="H363" s="224">
        <v>72</v>
      </c>
      <c r="I363" s="225"/>
      <c r="J363" s="226">
        <f>ROUND(I363*H363,2)</f>
        <v>0</v>
      </c>
      <c r="K363" s="222" t="s">
        <v>140</v>
      </c>
      <c r="L363" s="71"/>
      <c r="M363" s="227" t="s">
        <v>21</v>
      </c>
      <c r="N363" s="228" t="s">
        <v>43</v>
      </c>
      <c r="O363" s="46"/>
      <c r="P363" s="229">
        <f>O363*H363</f>
        <v>0</v>
      </c>
      <c r="Q363" s="229">
        <v>0.00174</v>
      </c>
      <c r="R363" s="229">
        <f>Q363*H363</f>
        <v>0.12528</v>
      </c>
      <c r="S363" s="229">
        <v>0</v>
      </c>
      <c r="T363" s="230">
        <f>S363*H363</f>
        <v>0</v>
      </c>
      <c r="AR363" s="23" t="s">
        <v>259</v>
      </c>
      <c r="AT363" s="23" t="s">
        <v>137</v>
      </c>
      <c r="AU363" s="23" t="s">
        <v>82</v>
      </c>
      <c r="AY363" s="23" t="s">
        <v>134</v>
      </c>
      <c r="BE363" s="231">
        <f>IF(N363="základní",J363,0)</f>
        <v>0</v>
      </c>
      <c r="BF363" s="231">
        <f>IF(N363="snížená",J363,0)</f>
        <v>0</v>
      </c>
      <c r="BG363" s="231">
        <f>IF(N363="zákl. přenesená",J363,0)</f>
        <v>0</v>
      </c>
      <c r="BH363" s="231">
        <f>IF(N363="sníž. přenesená",J363,0)</f>
        <v>0</v>
      </c>
      <c r="BI363" s="231">
        <f>IF(N363="nulová",J363,0)</f>
        <v>0</v>
      </c>
      <c r="BJ363" s="23" t="s">
        <v>80</v>
      </c>
      <c r="BK363" s="231">
        <f>ROUND(I363*H363,2)</f>
        <v>0</v>
      </c>
      <c r="BL363" s="23" t="s">
        <v>259</v>
      </c>
      <c r="BM363" s="23" t="s">
        <v>683</v>
      </c>
    </row>
    <row r="364" spans="2:65" s="1" customFormat="1" ht="25.5" customHeight="1">
      <c r="B364" s="45"/>
      <c r="C364" s="220" t="s">
        <v>684</v>
      </c>
      <c r="D364" s="220" t="s">
        <v>137</v>
      </c>
      <c r="E364" s="221" t="s">
        <v>685</v>
      </c>
      <c r="F364" s="222" t="s">
        <v>686</v>
      </c>
      <c r="G364" s="223" t="s">
        <v>232</v>
      </c>
      <c r="H364" s="224">
        <v>4</v>
      </c>
      <c r="I364" s="225"/>
      <c r="J364" s="226">
        <f>ROUND(I364*H364,2)</f>
        <v>0</v>
      </c>
      <c r="K364" s="222" t="s">
        <v>140</v>
      </c>
      <c r="L364" s="71"/>
      <c r="M364" s="227" t="s">
        <v>21</v>
      </c>
      <c r="N364" s="228" t="s">
        <v>43</v>
      </c>
      <c r="O364" s="46"/>
      <c r="P364" s="229">
        <f>O364*H364</f>
        <v>0</v>
      </c>
      <c r="Q364" s="229">
        <v>0.00025</v>
      </c>
      <c r="R364" s="229">
        <f>Q364*H364</f>
        <v>0.001</v>
      </c>
      <c r="S364" s="229">
        <v>0</v>
      </c>
      <c r="T364" s="230">
        <f>S364*H364</f>
        <v>0</v>
      </c>
      <c r="AR364" s="23" t="s">
        <v>259</v>
      </c>
      <c r="AT364" s="23" t="s">
        <v>137</v>
      </c>
      <c r="AU364" s="23" t="s">
        <v>82</v>
      </c>
      <c r="AY364" s="23" t="s">
        <v>134</v>
      </c>
      <c r="BE364" s="231">
        <f>IF(N364="základní",J364,0)</f>
        <v>0</v>
      </c>
      <c r="BF364" s="231">
        <f>IF(N364="snížená",J364,0)</f>
        <v>0</v>
      </c>
      <c r="BG364" s="231">
        <f>IF(N364="zákl. přenesená",J364,0)</f>
        <v>0</v>
      </c>
      <c r="BH364" s="231">
        <f>IF(N364="sníž. přenesená",J364,0)</f>
        <v>0</v>
      </c>
      <c r="BI364" s="231">
        <f>IF(N364="nulová",J364,0)</f>
        <v>0</v>
      </c>
      <c r="BJ364" s="23" t="s">
        <v>80</v>
      </c>
      <c r="BK364" s="231">
        <f>ROUND(I364*H364,2)</f>
        <v>0</v>
      </c>
      <c r="BL364" s="23" t="s">
        <v>259</v>
      </c>
      <c r="BM364" s="23" t="s">
        <v>687</v>
      </c>
    </row>
    <row r="365" spans="2:65" s="1" customFormat="1" ht="25.5" customHeight="1">
      <c r="B365" s="45"/>
      <c r="C365" s="220" t="s">
        <v>688</v>
      </c>
      <c r="D365" s="220" t="s">
        <v>137</v>
      </c>
      <c r="E365" s="221" t="s">
        <v>689</v>
      </c>
      <c r="F365" s="222" t="s">
        <v>690</v>
      </c>
      <c r="G365" s="223" t="s">
        <v>245</v>
      </c>
      <c r="H365" s="224">
        <v>46</v>
      </c>
      <c r="I365" s="225"/>
      <c r="J365" s="226">
        <f>ROUND(I365*H365,2)</f>
        <v>0</v>
      </c>
      <c r="K365" s="222" t="s">
        <v>140</v>
      </c>
      <c r="L365" s="71"/>
      <c r="M365" s="227" t="s">
        <v>21</v>
      </c>
      <c r="N365" s="228" t="s">
        <v>43</v>
      </c>
      <c r="O365" s="46"/>
      <c r="P365" s="229">
        <f>O365*H365</f>
        <v>0</v>
      </c>
      <c r="Q365" s="229">
        <v>0.00665</v>
      </c>
      <c r="R365" s="229">
        <f>Q365*H365</f>
        <v>0.3059</v>
      </c>
      <c r="S365" s="229">
        <v>0</v>
      </c>
      <c r="T365" s="230">
        <f>S365*H365</f>
        <v>0</v>
      </c>
      <c r="AR365" s="23" t="s">
        <v>259</v>
      </c>
      <c r="AT365" s="23" t="s">
        <v>137</v>
      </c>
      <c r="AU365" s="23" t="s">
        <v>82</v>
      </c>
      <c r="AY365" s="23" t="s">
        <v>134</v>
      </c>
      <c r="BE365" s="231">
        <f>IF(N365="základní",J365,0)</f>
        <v>0</v>
      </c>
      <c r="BF365" s="231">
        <f>IF(N365="snížená",J365,0)</f>
        <v>0</v>
      </c>
      <c r="BG365" s="231">
        <f>IF(N365="zákl. přenesená",J365,0)</f>
        <v>0</v>
      </c>
      <c r="BH365" s="231">
        <f>IF(N365="sníž. přenesená",J365,0)</f>
        <v>0</v>
      </c>
      <c r="BI365" s="231">
        <f>IF(N365="nulová",J365,0)</f>
        <v>0</v>
      </c>
      <c r="BJ365" s="23" t="s">
        <v>80</v>
      </c>
      <c r="BK365" s="231">
        <f>ROUND(I365*H365,2)</f>
        <v>0</v>
      </c>
      <c r="BL365" s="23" t="s">
        <v>259</v>
      </c>
      <c r="BM365" s="23" t="s">
        <v>691</v>
      </c>
    </row>
    <row r="366" spans="2:65" s="1" customFormat="1" ht="16.5" customHeight="1">
      <c r="B366" s="45"/>
      <c r="C366" s="220" t="s">
        <v>692</v>
      </c>
      <c r="D366" s="220" t="s">
        <v>137</v>
      </c>
      <c r="E366" s="221" t="s">
        <v>693</v>
      </c>
      <c r="F366" s="222" t="s">
        <v>694</v>
      </c>
      <c r="G366" s="223" t="s">
        <v>245</v>
      </c>
      <c r="H366" s="224">
        <v>38</v>
      </c>
      <c r="I366" s="225"/>
      <c r="J366" s="226">
        <f>ROUND(I366*H366,2)</f>
        <v>0</v>
      </c>
      <c r="K366" s="222" t="s">
        <v>140</v>
      </c>
      <c r="L366" s="71"/>
      <c r="M366" s="227" t="s">
        <v>21</v>
      </c>
      <c r="N366" s="228" t="s">
        <v>43</v>
      </c>
      <c r="O366" s="46"/>
      <c r="P366" s="229">
        <f>O366*H366</f>
        <v>0</v>
      </c>
      <c r="Q366" s="229">
        <v>0.00283</v>
      </c>
      <c r="R366" s="229">
        <f>Q366*H366</f>
        <v>0.10754</v>
      </c>
      <c r="S366" s="229">
        <v>0</v>
      </c>
      <c r="T366" s="230">
        <f>S366*H366</f>
        <v>0</v>
      </c>
      <c r="AR366" s="23" t="s">
        <v>259</v>
      </c>
      <c r="AT366" s="23" t="s">
        <v>137</v>
      </c>
      <c r="AU366" s="23" t="s">
        <v>82</v>
      </c>
      <c r="AY366" s="23" t="s">
        <v>134</v>
      </c>
      <c r="BE366" s="231">
        <f>IF(N366="základní",J366,0)</f>
        <v>0</v>
      </c>
      <c r="BF366" s="231">
        <f>IF(N366="snížená",J366,0)</f>
        <v>0</v>
      </c>
      <c r="BG366" s="231">
        <f>IF(N366="zákl. přenesená",J366,0)</f>
        <v>0</v>
      </c>
      <c r="BH366" s="231">
        <f>IF(N366="sníž. přenesená",J366,0)</f>
        <v>0</v>
      </c>
      <c r="BI366" s="231">
        <f>IF(N366="nulová",J366,0)</f>
        <v>0</v>
      </c>
      <c r="BJ366" s="23" t="s">
        <v>80</v>
      </c>
      <c r="BK366" s="231">
        <f>ROUND(I366*H366,2)</f>
        <v>0</v>
      </c>
      <c r="BL366" s="23" t="s">
        <v>259</v>
      </c>
      <c r="BM366" s="23" t="s">
        <v>695</v>
      </c>
    </row>
    <row r="367" spans="2:63" s="10" customFormat="1" ht="29.85" customHeight="1">
      <c r="B367" s="204"/>
      <c r="C367" s="205"/>
      <c r="D367" s="206" t="s">
        <v>71</v>
      </c>
      <c r="E367" s="218" t="s">
        <v>696</v>
      </c>
      <c r="F367" s="218" t="s">
        <v>697</v>
      </c>
      <c r="G367" s="205"/>
      <c r="H367" s="205"/>
      <c r="I367" s="208"/>
      <c r="J367" s="219">
        <f>BK367</f>
        <v>0</v>
      </c>
      <c r="K367" s="205"/>
      <c r="L367" s="210"/>
      <c r="M367" s="211"/>
      <c r="N367" s="212"/>
      <c r="O367" s="212"/>
      <c r="P367" s="213">
        <f>SUM(P368:P392)</f>
        <v>0</v>
      </c>
      <c r="Q367" s="212"/>
      <c r="R367" s="213">
        <f>SUM(R368:R392)</f>
        <v>15.311089999999998</v>
      </c>
      <c r="S367" s="212"/>
      <c r="T367" s="214">
        <f>SUM(T368:T392)</f>
        <v>14.85024</v>
      </c>
      <c r="AR367" s="215" t="s">
        <v>82</v>
      </c>
      <c r="AT367" s="216" t="s">
        <v>71</v>
      </c>
      <c r="AU367" s="216" t="s">
        <v>80</v>
      </c>
      <c r="AY367" s="215" t="s">
        <v>134</v>
      </c>
      <c r="BK367" s="217">
        <f>SUM(BK368:BK392)</f>
        <v>0</v>
      </c>
    </row>
    <row r="368" spans="2:65" s="1" customFormat="1" ht="16.5" customHeight="1">
      <c r="B368" s="45"/>
      <c r="C368" s="220" t="s">
        <v>698</v>
      </c>
      <c r="D368" s="220" t="s">
        <v>137</v>
      </c>
      <c r="E368" s="221" t="s">
        <v>699</v>
      </c>
      <c r="F368" s="222" t="s">
        <v>700</v>
      </c>
      <c r="G368" s="223" t="s">
        <v>245</v>
      </c>
      <c r="H368" s="224">
        <v>44</v>
      </c>
      <c r="I368" s="225"/>
      <c r="J368" s="226">
        <f>ROUND(I368*H368,2)</f>
        <v>0</v>
      </c>
      <c r="K368" s="222" t="s">
        <v>140</v>
      </c>
      <c r="L368" s="71"/>
      <c r="M368" s="227" t="s">
        <v>21</v>
      </c>
      <c r="N368" s="228" t="s">
        <v>43</v>
      </c>
      <c r="O368" s="46"/>
      <c r="P368" s="229">
        <f>O368*H368</f>
        <v>0</v>
      </c>
      <c r="Q368" s="229">
        <v>1E-05</v>
      </c>
      <c r="R368" s="229">
        <f>Q368*H368</f>
        <v>0.00044</v>
      </c>
      <c r="S368" s="229">
        <v>0</v>
      </c>
      <c r="T368" s="230">
        <f>S368*H368</f>
        <v>0</v>
      </c>
      <c r="AR368" s="23" t="s">
        <v>259</v>
      </c>
      <c r="AT368" s="23" t="s">
        <v>137</v>
      </c>
      <c r="AU368" s="23" t="s">
        <v>82</v>
      </c>
      <c r="AY368" s="23" t="s">
        <v>134</v>
      </c>
      <c r="BE368" s="231">
        <f>IF(N368="základní",J368,0)</f>
        <v>0</v>
      </c>
      <c r="BF368" s="231">
        <f>IF(N368="snížená",J368,0)</f>
        <v>0</v>
      </c>
      <c r="BG368" s="231">
        <f>IF(N368="zákl. přenesená",J368,0)</f>
        <v>0</v>
      </c>
      <c r="BH368" s="231">
        <f>IF(N368="sníž. přenesená",J368,0)</f>
        <v>0</v>
      </c>
      <c r="BI368" s="231">
        <f>IF(N368="nulová",J368,0)</f>
        <v>0</v>
      </c>
      <c r="BJ368" s="23" t="s">
        <v>80</v>
      </c>
      <c r="BK368" s="231">
        <f>ROUND(I368*H368,2)</f>
        <v>0</v>
      </c>
      <c r="BL368" s="23" t="s">
        <v>259</v>
      </c>
      <c r="BM368" s="23" t="s">
        <v>701</v>
      </c>
    </row>
    <row r="369" spans="2:51" s="11" customFormat="1" ht="13.5">
      <c r="B369" s="236"/>
      <c r="C369" s="237"/>
      <c r="D369" s="238" t="s">
        <v>176</v>
      </c>
      <c r="E369" s="239" t="s">
        <v>21</v>
      </c>
      <c r="F369" s="240" t="s">
        <v>702</v>
      </c>
      <c r="G369" s="237"/>
      <c r="H369" s="241">
        <v>44</v>
      </c>
      <c r="I369" s="242"/>
      <c r="J369" s="237"/>
      <c r="K369" s="237"/>
      <c r="L369" s="243"/>
      <c r="M369" s="244"/>
      <c r="N369" s="245"/>
      <c r="O369" s="245"/>
      <c r="P369" s="245"/>
      <c r="Q369" s="245"/>
      <c r="R369" s="245"/>
      <c r="S369" s="245"/>
      <c r="T369" s="246"/>
      <c r="AT369" s="247" t="s">
        <v>176</v>
      </c>
      <c r="AU369" s="247" t="s">
        <v>82</v>
      </c>
      <c r="AV369" s="11" t="s">
        <v>82</v>
      </c>
      <c r="AW369" s="11" t="s">
        <v>35</v>
      </c>
      <c r="AX369" s="11" t="s">
        <v>80</v>
      </c>
      <c r="AY369" s="247" t="s">
        <v>134</v>
      </c>
    </row>
    <row r="370" spans="2:65" s="1" customFormat="1" ht="16.5" customHeight="1">
      <c r="B370" s="45"/>
      <c r="C370" s="259" t="s">
        <v>703</v>
      </c>
      <c r="D370" s="259" t="s">
        <v>220</v>
      </c>
      <c r="E370" s="260" t="s">
        <v>704</v>
      </c>
      <c r="F370" s="261" t="s">
        <v>705</v>
      </c>
      <c r="G370" s="262" t="s">
        <v>232</v>
      </c>
      <c r="H370" s="263">
        <v>9</v>
      </c>
      <c r="I370" s="264"/>
      <c r="J370" s="265">
        <f>ROUND(I370*H370,2)</f>
        <v>0</v>
      </c>
      <c r="K370" s="261" t="s">
        <v>140</v>
      </c>
      <c r="L370" s="266"/>
      <c r="M370" s="267" t="s">
        <v>21</v>
      </c>
      <c r="N370" s="268" t="s">
        <v>43</v>
      </c>
      <c r="O370" s="46"/>
      <c r="P370" s="229">
        <f>O370*H370</f>
        <v>0</v>
      </c>
      <c r="Q370" s="229">
        <v>0.0005</v>
      </c>
      <c r="R370" s="229">
        <f>Q370*H370</f>
        <v>0.0045000000000000005</v>
      </c>
      <c r="S370" s="229">
        <v>0</v>
      </c>
      <c r="T370" s="230">
        <f>S370*H370</f>
        <v>0</v>
      </c>
      <c r="AR370" s="23" t="s">
        <v>335</v>
      </c>
      <c r="AT370" s="23" t="s">
        <v>220</v>
      </c>
      <c r="AU370" s="23" t="s">
        <v>82</v>
      </c>
      <c r="AY370" s="23" t="s">
        <v>134</v>
      </c>
      <c r="BE370" s="231">
        <f>IF(N370="základní",J370,0)</f>
        <v>0</v>
      </c>
      <c r="BF370" s="231">
        <f>IF(N370="snížená",J370,0)</f>
        <v>0</v>
      </c>
      <c r="BG370" s="231">
        <f>IF(N370="zákl. přenesená",J370,0)</f>
        <v>0</v>
      </c>
      <c r="BH370" s="231">
        <f>IF(N370="sníž. přenesená",J370,0)</f>
        <v>0</v>
      </c>
      <c r="BI370" s="231">
        <f>IF(N370="nulová",J370,0)</f>
        <v>0</v>
      </c>
      <c r="BJ370" s="23" t="s">
        <v>80</v>
      </c>
      <c r="BK370" s="231">
        <f>ROUND(I370*H370,2)</f>
        <v>0</v>
      </c>
      <c r="BL370" s="23" t="s">
        <v>259</v>
      </c>
      <c r="BM370" s="23" t="s">
        <v>706</v>
      </c>
    </row>
    <row r="371" spans="2:51" s="11" customFormat="1" ht="13.5">
      <c r="B371" s="236"/>
      <c r="C371" s="237"/>
      <c r="D371" s="238" t="s">
        <v>176</v>
      </c>
      <c r="E371" s="239" t="s">
        <v>21</v>
      </c>
      <c r="F371" s="240" t="s">
        <v>707</v>
      </c>
      <c r="G371" s="237"/>
      <c r="H371" s="241">
        <v>9</v>
      </c>
      <c r="I371" s="242"/>
      <c r="J371" s="237"/>
      <c r="K371" s="237"/>
      <c r="L371" s="243"/>
      <c r="M371" s="244"/>
      <c r="N371" s="245"/>
      <c r="O371" s="245"/>
      <c r="P371" s="245"/>
      <c r="Q371" s="245"/>
      <c r="R371" s="245"/>
      <c r="S371" s="245"/>
      <c r="T371" s="246"/>
      <c r="AT371" s="247" t="s">
        <v>176</v>
      </c>
      <c r="AU371" s="247" t="s">
        <v>82</v>
      </c>
      <c r="AV371" s="11" t="s">
        <v>82</v>
      </c>
      <c r="AW371" s="11" t="s">
        <v>35</v>
      </c>
      <c r="AX371" s="11" t="s">
        <v>80</v>
      </c>
      <c r="AY371" s="247" t="s">
        <v>134</v>
      </c>
    </row>
    <row r="372" spans="2:65" s="1" customFormat="1" ht="16.5" customHeight="1">
      <c r="B372" s="45"/>
      <c r="C372" s="220" t="s">
        <v>708</v>
      </c>
      <c r="D372" s="220" t="s">
        <v>137</v>
      </c>
      <c r="E372" s="221" t="s">
        <v>709</v>
      </c>
      <c r="F372" s="222" t="s">
        <v>710</v>
      </c>
      <c r="G372" s="223" t="s">
        <v>245</v>
      </c>
      <c r="H372" s="224">
        <v>44</v>
      </c>
      <c r="I372" s="225"/>
      <c r="J372" s="226">
        <f>ROUND(I372*H372,2)</f>
        <v>0</v>
      </c>
      <c r="K372" s="222" t="s">
        <v>140</v>
      </c>
      <c r="L372" s="71"/>
      <c r="M372" s="227" t="s">
        <v>21</v>
      </c>
      <c r="N372" s="228" t="s">
        <v>43</v>
      </c>
      <c r="O372" s="46"/>
      <c r="P372" s="229">
        <f>O372*H372</f>
        <v>0</v>
      </c>
      <c r="Q372" s="229">
        <v>1E-05</v>
      </c>
      <c r="R372" s="229">
        <f>Q372*H372</f>
        <v>0.00044</v>
      </c>
      <c r="S372" s="229">
        <v>0</v>
      </c>
      <c r="T372" s="230">
        <f>S372*H372</f>
        <v>0</v>
      </c>
      <c r="AR372" s="23" t="s">
        <v>259</v>
      </c>
      <c r="AT372" s="23" t="s">
        <v>137</v>
      </c>
      <c r="AU372" s="23" t="s">
        <v>82</v>
      </c>
      <c r="AY372" s="23" t="s">
        <v>134</v>
      </c>
      <c r="BE372" s="231">
        <f>IF(N372="základní",J372,0)</f>
        <v>0</v>
      </c>
      <c r="BF372" s="231">
        <f>IF(N372="snížená",J372,0)</f>
        <v>0</v>
      </c>
      <c r="BG372" s="231">
        <f>IF(N372="zákl. přenesená",J372,0)</f>
        <v>0</v>
      </c>
      <c r="BH372" s="231">
        <f>IF(N372="sníž. přenesená",J372,0)</f>
        <v>0</v>
      </c>
      <c r="BI372" s="231">
        <f>IF(N372="nulová",J372,0)</f>
        <v>0</v>
      </c>
      <c r="BJ372" s="23" t="s">
        <v>80</v>
      </c>
      <c r="BK372" s="231">
        <f>ROUND(I372*H372,2)</f>
        <v>0</v>
      </c>
      <c r="BL372" s="23" t="s">
        <v>259</v>
      </c>
      <c r="BM372" s="23" t="s">
        <v>711</v>
      </c>
    </row>
    <row r="373" spans="2:65" s="1" customFormat="1" ht="16.5" customHeight="1">
      <c r="B373" s="45"/>
      <c r="C373" s="259" t="s">
        <v>712</v>
      </c>
      <c r="D373" s="259" t="s">
        <v>220</v>
      </c>
      <c r="E373" s="260" t="s">
        <v>713</v>
      </c>
      <c r="F373" s="261" t="s">
        <v>714</v>
      </c>
      <c r="G373" s="262" t="s">
        <v>232</v>
      </c>
      <c r="H373" s="263">
        <v>44</v>
      </c>
      <c r="I373" s="264"/>
      <c r="J373" s="265">
        <f>ROUND(I373*H373,2)</f>
        <v>0</v>
      </c>
      <c r="K373" s="261" t="s">
        <v>140</v>
      </c>
      <c r="L373" s="266"/>
      <c r="M373" s="267" t="s">
        <v>21</v>
      </c>
      <c r="N373" s="268" t="s">
        <v>43</v>
      </c>
      <c r="O373" s="46"/>
      <c r="P373" s="229">
        <f>O373*H373</f>
        <v>0</v>
      </c>
      <c r="Q373" s="229">
        <v>7E-05</v>
      </c>
      <c r="R373" s="229">
        <f>Q373*H373</f>
        <v>0.00308</v>
      </c>
      <c r="S373" s="229">
        <v>0</v>
      </c>
      <c r="T373" s="230">
        <f>S373*H373</f>
        <v>0</v>
      </c>
      <c r="AR373" s="23" t="s">
        <v>335</v>
      </c>
      <c r="AT373" s="23" t="s">
        <v>220</v>
      </c>
      <c r="AU373" s="23" t="s">
        <v>82</v>
      </c>
      <c r="AY373" s="23" t="s">
        <v>134</v>
      </c>
      <c r="BE373" s="231">
        <f>IF(N373="základní",J373,0)</f>
        <v>0</v>
      </c>
      <c r="BF373" s="231">
        <f>IF(N373="snížená",J373,0)</f>
        <v>0</v>
      </c>
      <c r="BG373" s="231">
        <f>IF(N373="zákl. přenesená",J373,0)</f>
        <v>0</v>
      </c>
      <c r="BH373" s="231">
        <f>IF(N373="sníž. přenesená",J373,0)</f>
        <v>0</v>
      </c>
      <c r="BI373" s="231">
        <f>IF(N373="nulová",J373,0)</f>
        <v>0</v>
      </c>
      <c r="BJ373" s="23" t="s">
        <v>80</v>
      </c>
      <c r="BK373" s="231">
        <f>ROUND(I373*H373,2)</f>
        <v>0</v>
      </c>
      <c r="BL373" s="23" t="s">
        <v>259</v>
      </c>
      <c r="BM373" s="23" t="s">
        <v>715</v>
      </c>
    </row>
    <row r="374" spans="2:65" s="1" customFormat="1" ht="16.5" customHeight="1">
      <c r="B374" s="45"/>
      <c r="C374" s="220" t="s">
        <v>716</v>
      </c>
      <c r="D374" s="220" t="s">
        <v>137</v>
      </c>
      <c r="E374" s="221" t="s">
        <v>717</v>
      </c>
      <c r="F374" s="222" t="s">
        <v>718</v>
      </c>
      <c r="G374" s="223" t="s">
        <v>188</v>
      </c>
      <c r="H374" s="224">
        <v>62</v>
      </c>
      <c r="I374" s="225"/>
      <c r="J374" s="226">
        <f>ROUND(I374*H374,2)</f>
        <v>0</v>
      </c>
      <c r="K374" s="222" t="s">
        <v>140</v>
      </c>
      <c r="L374" s="71"/>
      <c r="M374" s="227" t="s">
        <v>21</v>
      </c>
      <c r="N374" s="228" t="s">
        <v>43</v>
      </c>
      <c r="O374" s="46"/>
      <c r="P374" s="229">
        <f>O374*H374</f>
        <v>0</v>
      </c>
      <c r="Q374" s="229">
        <v>0</v>
      </c>
      <c r="R374" s="229">
        <f>Q374*H374</f>
        <v>0</v>
      </c>
      <c r="S374" s="229">
        <v>0.0445</v>
      </c>
      <c r="T374" s="230">
        <f>S374*H374</f>
        <v>2.759</v>
      </c>
      <c r="AR374" s="23" t="s">
        <v>259</v>
      </c>
      <c r="AT374" s="23" t="s">
        <v>137</v>
      </c>
      <c r="AU374" s="23" t="s">
        <v>82</v>
      </c>
      <c r="AY374" s="23" t="s">
        <v>134</v>
      </c>
      <c r="BE374" s="231">
        <f>IF(N374="základní",J374,0)</f>
        <v>0</v>
      </c>
      <c r="BF374" s="231">
        <f>IF(N374="snížená",J374,0)</f>
        <v>0</v>
      </c>
      <c r="BG374" s="231">
        <f>IF(N374="zákl. přenesená",J374,0)</f>
        <v>0</v>
      </c>
      <c r="BH374" s="231">
        <f>IF(N374="sníž. přenesená",J374,0)</f>
        <v>0</v>
      </c>
      <c r="BI374" s="231">
        <f>IF(N374="nulová",J374,0)</f>
        <v>0</v>
      </c>
      <c r="BJ374" s="23" t="s">
        <v>80</v>
      </c>
      <c r="BK374" s="231">
        <f>ROUND(I374*H374,2)</f>
        <v>0</v>
      </c>
      <c r="BL374" s="23" t="s">
        <v>259</v>
      </c>
      <c r="BM374" s="23" t="s">
        <v>719</v>
      </c>
    </row>
    <row r="375" spans="2:51" s="11" customFormat="1" ht="13.5">
      <c r="B375" s="236"/>
      <c r="C375" s="237"/>
      <c r="D375" s="238" t="s">
        <v>176</v>
      </c>
      <c r="E375" s="239" t="s">
        <v>21</v>
      </c>
      <c r="F375" s="240" t="s">
        <v>720</v>
      </c>
      <c r="G375" s="237"/>
      <c r="H375" s="241">
        <v>62</v>
      </c>
      <c r="I375" s="242"/>
      <c r="J375" s="237"/>
      <c r="K375" s="237"/>
      <c r="L375" s="243"/>
      <c r="M375" s="244"/>
      <c r="N375" s="245"/>
      <c r="O375" s="245"/>
      <c r="P375" s="245"/>
      <c r="Q375" s="245"/>
      <c r="R375" s="245"/>
      <c r="S375" s="245"/>
      <c r="T375" s="246"/>
      <c r="AT375" s="247" t="s">
        <v>176</v>
      </c>
      <c r="AU375" s="247" t="s">
        <v>82</v>
      </c>
      <c r="AV375" s="11" t="s">
        <v>82</v>
      </c>
      <c r="AW375" s="11" t="s">
        <v>35</v>
      </c>
      <c r="AX375" s="11" t="s">
        <v>80</v>
      </c>
      <c r="AY375" s="247" t="s">
        <v>134</v>
      </c>
    </row>
    <row r="376" spans="2:65" s="1" customFormat="1" ht="25.5" customHeight="1">
      <c r="B376" s="45"/>
      <c r="C376" s="220" t="s">
        <v>721</v>
      </c>
      <c r="D376" s="220" t="s">
        <v>137</v>
      </c>
      <c r="E376" s="221" t="s">
        <v>722</v>
      </c>
      <c r="F376" s="222" t="s">
        <v>723</v>
      </c>
      <c r="G376" s="223" t="s">
        <v>188</v>
      </c>
      <c r="H376" s="224">
        <v>248</v>
      </c>
      <c r="I376" s="225"/>
      <c r="J376" s="226">
        <f>ROUND(I376*H376,2)</f>
        <v>0</v>
      </c>
      <c r="K376" s="222" t="s">
        <v>140</v>
      </c>
      <c r="L376" s="71"/>
      <c r="M376" s="227" t="s">
        <v>21</v>
      </c>
      <c r="N376" s="228" t="s">
        <v>43</v>
      </c>
      <c r="O376" s="46"/>
      <c r="P376" s="229">
        <f>O376*H376</f>
        <v>0</v>
      </c>
      <c r="Q376" s="229">
        <v>0</v>
      </c>
      <c r="R376" s="229">
        <f>Q376*H376</f>
        <v>0</v>
      </c>
      <c r="S376" s="229">
        <v>0.0445</v>
      </c>
      <c r="T376" s="230">
        <f>S376*H376</f>
        <v>11.036</v>
      </c>
      <c r="AR376" s="23" t="s">
        <v>259</v>
      </c>
      <c r="AT376" s="23" t="s">
        <v>137</v>
      </c>
      <c r="AU376" s="23" t="s">
        <v>82</v>
      </c>
      <c r="AY376" s="23" t="s">
        <v>134</v>
      </c>
      <c r="BE376" s="231">
        <f>IF(N376="základní",J376,0)</f>
        <v>0</v>
      </c>
      <c r="BF376" s="231">
        <f>IF(N376="snížená",J376,0)</f>
        <v>0</v>
      </c>
      <c r="BG376" s="231">
        <f>IF(N376="zákl. přenesená",J376,0)</f>
        <v>0</v>
      </c>
      <c r="BH376" s="231">
        <f>IF(N376="sníž. přenesená",J376,0)</f>
        <v>0</v>
      </c>
      <c r="BI376" s="231">
        <f>IF(N376="nulová",J376,0)</f>
        <v>0</v>
      </c>
      <c r="BJ376" s="23" t="s">
        <v>80</v>
      </c>
      <c r="BK376" s="231">
        <f>ROUND(I376*H376,2)</f>
        <v>0</v>
      </c>
      <c r="BL376" s="23" t="s">
        <v>259</v>
      </c>
      <c r="BM376" s="23" t="s">
        <v>724</v>
      </c>
    </row>
    <row r="377" spans="2:51" s="11" customFormat="1" ht="13.5">
      <c r="B377" s="236"/>
      <c r="C377" s="237"/>
      <c r="D377" s="238" t="s">
        <v>176</v>
      </c>
      <c r="E377" s="239" t="s">
        <v>21</v>
      </c>
      <c r="F377" s="240" t="s">
        <v>725</v>
      </c>
      <c r="G377" s="237"/>
      <c r="H377" s="241">
        <v>248</v>
      </c>
      <c r="I377" s="242"/>
      <c r="J377" s="237"/>
      <c r="K377" s="237"/>
      <c r="L377" s="243"/>
      <c r="M377" s="244"/>
      <c r="N377" s="245"/>
      <c r="O377" s="245"/>
      <c r="P377" s="245"/>
      <c r="Q377" s="245"/>
      <c r="R377" s="245"/>
      <c r="S377" s="245"/>
      <c r="T377" s="246"/>
      <c r="AT377" s="247" t="s">
        <v>176</v>
      </c>
      <c r="AU377" s="247" t="s">
        <v>82</v>
      </c>
      <c r="AV377" s="11" t="s">
        <v>82</v>
      </c>
      <c r="AW377" s="11" t="s">
        <v>35</v>
      </c>
      <c r="AX377" s="11" t="s">
        <v>72</v>
      </c>
      <c r="AY377" s="247" t="s">
        <v>134</v>
      </c>
    </row>
    <row r="378" spans="2:51" s="12" customFormat="1" ht="13.5">
      <c r="B378" s="248"/>
      <c r="C378" s="249"/>
      <c r="D378" s="238" t="s">
        <v>176</v>
      </c>
      <c r="E378" s="250" t="s">
        <v>21</v>
      </c>
      <c r="F378" s="251" t="s">
        <v>178</v>
      </c>
      <c r="G378" s="249"/>
      <c r="H378" s="252">
        <v>248</v>
      </c>
      <c r="I378" s="253"/>
      <c r="J378" s="249"/>
      <c r="K378" s="249"/>
      <c r="L378" s="254"/>
      <c r="M378" s="255"/>
      <c r="N378" s="256"/>
      <c r="O378" s="256"/>
      <c r="P378" s="256"/>
      <c r="Q378" s="256"/>
      <c r="R378" s="256"/>
      <c r="S378" s="256"/>
      <c r="T378" s="257"/>
      <c r="AT378" s="258" t="s">
        <v>176</v>
      </c>
      <c r="AU378" s="258" t="s">
        <v>82</v>
      </c>
      <c r="AV378" s="12" t="s">
        <v>174</v>
      </c>
      <c r="AW378" s="12" t="s">
        <v>35</v>
      </c>
      <c r="AX378" s="12" t="s">
        <v>80</v>
      </c>
      <c r="AY378" s="258" t="s">
        <v>134</v>
      </c>
    </row>
    <row r="379" spans="2:65" s="1" customFormat="1" ht="25.5" customHeight="1">
      <c r="B379" s="45"/>
      <c r="C379" s="220" t="s">
        <v>726</v>
      </c>
      <c r="D379" s="220" t="s">
        <v>137</v>
      </c>
      <c r="E379" s="221" t="s">
        <v>727</v>
      </c>
      <c r="F379" s="222" t="s">
        <v>728</v>
      </c>
      <c r="G379" s="223" t="s">
        <v>245</v>
      </c>
      <c r="H379" s="224">
        <v>18.4</v>
      </c>
      <c r="I379" s="225"/>
      <c r="J379" s="226">
        <f>ROUND(I379*H379,2)</f>
        <v>0</v>
      </c>
      <c r="K379" s="222" t="s">
        <v>140</v>
      </c>
      <c r="L379" s="71"/>
      <c r="M379" s="227" t="s">
        <v>21</v>
      </c>
      <c r="N379" s="228" t="s">
        <v>43</v>
      </c>
      <c r="O379" s="46"/>
      <c r="P379" s="229">
        <f>O379*H379</f>
        <v>0</v>
      </c>
      <c r="Q379" s="229">
        <v>0</v>
      </c>
      <c r="R379" s="229">
        <f>Q379*H379</f>
        <v>0</v>
      </c>
      <c r="S379" s="229">
        <v>0.01147</v>
      </c>
      <c r="T379" s="230">
        <f>S379*H379</f>
        <v>0.21104799999999996</v>
      </c>
      <c r="AR379" s="23" t="s">
        <v>259</v>
      </c>
      <c r="AT379" s="23" t="s">
        <v>137</v>
      </c>
      <c r="AU379" s="23" t="s">
        <v>82</v>
      </c>
      <c r="AY379" s="23" t="s">
        <v>134</v>
      </c>
      <c r="BE379" s="231">
        <f>IF(N379="základní",J379,0)</f>
        <v>0</v>
      </c>
      <c r="BF379" s="231">
        <f>IF(N379="snížená",J379,0)</f>
        <v>0</v>
      </c>
      <c r="BG379" s="231">
        <f>IF(N379="zákl. přenesená",J379,0)</f>
        <v>0</v>
      </c>
      <c r="BH379" s="231">
        <f>IF(N379="sníž. přenesená",J379,0)</f>
        <v>0</v>
      </c>
      <c r="BI379" s="231">
        <f>IF(N379="nulová",J379,0)</f>
        <v>0</v>
      </c>
      <c r="BJ379" s="23" t="s">
        <v>80</v>
      </c>
      <c r="BK379" s="231">
        <f>ROUND(I379*H379,2)</f>
        <v>0</v>
      </c>
      <c r="BL379" s="23" t="s">
        <v>259</v>
      </c>
      <c r="BM379" s="23" t="s">
        <v>729</v>
      </c>
    </row>
    <row r="380" spans="2:51" s="11" customFormat="1" ht="13.5">
      <c r="B380" s="236"/>
      <c r="C380" s="237"/>
      <c r="D380" s="238" t="s">
        <v>176</v>
      </c>
      <c r="E380" s="239" t="s">
        <v>21</v>
      </c>
      <c r="F380" s="240" t="s">
        <v>730</v>
      </c>
      <c r="G380" s="237"/>
      <c r="H380" s="241">
        <v>18.4</v>
      </c>
      <c r="I380" s="242"/>
      <c r="J380" s="237"/>
      <c r="K380" s="237"/>
      <c r="L380" s="243"/>
      <c r="M380" s="244"/>
      <c r="N380" s="245"/>
      <c r="O380" s="245"/>
      <c r="P380" s="245"/>
      <c r="Q380" s="245"/>
      <c r="R380" s="245"/>
      <c r="S380" s="245"/>
      <c r="T380" s="246"/>
      <c r="AT380" s="247" t="s">
        <v>176</v>
      </c>
      <c r="AU380" s="247" t="s">
        <v>82</v>
      </c>
      <c r="AV380" s="11" t="s">
        <v>82</v>
      </c>
      <c r="AW380" s="11" t="s">
        <v>35</v>
      </c>
      <c r="AX380" s="11" t="s">
        <v>80</v>
      </c>
      <c r="AY380" s="247" t="s">
        <v>134</v>
      </c>
    </row>
    <row r="381" spans="2:65" s="1" customFormat="1" ht="25.5" customHeight="1">
      <c r="B381" s="45"/>
      <c r="C381" s="220" t="s">
        <v>731</v>
      </c>
      <c r="D381" s="220" t="s">
        <v>137</v>
      </c>
      <c r="E381" s="221" t="s">
        <v>732</v>
      </c>
      <c r="F381" s="222" t="s">
        <v>733</v>
      </c>
      <c r="G381" s="223" t="s">
        <v>245</v>
      </c>
      <c r="H381" s="224">
        <v>73.6</v>
      </c>
      <c r="I381" s="225"/>
      <c r="J381" s="226">
        <f>ROUND(I381*H381,2)</f>
        <v>0</v>
      </c>
      <c r="K381" s="222" t="s">
        <v>140</v>
      </c>
      <c r="L381" s="71"/>
      <c r="M381" s="227" t="s">
        <v>21</v>
      </c>
      <c r="N381" s="228" t="s">
        <v>43</v>
      </c>
      <c r="O381" s="46"/>
      <c r="P381" s="229">
        <f>O381*H381</f>
        <v>0</v>
      </c>
      <c r="Q381" s="229">
        <v>0</v>
      </c>
      <c r="R381" s="229">
        <f>Q381*H381</f>
        <v>0</v>
      </c>
      <c r="S381" s="229">
        <v>0.01147</v>
      </c>
      <c r="T381" s="230">
        <f>S381*H381</f>
        <v>0.8441919999999998</v>
      </c>
      <c r="AR381" s="23" t="s">
        <v>259</v>
      </c>
      <c r="AT381" s="23" t="s">
        <v>137</v>
      </c>
      <c r="AU381" s="23" t="s">
        <v>82</v>
      </c>
      <c r="AY381" s="23" t="s">
        <v>134</v>
      </c>
      <c r="BE381" s="231">
        <f>IF(N381="základní",J381,0)</f>
        <v>0</v>
      </c>
      <c r="BF381" s="231">
        <f>IF(N381="snížená",J381,0)</f>
        <v>0</v>
      </c>
      <c r="BG381" s="231">
        <f>IF(N381="zákl. přenesená",J381,0)</f>
        <v>0</v>
      </c>
      <c r="BH381" s="231">
        <f>IF(N381="sníž. přenesená",J381,0)</f>
        <v>0</v>
      </c>
      <c r="BI381" s="231">
        <f>IF(N381="nulová",J381,0)</f>
        <v>0</v>
      </c>
      <c r="BJ381" s="23" t="s">
        <v>80</v>
      </c>
      <c r="BK381" s="231">
        <f>ROUND(I381*H381,2)</f>
        <v>0</v>
      </c>
      <c r="BL381" s="23" t="s">
        <v>259</v>
      </c>
      <c r="BM381" s="23" t="s">
        <v>734</v>
      </c>
    </row>
    <row r="382" spans="2:51" s="11" customFormat="1" ht="13.5">
      <c r="B382" s="236"/>
      <c r="C382" s="237"/>
      <c r="D382" s="238" t="s">
        <v>176</v>
      </c>
      <c r="E382" s="239" t="s">
        <v>21</v>
      </c>
      <c r="F382" s="240" t="s">
        <v>735</v>
      </c>
      <c r="G382" s="237"/>
      <c r="H382" s="241">
        <v>73.6</v>
      </c>
      <c r="I382" s="242"/>
      <c r="J382" s="237"/>
      <c r="K382" s="237"/>
      <c r="L382" s="243"/>
      <c r="M382" s="244"/>
      <c r="N382" s="245"/>
      <c r="O382" s="245"/>
      <c r="P382" s="245"/>
      <c r="Q382" s="245"/>
      <c r="R382" s="245"/>
      <c r="S382" s="245"/>
      <c r="T382" s="246"/>
      <c r="AT382" s="247" t="s">
        <v>176</v>
      </c>
      <c r="AU382" s="247" t="s">
        <v>82</v>
      </c>
      <c r="AV382" s="11" t="s">
        <v>82</v>
      </c>
      <c r="AW382" s="11" t="s">
        <v>35</v>
      </c>
      <c r="AX382" s="11" t="s">
        <v>72</v>
      </c>
      <c r="AY382" s="247" t="s">
        <v>134</v>
      </c>
    </row>
    <row r="383" spans="2:51" s="12" customFormat="1" ht="13.5">
      <c r="B383" s="248"/>
      <c r="C383" s="249"/>
      <c r="D383" s="238" t="s">
        <v>176</v>
      </c>
      <c r="E383" s="250" t="s">
        <v>21</v>
      </c>
      <c r="F383" s="251" t="s">
        <v>178</v>
      </c>
      <c r="G383" s="249"/>
      <c r="H383" s="252">
        <v>73.6</v>
      </c>
      <c r="I383" s="253"/>
      <c r="J383" s="249"/>
      <c r="K383" s="249"/>
      <c r="L383" s="254"/>
      <c r="M383" s="255"/>
      <c r="N383" s="256"/>
      <c r="O383" s="256"/>
      <c r="P383" s="256"/>
      <c r="Q383" s="256"/>
      <c r="R383" s="256"/>
      <c r="S383" s="256"/>
      <c r="T383" s="257"/>
      <c r="AT383" s="258" t="s">
        <v>176</v>
      </c>
      <c r="AU383" s="258" t="s">
        <v>82</v>
      </c>
      <c r="AV383" s="12" t="s">
        <v>174</v>
      </c>
      <c r="AW383" s="12" t="s">
        <v>35</v>
      </c>
      <c r="AX383" s="12" t="s">
        <v>80</v>
      </c>
      <c r="AY383" s="258" t="s">
        <v>134</v>
      </c>
    </row>
    <row r="384" spans="2:65" s="1" customFormat="1" ht="25.5" customHeight="1">
      <c r="B384" s="45"/>
      <c r="C384" s="220" t="s">
        <v>736</v>
      </c>
      <c r="D384" s="220" t="s">
        <v>137</v>
      </c>
      <c r="E384" s="221" t="s">
        <v>737</v>
      </c>
      <c r="F384" s="222" t="s">
        <v>738</v>
      </c>
      <c r="G384" s="223" t="s">
        <v>188</v>
      </c>
      <c r="H384" s="224">
        <v>310</v>
      </c>
      <c r="I384" s="225"/>
      <c r="J384" s="226">
        <f>ROUND(I384*H384,2)</f>
        <v>0</v>
      </c>
      <c r="K384" s="222" t="s">
        <v>140</v>
      </c>
      <c r="L384" s="71"/>
      <c r="M384" s="227" t="s">
        <v>21</v>
      </c>
      <c r="N384" s="228" t="s">
        <v>43</v>
      </c>
      <c r="O384" s="46"/>
      <c r="P384" s="229">
        <f>O384*H384</f>
        <v>0</v>
      </c>
      <c r="Q384" s="229">
        <v>0.0445</v>
      </c>
      <c r="R384" s="229">
        <f>Q384*H384</f>
        <v>13.795</v>
      </c>
      <c r="S384" s="229">
        <v>0</v>
      </c>
      <c r="T384" s="230">
        <f>S384*H384</f>
        <v>0</v>
      </c>
      <c r="AR384" s="23" t="s">
        <v>259</v>
      </c>
      <c r="AT384" s="23" t="s">
        <v>137</v>
      </c>
      <c r="AU384" s="23" t="s">
        <v>82</v>
      </c>
      <c r="AY384" s="23" t="s">
        <v>134</v>
      </c>
      <c r="BE384" s="231">
        <f>IF(N384="základní",J384,0)</f>
        <v>0</v>
      </c>
      <c r="BF384" s="231">
        <f>IF(N384="snížená",J384,0)</f>
        <v>0</v>
      </c>
      <c r="BG384" s="231">
        <f>IF(N384="zákl. přenesená",J384,0)</f>
        <v>0</v>
      </c>
      <c r="BH384" s="231">
        <f>IF(N384="sníž. přenesená",J384,0)</f>
        <v>0</v>
      </c>
      <c r="BI384" s="231">
        <f>IF(N384="nulová",J384,0)</f>
        <v>0</v>
      </c>
      <c r="BJ384" s="23" t="s">
        <v>80</v>
      </c>
      <c r="BK384" s="231">
        <f>ROUND(I384*H384,2)</f>
        <v>0</v>
      </c>
      <c r="BL384" s="23" t="s">
        <v>259</v>
      </c>
      <c r="BM384" s="23" t="s">
        <v>739</v>
      </c>
    </row>
    <row r="385" spans="2:65" s="1" customFormat="1" ht="25.5" customHeight="1">
      <c r="B385" s="45"/>
      <c r="C385" s="220" t="s">
        <v>740</v>
      </c>
      <c r="D385" s="220" t="s">
        <v>137</v>
      </c>
      <c r="E385" s="221" t="s">
        <v>741</v>
      </c>
      <c r="F385" s="222" t="s">
        <v>742</v>
      </c>
      <c r="G385" s="223" t="s">
        <v>245</v>
      </c>
      <c r="H385" s="224">
        <v>92</v>
      </c>
      <c r="I385" s="225"/>
      <c r="J385" s="226">
        <f>ROUND(I385*H385,2)</f>
        <v>0</v>
      </c>
      <c r="K385" s="222" t="s">
        <v>140</v>
      </c>
      <c r="L385" s="71"/>
      <c r="M385" s="227" t="s">
        <v>21</v>
      </c>
      <c r="N385" s="228" t="s">
        <v>43</v>
      </c>
      <c r="O385" s="46"/>
      <c r="P385" s="229">
        <f>O385*H385</f>
        <v>0</v>
      </c>
      <c r="Q385" s="229">
        <v>0.01147</v>
      </c>
      <c r="R385" s="229">
        <f>Q385*H385</f>
        <v>1.05524</v>
      </c>
      <c r="S385" s="229">
        <v>0</v>
      </c>
      <c r="T385" s="230">
        <f>S385*H385</f>
        <v>0</v>
      </c>
      <c r="AR385" s="23" t="s">
        <v>259</v>
      </c>
      <c r="AT385" s="23" t="s">
        <v>137</v>
      </c>
      <c r="AU385" s="23" t="s">
        <v>82</v>
      </c>
      <c r="AY385" s="23" t="s">
        <v>134</v>
      </c>
      <c r="BE385" s="231">
        <f>IF(N385="základní",J385,0)</f>
        <v>0</v>
      </c>
      <c r="BF385" s="231">
        <f>IF(N385="snížená",J385,0)</f>
        <v>0</v>
      </c>
      <c r="BG385" s="231">
        <f>IF(N385="zákl. přenesená",J385,0)</f>
        <v>0</v>
      </c>
      <c r="BH385" s="231">
        <f>IF(N385="sníž. přenesená",J385,0)</f>
        <v>0</v>
      </c>
      <c r="BI385" s="231">
        <f>IF(N385="nulová",J385,0)</f>
        <v>0</v>
      </c>
      <c r="BJ385" s="23" t="s">
        <v>80</v>
      </c>
      <c r="BK385" s="231">
        <f>ROUND(I385*H385,2)</f>
        <v>0</v>
      </c>
      <c r="BL385" s="23" t="s">
        <v>259</v>
      </c>
      <c r="BM385" s="23" t="s">
        <v>743</v>
      </c>
    </row>
    <row r="386" spans="2:65" s="1" customFormat="1" ht="16.5" customHeight="1">
      <c r="B386" s="45"/>
      <c r="C386" s="220" t="s">
        <v>744</v>
      </c>
      <c r="D386" s="220" t="s">
        <v>137</v>
      </c>
      <c r="E386" s="221" t="s">
        <v>745</v>
      </c>
      <c r="F386" s="222" t="s">
        <v>746</v>
      </c>
      <c r="G386" s="223" t="s">
        <v>245</v>
      </c>
      <c r="H386" s="224">
        <v>45</v>
      </c>
      <c r="I386" s="225"/>
      <c r="J386" s="226">
        <f>ROUND(I386*H386,2)</f>
        <v>0</v>
      </c>
      <c r="K386" s="222" t="s">
        <v>140</v>
      </c>
      <c r="L386" s="71"/>
      <c r="M386" s="227" t="s">
        <v>21</v>
      </c>
      <c r="N386" s="228" t="s">
        <v>43</v>
      </c>
      <c r="O386" s="46"/>
      <c r="P386" s="229">
        <f>O386*H386</f>
        <v>0</v>
      </c>
      <c r="Q386" s="229">
        <v>4E-05</v>
      </c>
      <c r="R386" s="229">
        <f>Q386*H386</f>
        <v>0.0018000000000000002</v>
      </c>
      <c r="S386" s="229">
        <v>0</v>
      </c>
      <c r="T386" s="230">
        <f>S386*H386</f>
        <v>0</v>
      </c>
      <c r="AR386" s="23" t="s">
        <v>259</v>
      </c>
      <c r="AT386" s="23" t="s">
        <v>137</v>
      </c>
      <c r="AU386" s="23" t="s">
        <v>82</v>
      </c>
      <c r="AY386" s="23" t="s">
        <v>134</v>
      </c>
      <c r="BE386" s="231">
        <f>IF(N386="základní",J386,0)</f>
        <v>0</v>
      </c>
      <c r="BF386" s="231">
        <f>IF(N386="snížená",J386,0)</f>
        <v>0</v>
      </c>
      <c r="BG386" s="231">
        <f>IF(N386="zákl. přenesená",J386,0)</f>
        <v>0</v>
      </c>
      <c r="BH386" s="231">
        <f>IF(N386="sníž. přenesená",J386,0)</f>
        <v>0</v>
      </c>
      <c r="BI386" s="231">
        <f>IF(N386="nulová",J386,0)</f>
        <v>0</v>
      </c>
      <c r="BJ386" s="23" t="s">
        <v>80</v>
      </c>
      <c r="BK386" s="231">
        <f>ROUND(I386*H386,2)</f>
        <v>0</v>
      </c>
      <c r="BL386" s="23" t="s">
        <v>259</v>
      </c>
      <c r="BM386" s="23" t="s">
        <v>747</v>
      </c>
    </row>
    <row r="387" spans="2:65" s="1" customFormat="1" ht="25.5" customHeight="1">
      <c r="B387" s="45"/>
      <c r="C387" s="220" t="s">
        <v>748</v>
      </c>
      <c r="D387" s="220" t="s">
        <v>137</v>
      </c>
      <c r="E387" s="221" t="s">
        <v>749</v>
      </c>
      <c r="F387" s="222" t="s">
        <v>750</v>
      </c>
      <c r="G387" s="223" t="s">
        <v>245</v>
      </c>
      <c r="H387" s="224">
        <v>9</v>
      </c>
      <c r="I387" s="225"/>
      <c r="J387" s="226">
        <f>ROUND(I387*H387,2)</f>
        <v>0</v>
      </c>
      <c r="K387" s="222" t="s">
        <v>140</v>
      </c>
      <c r="L387" s="71"/>
      <c r="M387" s="227" t="s">
        <v>21</v>
      </c>
      <c r="N387" s="228" t="s">
        <v>43</v>
      </c>
      <c r="O387" s="46"/>
      <c r="P387" s="229">
        <f>O387*H387</f>
        <v>0</v>
      </c>
      <c r="Q387" s="229">
        <v>0.00081</v>
      </c>
      <c r="R387" s="229">
        <f>Q387*H387</f>
        <v>0.00729</v>
      </c>
      <c r="S387" s="229">
        <v>0</v>
      </c>
      <c r="T387" s="230">
        <f>S387*H387</f>
        <v>0</v>
      </c>
      <c r="AR387" s="23" t="s">
        <v>259</v>
      </c>
      <c r="AT387" s="23" t="s">
        <v>137</v>
      </c>
      <c r="AU387" s="23" t="s">
        <v>82</v>
      </c>
      <c r="AY387" s="23" t="s">
        <v>134</v>
      </c>
      <c r="BE387" s="231">
        <f>IF(N387="základní",J387,0)</f>
        <v>0</v>
      </c>
      <c r="BF387" s="231">
        <f>IF(N387="snížená",J387,0)</f>
        <v>0</v>
      </c>
      <c r="BG387" s="231">
        <f>IF(N387="zákl. přenesená",J387,0)</f>
        <v>0</v>
      </c>
      <c r="BH387" s="231">
        <f>IF(N387="sníž. přenesená",J387,0)</f>
        <v>0</v>
      </c>
      <c r="BI387" s="231">
        <f>IF(N387="nulová",J387,0)</f>
        <v>0</v>
      </c>
      <c r="BJ387" s="23" t="s">
        <v>80</v>
      </c>
      <c r="BK387" s="231">
        <f>ROUND(I387*H387,2)</f>
        <v>0</v>
      </c>
      <c r="BL387" s="23" t="s">
        <v>259</v>
      </c>
      <c r="BM387" s="23" t="s">
        <v>751</v>
      </c>
    </row>
    <row r="388" spans="2:65" s="1" customFormat="1" ht="25.5" customHeight="1">
      <c r="B388" s="45"/>
      <c r="C388" s="220" t="s">
        <v>752</v>
      </c>
      <c r="D388" s="220" t="s">
        <v>137</v>
      </c>
      <c r="E388" s="221" t="s">
        <v>753</v>
      </c>
      <c r="F388" s="222" t="s">
        <v>754</v>
      </c>
      <c r="G388" s="223" t="s">
        <v>188</v>
      </c>
      <c r="H388" s="224">
        <v>310</v>
      </c>
      <c r="I388" s="225"/>
      <c r="J388" s="226">
        <f>ROUND(I388*H388,2)</f>
        <v>0</v>
      </c>
      <c r="K388" s="222" t="s">
        <v>140</v>
      </c>
      <c r="L388" s="71"/>
      <c r="M388" s="227" t="s">
        <v>21</v>
      </c>
      <c r="N388" s="228" t="s">
        <v>43</v>
      </c>
      <c r="O388" s="46"/>
      <c r="P388" s="229">
        <f>O388*H388</f>
        <v>0</v>
      </c>
      <c r="Q388" s="229">
        <v>0</v>
      </c>
      <c r="R388" s="229">
        <f>Q388*H388</f>
        <v>0</v>
      </c>
      <c r="S388" s="229">
        <v>0</v>
      </c>
      <c r="T388" s="230">
        <f>S388*H388</f>
        <v>0</v>
      </c>
      <c r="AR388" s="23" t="s">
        <v>259</v>
      </c>
      <c r="AT388" s="23" t="s">
        <v>137</v>
      </c>
      <c r="AU388" s="23" t="s">
        <v>82</v>
      </c>
      <c r="AY388" s="23" t="s">
        <v>134</v>
      </c>
      <c r="BE388" s="231">
        <f>IF(N388="základní",J388,0)</f>
        <v>0</v>
      </c>
      <c r="BF388" s="231">
        <f>IF(N388="snížená",J388,0)</f>
        <v>0</v>
      </c>
      <c r="BG388" s="231">
        <f>IF(N388="zákl. přenesená",J388,0)</f>
        <v>0</v>
      </c>
      <c r="BH388" s="231">
        <f>IF(N388="sníž. přenesená",J388,0)</f>
        <v>0</v>
      </c>
      <c r="BI388" s="231">
        <f>IF(N388="nulová",J388,0)</f>
        <v>0</v>
      </c>
      <c r="BJ388" s="23" t="s">
        <v>80</v>
      </c>
      <c r="BK388" s="231">
        <f>ROUND(I388*H388,2)</f>
        <v>0</v>
      </c>
      <c r="BL388" s="23" t="s">
        <v>259</v>
      </c>
      <c r="BM388" s="23" t="s">
        <v>755</v>
      </c>
    </row>
    <row r="389" spans="2:65" s="1" customFormat="1" ht="16.5" customHeight="1">
      <c r="B389" s="45"/>
      <c r="C389" s="259" t="s">
        <v>756</v>
      </c>
      <c r="D389" s="259" t="s">
        <v>220</v>
      </c>
      <c r="E389" s="260" t="s">
        <v>757</v>
      </c>
      <c r="F389" s="261" t="s">
        <v>758</v>
      </c>
      <c r="G389" s="262" t="s">
        <v>188</v>
      </c>
      <c r="H389" s="263">
        <v>341</v>
      </c>
      <c r="I389" s="264"/>
      <c r="J389" s="265">
        <f>ROUND(I389*H389,2)</f>
        <v>0</v>
      </c>
      <c r="K389" s="261" t="s">
        <v>140</v>
      </c>
      <c r="L389" s="266"/>
      <c r="M389" s="267" t="s">
        <v>21</v>
      </c>
      <c r="N389" s="268" t="s">
        <v>43</v>
      </c>
      <c r="O389" s="46"/>
      <c r="P389" s="229">
        <f>O389*H389</f>
        <v>0</v>
      </c>
      <c r="Q389" s="229">
        <v>0.0013</v>
      </c>
      <c r="R389" s="229">
        <f>Q389*H389</f>
        <v>0.44329999999999997</v>
      </c>
      <c r="S389" s="229">
        <v>0</v>
      </c>
      <c r="T389" s="230">
        <f>S389*H389</f>
        <v>0</v>
      </c>
      <c r="AR389" s="23" t="s">
        <v>335</v>
      </c>
      <c r="AT389" s="23" t="s">
        <v>220</v>
      </c>
      <c r="AU389" s="23" t="s">
        <v>82</v>
      </c>
      <c r="AY389" s="23" t="s">
        <v>134</v>
      </c>
      <c r="BE389" s="231">
        <f>IF(N389="základní",J389,0)</f>
        <v>0</v>
      </c>
      <c r="BF389" s="231">
        <f>IF(N389="snížená",J389,0)</f>
        <v>0</v>
      </c>
      <c r="BG389" s="231">
        <f>IF(N389="zákl. přenesená",J389,0)</f>
        <v>0</v>
      </c>
      <c r="BH389" s="231">
        <f>IF(N389="sníž. přenesená",J389,0)</f>
        <v>0</v>
      </c>
      <c r="BI389" s="231">
        <f>IF(N389="nulová",J389,0)</f>
        <v>0</v>
      </c>
      <c r="BJ389" s="23" t="s">
        <v>80</v>
      </c>
      <c r="BK389" s="231">
        <f>ROUND(I389*H389,2)</f>
        <v>0</v>
      </c>
      <c r="BL389" s="23" t="s">
        <v>259</v>
      </c>
      <c r="BM389" s="23" t="s">
        <v>759</v>
      </c>
    </row>
    <row r="390" spans="2:51" s="11" customFormat="1" ht="13.5">
      <c r="B390" s="236"/>
      <c r="C390" s="237"/>
      <c r="D390" s="238" t="s">
        <v>176</v>
      </c>
      <c r="E390" s="237"/>
      <c r="F390" s="240" t="s">
        <v>760</v>
      </c>
      <c r="G390" s="237"/>
      <c r="H390" s="241">
        <v>341</v>
      </c>
      <c r="I390" s="242"/>
      <c r="J390" s="237"/>
      <c r="K390" s="237"/>
      <c r="L390" s="243"/>
      <c r="M390" s="244"/>
      <c r="N390" s="245"/>
      <c r="O390" s="245"/>
      <c r="P390" s="245"/>
      <c r="Q390" s="245"/>
      <c r="R390" s="245"/>
      <c r="S390" s="245"/>
      <c r="T390" s="246"/>
      <c r="AT390" s="247" t="s">
        <v>176</v>
      </c>
      <c r="AU390" s="247" t="s">
        <v>82</v>
      </c>
      <c r="AV390" s="11" t="s">
        <v>82</v>
      </c>
      <c r="AW390" s="11" t="s">
        <v>6</v>
      </c>
      <c r="AX390" s="11" t="s">
        <v>80</v>
      </c>
      <c r="AY390" s="247" t="s">
        <v>134</v>
      </c>
    </row>
    <row r="391" spans="2:65" s="1" customFormat="1" ht="16.5" customHeight="1">
      <c r="B391" s="45"/>
      <c r="C391" s="220" t="s">
        <v>761</v>
      </c>
      <c r="D391" s="220" t="s">
        <v>137</v>
      </c>
      <c r="E391" s="221" t="s">
        <v>762</v>
      </c>
      <c r="F391" s="222" t="s">
        <v>763</v>
      </c>
      <c r="G391" s="223" t="s">
        <v>181</v>
      </c>
      <c r="H391" s="224">
        <v>15.311</v>
      </c>
      <c r="I391" s="225"/>
      <c r="J391" s="226">
        <f>ROUND(I391*H391,2)</f>
        <v>0</v>
      </c>
      <c r="K391" s="222" t="s">
        <v>140</v>
      </c>
      <c r="L391" s="71"/>
      <c r="M391" s="227" t="s">
        <v>21</v>
      </c>
      <c r="N391" s="228" t="s">
        <v>43</v>
      </c>
      <c r="O391" s="46"/>
      <c r="P391" s="229">
        <f>O391*H391</f>
        <v>0</v>
      </c>
      <c r="Q391" s="229">
        <v>0</v>
      </c>
      <c r="R391" s="229">
        <f>Q391*H391</f>
        <v>0</v>
      </c>
      <c r="S391" s="229">
        <v>0</v>
      </c>
      <c r="T391" s="230">
        <f>S391*H391</f>
        <v>0</v>
      </c>
      <c r="AR391" s="23" t="s">
        <v>259</v>
      </c>
      <c r="AT391" s="23" t="s">
        <v>137</v>
      </c>
      <c r="AU391" s="23" t="s">
        <v>82</v>
      </c>
      <c r="AY391" s="23" t="s">
        <v>134</v>
      </c>
      <c r="BE391" s="231">
        <f>IF(N391="základní",J391,0)</f>
        <v>0</v>
      </c>
      <c r="BF391" s="231">
        <f>IF(N391="snížená",J391,0)</f>
        <v>0</v>
      </c>
      <c r="BG391" s="231">
        <f>IF(N391="zákl. přenesená",J391,0)</f>
        <v>0</v>
      </c>
      <c r="BH391" s="231">
        <f>IF(N391="sníž. přenesená",J391,0)</f>
        <v>0</v>
      </c>
      <c r="BI391" s="231">
        <f>IF(N391="nulová",J391,0)</f>
        <v>0</v>
      </c>
      <c r="BJ391" s="23" t="s">
        <v>80</v>
      </c>
      <c r="BK391" s="231">
        <f>ROUND(I391*H391,2)</f>
        <v>0</v>
      </c>
      <c r="BL391" s="23" t="s">
        <v>259</v>
      </c>
      <c r="BM391" s="23" t="s">
        <v>764</v>
      </c>
    </row>
    <row r="392" spans="2:65" s="1" customFormat="1" ht="16.5" customHeight="1">
      <c r="B392" s="45"/>
      <c r="C392" s="220" t="s">
        <v>765</v>
      </c>
      <c r="D392" s="220" t="s">
        <v>137</v>
      </c>
      <c r="E392" s="221" t="s">
        <v>766</v>
      </c>
      <c r="F392" s="222" t="s">
        <v>767</v>
      </c>
      <c r="G392" s="223" t="s">
        <v>181</v>
      </c>
      <c r="H392" s="224">
        <v>15.311</v>
      </c>
      <c r="I392" s="225"/>
      <c r="J392" s="226">
        <f>ROUND(I392*H392,2)</f>
        <v>0</v>
      </c>
      <c r="K392" s="222" t="s">
        <v>140</v>
      </c>
      <c r="L392" s="71"/>
      <c r="M392" s="227" t="s">
        <v>21</v>
      </c>
      <c r="N392" s="228" t="s">
        <v>43</v>
      </c>
      <c r="O392" s="46"/>
      <c r="P392" s="229">
        <f>O392*H392</f>
        <v>0</v>
      </c>
      <c r="Q392" s="229">
        <v>0</v>
      </c>
      <c r="R392" s="229">
        <f>Q392*H392</f>
        <v>0</v>
      </c>
      <c r="S392" s="229">
        <v>0</v>
      </c>
      <c r="T392" s="230">
        <f>S392*H392</f>
        <v>0</v>
      </c>
      <c r="AR392" s="23" t="s">
        <v>259</v>
      </c>
      <c r="AT392" s="23" t="s">
        <v>137</v>
      </c>
      <c r="AU392" s="23" t="s">
        <v>82</v>
      </c>
      <c r="AY392" s="23" t="s">
        <v>134</v>
      </c>
      <c r="BE392" s="231">
        <f>IF(N392="základní",J392,0)</f>
        <v>0</v>
      </c>
      <c r="BF392" s="231">
        <f>IF(N392="snížená",J392,0)</f>
        <v>0</v>
      </c>
      <c r="BG392" s="231">
        <f>IF(N392="zákl. přenesená",J392,0)</f>
        <v>0</v>
      </c>
      <c r="BH392" s="231">
        <f>IF(N392="sníž. přenesená",J392,0)</f>
        <v>0</v>
      </c>
      <c r="BI392" s="231">
        <f>IF(N392="nulová",J392,0)</f>
        <v>0</v>
      </c>
      <c r="BJ392" s="23" t="s">
        <v>80</v>
      </c>
      <c r="BK392" s="231">
        <f>ROUND(I392*H392,2)</f>
        <v>0</v>
      </c>
      <c r="BL392" s="23" t="s">
        <v>259</v>
      </c>
      <c r="BM392" s="23" t="s">
        <v>768</v>
      </c>
    </row>
    <row r="393" spans="2:63" s="10" customFormat="1" ht="29.85" customHeight="1">
      <c r="B393" s="204"/>
      <c r="C393" s="205"/>
      <c r="D393" s="206" t="s">
        <v>71</v>
      </c>
      <c r="E393" s="218" t="s">
        <v>769</v>
      </c>
      <c r="F393" s="218" t="s">
        <v>770</v>
      </c>
      <c r="G393" s="205"/>
      <c r="H393" s="205"/>
      <c r="I393" s="208"/>
      <c r="J393" s="219">
        <f>BK393</f>
        <v>0</v>
      </c>
      <c r="K393" s="205"/>
      <c r="L393" s="210"/>
      <c r="M393" s="211"/>
      <c r="N393" s="212"/>
      <c r="O393" s="212"/>
      <c r="P393" s="213">
        <f>SUM(P394:P405)</f>
        <v>0</v>
      </c>
      <c r="Q393" s="212"/>
      <c r="R393" s="213">
        <f>SUM(R394:R405)</f>
        <v>0.33519849999999995</v>
      </c>
      <c r="S393" s="212"/>
      <c r="T393" s="214">
        <f>SUM(T394:T405)</f>
        <v>0.048</v>
      </c>
      <c r="AR393" s="215" t="s">
        <v>82</v>
      </c>
      <c r="AT393" s="216" t="s">
        <v>71</v>
      </c>
      <c r="AU393" s="216" t="s">
        <v>80</v>
      </c>
      <c r="AY393" s="215" t="s">
        <v>134</v>
      </c>
      <c r="BK393" s="217">
        <f>SUM(BK394:BK405)</f>
        <v>0</v>
      </c>
    </row>
    <row r="394" spans="2:65" s="1" customFormat="1" ht="16.5" customHeight="1">
      <c r="B394" s="45"/>
      <c r="C394" s="220" t="s">
        <v>771</v>
      </c>
      <c r="D394" s="220" t="s">
        <v>137</v>
      </c>
      <c r="E394" s="221" t="s">
        <v>772</v>
      </c>
      <c r="F394" s="222" t="s">
        <v>773</v>
      </c>
      <c r="G394" s="223" t="s">
        <v>232</v>
      </c>
      <c r="H394" s="224">
        <v>1</v>
      </c>
      <c r="I394" s="225"/>
      <c r="J394" s="226">
        <f>ROUND(I394*H394,2)</f>
        <v>0</v>
      </c>
      <c r="K394" s="222" t="s">
        <v>140</v>
      </c>
      <c r="L394" s="71"/>
      <c r="M394" s="227" t="s">
        <v>21</v>
      </c>
      <c r="N394" s="228" t="s">
        <v>43</v>
      </c>
      <c r="O394" s="46"/>
      <c r="P394" s="229">
        <f>O394*H394</f>
        <v>0</v>
      </c>
      <c r="Q394" s="229">
        <v>0.00042</v>
      </c>
      <c r="R394" s="229">
        <f>Q394*H394</f>
        <v>0.00042</v>
      </c>
      <c r="S394" s="229">
        <v>0</v>
      </c>
      <c r="T394" s="230">
        <f>S394*H394</f>
        <v>0</v>
      </c>
      <c r="AR394" s="23" t="s">
        <v>259</v>
      </c>
      <c r="AT394" s="23" t="s">
        <v>137</v>
      </c>
      <c r="AU394" s="23" t="s">
        <v>82</v>
      </c>
      <c r="AY394" s="23" t="s">
        <v>134</v>
      </c>
      <c r="BE394" s="231">
        <f>IF(N394="základní",J394,0)</f>
        <v>0</v>
      </c>
      <c r="BF394" s="231">
        <f>IF(N394="snížená",J394,0)</f>
        <v>0</v>
      </c>
      <c r="BG394" s="231">
        <f>IF(N394="zákl. přenesená",J394,0)</f>
        <v>0</v>
      </c>
      <c r="BH394" s="231">
        <f>IF(N394="sníž. přenesená",J394,0)</f>
        <v>0</v>
      </c>
      <c r="BI394" s="231">
        <f>IF(N394="nulová",J394,0)</f>
        <v>0</v>
      </c>
      <c r="BJ394" s="23" t="s">
        <v>80</v>
      </c>
      <c r="BK394" s="231">
        <f>ROUND(I394*H394,2)</f>
        <v>0</v>
      </c>
      <c r="BL394" s="23" t="s">
        <v>259</v>
      </c>
      <c r="BM394" s="23" t="s">
        <v>774</v>
      </c>
    </row>
    <row r="395" spans="2:65" s="1" customFormat="1" ht="25.5" customHeight="1">
      <c r="B395" s="45"/>
      <c r="C395" s="259" t="s">
        <v>775</v>
      </c>
      <c r="D395" s="259" t="s">
        <v>220</v>
      </c>
      <c r="E395" s="260" t="s">
        <v>776</v>
      </c>
      <c r="F395" s="261" t="s">
        <v>777</v>
      </c>
      <c r="G395" s="262" t="s">
        <v>232</v>
      </c>
      <c r="H395" s="263">
        <v>1</v>
      </c>
      <c r="I395" s="264"/>
      <c r="J395" s="265">
        <f>ROUND(I395*H395,2)</f>
        <v>0</v>
      </c>
      <c r="K395" s="261" t="s">
        <v>140</v>
      </c>
      <c r="L395" s="266"/>
      <c r="M395" s="267" t="s">
        <v>21</v>
      </c>
      <c r="N395" s="268" t="s">
        <v>43</v>
      </c>
      <c r="O395" s="46"/>
      <c r="P395" s="229">
        <f>O395*H395</f>
        <v>0</v>
      </c>
      <c r="Q395" s="229">
        <v>0.008</v>
      </c>
      <c r="R395" s="229">
        <f>Q395*H395</f>
        <v>0.008</v>
      </c>
      <c r="S395" s="229">
        <v>0</v>
      </c>
      <c r="T395" s="230">
        <f>S395*H395</f>
        <v>0</v>
      </c>
      <c r="AR395" s="23" t="s">
        <v>335</v>
      </c>
      <c r="AT395" s="23" t="s">
        <v>220</v>
      </c>
      <c r="AU395" s="23" t="s">
        <v>82</v>
      </c>
      <c r="AY395" s="23" t="s">
        <v>134</v>
      </c>
      <c r="BE395" s="231">
        <f>IF(N395="základní",J395,0)</f>
        <v>0</v>
      </c>
      <c r="BF395" s="231">
        <f>IF(N395="snížená",J395,0)</f>
        <v>0</v>
      </c>
      <c r="BG395" s="231">
        <f>IF(N395="zákl. přenesená",J395,0)</f>
        <v>0</v>
      </c>
      <c r="BH395" s="231">
        <f>IF(N395="sníž. přenesená",J395,0)</f>
        <v>0</v>
      </c>
      <c r="BI395" s="231">
        <f>IF(N395="nulová",J395,0)</f>
        <v>0</v>
      </c>
      <c r="BJ395" s="23" t="s">
        <v>80</v>
      </c>
      <c r="BK395" s="231">
        <f>ROUND(I395*H395,2)</f>
        <v>0</v>
      </c>
      <c r="BL395" s="23" t="s">
        <v>259</v>
      </c>
      <c r="BM395" s="23" t="s">
        <v>778</v>
      </c>
    </row>
    <row r="396" spans="2:65" s="1" customFormat="1" ht="25.5" customHeight="1">
      <c r="B396" s="45"/>
      <c r="C396" s="259" t="s">
        <v>779</v>
      </c>
      <c r="D396" s="259" t="s">
        <v>220</v>
      </c>
      <c r="E396" s="260" t="s">
        <v>780</v>
      </c>
      <c r="F396" s="261" t="s">
        <v>781</v>
      </c>
      <c r="G396" s="262" t="s">
        <v>232</v>
      </c>
      <c r="H396" s="263">
        <v>1</v>
      </c>
      <c r="I396" s="264"/>
      <c r="J396" s="265">
        <f>ROUND(I396*H396,2)</f>
        <v>0</v>
      </c>
      <c r="K396" s="261" t="s">
        <v>140</v>
      </c>
      <c r="L396" s="266"/>
      <c r="M396" s="267" t="s">
        <v>21</v>
      </c>
      <c r="N396" s="268" t="s">
        <v>43</v>
      </c>
      <c r="O396" s="46"/>
      <c r="P396" s="229">
        <f>O396*H396</f>
        <v>0</v>
      </c>
      <c r="Q396" s="229">
        <v>0.028</v>
      </c>
      <c r="R396" s="229">
        <f>Q396*H396</f>
        <v>0.028</v>
      </c>
      <c r="S396" s="229">
        <v>0</v>
      </c>
      <c r="T396" s="230">
        <f>S396*H396</f>
        <v>0</v>
      </c>
      <c r="AR396" s="23" t="s">
        <v>335</v>
      </c>
      <c r="AT396" s="23" t="s">
        <v>220</v>
      </c>
      <c r="AU396" s="23" t="s">
        <v>82</v>
      </c>
      <c r="AY396" s="23" t="s">
        <v>134</v>
      </c>
      <c r="BE396" s="231">
        <f>IF(N396="základní",J396,0)</f>
        <v>0</v>
      </c>
      <c r="BF396" s="231">
        <f>IF(N396="snížená",J396,0)</f>
        <v>0</v>
      </c>
      <c r="BG396" s="231">
        <f>IF(N396="zákl. přenesená",J396,0)</f>
        <v>0</v>
      </c>
      <c r="BH396" s="231">
        <f>IF(N396="sníž. přenesená",J396,0)</f>
        <v>0</v>
      </c>
      <c r="BI396" s="231">
        <f>IF(N396="nulová",J396,0)</f>
        <v>0</v>
      </c>
      <c r="BJ396" s="23" t="s">
        <v>80</v>
      </c>
      <c r="BK396" s="231">
        <f>ROUND(I396*H396,2)</f>
        <v>0</v>
      </c>
      <c r="BL396" s="23" t="s">
        <v>259</v>
      </c>
      <c r="BM396" s="23" t="s">
        <v>782</v>
      </c>
    </row>
    <row r="397" spans="2:65" s="1" customFormat="1" ht="25.5" customHeight="1">
      <c r="B397" s="45"/>
      <c r="C397" s="220" t="s">
        <v>783</v>
      </c>
      <c r="D397" s="220" t="s">
        <v>137</v>
      </c>
      <c r="E397" s="221" t="s">
        <v>784</v>
      </c>
      <c r="F397" s="222" t="s">
        <v>785</v>
      </c>
      <c r="G397" s="223" t="s">
        <v>188</v>
      </c>
      <c r="H397" s="224">
        <v>8.19</v>
      </c>
      <c r="I397" s="225"/>
      <c r="J397" s="226">
        <f>ROUND(I397*H397,2)</f>
        <v>0</v>
      </c>
      <c r="K397" s="222" t="s">
        <v>140</v>
      </c>
      <c r="L397" s="71"/>
      <c r="M397" s="227" t="s">
        <v>21</v>
      </c>
      <c r="N397" s="228" t="s">
        <v>43</v>
      </c>
      <c r="O397" s="46"/>
      <c r="P397" s="229">
        <f>O397*H397</f>
        <v>0</v>
      </c>
      <c r="Q397" s="229">
        <v>0.00025</v>
      </c>
      <c r="R397" s="229">
        <f>Q397*H397</f>
        <v>0.0020475</v>
      </c>
      <c r="S397" s="229">
        <v>0</v>
      </c>
      <c r="T397" s="230">
        <f>S397*H397</f>
        <v>0</v>
      </c>
      <c r="AR397" s="23" t="s">
        <v>259</v>
      </c>
      <c r="AT397" s="23" t="s">
        <v>137</v>
      </c>
      <c r="AU397" s="23" t="s">
        <v>82</v>
      </c>
      <c r="AY397" s="23" t="s">
        <v>134</v>
      </c>
      <c r="BE397" s="231">
        <f>IF(N397="základní",J397,0)</f>
        <v>0</v>
      </c>
      <c r="BF397" s="231">
        <f>IF(N397="snížená",J397,0)</f>
        <v>0</v>
      </c>
      <c r="BG397" s="231">
        <f>IF(N397="zákl. přenesená",J397,0)</f>
        <v>0</v>
      </c>
      <c r="BH397" s="231">
        <f>IF(N397="sníž. přenesená",J397,0)</f>
        <v>0</v>
      </c>
      <c r="BI397" s="231">
        <f>IF(N397="nulová",J397,0)</f>
        <v>0</v>
      </c>
      <c r="BJ397" s="23" t="s">
        <v>80</v>
      </c>
      <c r="BK397" s="231">
        <f>ROUND(I397*H397,2)</f>
        <v>0</v>
      </c>
      <c r="BL397" s="23" t="s">
        <v>259</v>
      </c>
      <c r="BM397" s="23" t="s">
        <v>786</v>
      </c>
    </row>
    <row r="398" spans="2:51" s="11" customFormat="1" ht="13.5">
      <c r="B398" s="236"/>
      <c r="C398" s="237"/>
      <c r="D398" s="238" t="s">
        <v>176</v>
      </c>
      <c r="E398" s="239" t="s">
        <v>21</v>
      </c>
      <c r="F398" s="240" t="s">
        <v>787</v>
      </c>
      <c r="G398" s="237"/>
      <c r="H398" s="241">
        <v>8.19</v>
      </c>
      <c r="I398" s="242"/>
      <c r="J398" s="237"/>
      <c r="K398" s="237"/>
      <c r="L398" s="243"/>
      <c r="M398" s="244"/>
      <c r="N398" s="245"/>
      <c r="O398" s="245"/>
      <c r="P398" s="245"/>
      <c r="Q398" s="245"/>
      <c r="R398" s="245"/>
      <c r="S398" s="245"/>
      <c r="T398" s="246"/>
      <c r="AT398" s="247" t="s">
        <v>176</v>
      </c>
      <c r="AU398" s="247" t="s">
        <v>82</v>
      </c>
      <c r="AV398" s="11" t="s">
        <v>82</v>
      </c>
      <c r="AW398" s="11" t="s">
        <v>35</v>
      </c>
      <c r="AX398" s="11" t="s">
        <v>72</v>
      </c>
      <c r="AY398" s="247" t="s">
        <v>134</v>
      </c>
    </row>
    <row r="399" spans="2:51" s="12" customFormat="1" ht="13.5">
      <c r="B399" s="248"/>
      <c r="C399" s="249"/>
      <c r="D399" s="238" t="s">
        <v>176</v>
      </c>
      <c r="E399" s="250" t="s">
        <v>21</v>
      </c>
      <c r="F399" s="251" t="s">
        <v>178</v>
      </c>
      <c r="G399" s="249"/>
      <c r="H399" s="252">
        <v>8.19</v>
      </c>
      <c r="I399" s="253"/>
      <c r="J399" s="249"/>
      <c r="K399" s="249"/>
      <c r="L399" s="254"/>
      <c r="M399" s="255"/>
      <c r="N399" s="256"/>
      <c r="O399" s="256"/>
      <c r="P399" s="256"/>
      <c r="Q399" s="256"/>
      <c r="R399" s="256"/>
      <c r="S399" s="256"/>
      <c r="T399" s="257"/>
      <c r="AT399" s="258" t="s">
        <v>176</v>
      </c>
      <c r="AU399" s="258" t="s">
        <v>82</v>
      </c>
      <c r="AV399" s="12" t="s">
        <v>174</v>
      </c>
      <c r="AW399" s="12" t="s">
        <v>35</v>
      </c>
      <c r="AX399" s="12" t="s">
        <v>80</v>
      </c>
      <c r="AY399" s="258" t="s">
        <v>134</v>
      </c>
    </row>
    <row r="400" spans="2:65" s="1" customFormat="1" ht="16.5" customHeight="1">
      <c r="B400" s="45"/>
      <c r="C400" s="259" t="s">
        <v>788</v>
      </c>
      <c r="D400" s="259" t="s">
        <v>220</v>
      </c>
      <c r="E400" s="260" t="s">
        <v>789</v>
      </c>
      <c r="F400" s="261" t="s">
        <v>790</v>
      </c>
      <c r="G400" s="262" t="s">
        <v>188</v>
      </c>
      <c r="H400" s="263">
        <v>8.19</v>
      </c>
      <c r="I400" s="264"/>
      <c r="J400" s="265">
        <f>ROUND(I400*H400,2)</f>
        <v>0</v>
      </c>
      <c r="K400" s="261" t="s">
        <v>140</v>
      </c>
      <c r="L400" s="266"/>
      <c r="M400" s="267" t="s">
        <v>21</v>
      </c>
      <c r="N400" s="268" t="s">
        <v>43</v>
      </c>
      <c r="O400" s="46"/>
      <c r="P400" s="229">
        <f>O400*H400</f>
        <v>0</v>
      </c>
      <c r="Q400" s="229">
        <v>0.0249</v>
      </c>
      <c r="R400" s="229">
        <f>Q400*H400</f>
        <v>0.20393099999999997</v>
      </c>
      <c r="S400" s="229">
        <v>0</v>
      </c>
      <c r="T400" s="230">
        <f>S400*H400</f>
        <v>0</v>
      </c>
      <c r="AR400" s="23" t="s">
        <v>335</v>
      </c>
      <c r="AT400" s="23" t="s">
        <v>220</v>
      </c>
      <c r="AU400" s="23" t="s">
        <v>82</v>
      </c>
      <c r="AY400" s="23" t="s">
        <v>134</v>
      </c>
      <c r="BE400" s="231">
        <f>IF(N400="základní",J400,0)</f>
        <v>0</v>
      </c>
      <c r="BF400" s="231">
        <f>IF(N400="snížená",J400,0)</f>
        <v>0</v>
      </c>
      <c r="BG400" s="231">
        <f>IF(N400="zákl. přenesená",J400,0)</f>
        <v>0</v>
      </c>
      <c r="BH400" s="231">
        <f>IF(N400="sníž. přenesená",J400,0)</f>
        <v>0</v>
      </c>
      <c r="BI400" s="231">
        <f>IF(N400="nulová",J400,0)</f>
        <v>0</v>
      </c>
      <c r="BJ400" s="23" t="s">
        <v>80</v>
      </c>
      <c r="BK400" s="231">
        <f>ROUND(I400*H400,2)</f>
        <v>0</v>
      </c>
      <c r="BL400" s="23" t="s">
        <v>259</v>
      </c>
      <c r="BM400" s="23" t="s">
        <v>791</v>
      </c>
    </row>
    <row r="401" spans="2:65" s="1" customFormat="1" ht="25.5" customHeight="1">
      <c r="B401" s="45"/>
      <c r="C401" s="220" t="s">
        <v>792</v>
      </c>
      <c r="D401" s="220" t="s">
        <v>137</v>
      </c>
      <c r="E401" s="221" t="s">
        <v>793</v>
      </c>
      <c r="F401" s="222" t="s">
        <v>794</v>
      </c>
      <c r="G401" s="223" t="s">
        <v>232</v>
      </c>
      <c r="H401" s="224">
        <v>8</v>
      </c>
      <c r="I401" s="225"/>
      <c r="J401" s="226">
        <f>ROUND(I401*H401,2)</f>
        <v>0</v>
      </c>
      <c r="K401" s="222" t="s">
        <v>140</v>
      </c>
      <c r="L401" s="71"/>
      <c r="M401" s="227" t="s">
        <v>21</v>
      </c>
      <c r="N401" s="228" t="s">
        <v>43</v>
      </c>
      <c r="O401" s="46"/>
      <c r="P401" s="229">
        <f>O401*H401</f>
        <v>0</v>
      </c>
      <c r="Q401" s="229">
        <v>0</v>
      </c>
      <c r="R401" s="229">
        <f>Q401*H401</f>
        <v>0</v>
      </c>
      <c r="S401" s="229">
        <v>0</v>
      </c>
      <c r="T401" s="230">
        <f>S401*H401</f>
        <v>0</v>
      </c>
      <c r="AR401" s="23" t="s">
        <v>259</v>
      </c>
      <c r="AT401" s="23" t="s">
        <v>137</v>
      </c>
      <c r="AU401" s="23" t="s">
        <v>82</v>
      </c>
      <c r="AY401" s="23" t="s">
        <v>134</v>
      </c>
      <c r="BE401" s="231">
        <f>IF(N401="základní",J401,0)</f>
        <v>0</v>
      </c>
      <c r="BF401" s="231">
        <f>IF(N401="snížená",J401,0)</f>
        <v>0</v>
      </c>
      <c r="BG401" s="231">
        <f>IF(N401="zákl. přenesená",J401,0)</f>
        <v>0</v>
      </c>
      <c r="BH401" s="231">
        <f>IF(N401="sníž. přenesená",J401,0)</f>
        <v>0</v>
      </c>
      <c r="BI401" s="231">
        <f>IF(N401="nulová",J401,0)</f>
        <v>0</v>
      </c>
      <c r="BJ401" s="23" t="s">
        <v>80</v>
      </c>
      <c r="BK401" s="231">
        <f>ROUND(I401*H401,2)</f>
        <v>0</v>
      </c>
      <c r="BL401" s="23" t="s">
        <v>259</v>
      </c>
      <c r="BM401" s="23" t="s">
        <v>795</v>
      </c>
    </row>
    <row r="402" spans="2:65" s="1" customFormat="1" ht="16.5" customHeight="1">
      <c r="B402" s="45"/>
      <c r="C402" s="259" t="s">
        <v>796</v>
      </c>
      <c r="D402" s="259" t="s">
        <v>220</v>
      </c>
      <c r="E402" s="260" t="s">
        <v>797</v>
      </c>
      <c r="F402" s="261" t="s">
        <v>798</v>
      </c>
      <c r="G402" s="262" t="s">
        <v>232</v>
      </c>
      <c r="H402" s="263">
        <v>2</v>
      </c>
      <c r="I402" s="264"/>
      <c r="J402" s="265">
        <f>ROUND(I402*H402,2)</f>
        <v>0</v>
      </c>
      <c r="K402" s="261" t="s">
        <v>21</v>
      </c>
      <c r="L402" s="266"/>
      <c r="M402" s="267" t="s">
        <v>21</v>
      </c>
      <c r="N402" s="268" t="s">
        <v>43</v>
      </c>
      <c r="O402" s="46"/>
      <c r="P402" s="229">
        <f>O402*H402</f>
        <v>0</v>
      </c>
      <c r="Q402" s="229">
        <v>0.0155</v>
      </c>
      <c r="R402" s="229">
        <f>Q402*H402</f>
        <v>0.031</v>
      </c>
      <c r="S402" s="229">
        <v>0</v>
      </c>
      <c r="T402" s="230">
        <f>S402*H402</f>
        <v>0</v>
      </c>
      <c r="AR402" s="23" t="s">
        <v>335</v>
      </c>
      <c r="AT402" s="23" t="s">
        <v>220</v>
      </c>
      <c r="AU402" s="23" t="s">
        <v>82</v>
      </c>
      <c r="AY402" s="23" t="s">
        <v>134</v>
      </c>
      <c r="BE402" s="231">
        <f>IF(N402="základní",J402,0)</f>
        <v>0</v>
      </c>
      <c r="BF402" s="231">
        <f>IF(N402="snížená",J402,0)</f>
        <v>0</v>
      </c>
      <c r="BG402" s="231">
        <f>IF(N402="zákl. přenesená",J402,0)</f>
        <v>0</v>
      </c>
      <c r="BH402" s="231">
        <f>IF(N402="sníž. přenesená",J402,0)</f>
        <v>0</v>
      </c>
      <c r="BI402" s="231">
        <f>IF(N402="nulová",J402,0)</f>
        <v>0</v>
      </c>
      <c r="BJ402" s="23" t="s">
        <v>80</v>
      </c>
      <c r="BK402" s="231">
        <f>ROUND(I402*H402,2)</f>
        <v>0</v>
      </c>
      <c r="BL402" s="23" t="s">
        <v>259</v>
      </c>
      <c r="BM402" s="23" t="s">
        <v>799</v>
      </c>
    </row>
    <row r="403" spans="2:65" s="1" customFormat="1" ht="16.5" customHeight="1">
      <c r="B403" s="45"/>
      <c r="C403" s="259" t="s">
        <v>800</v>
      </c>
      <c r="D403" s="259" t="s">
        <v>220</v>
      </c>
      <c r="E403" s="260" t="s">
        <v>801</v>
      </c>
      <c r="F403" s="261" t="s">
        <v>802</v>
      </c>
      <c r="G403" s="262" t="s">
        <v>232</v>
      </c>
      <c r="H403" s="263">
        <v>1</v>
      </c>
      <c r="I403" s="264"/>
      <c r="J403" s="265">
        <f>ROUND(I403*H403,2)</f>
        <v>0</v>
      </c>
      <c r="K403" s="261" t="s">
        <v>21</v>
      </c>
      <c r="L403" s="266"/>
      <c r="M403" s="267" t="s">
        <v>21</v>
      </c>
      <c r="N403" s="268" t="s">
        <v>43</v>
      </c>
      <c r="O403" s="46"/>
      <c r="P403" s="229">
        <f>O403*H403</f>
        <v>0</v>
      </c>
      <c r="Q403" s="229">
        <v>0.0138</v>
      </c>
      <c r="R403" s="229">
        <f>Q403*H403</f>
        <v>0.0138</v>
      </c>
      <c r="S403" s="229">
        <v>0</v>
      </c>
      <c r="T403" s="230">
        <f>S403*H403</f>
        <v>0</v>
      </c>
      <c r="AR403" s="23" t="s">
        <v>335</v>
      </c>
      <c r="AT403" s="23" t="s">
        <v>220</v>
      </c>
      <c r="AU403" s="23" t="s">
        <v>82</v>
      </c>
      <c r="AY403" s="23" t="s">
        <v>134</v>
      </c>
      <c r="BE403" s="231">
        <f>IF(N403="základní",J403,0)</f>
        <v>0</v>
      </c>
      <c r="BF403" s="231">
        <f>IF(N403="snížená",J403,0)</f>
        <v>0</v>
      </c>
      <c r="BG403" s="231">
        <f>IF(N403="zákl. přenesená",J403,0)</f>
        <v>0</v>
      </c>
      <c r="BH403" s="231">
        <f>IF(N403="sníž. přenesená",J403,0)</f>
        <v>0</v>
      </c>
      <c r="BI403" s="231">
        <f>IF(N403="nulová",J403,0)</f>
        <v>0</v>
      </c>
      <c r="BJ403" s="23" t="s">
        <v>80</v>
      </c>
      <c r="BK403" s="231">
        <f>ROUND(I403*H403,2)</f>
        <v>0</v>
      </c>
      <c r="BL403" s="23" t="s">
        <v>259</v>
      </c>
      <c r="BM403" s="23" t="s">
        <v>803</v>
      </c>
    </row>
    <row r="404" spans="2:65" s="1" customFormat="1" ht="16.5" customHeight="1">
      <c r="B404" s="45"/>
      <c r="C404" s="259" t="s">
        <v>804</v>
      </c>
      <c r="D404" s="259" t="s">
        <v>220</v>
      </c>
      <c r="E404" s="260" t="s">
        <v>805</v>
      </c>
      <c r="F404" s="261" t="s">
        <v>806</v>
      </c>
      <c r="G404" s="262" t="s">
        <v>232</v>
      </c>
      <c r="H404" s="263">
        <v>3</v>
      </c>
      <c r="I404" s="264"/>
      <c r="J404" s="265">
        <f>ROUND(I404*H404,2)</f>
        <v>0</v>
      </c>
      <c r="K404" s="261" t="s">
        <v>21</v>
      </c>
      <c r="L404" s="266"/>
      <c r="M404" s="267" t="s">
        <v>21</v>
      </c>
      <c r="N404" s="268" t="s">
        <v>43</v>
      </c>
      <c r="O404" s="46"/>
      <c r="P404" s="229">
        <f>O404*H404</f>
        <v>0</v>
      </c>
      <c r="Q404" s="229">
        <v>0.016</v>
      </c>
      <c r="R404" s="229">
        <f>Q404*H404</f>
        <v>0.048</v>
      </c>
      <c r="S404" s="229">
        <v>0</v>
      </c>
      <c r="T404" s="230">
        <f>S404*H404</f>
        <v>0</v>
      </c>
      <c r="AR404" s="23" t="s">
        <v>335</v>
      </c>
      <c r="AT404" s="23" t="s">
        <v>220</v>
      </c>
      <c r="AU404" s="23" t="s">
        <v>82</v>
      </c>
      <c r="AY404" s="23" t="s">
        <v>134</v>
      </c>
      <c r="BE404" s="231">
        <f>IF(N404="základní",J404,0)</f>
        <v>0</v>
      </c>
      <c r="BF404" s="231">
        <f>IF(N404="snížená",J404,0)</f>
        <v>0</v>
      </c>
      <c r="BG404" s="231">
        <f>IF(N404="zákl. přenesená",J404,0)</f>
        <v>0</v>
      </c>
      <c r="BH404" s="231">
        <f>IF(N404="sníž. přenesená",J404,0)</f>
        <v>0</v>
      </c>
      <c r="BI404" s="231">
        <f>IF(N404="nulová",J404,0)</f>
        <v>0</v>
      </c>
      <c r="BJ404" s="23" t="s">
        <v>80</v>
      </c>
      <c r="BK404" s="231">
        <f>ROUND(I404*H404,2)</f>
        <v>0</v>
      </c>
      <c r="BL404" s="23" t="s">
        <v>259</v>
      </c>
      <c r="BM404" s="23" t="s">
        <v>807</v>
      </c>
    </row>
    <row r="405" spans="2:65" s="1" customFormat="1" ht="16.5" customHeight="1">
      <c r="B405" s="45"/>
      <c r="C405" s="220" t="s">
        <v>808</v>
      </c>
      <c r="D405" s="220" t="s">
        <v>137</v>
      </c>
      <c r="E405" s="221" t="s">
        <v>809</v>
      </c>
      <c r="F405" s="222" t="s">
        <v>810</v>
      </c>
      <c r="G405" s="223" t="s">
        <v>232</v>
      </c>
      <c r="H405" s="224">
        <v>2</v>
      </c>
      <c r="I405" s="225"/>
      <c r="J405" s="226">
        <f>ROUND(I405*H405,2)</f>
        <v>0</v>
      </c>
      <c r="K405" s="222" t="s">
        <v>140</v>
      </c>
      <c r="L405" s="71"/>
      <c r="M405" s="227" t="s">
        <v>21</v>
      </c>
      <c r="N405" s="228" t="s">
        <v>43</v>
      </c>
      <c r="O405" s="46"/>
      <c r="P405" s="229">
        <f>O405*H405</f>
        <v>0</v>
      </c>
      <c r="Q405" s="229">
        <v>0</v>
      </c>
      <c r="R405" s="229">
        <f>Q405*H405</f>
        <v>0</v>
      </c>
      <c r="S405" s="229">
        <v>0.024</v>
      </c>
      <c r="T405" s="230">
        <f>S405*H405</f>
        <v>0.048</v>
      </c>
      <c r="AR405" s="23" t="s">
        <v>259</v>
      </c>
      <c r="AT405" s="23" t="s">
        <v>137</v>
      </c>
      <c r="AU405" s="23" t="s">
        <v>82</v>
      </c>
      <c r="AY405" s="23" t="s">
        <v>134</v>
      </c>
      <c r="BE405" s="231">
        <f>IF(N405="základní",J405,0)</f>
        <v>0</v>
      </c>
      <c r="BF405" s="231">
        <f>IF(N405="snížená",J405,0)</f>
        <v>0</v>
      </c>
      <c r="BG405" s="231">
        <f>IF(N405="zákl. přenesená",J405,0)</f>
        <v>0</v>
      </c>
      <c r="BH405" s="231">
        <f>IF(N405="sníž. přenesená",J405,0)</f>
        <v>0</v>
      </c>
      <c r="BI405" s="231">
        <f>IF(N405="nulová",J405,0)</f>
        <v>0</v>
      </c>
      <c r="BJ405" s="23" t="s">
        <v>80</v>
      </c>
      <c r="BK405" s="231">
        <f>ROUND(I405*H405,2)</f>
        <v>0</v>
      </c>
      <c r="BL405" s="23" t="s">
        <v>259</v>
      </c>
      <c r="BM405" s="23" t="s">
        <v>811</v>
      </c>
    </row>
    <row r="406" spans="2:63" s="10" customFormat="1" ht="29.85" customHeight="1">
      <c r="B406" s="204"/>
      <c r="C406" s="205"/>
      <c r="D406" s="206" t="s">
        <v>71</v>
      </c>
      <c r="E406" s="218" t="s">
        <v>812</v>
      </c>
      <c r="F406" s="218" t="s">
        <v>813</v>
      </c>
      <c r="G406" s="205"/>
      <c r="H406" s="205"/>
      <c r="I406" s="208"/>
      <c r="J406" s="219">
        <f>BK406</f>
        <v>0</v>
      </c>
      <c r="K406" s="205"/>
      <c r="L406" s="210"/>
      <c r="M406" s="211"/>
      <c r="N406" s="212"/>
      <c r="O406" s="212"/>
      <c r="P406" s="213">
        <f>SUM(P407:P418)</f>
        <v>0</v>
      </c>
      <c r="Q406" s="212"/>
      <c r="R406" s="213">
        <f>SUM(R407:R418)</f>
        <v>0.380569</v>
      </c>
      <c r="S406" s="212"/>
      <c r="T406" s="214">
        <f>SUM(T407:T418)</f>
        <v>0</v>
      </c>
      <c r="AR406" s="215" t="s">
        <v>82</v>
      </c>
      <c r="AT406" s="216" t="s">
        <v>71</v>
      </c>
      <c r="AU406" s="216" t="s">
        <v>80</v>
      </c>
      <c r="AY406" s="215" t="s">
        <v>134</v>
      </c>
      <c r="BK406" s="217">
        <f>SUM(BK407:BK418)</f>
        <v>0</v>
      </c>
    </row>
    <row r="407" spans="2:65" s="1" customFormat="1" ht="16.5" customHeight="1">
      <c r="B407" s="45"/>
      <c r="C407" s="220" t="s">
        <v>814</v>
      </c>
      <c r="D407" s="220" t="s">
        <v>137</v>
      </c>
      <c r="E407" s="221" t="s">
        <v>815</v>
      </c>
      <c r="F407" s="222" t="s">
        <v>816</v>
      </c>
      <c r="G407" s="223" t="s">
        <v>245</v>
      </c>
      <c r="H407" s="224">
        <v>2.1</v>
      </c>
      <c r="I407" s="225"/>
      <c r="J407" s="226">
        <f>ROUND(I407*H407,2)</f>
        <v>0</v>
      </c>
      <c r="K407" s="222" t="s">
        <v>140</v>
      </c>
      <c r="L407" s="71"/>
      <c r="M407" s="227" t="s">
        <v>21</v>
      </c>
      <c r="N407" s="228" t="s">
        <v>43</v>
      </c>
      <c r="O407" s="46"/>
      <c r="P407" s="229">
        <f>O407*H407</f>
        <v>0</v>
      </c>
      <c r="Q407" s="229">
        <v>6E-05</v>
      </c>
      <c r="R407" s="229">
        <f>Q407*H407</f>
        <v>0.000126</v>
      </c>
      <c r="S407" s="229">
        <v>0</v>
      </c>
      <c r="T407" s="230">
        <f>S407*H407</f>
        <v>0</v>
      </c>
      <c r="AR407" s="23" t="s">
        <v>259</v>
      </c>
      <c r="AT407" s="23" t="s">
        <v>137</v>
      </c>
      <c r="AU407" s="23" t="s">
        <v>82</v>
      </c>
      <c r="AY407" s="23" t="s">
        <v>134</v>
      </c>
      <c r="BE407" s="231">
        <f>IF(N407="základní",J407,0)</f>
        <v>0</v>
      </c>
      <c r="BF407" s="231">
        <f>IF(N407="snížená",J407,0)</f>
        <v>0</v>
      </c>
      <c r="BG407" s="231">
        <f>IF(N407="zákl. přenesená",J407,0)</f>
        <v>0</v>
      </c>
      <c r="BH407" s="231">
        <f>IF(N407="sníž. přenesená",J407,0)</f>
        <v>0</v>
      </c>
      <c r="BI407" s="231">
        <f>IF(N407="nulová",J407,0)</f>
        <v>0</v>
      </c>
      <c r="BJ407" s="23" t="s">
        <v>80</v>
      </c>
      <c r="BK407" s="231">
        <f>ROUND(I407*H407,2)</f>
        <v>0</v>
      </c>
      <c r="BL407" s="23" t="s">
        <v>259</v>
      </c>
      <c r="BM407" s="23" t="s">
        <v>817</v>
      </c>
    </row>
    <row r="408" spans="2:51" s="11" customFormat="1" ht="13.5">
      <c r="B408" s="236"/>
      <c r="C408" s="237"/>
      <c r="D408" s="238" t="s">
        <v>176</v>
      </c>
      <c r="E408" s="239" t="s">
        <v>21</v>
      </c>
      <c r="F408" s="240" t="s">
        <v>818</v>
      </c>
      <c r="G408" s="237"/>
      <c r="H408" s="241">
        <v>2.1</v>
      </c>
      <c r="I408" s="242"/>
      <c r="J408" s="237"/>
      <c r="K408" s="237"/>
      <c r="L408" s="243"/>
      <c r="M408" s="244"/>
      <c r="N408" s="245"/>
      <c r="O408" s="245"/>
      <c r="P408" s="245"/>
      <c r="Q408" s="245"/>
      <c r="R408" s="245"/>
      <c r="S408" s="245"/>
      <c r="T408" s="246"/>
      <c r="AT408" s="247" t="s">
        <v>176</v>
      </c>
      <c r="AU408" s="247" t="s">
        <v>82</v>
      </c>
      <c r="AV408" s="11" t="s">
        <v>82</v>
      </c>
      <c r="AW408" s="11" t="s">
        <v>35</v>
      </c>
      <c r="AX408" s="11" t="s">
        <v>80</v>
      </c>
      <c r="AY408" s="247" t="s">
        <v>134</v>
      </c>
    </row>
    <row r="409" spans="2:65" s="1" customFormat="1" ht="25.5" customHeight="1">
      <c r="B409" s="45"/>
      <c r="C409" s="259" t="s">
        <v>819</v>
      </c>
      <c r="D409" s="259" t="s">
        <v>220</v>
      </c>
      <c r="E409" s="260" t="s">
        <v>820</v>
      </c>
      <c r="F409" s="261" t="s">
        <v>821</v>
      </c>
      <c r="G409" s="262" t="s">
        <v>245</v>
      </c>
      <c r="H409" s="263">
        <v>2.1</v>
      </c>
      <c r="I409" s="264"/>
      <c r="J409" s="265">
        <f>ROUND(I409*H409,2)</f>
        <v>0</v>
      </c>
      <c r="K409" s="261" t="s">
        <v>21</v>
      </c>
      <c r="L409" s="266"/>
      <c r="M409" s="267" t="s">
        <v>21</v>
      </c>
      <c r="N409" s="268" t="s">
        <v>43</v>
      </c>
      <c r="O409" s="46"/>
      <c r="P409" s="229">
        <f>O409*H409</f>
        <v>0</v>
      </c>
      <c r="Q409" s="229">
        <v>0.01893</v>
      </c>
      <c r="R409" s="229">
        <f>Q409*H409</f>
        <v>0.039753</v>
      </c>
      <c r="S409" s="229">
        <v>0</v>
      </c>
      <c r="T409" s="230">
        <f>S409*H409</f>
        <v>0</v>
      </c>
      <c r="AR409" s="23" t="s">
        <v>335</v>
      </c>
      <c r="AT409" s="23" t="s">
        <v>220</v>
      </c>
      <c r="AU409" s="23" t="s">
        <v>82</v>
      </c>
      <c r="AY409" s="23" t="s">
        <v>134</v>
      </c>
      <c r="BE409" s="231">
        <f>IF(N409="základní",J409,0)</f>
        <v>0</v>
      </c>
      <c r="BF409" s="231">
        <f>IF(N409="snížená",J409,0)</f>
        <v>0</v>
      </c>
      <c r="BG409" s="231">
        <f>IF(N409="zákl. přenesená",J409,0)</f>
        <v>0</v>
      </c>
      <c r="BH409" s="231">
        <f>IF(N409="sníž. přenesená",J409,0)</f>
        <v>0</v>
      </c>
      <c r="BI409" s="231">
        <f>IF(N409="nulová",J409,0)</f>
        <v>0</v>
      </c>
      <c r="BJ409" s="23" t="s">
        <v>80</v>
      </c>
      <c r="BK409" s="231">
        <f>ROUND(I409*H409,2)</f>
        <v>0</v>
      </c>
      <c r="BL409" s="23" t="s">
        <v>259</v>
      </c>
      <c r="BM409" s="23" t="s">
        <v>822</v>
      </c>
    </row>
    <row r="410" spans="2:51" s="11" customFormat="1" ht="13.5">
      <c r="B410" s="236"/>
      <c r="C410" s="237"/>
      <c r="D410" s="238" t="s">
        <v>176</v>
      </c>
      <c r="E410" s="239" t="s">
        <v>21</v>
      </c>
      <c r="F410" s="240" t="s">
        <v>818</v>
      </c>
      <c r="G410" s="237"/>
      <c r="H410" s="241">
        <v>2.1</v>
      </c>
      <c r="I410" s="242"/>
      <c r="J410" s="237"/>
      <c r="K410" s="237"/>
      <c r="L410" s="243"/>
      <c r="M410" s="244"/>
      <c r="N410" s="245"/>
      <c r="O410" s="245"/>
      <c r="P410" s="245"/>
      <c r="Q410" s="245"/>
      <c r="R410" s="245"/>
      <c r="S410" s="245"/>
      <c r="T410" s="246"/>
      <c r="AT410" s="247" t="s">
        <v>176</v>
      </c>
      <c r="AU410" s="247" t="s">
        <v>82</v>
      </c>
      <c r="AV410" s="11" t="s">
        <v>82</v>
      </c>
      <c r="AW410" s="11" t="s">
        <v>35</v>
      </c>
      <c r="AX410" s="11" t="s">
        <v>80</v>
      </c>
      <c r="AY410" s="247" t="s">
        <v>134</v>
      </c>
    </row>
    <row r="411" spans="2:65" s="1" customFormat="1" ht="16.5" customHeight="1">
      <c r="B411" s="45"/>
      <c r="C411" s="220" t="s">
        <v>823</v>
      </c>
      <c r="D411" s="220" t="s">
        <v>137</v>
      </c>
      <c r="E411" s="221" t="s">
        <v>824</v>
      </c>
      <c r="F411" s="222" t="s">
        <v>825</v>
      </c>
      <c r="G411" s="223" t="s">
        <v>232</v>
      </c>
      <c r="H411" s="224">
        <v>1</v>
      </c>
      <c r="I411" s="225"/>
      <c r="J411" s="226">
        <f>ROUND(I411*H411,2)</f>
        <v>0</v>
      </c>
      <c r="K411" s="222" t="s">
        <v>140</v>
      </c>
      <c r="L411" s="71"/>
      <c r="M411" s="227" t="s">
        <v>21</v>
      </c>
      <c r="N411" s="228" t="s">
        <v>43</v>
      </c>
      <c r="O411" s="46"/>
      <c r="P411" s="229">
        <f>O411*H411</f>
        <v>0</v>
      </c>
      <c r="Q411" s="229">
        <v>0.00061</v>
      </c>
      <c r="R411" s="229">
        <f>Q411*H411</f>
        <v>0.00061</v>
      </c>
      <c r="S411" s="229">
        <v>0</v>
      </c>
      <c r="T411" s="230">
        <f>S411*H411</f>
        <v>0</v>
      </c>
      <c r="AR411" s="23" t="s">
        <v>259</v>
      </c>
      <c r="AT411" s="23" t="s">
        <v>137</v>
      </c>
      <c r="AU411" s="23" t="s">
        <v>82</v>
      </c>
      <c r="AY411" s="23" t="s">
        <v>134</v>
      </c>
      <c r="BE411" s="231">
        <f>IF(N411="základní",J411,0)</f>
        <v>0</v>
      </c>
      <c r="BF411" s="231">
        <f>IF(N411="snížená",J411,0)</f>
        <v>0</v>
      </c>
      <c r="BG411" s="231">
        <f>IF(N411="zákl. přenesená",J411,0)</f>
        <v>0</v>
      </c>
      <c r="BH411" s="231">
        <f>IF(N411="sníž. přenesená",J411,0)</f>
        <v>0</v>
      </c>
      <c r="BI411" s="231">
        <f>IF(N411="nulová",J411,0)</f>
        <v>0</v>
      </c>
      <c r="BJ411" s="23" t="s">
        <v>80</v>
      </c>
      <c r="BK411" s="231">
        <f>ROUND(I411*H411,2)</f>
        <v>0</v>
      </c>
      <c r="BL411" s="23" t="s">
        <v>259</v>
      </c>
      <c r="BM411" s="23" t="s">
        <v>826</v>
      </c>
    </row>
    <row r="412" spans="2:65" s="1" customFormat="1" ht="16.5" customHeight="1">
      <c r="B412" s="45"/>
      <c r="C412" s="259" t="s">
        <v>827</v>
      </c>
      <c r="D412" s="259" t="s">
        <v>220</v>
      </c>
      <c r="E412" s="260" t="s">
        <v>828</v>
      </c>
      <c r="F412" s="261" t="s">
        <v>829</v>
      </c>
      <c r="G412" s="262" t="s">
        <v>232</v>
      </c>
      <c r="H412" s="263">
        <v>1</v>
      </c>
      <c r="I412" s="264"/>
      <c r="J412" s="265">
        <f>ROUND(I412*H412,2)</f>
        <v>0</v>
      </c>
      <c r="K412" s="261" t="s">
        <v>21</v>
      </c>
      <c r="L412" s="266"/>
      <c r="M412" s="267" t="s">
        <v>21</v>
      </c>
      <c r="N412" s="268" t="s">
        <v>43</v>
      </c>
      <c r="O412" s="46"/>
      <c r="P412" s="229">
        <f>O412*H412</f>
        <v>0</v>
      </c>
      <c r="Q412" s="229">
        <v>0.036</v>
      </c>
      <c r="R412" s="229">
        <f>Q412*H412</f>
        <v>0.036</v>
      </c>
      <c r="S412" s="229">
        <v>0</v>
      </c>
      <c r="T412" s="230">
        <f>S412*H412</f>
        <v>0</v>
      </c>
      <c r="AR412" s="23" t="s">
        <v>335</v>
      </c>
      <c r="AT412" s="23" t="s">
        <v>220</v>
      </c>
      <c r="AU412" s="23" t="s">
        <v>82</v>
      </c>
      <c r="AY412" s="23" t="s">
        <v>134</v>
      </c>
      <c r="BE412" s="231">
        <f>IF(N412="základní",J412,0)</f>
        <v>0</v>
      </c>
      <c r="BF412" s="231">
        <f>IF(N412="snížená",J412,0)</f>
        <v>0</v>
      </c>
      <c r="BG412" s="231">
        <f>IF(N412="zákl. přenesená",J412,0)</f>
        <v>0</v>
      </c>
      <c r="BH412" s="231">
        <f>IF(N412="sníž. přenesená",J412,0)</f>
        <v>0</v>
      </c>
      <c r="BI412" s="231">
        <f>IF(N412="nulová",J412,0)</f>
        <v>0</v>
      </c>
      <c r="BJ412" s="23" t="s">
        <v>80</v>
      </c>
      <c r="BK412" s="231">
        <f>ROUND(I412*H412,2)</f>
        <v>0</v>
      </c>
      <c r="BL412" s="23" t="s">
        <v>259</v>
      </c>
      <c r="BM412" s="23" t="s">
        <v>830</v>
      </c>
    </row>
    <row r="413" spans="2:65" s="1" customFormat="1" ht="16.5" customHeight="1">
      <c r="B413" s="45"/>
      <c r="C413" s="220" t="s">
        <v>831</v>
      </c>
      <c r="D413" s="220" t="s">
        <v>137</v>
      </c>
      <c r="E413" s="221" t="s">
        <v>832</v>
      </c>
      <c r="F413" s="222" t="s">
        <v>833</v>
      </c>
      <c r="G413" s="223" t="s">
        <v>188</v>
      </c>
      <c r="H413" s="224">
        <v>8.4</v>
      </c>
      <c r="I413" s="225"/>
      <c r="J413" s="226">
        <f>ROUND(I413*H413,2)</f>
        <v>0</v>
      </c>
      <c r="K413" s="222" t="s">
        <v>140</v>
      </c>
      <c r="L413" s="71"/>
      <c r="M413" s="227" t="s">
        <v>21</v>
      </c>
      <c r="N413" s="228" t="s">
        <v>43</v>
      </c>
      <c r="O413" s="46"/>
      <c r="P413" s="229">
        <f>O413*H413</f>
        <v>0</v>
      </c>
      <c r="Q413" s="229">
        <v>0.0002</v>
      </c>
      <c r="R413" s="229">
        <f>Q413*H413</f>
        <v>0.00168</v>
      </c>
      <c r="S413" s="229">
        <v>0</v>
      </c>
      <c r="T413" s="230">
        <f>S413*H413</f>
        <v>0</v>
      </c>
      <c r="AR413" s="23" t="s">
        <v>259</v>
      </c>
      <c r="AT413" s="23" t="s">
        <v>137</v>
      </c>
      <c r="AU413" s="23" t="s">
        <v>82</v>
      </c>
      <c r="AY413" s="23" t="s">
        <v>134</v>
      </c>
      <c r="BE413" s="231">
        <f>IF(N413="základní",J413,0)</f>
        <v>0</v>
      </c>
      <c r="BF413" s="231">
        <f>IF(N413="snížená",J413,0)</f>
        <v>0</v>
      </c>
      <c r="BG413" s="231">
        <f>IF(N413="zákl. přenesená",J413,0)</f>
        <v>0</v>
      </c>
      <c r="BH413" s="231">
        <f>IF(N413="sníž. přenesená",J413,0)</f>
        <v>0</v>
      </c>
      <c r="BI413" s="231">
        <f>IF(N413="nulová",J413,0)</f>
        <v>0</v>
      </c>
      <c r="BJ413" s="23" t="s">
        <v>80</v>
      </c>
      <c r="BK413" s="231">
        <f>ROUND(I413*H413,2)</f>
        <v>0</v>
      </c>
      <c r="BL413" s="23" t="s">
        <v>259</v>
      </c>
      <c r="BM413" s="23" t="s">
        <v>834</v>
      </c>
    </row>
    <row r="414" spans="2:51" s="11" customFormat="1" ht="13.5">
      <c r="B414" s="236"/>
      <c r="C414" s="237"/>
      <c r="D414" s="238" t="s">
        <v>176</v>
      </c>
      <c r="E414" s="239" t="s">
        <v>21</v>
      </c>
      <c r="F414" s="240" t="s">
        <v>835</v>
      </c>
      <c r="G414" s="237"/>
      <c r="H414" s="241">
        <v>8.4</v>
      </c>
      <c r="I414" s="242"/>
      <c r="J414" s="237"/>
      <c r="K414" s="237"/>
      <c r="L414" s="243"/>
      <c r="M414" s="244"/>
      <c r="N414" s="245"/>
      <c r="O414" s="245"/>
      <c r="P414" s="245"/>
      <c r="Q414" s="245"/>
      <c r="R414" s="245"/>
      <c r="S414" s="245"/>
      <c r="T414" s="246"/>
      <c r="AT414" s="247" t="s">
        <v>176</v>
      </c>
      <c r="AU414" s="247" t="s">
        <v>82</v>
      </c>
      <c r="AV414" s="11" t="s">
        <v>82</v>
      </c>
      <c r="AW414" s="11" t="s">
        <v>35</v>
      </c>
      <c r="AX414" s="11" t="s">
        <v>72</v>
      </c>
      <c r="AY414" s="247" t="s">
        <v>134</v>
      </c>
    </row>
    <row r="415" spans="2:51" s="12" customFormat="1" ht="13.5">
      <c r="B415" s="248"/>
      <c r="C415" s="249"/>
      <c r="D415" s="238" t="s">
        <v>176</v>
      </c>
      <c r="E415" s="250" t="s">
        <v>21</v>
      </c>
      <c r="F415" s="251" t="s">
        <v>178</v>
      </c>
      <c r="G415" s="249"/>
      <c r="H415" s="252">
        <v>8.4</v>
      </c>
      <c r="I415" s="253"/>
      <c r="J415" s="249"/>
      <c r="K415" s="249"/>
      <c r="L415" s="254"/>
      <c r="M415" s="255"/>
      <c r="N415" s="256"/>
      <c r="O415" s="256"/>
      <c r="P415" s="256"/>
      <c r="Q415" s="256"/>
      <c r="R415" s="256"/>
      <c r="S415" s="256"/>
      <c r="T415" s="257"/>
      <c r="AT415" s="258" t="s">
        <v>176</v>
      </c>
      <c r="AU415" s="258" t="s">
        <v>82</v>
      </c>
      <c r="AV415" s="12" t="s">
        <v>174</v>
      </c>
      <c r="AW415" s="12" t="s">
        <v>35</v>
      </c>
      <c r="AX415" s="12" t="s">
        <v>80</v>
      </c>
      <c r="AY415" s="258" t="s">
        <v>134</v>
      </c>
    </row>
    <row r="416" spans="2:65" s="1" customFormat="1" ht="25.5" customHeight="1">
      <c r="B416" s="45"/>
      <c r="C416" s="259" t="s">
        <v>836</v>
      </c>
      <c r="D416" s="259" t="s">
        <v>220</v>
      </c>
      <c r="E416" s="260" t="s">
        <v>837</v>
      </c>
      <c r="F416" s="261" t="s">
        <v>838</v>
      </c>
      <c r="G416" s="262" t="s">
        <v>188</v>
      </c>
      <c r="H416" s="263">
        <v>8.4</v>
      </c>
      <c r="I416" s="264"/>
      <c r="J416" s="265">
        <f>ROUND(I416*H416,2)</f>
        <v>0</v>
      </c>
      <c r="K416" s="261" t="s">
        <v>21</v>
      </c>
      <c r="L416" s="266"/>
      <c r="M416" s="267" t="s">
        <v>21</v>
      </c>
      <c r="N416" s="268" t="s">
        <v>43</v>
      </c>
      <c r="O416" s="46"/>
      <c r="P416" s="229">
        <f>O416*H416</f>
        <v>0</v>
      </c>
      <c r="Q416" s="229">
        <v>0.036</v>
      </c>
      <c r="R416" s="229">
        <f>Q416*H416</f>
        <v>0.3024</v>
      </c>
      <c r="S416" s="229">
        <v>0</v>
      </c>
      <c r="T416" s="230">
        <f>S416*H416</f>
        <v>0</v>
      </c>
      <c r="AR416" s="23" t="s">
        <v>335</v>
      </c>
      <c r="AT416" s="23" t="s">
        <v>220</v>
      </c>
      <c r="AU416" s="23" t="s">
        <v>82</v>
      </c>
      <c r="AY416" s="23" t="s">
        <v>134</v>
      </c>
      <c r="BE416" s="231">
        <f>IF(N416="základní",J416,0)</f>
        <v>0</v>
      </c>
      <c r="BF416" s="231">
        <f>IF(N416="snížená",J416,0)</f>
        <v>0</v>
      </c>
      <c r="BG416" s="231">
        <f>IF(N416="zákl. přenesená",J416,0)</f>
        <v>0</v>
      </c>
      <c r="BH416" s="231">
        <f>IF(N416="sníž. přenesená",J416,0)</f>
        <v>0</v>
      </c>
      <c r="BI416" s="231">
        <f>IF(N416="nulová",J416,0)</f>
        <v>0</v>
      </c>
      <c r="BJ416" s="23" t="s">
        <v>80</v>
      </c>
      <c r="BK416" s="231">
        <f>ROUND(I416*H416,2)</f>
        <v>0</v>
      </c>
      <c r="BL416" s="23" t="s">
        <v>259</v>
      </c>
      <c r="BM416" s="23" t="s">
        <v>839</v>
      </c>
    </row>
    <row r="417" spans="2:65" s="1" customFormat="1" ht="16.5" customHeight="1">
      <c r="B417" s="45"/>
      <c r="C417" s="220" t="s">
        <v>840</v>
      </c>
      <c r="D417" s="220" t="s">
        <v>137</v>
      </c>
      <c r="E417" s="221" t="s">
        <v>841</v>
      </c>
      <c r="F417" s="222" t="s">
        <v>842</v>
      </c>
      <c r="G417" s="223" t="s">
        <v>181</v>
      </c>
      <c r="H417" s="224">
        <v>0.381</v>
      </c>
      <c r="I417" s="225"/>
      <c r="J417" s="226">
        <f>ROUND(I417*H417,2)</f>
        <v>0</v>
      </c>
      <c r="K417" s="222" t="s">
        <v>140</v>
      </c>
      <c r="L417" s="71"/>
      <c r="M417" s="227" t="s">
        <v>21</v>
      </c>
      <c r="N417" s="228" t="s">
        <v>43</v>
      </c>
      <c r="O417" s="46"/>
      <c r="P417" s="229">
        <f>O417*H417</f>
        <v>0</v>
      </c>
      <c r="Q417" s="229">
        <v>0</v>
      </c>
      <c r="R417" s="229">
        <f>Q417*H417</f>
        <v>0</v>
      </c>
      <c r="S417" s="229">
        <v>0</v>
      </c>
      <c r="T417" s="230">
        <f>S417*H417</f>
        <v>0</v>
      </c>
      <c r="AR417" s="23" t="s">
        <v>259</v>
      </c>
      <c r="AT417" s="23" t="s">
        <v>137</v>
      </c>
      <c r="AU417" s="23" t="s">
        <v>82</v>
      </c>
      <c r="AY417" s="23" t="s">
        <v>134</v>
      </c>
      <c r="BE417" s="231">
        <f>IF(N417="základní",J417,0)</f>
        <v>0</v>
      </c>
      <c r="BF417" s="231">
        <f>IF(N417="snížená",J417,0)</f>
        <v>0</v>
      </c>
      <c r="BG417" s="231">
        <f>IF(N417="zákl. přenesená",J417,0)</f>
        <v>0</v>
      </c>
      <c r="BH417" s="231">
        <f>IF(N417="sníž. přenesená",J417,0)</f>
        <v>0</v>
      </c>
      <c r="BI417" s="231">
        <f>IF(N417="nulová",J417,0)</f>
        <v>0</v>
      </c>
      <c r="BJ417" s="23" t="s">
        <v>80</v>
      </c>
      <c r="BK417" s="231">
        <f>ROUND(I417*H417,2)</f>
        <v>0</v>
      </c>
      <c r="BL417" s="23" t="s">
        <v>259</v>
      </c>
      <c r="BM417" s="23" t="s">
        <v>843</v>
      </c>
    </row>
    <row r="418" spans="2:65" s="1" customFormat="1" ht="16.5" customHeight="1">
      <c r="B418" s="45"/>
      <c r="C418" s="220" t="s">
        <v>844</v>
      </c>
      <c r="D418" s="220" t="s">
        <v>137</v>
      </c>
      <c r="E418" s="221" t="s">
        <v>845</v>
      </c>
      <c r="F418" s="222" t="s">
        <v>846</v>
      </c>
      <c r="G418" s="223" t="s">
        <v>181</v>
      </c>
      <c r="H418" s="224">
        <v>0.381</v>
      </c>
      <c r="I418" s="225"/>
      <c r="J418" s="226">
        <f>ROUND(I418*H418,2)</f>
        <v>0</v>
      </c>
      <c r="K418" s="222" t="s">
        <v>140</v>
      </c>
      <c r="L418" s="71"/>
      <c r="M418" s="227" t="s">
        <v>21</v>
      </c>
      <c r="N418" s="228" t="s">
        <v>43</v>
      </c>
      <c r="O418" s="46"/>
      <c r="P418" s="229">
        <f>O418*H418</f>
        <v>0</v>
      </c>
      <c r="Q418" s="229">
        <v>0</v>
      </c>
      <c r="R418" s="229">
        <f>Q418*H418</f>
        <v>0</v>
      </c>
      <c r="S418" s="229">
        <v>0</v>
      </c>
      <c r="T418" s="230">
        <f>S418*H418</f>
        <v>0</v>
      </c>
      <c r="AR418" s="23" t="s">
        <v>259</v>
      </c>
      <c r="AT418" s="23" t="s">
        <v>137</v>
      </c>
      <c r="AU418" s="23" t="s">
        <v>82</v>
      </c>
      <c r="AY418" s="23" t="s">
        <v>134</v>
      </c>
      <c r="BE418" s="231">
        <f>IF(N418="základní",J418,0)</f>
        <v>0</v>
      </c>
      <c r="BF418" s="231">
        <f>IF(N418="snížená",J418,0)</f>
        <v>0</v>
      </c>
      <c r="BG418" s="231">
        <f>IF(N418="zákl. přenesená",J418,0)</f>
        <v>0</v>
      </c>
      <c r="BH418" s="231">
        <f>IF(N418="sníž. přenesená",J418,0)</f>
        <v>0</v>
      </c>
      <c r="BI418" s="231">
        <f>IF(N418="nulová",J418,0)</f>
        <v>0</v>
      </c>
      <c r="BJ418" s="23" t="s">
        <v>80</v>
      </c>
      <c r="BK418" s="231">
        <f>ROUND(I418*H418,2)</f>
        <v>0</v>
      </c>
      <c r="BL418" s="23" t="s">
        <v>259</v>
      </c>
      <c r="BM418" s="23" t="s">
        <v>847</v>
      </c>
    </row>
    <row r="419" spans="2:63" s="10" customFormat="1" ht="29.85" customHeight="1">
      <c r="B419" s="204"/>
      <c r="C419" s="205"/>
      <c r="D419" s="206" t="s">
        <v>71</v>
      </c>
      <c r="E419" s="218" t="s">
        <v>848</v>
      </c>
      <c r="F419" s="218" t="s">
        <v>849</v>
      </c>
      <c r="G419" s="205"/>
      <c r="H419" s="205"/>
      <c r="I419" s="208"/>
      <c r="J419" s="219">
        <f>BK419</f>
        <v>0</v>
      </c>
      <c r="K419" s="205"/>
      <c r="L419" s="210"/>
      <c r="M419" s="211"/>
      <c r="N419" s="212"/>
      <c r="O419" s="212"/>
      <c r="P419" s="213">
        <f>SUM(P420:P455)</f>
        <v>0</v>
      </c>
      <c r="Q419" s="212"/>
      <c r="R419" s="213">
        <f>SUM(R420:R455)</f>
        <v>3.7806126100000004</v>
      </c>
      <c r="S419" s="212"/>
      <c r="T419" s="214">
        <f>SUM(T420:T455)</f>
        <v>0</v>
      </c>
      <c r="AR419" s="215" t="s">
        <v>82</v>
      </c>
      <c r="AT419" s="216" t="s">
        <v>71</v>
      </c>
      <c r="AU419" s="216" t="s">
        <v>80</v>
      </c>
      <c r="AY419" s="215" t="s">
        <v>134</v>
      </c>
      <c r="BK419" s="217">
        <f>SUM(BK420:BK455)</f>
        <v>0</v>
      </c>
    </row>
    <row r="420" spans="2:65" s="1" customFormat="1" ht="16.5" customHeight="1">
      <c r="B420" s="45"/>
      <c r="C420" s="220" t="s">
        <v>850</v>
      </c>
      <c r="D420" s="220" t="s">
        <v>137</v>
      </c>
      <c r="E420" s="221" t="s">
        <v>851</v>
      </c>
      <c r="F420" s="222" t="s">
        <v>852</v>
      </c>
      <c r="G420" s="223" t="s">
        <v>245</v>
      </c>
      <c r="H420" s="224">
        <v>47.935</v>
      </c>
      <c r="I420" s="225"/>
      <c r="J420" s="226">
        <f>ROUND(I420*H420,2)</f>
        <v>0</v>
      </c>
      <c r="K420" s="222" t="s">
        <v>140</v>
      </c>
      <c r="L420" s="71"/>
      <c r="M420" s="227" t="s">
        <v>21</v>
      </c>
      <c r="N420" s="228" t="s">
        <v>43</v>
      </c>
      <c r="O420" s="46"/>
      <c r="P420" s="229">
        <f>O420*H420</f>
        <v>0</v>
      </c>
      <c r="Q420" s="229">
        <v>0.00043</v>
      </c>
      <c r="R420" s="229">
        <f>Q420*H420</f>
        <v>0.02061205</v>
      </c>
      <c r="S420" s="229">
        <v>0</v>
      </c>
      <c r="T420" s="230">
        <f>S420*H420</f>
        <v>0</v>
      </c>
      <c r="AR420" s="23" t="s">
        <v>259</v>
      </c>
      <c r="AT420" s="23" t="s">
        <v>137</v>
      </c>
      <c r="AU420" s="23" t="s">
        <v>82</v>
      </c>
      <c r="AY420" s="23" t="s">
        <v>134</v>
      </c>
      <c r="BE420" s="231">
        <f>IF(N420="základní",J420,0)</f>
        <v>0</v>
      </c>
      <c r="BF420" s="231">
        <f>IF(N420="snížená",J420,0)</f>
        <v>0</v>
      </c>
      <c r="BG420" s="231">
        <f>IF(N420="zákl. přenesená",J420,0)</f>
        <v>0</v>
      </c>
      <c r="BH420" s="231">
        <f>IF(N420="sníž. přenesená",J420,0)</f>
        <v>0</v>
      </c>
      <c r="BI420" s="231">
        <f>IF(N420="nulová",J420,0)</f>
        <v>0</v>
      </c>
      <c r="BJ420" s="23" t="s">
        <v>80</v>
      </c>
      <c r="BK420" s="231">
        <f>ROUND(I420*H420,2)</f>
        <v>0</v>
      </c>
      <c r="BL420" s="23" t="s">
        <v>259</v>
      </c>
      <c r="BM420" s="23" t="s">
        <v>853</v>
      </c>
    </row>
    <row r="421" spans="2:51" s="11" customFormat="1" ht="13.5">
      <c r="B421" s="236"/>
      <c r="C421" s="237"/>
      <c r="D421" s="238" t="s">
        <v>176</v>
      </c>
      <c r="E421" s="239" t="s">
        <v>21</v>
      </c>
      <c r="F421" s="240" t="s">
        <v>854</v>
      </c>
      <c r="G421" s="237"/>
      <c r="H421" s="241">
        <v>13.915</v>
      </c>
      <c r="I421" s="242"/>
      <c r="J421" s="237"/>
      <c r="K421" s="237"/>
      <c r="L421" s="243"/>
      <c r="M421" s="244"/>
      <c r="N421" s="245"/>
      <c r="O421" s="245"/>
      <c r="P421" s="245"/>
      <c r="Q421" s="245"/>
      <c r="R421" s="245"/>
      <c r="S421" s="245"/>
      <c r="T421" s="246"/>
      <c r="AT421" s="247" t="s">
        <v>176</v>
      </c>
      <c r="AU421" s="247" t="s">
        <v>82</v>
      </c>
      <c r="AV421" s="11" t="s">
        <v>82</v>
      </c>
      <c r="AW421" s="11" t="s">
        <v>35</v>
      </c>
      <c r="AX421" s="11" t="s">
        <v>72</v>
      </c>
      <c r="AY421" s="247" t="s">
        <v>134</v>
      </c>
    </row>
    <row r="422" spans="2:51" s="11" customFormat="1" ht="13.5">
      <c r="B422" s="236"/>
      <c r="C422" s="237"/>
      <c r="D422" s="238" t="s">
        <v>176</v>
      </c>
      <c r="E422" s="239" t="s">
        <v>21</v>
      </c>
      <c r="F422" s="240" t="s">
        <v>855</v>
      </c>
      <c r="G422" s="237"/>
      <c r="H422" s="241">
        <v>23.32</v>
      </c>
      <c r="I422" s="242"/>
      <c r="J422" s="237"/>
      <c r="K422" s="237"/>
      <c r="L422" s="243"/>
      <c r="M422" s="244"/>
      <c r="N422" s="245"/>
      <c r="O422" s="245"/>
      <c r="P422" s="245"/>
      <c r="Q422" s="245"/>
      <c r="R422" s="245"/>
      <c r="S422" s="245"/>
      <c r="T422" s="246"/>
      <c r="AT422" s="247" t="s">
        <v>176</v>
      </c>
      <c r="AU422" s="247" t="s">
        <v>82</v>
      </c>
      <c r="AV422" s="11" t="s">
        <v>82</v>
      </c>
      <c r="AW422" s="11" t="s">
        <v>35</v>
      </c>
      <c r="AX422" s="11" t="s">
        <v>72</v>
      </c>
      <c r="AY422" s="247" t="s">
        <v>134</v>
      </c>
    </row>
    <row r="423" spans="2:51" s="11" customFormat="1" ht="13.5">
      <c r="B423" s="236"/>
      <c r="C423" s="237"/>
      <c r="D423" s="238" t="s">
        <v>176</v>
      </c>
      <c r="E423" s="239" t="s">
        <v>21</v>
      </c>
      <c r="F423" s="240" t="s">
        <v>856</v>
      </c>
      <c r="G423" s="237"/>
      <c r="H423" s="241">
        <v>10.7</v>
      </c>
      <c r="I423" s="242"/>
      <c r="J423" s="237"/>
      <c r="K423" s="237"/>
      <c r="L423" s="243"/>
      <c r="M423" s="244"/>
      <c r="N423" s="245"/>
      <c r="O423" s="245"/>
      <c r="P423" s="245"/>
      <c r="Q423" s="245"/>
      <c r="R423" s="245"/>
      <c r="S423" s="245"/>
      <c r="T423" s="246"/>
      <c r="AT423" s="247" t="s">
        <v>176</v>
      </c>
      <c r="AU423" s="247" t="s">
        <v>82</v>
      </c>
      <c r="AV423" s="11" t="s">
        <v>82</v>
      </c>
      <c r="AW423" s="11" t="s">
        <v>35</v>
      </c>
      <c r="AX423" s="11" t="s">
        <v>72</v>
      </c>
      <c r="AY423" s="247" t="s">
        <v>134</v>
      </c>
    </row>
    <row r="424" spans="2:51" s="12" customFormat="1" ht="13.5">
      <c r="B424" s="248"/>
      <c r="C424" s="249"/>
      <c r="D424" s="238" t="s">
        <v>176</v>
      </c>
      <c r="E424" s="250" t="s">
        <v>21</v>
      </c>
      <c r="F424" s="251" t="s">
        <v>178</v>
      </c>
      <c r="G424" s="249"/>
      <c r="H424" s="252">
        <v>47.935</v>
      </c>
      <c r="I424" s="253"/>
      <c r="J424" s="249"/>
      <c r="K424" s="249"/>
      <c r="L424" s="254"/>
      <c r="M424" s="255"/>
      <c r="N424" s="256"/>
      <c r="O424" s="256"/>
      <c r="P424" s="256"/>
      <c r="Q424" s="256"/>
      <c r="R424" s="256"/>
      <c r="S424" s="256"/>
      <c r="T424" s="257"/>
      <c r="AT424" s="258" t="s">
        <v>176</v>
      </c>
      <c r="AU424" s="258" t="s">
        <v>82</v>
      </c>
      <c r="AV424" s="12" t="s">
        <v>174</v>
      </c>
      <c r="AW424" s="12" t="s">
        <v>35</v>
      </c>
      <c r="AX424" s="12" t="s">
        <v>80</v>
      </c>
      <c r="AY424" s="258" t="s">
        <v>134</v>
      </c>
    </row>
    <row r="425" spans="2:65" s="1" customFormat="1" ht="25.5" customHeight="1">
      <c r="B425" s="45"/>
      <c r="C425" s="220" t="s">
        <v>857</v>
      </c>
      <c r="D425" s="220" t="s">
        <v>137</v>
      </c>
      <c r="E425" s="221" t="s">
        <v>858</v>
      </c>
      <c r="F425" s="222" t="s">
        <v>859</v>
      </c>
      <c r="G425" s="223" t="s">
        <v>188</v>
      </c>
      <c r="H425" s="224">
        <v>70.28</v>
      </c>
      <c r="I425" s="225"/>
      <c r="J425" s="226">
        <f>ROUND(I425*H425,2)</f>
        <v>0</v>
      </c>
      <c r="K425" s="222" t="s">
        <v>140</v>
      </c>
      <c r="L425" s="71"/>
      <c r="M425" s="227" t="s">
        <v>21</v>
      </c>
      <c r="N425" s="228" t="s">
        <v>43</v>
      </c>
      <c r="O425" s="46"/>
      <c r="P425" s="229">
        <f>O425*H425</f>
        <v>0</v>
      </c>
      <c r="Q425" s="229">
        <v>0.009</v>
      </c>
      <c r="R425" s="229">
        <f>Q425*H425</f>
        <v>0.63252</v>
      </c>
      <c r="S425" s="229">
        <v>0</v>
      </c>
      <c r="T425" s="230">
        <f>S425*H425</f>
        <v>0</v>
      </c>
      <c r="AR425" s="23" t="s">
        <v>259</v>
      </c>
      <c r="AT425" s="23" t="s">
        <v>137</v>
      </c>
      <c r="AU425" s="23" t="s">
        <v>82</v>
      </c>
      <c r="AY425" s="23" t="s">
        <v>134</v>
      </c>
      <c r="BE425" s="231">
        <f>IF(N425="základní",J425,0)</f>
        <v>0</v>
      </c>
      <c r="BF425" s="231">
        <f>IF(N425="snížená",J425,0)</f>
        <v>0</v>
      </c>
      <c r="BG425" s="231">
        <f>IF(N425="zákl. přenesená",J425,0)</f>
        <v>0</v>
      </c>
      <c r="BH425" s="231">
        <f>IF(N425="sníž. přenesená",J425,0)</f>
        <v>0</v>
      </c>
      <c r="BI425" s="231">
        <f>IF(N425="nulová",J425,0)</f>
        <v>0</v>
      </c>
      <c r="BJ425" s="23" t="s">
        <v>80</v>
      </c>
      <c r="BK425" s="231">
        <f>ROUND(I425*H425,2)</f>
        <v>0</v>
      </c>
      <c r="BL425" s="23" t="s">
        <v>259</v>
      </c>
      <c r="BM425" s="23" t="s">
        <v>860</v>
      </c>
    </row>
    <row r="426" spans="2:51" s="13" customFormat="1" ht="13.5">
      <c r="B426" s="269"/>
      <c r="C426" s="270"/>
      <c r="D426" s="238" t="s">
        <v>176</v>
      </c>
      <c r="E426" s="271" t="s">
        <v>21</v>
      </c>
      <c r="F426" s="272" t="s">
        <v>861</v>
      </c>
      <c r="G426" s="270"/>
      <c r="H426" s="271" t="s">
        <v>21</v>
      </c>
      <c r="I426" s="273"/>
      <c r="J426" s="270"/>
      <c r="K426" s="270"/>
      <c r="L426" s="274"/>
      <c r="M426" s="275"/>
      <c r="N426" s="276"/>
      <c r="O426" s="276"/>
      <c r="P426" s="276"/>
      <c r="Q426" s="276"/>
      <c r="R426" s="276"/>
      <c r="S426" s="276"/>
      <c r="T426" s="277"/>
      <c r="AT426" s="278" t="s">
        <v>176</v>
      </c>
      <c r="AU426" s="278" t="s">
        <v>82</v>
      </c>
      <c r="AV426" s="13" t="s">
        <v>80</v>
      </c>
      <c r="AW426" s="13" t="s">
        <v>35</v>
      </c>
      <c r="AX426" s="13" t="s">
        <v>72</v>
      </c>
      <c r="AY426" s="278" t="s">
        <v>134</v>
      </c>
    </row>
    <row r="427" spans="2:51" s="11" customFormat="1" ht="13.5">
      <c r="B427" s="236"/>
      <c r="C427" s="237"/>
      <c r="D427" s="238" t="s">
        <v>176</v>
      </c>
      <c r="E427" s="239" t="s">
        <v>21</v>
      </c>
      <c r="F427" s="240" t="s">
        <v>862</v>
      </c>
      <c r="G427" s="237"/>
      <c r="H427" s="241">
        <v>64.54</v>
      </c>
      <c r="I427" s="242"/>
      <c r="J427" s="237"/>
      <c r="K427" s="237"/>
      <c r="L427" s="243"/>
      <c r="M427" s="244"/>
      <c r="N427" s="245"/>
      <c r="O427" s="245"/>
      <c r="P427" s="245"/>
      <c r="Q427" s="245"/>
      <c r="R427" s="245"/>
      <c r="S427" s="245"/>
      <c r="T427" s="246"/>
      <c r="AT427" s="247" t="s">
        <v>176</v>
      </c>
      <c r="AU427" s="247" t="s">
        <v>82</v>
      </c>
      <c r="AV427" s="11" t="s">
        <v>82</v>
      </c>
      <c r="AW427" s="11" t="s">
        <v>35</v>
      </c>
      <c r="AX427" s="11" t="s">
        <v>72</v>
      </c>
      <c r="AY427" s="247" t="s">
        <v>134</v>
      </c>
    </row>
    <row r="428" spans="2:51" s="11" customFormat="1" ht="13.5">
      <c r="B428" s="236"/>
      <c r="C428" s="237"/>
      <c r="D428" s="238" t="s">
        <v>176</v>
      </c>
      <c r="E428" s="239" t="s">
        <v>21</v>
      </c>
      <c r="F428" s="240" t="s">
        <v>863</v>
      </c>
      <c r="G428" s="237"/>
      <c r="H428" s="241">
        <v>5.74</v>
      </c>
      <c r="I428" s="242"/>
      <c r="J428" s="237"/>
      <c r="K428" s="237"/>
      <c r="L428" s="243"/>
      <c r="M428" s="244"/>
      <c r="N428" s="245"/>
      <c r="O428" s="245"/>
      <c r="P428" s="245"/>
      <c r="Q428" s="245"/>
      <c r="R428" s="245"/>
      <c r="S428" s="245"/>
      <c r="T428" s="246"/>
      <c r="AT428" s="247" t="s">
        <v>176</v>
      </c>
      <c r="AU428" s="247" t="s">
        <v>82</v>
      </c>
      <c r="AV428" s="11" t="s">
        <v>82</v>
      </c>
      <c r="AW428" s="11" t="s">
        <v>35</v>
      </c>
      <c r="AX428" s="11" t="s">
        <v>72</v>
      </c>
      <c r="AY428" s="247" t="s">
        <v>134</v>
      </c>
    </row>
    <row r="429" spans="2:51" s="12" customFormat="1" ht="13.5">
      <c r="B429" s="248"/>
      <c r="C429" s="249"/>
      <c r="D429" s="238" t="s">
        <v>176</v>
      </c>
      <c r="E429" s="250" t="s">
        <v>21</v>
      </c>
      <c r="F429" s="251" t="s">
        <v>178</v>
      </c>
      <c r="G429" s="249"/>
      <c r="H429" s="252">
        <v>70.28</v>
      </c>
      <c r="I429" s="253"/>
      <c r="J429" s="249"/>
      <c r="K429" s="249"/>
      <c r="L429" s="254"/>
      <c r="M429" s="255"/>
      <c r="N429" s="256"/>
      <c r="O429" s="256"/>
      <c r="P429" s="256"/>
      <c r="Q429" s="256"/>
      <c r="R429" s="256"/>
      <c r="S429" s="256"/>
      <c r="T429" s="257"/>
      <c r="AT429" s="258" t="s">
        <v>176</v>
      </c>
      <c r="AU429" s="258" t="s">
        <v>82</v>
      </c>
      <c r="AV429" s="12" t="s">
        <v>174</v>
      </c>
      <c r="AW429" s="12" t="s">
        <v>35</v>
      </c>
      <c r="AX429" s="12" t="s">
        <v>80</v>
      </c>
      <c r="AY429" s="258" t="s">
        <v>134</v>
      </c>
    </row>
    <row r="430" spans="2:65" s="1" customFormat="1" ht="25.5" customHeight="1">
      <c r="B430" s="45"/>
      <c r="C430" s="259" t="s">
        <v>864</v>
      </c>
      <c r="D430" s="259" t="s">
        <v>220</v>
      </c>
      <c r="E430" s="260" t="s">
        <v>865</v>
      </c>
      <c r="F430" s="261" t="s">
        <v>866</v>
      </c>
      <c r="G430" s="262" t="s">
        <v>188</v>
      </c>
      <c r="H430" s="263">
        <v>86.003</v>
      </c>
      <c r="I430" s="264"/>
      <c r="J430" s="265">
        <f>ROUND(I430*H430,2)</f>
        <v>0</v>
      </c>
      <c r="K430" s="261" t="s">
        <v>21</v>
      </c>
      <c r="L430" s="266"/>
      <c r="M430" s="267" t="s">
        <v>21</v>
      </c>
      <c r="N430" s="268" t="s">
        <v>43</v>
      </c>
      <c r="O430" s="46"/>
      <c r="P430" s="229">
        <f>O430*H430</f>
        <v>0</v>
      </c>
      <c r="Q430" s="229">
        <v>0.025</v>
      </c>
      <c r="R430" s="229">
        <f>Q430*H430</f>
        <v>2.150075</v>
      </c>
      <c r="S430" s="229">
        <v>0</v>
      </c>
      <c r="T430" s="230">
        <f>S430*H430</f>
        <v>0</v>
      </c>
      <c r="AR430" s="23" t="s">
        <v>335</v>
      </c>
      <c r="AT430" s="23" t="s">
        <v>220</v>
      </c>
      <c r="AU430" s="23" t="s">
        <v>82</v>
      </c>
      <c r="AY430" s="23" t="s">
        <v>134</v>
      </c>
      <c r="BE430" s="231">
        <f>IF(N430="základní",J430,0)</f>
        <v>0</v>
      </c>
      <c r="BF430" s="231">
        <f>IF(N430="snížená",J430,0)</f>
        <v>0</v>
      </c>
      <c r="BG430" s="231">
        <f>IF(N430="zákl. přenesená",J430,0)</f>
        <v>0</v>
      </c>
      <c r="BH430" s="231">
        <f>IF(N430="sníž. přenesená",J430,0)</f>
        <v>0</v>
      </c>
      <c r="BI430" s="231">
        <f>IF(N430="nulová",J430,0)</f>
        <v>0</v>
      </c>
      <c r="BJ430" s="23" t="s">
        <v>80</v>
      </c>
      <c r="BK430" s="231">
        <f>ROUND(I430*H430,2)</f>
        <v>0</v>
      </c>
      <c r="BL430" s="23" t="s">
        <v>259</v>
      </c>
      <c r="BM430" s="23" t="s">
        <v>867</v>
      </c>
    </row>
    <row r="431" spans="2:51" s="11" customFormat="1" ht="13.5">
      <c r="B431" s="236"/>
      <c r="C431" s="237"/>
      <c r="D431" s="238" t="s">
        <v>176</v>
      </c>
      <c r="E431" s="239" t="s">
        <v>21</v>
      </c>
      <c r="F431" s="240" t="s">
        <v>868</v>
      </c>
      <c r="G431" s="237"/>
      <c r="H431" s="241">
        <v>80.73</v>
      </c>
      <c r="I431" s="242"/>
      <c r="J431" s="237"/>
      <c r="K431" s="237"/>
      <c r="L431" s="243"/>
      <c r="M431" s="244"/>
      <c r="N431" s="245"/>
      <c r="O431" s="245"/>
      <c r="P431" s="245"/>
      <c r="Q431" s="245"/>
      <c r="R431" s="245"/>
      <c r="S431" s="245"/>
      <c r="T431" s="246"/>
      <c r="AT431" s="247" t="s">
        <v>176</v>
      </c>
      <c r="AU431" s="247" t="s">
        <v>82</v>
      </c>
      <c r="AV431" s="11" t="s">
        <v>82</v>
      </c>
      <c r="AW431" s="11" t="s">
        <v>35</v>
      </c>
      <c r="AX431" s="11" t="s">
        <v>72</v>
      </c>
      <c r="AY431" s="247" t="s">
        <v>134</v>
      </c>
    </row>
    <row r="432" spans="2:51" s="11" customFormat="1" ht="13.5">
      <c r="B432" s="236"/>
      <c r="C432" s="237"/>
      <c r="D432" s="238" t="s">
        <v>176</v>
      </c>
      <c r="E432" s="239" t="s">
        <v>21</v>
      </c>
      <c r="F432" s="240" t="s">
        <v>869</v>
      </c>
      <c r="G432" s="237"/>
      <c r="H432" s="241">
        <v>5.273</v>
      </c>
      <c r="I432" s="242"/>
      <c r="J432" s="237"/>
      <c r="K432" s="237"/>
      <c r="L432" s="243"/>
      <c r="M432" s="244"/>
      <c r="N432" s="245"/>
      <c r="O432" s="245"/>
      <c r="P432" s="245"/>
      <c r="Q432" s="245"/>
      <c r="R432" s="245"/>
      <c r="S432" s="245"/>
      <c r="T432" s="246"/>
      <c r="AT432" s="247" t="s">
        <v>176</v>
      </c>
      <c r="AU432" s="247" t="s">
        <v>82</v>
      </c>
      <c r="AV432" s="11" t="s">
        <v>82</v>
      </c>
      <c r="AW432" s="11" t="s">
        <v>35</v>
      </c>
      <c r="AX432" s="11" t="s">
        <v>72</v>
      </c>
      <c r="AY432" s="247" t="s">
        <v>134</v>
      </c>
    </row>
    <row r="433" spans="2:51" s="12" customFormat="1" ht="13.5">
      <c r="B433" s="248"/>
      <c r="C433" s="249"/>
      <c r="D433" s="238" t="s">
        <v>176</v>
      </c>
      <c r="E433" s="250" t="s">
        <v>21</v>
      </c>
      <c r="F433" s="251" t="s">
        <v>178</v>
      </c>
      <c r="G433" s="249"/>
      <c r="H433" s="252">
        <v>86.003</v>
      </c>
      <c r="I433" s="253"/>
      <c r="J433" s="249"/>
      <c r="K433" s="249"/>
      <c r="L433" s="254"/>
      <c r="M433" s="255"/>
      <c r="N433" s="256"/>
      <c r="O433" s="256"/>
      <c r="P433" s="256"/>
      <c r="Q433" s="256"/>
      <c r="R433" s="256"/>
      <c r="S433" s="256"/>
      <c r="T433" s="257"/>
      <c r="AT433" s="258" t="s">
        <v>176</v>
      </c>
      <c r="AU433" s="258" t="s">
        <v>82</v>
      </c>
      <c r="AV433" s="12" t="s">
        <v>174</v>
      </c>
      <c r="AW433" s="12" t="s">
        <v>35</v>
      </c>
      <c r="AX433" s="12" t="s">
        <v>80</v>
      </c>
      <c r="AY433" s="258" t="s">
        <v>134</v>
      </c>
    </row>
    <row r="434" spans="2:65" s="1" customFormat="1" ht="25.5" customHeight="1">
      <c r="B434" s="45"/>
      <c r="C434" s="220" t="s">
        <v>870</v>
      </c>
      <c r="D434" s="220" t="s">
        <v>137</v>
      </c>
      <c r="E434" s="221" t="s">
        <v>871</v>
      </c>
      <c r="F434" s="222" t="s">
        <v>872</v>
      </c>
      <c r="G434" s="223" t="s">
        <v>188</v>
      </c>
      <c r="H434" s="224">
        <v>10.018</v>
      </c>
      <c r="I434" s="225"/>
      <c r="J434" s="226">
        <f>ROUND(I434*H434,2)</f>
        <v>0</v>
      </c>
      <c r="K434" s="222" t="s">
        <v>140</v>
      </c>
      <c r="L434" s="71"/>
      <c r="M434" s="227" t="s">
        <v>21</v>
      </c>
      <c r="N434" s="228" t="s">
        <v>43</v>
      </c>
      <c r="O434" s="46"/>
      <c r="P434" s="229">
        <f>O434*H434</f>
        <v>0</v>
      </c>
      <c r="Q434" s="229">
        <v>0.00367</v>
      </c>
      <c r="R434" s="229">
        <f>Q434*H434</f>
        <v>0.03676606</v>
      </c>
      <c r="S434" s="229">
        <v>0</v>
      </c>
      <c r="T434" s="230">
        <f>S434*H434</f>
        <v>0</v>
      </c>
      <c r="AR434" s="23" t="s">
        <v>259</v>
      </c>
      <c r="AT434" s="23" t="s">
        <v>137</v>
      </c>
      <c r="AU434" s="23" t="s">
        <v>82</v>
      </c>
      <c r="AY434" s="23" t="s">
        <v>134</v>
      </c>
      <c r="BE434" s="231">
        <f>IF(N434="základní",J434,0)</f>
        <v>0</v>
      </c>
      <c r="BF434" s="231">
        <f>IF(N434="snížená",J434,0)</f>
        <v>0</v>
      </c>
      <c r="BG434" s="231">
        <f>IF(N434="zákl. přenesená",J434,0)</f>
        <v>0</v>
      </c>
      <c r="BH434" s="231">
        <f>IF(N434="sníž. přenesená",J434,0)</f>
        <v>0</v>
      </c>
      <c r="BI434" s="231">
        <f>IF(N434="nulová",J434,0)</f>
        <v>0</v>
      </c>
      <c r="BJ434" s="23" t="s">
        <v>80</v>
      </c>
      <c r="BK434" s="231">
        <f>ROUND(I434*H434,2)</f>
        <v>0</v>
      </c>
      <c r="BL434" s="23" t="s">
        <v>259</v>
      </c>
      <c r="BM434" s="23" t="s">
        <v>873</v>
      </c>
    </row>
    <row r="435" spans="2:51" s="13" customFormat="1" ht="13.5">
      <c r="B435" s="269"/>
      <c r="C435" s="270"/>
      <c r="D435" s="238" t="s">
        <v>176</v>
      </c>
      <c r="E435" s="271" t="s">
        <v>21</v>
      </c>
      <c r="F435" s="272" t="s">
        <v>874</v>
      </c>
      <c r="G435" s="270"/>
      <c r="H435" s="271" t="s">
        <v>21</v>
      </c>
      <c r="I435" s="273"/>
      <c r="J435" s="270"/>
      <c r="K435" s="270"/>
      <c r="L435" s="274"/>
      <c r="M435" s="275"/>
      <c r="N435" s="276"/>
      <c r="O435" s="276"/>
      <c r="P435" s="276"/>
      <c r="Q435" s="276"/>
      <c r="R435" s="276"/>
      <c r="S435" s="276"/>
      <c r="T435" s="277"/>
      <c r="AT435" s="278" t="s">
        <v>176</v>
      </c>
      <c r="AU435" s="278" t="s">
        <v>82</v>
      </c>
      <c r="AV435" s="13" t="s">
        <v>80</v>
      </c>
      <c r="AW435" s="13" t="s">
        <v>35</v>
      </c>
      <c r="AX435" s="13" t="s">
        <v>72</v>
      </c>
      <c r="AY435" s="278" t="s">
        <v>134</v>
      </c>
    </row>
    <row r="436" spans="2:51" s="11" customFormat="1" ht="13.5">
      <c r="B436" s="236"/>
      <c r="C436" s="237"/>
      <c r="D436" s="238" t="s">
        <v>176</v>
      </c>
      <c r="E436" s="239" t="s">
        <v>21</v>
      </c>
      <c r="F436" s="240" t="s">
        <v>875</v>
      </c>
      <c r="G436" s="237"/>
      <c r="H436" s="241">
        <v>0.618</v>
      </c>
      <c r="I436" s="242"/>
      <c r="J436" s="237"/>
      <c r="K436" s="237"/>
      <c r="L436" s="243"/>
      <c r="M436" s="244"/>
      <c r="N436" s="245"/>
      <c r="O436" s="245"/>
      <c r="P436" s="245"/>
      <c r="Q436" s="245"/>
      <c r="R436" s="245"/>
      <c r="S436" s="245"/>
      <c r="T436" s="246"/>
      <c r="AT436" s="247" t="s">
        <v>176</v>
      </c>
      <c r="AU436" s="247" t="s">
        <v>82</v>
      </c>
      <c r="AV436" s="11" t="s">
        <v>82</v>
      </c>
      <c r="AW436" s="11" t="s">
        <v>35</v>
      </c>
      <c r="AX436" s="11" t="s">
        <v>72</v>
      </c>
      <c r="AY436" s="247" t="s">
        <v>134</v>
      </c>
    </row>
    <row r="437" spans="2:51" s="13" customFormat="1" ht="13.5">
      <c r="B437" s="269"/>
      <c r="C437" s="270"/>
      <c r="D437" s="238" t="s">
        <v>176</v>
      </c>
      <c r="E437" s="271" t="s">
        <v>21</v>
      </c>
      <c r="F437" s="272" t="s">
        <v>876</v>
      </c>
      <c r="G437" s="270"/>
      <c r="H437" s="271" t="s">
        <v>21</v>
      </c>
      <c r="I437" s="273"/>
      <c r="J437" s="270"/>
      <c r="K437" s="270"/>
      <c r="L437" s="274"/>
      <c r="M437" s="275"/>
      <c r="N437" s="276"/>
      <c r="O437" s="276"/>
      <c r="P437" s="276"/>
      <c r="Q437" s="276"/>
      <c r="R437" s="276"/>
      <c r="S437" s="276"/>
      <c r="T437" s="277"/>
      <c r="AT437" s="278" t="s">
        <v>176</v>
      </c>
      <c r="AU437" s="278" t="s">
        <v>82</v>
      </c>
      <c r="AV437" s="13" t="s">
        <v>80</v>
      </c>
      <c r="AW437" s="13" t="s">
        <v>35</v>
      </c>
      <c r="AX437" s="13" t="s">
        <v>72</v>
      </c>
      <c r="AY437" s="278" t="s">
        <v>134</v>
      </c>
    </row>
    <row r="438" spans="2:51" s="11" customFormat="1" ht="13.5">
      <c r="B438" s="236"/>
      <c r="C438" s="237"/>
      <c r="D438" s="238" t="s">
        <v>176</v>
      </c>
      <c r="E438" s="239" t="s">
        <v>21</v>
      </c>
      <c r="F438" s="240" t="s">
        <v>307</v>
      </c>
      <c r="G438" s="237"/>
      <c r="H438" s="241">
        <v>9.4</v>
      </c>
      <c r="I438" s="242"/>
      <c r="J438" s="237"/>
      <c r="K438" s="237"/>
      <c r="L438" s="243"/>
      <c r="M438" s="244"/>
      <c r="N438" s="245"/>
      <c r="O438" s="245"/>
      <c r="P438" s="245"/>
      <c r="Q438" s="245"/>
      <c r="R438" s="245"/>
      <c r="S438" s="245"/>
      <c r="T438" s="246"/>
      <c r="AT438" s="247" t="s">
        <v>176</v>
      </c>
      <c r="AU438" s="247" t="s">
        <v>82</v>
      </c>
      <c r="AV438" s="11" t="s">
        <v>82</v>
      </c>
      <c r="AW438" s="11" t="s">
        <v>35</v>
      </c>
      <c r="AX438" s="11" t="s">
        <v>72</v>
      </c>
      <c r="AY438" s="247" t="s">
        <v>134</v>
      </c>
    </row>
    <row r="439" spans="2:51" s="12" customFormat="1" ht="13.5">
      <c r="B439" s="248"/>
      <c r="C439" s="249"/>
      <c r="D439" s="238" t="s">
        <v>176</v>
      </c>
      <c r="E439" s="250" t="s">
        <v>21</v>
      </c>
      <c r="F439" s="251" t="s">
        <v>178</v>
      </c>
      <c r="G439" s="249"/>
      <c r="H439" s="252">
        <v>10.018</v>
      </c>
      <c r="I439" s="253"/>
      <c r="J439" s="249"/>
      <c r="K439" s="249"/>
      <c r="L439" s="254"/>
      <c r="M439" s="255"/>
      <c r="N439" s="256"/>
      <c r="O439" s="256"/>
      <c r="P439" s="256"/>
      <c r="Q439" s="256"/>
      <c r="R439" s="256"/>
      <c r="S439" s="256"/>
      <c r="T439" s="257"/>
      <c r="AT439" s="258" t="s">
        <v>176</v>
      </c>
      <c r="AU439" s="258" t="s">
        <v>82</v>
      </c>
      <c r="AV439" s="12" t="s">
        <v>174</v>
      </c>
      <c r="AW439" s="12" t="s">
        <v>35</v>
      </c>
      <c r="AX439" s="12" t="s">
        <v>80</v>
      </c>
      <c r="AY439" s="258" t="s">
        <v>134</v>
      </c>
    </row>
    <row r="440" spans="2:65" s="1" customFormat="1" ht="25.5" customHeight="1">
      <c r="B440" s="45"/>
      <c r="C440" s="259" t="s">
        <v>877</v>
      </c>
      <c r="D440" s="259" t="s">
        <v>220</v>
      </c>
      <c r="E440" s="260" t="s">
        <v>878</v>
      </c>
      <c r="F440" s="261" t="s">
        <v>879</v>
      </c>
      <c r="G440" s="262" t="s">
        <v>188</v>
      </c>
      <c r="H440" s="263">
        <v>19.089</v>
      </c>
      <c r="I440" s="264"/>
      <c r="J440" s="265">
        <f>ROUND(I440*H440,2)</f>
        <v>0</v>
      </c>
      <c r="K440" s="261" t="s">
        <v>21</v>
      </c>
      <c r="L440" s="266"/>
      <c r="M440" s="267" t="s">
        <v>21</v>
      </c>
      <c r="N440" s="268" t="s">
        <v>43</v>
      </c>
      <c r="O440" s="46"/>
      <c r="P440" s="229">
        <f>O440*H440</f>
        <v>0</v>
      </c>
      <c r="Q440" s="229">
        <v>0.0192</v>
      </c>
      <c r="R440" s="229">
        <f>Q440*H440</f>
        <v>0.36650879999999997</v>
      </c>
      <c r="S440" s="229">
        <v>0</v>
      </c>
      <c r="T440" s="230">
        <f>S440*H440</f>
        <v>0</v>
      </c>
      <c r="AR440" s="23" t="s">
        <v>335</v>
      </c>
      <c r="AT440" s="23" t="s">
        <v>220</v>
      </c>
      <c r="AU440" s="23" t="s">
        <v>82</v>
      </c>
      <c r="AY440" s="23" t="s">
        <v>134</v>
      </c>
      <c r="BE440" s="231">
        <f>IF(N440="základní",J440,0)</f>
        <v>0</v>
      </c>
      <c r="BF440" s="231">
        <f>IF(N440="snížená",J440,0)</f>
        <v>0</v>
      </c>
      <c r="BG440" s="231">
        <f>IF(N440="zákl. přenesená",J440,0)</f>
        <v>0</v>
      </c>
      <c r="BH440" s="231">
        <f>IF(N440="sníž. přenesená",J440,0)</f>
        <v>0</v>
      </c>
      <c r="BI440" s="231">
        <f>IF(N440="nulová",J440,0)</f>
        <v>0</v>
      </c>
      <c r="BJ440" s="23" t="s">
        <v>80</v>
      </c>
      <c r="BK440" s="231">
        <f>ROUND(I440*H440,2)</f>
        <v>0</v>
      </c>
      <c r="BL440" s="23" t="s">
        <v>259</v>
      </c>
      <c r="BM440" s="23" t="s">
        <v>880</v>
      </c>
    </row>
    <row r="441" spans="2:51" s="11" customFormat="1" ht="13.5">
      <c r="B441" s="236"/>
      <c r="C441" s="237"/>
      <c r="D441" s="238" t="s">
        <v>176</v>
      </c>
      <c r="E441" s="239" t="s">
        <v>21</v>
      </c>
      <c r="F441" s="240" t="s">
        <v>881</v>
      </c>
      <c r="G441" s="237"/>
      <c r="H441" s="241">
        <v>10.018</v>
      </c>
      <c r="I441" s="242"/>
      <c r="J441" s="237"/>
      <c r="K441" s="237"/>
      <c r="L441" s="243"/>
      <c r="M441" s="244"/>
      <c r="N441" s="245"/>
      <c r="O441" s="245"/>
      <c r="P441" s="245"/>
      <c r="Q441" s="245"/>
      <c r="R441" s="245"/>
      <c r="S441" s="245"/>
      <c r="T441" s="246"/>
      <c r="AT441" s="247" t="s">
        <v>176</v>
      </c>
      <c r="AU441" s="247" t="s">
        <v>82</v>
      </c>
      <c r="AV441" s="11" t="s">
        <v>82</v>
      </c>
      <c r="AW441" s="11" t="s">
        <v>35</v>
      </c>
      <c r="AX441" s="11" t="s">
        <v>72</v>
      </c>
      <c r="AY441" s="247" t="s">
        <v>134</v>
      </c>
    </row>
    <row r="442" spans="2:51" s="11" customFormat="1" ht="13.5">
      <c r="B442" s="236"/>
      <c r="C442" s="237"/>
      <c r="D442" s="238" t="s">
        <v>176</v>
      </c>
      <c r="E442" s="239" t="s">
        <v>21</v>
      </c>
      <c r="F442" s="240" t="s">
        <v>882</v>
      </c>
      <c r="G442" s="237"/>
      <c r="H442" s="241">
        <v>7.336</v>
      </c>
      <c r="I442" s="242"/>
      <c r="J442" s="237"/>
      <c r="K442" s="237"/>
      <c r="L442" s="243"/>
      <c r="M442" s="244"/>
      <c r="N442" s="245"/>
      <c r="O442" s="245"/>
      <c r="P442" s="245"/>
      <c r="Q442" s="245"/>
      <c r="R442" s="245"/>
      <c r="S442" s="245"/>
      <c r="T442" s="246"/>
      <c r="AT442" s="247" t="s">
        <v>176</v>
      </c>
      <c r="AU442" s="247" t="s">
        <v>82</v>
      </c>
      <c r="AV442" s="11" t="s">
        <v>82</v>
      </c>
      <c r="AW442" s="11" t="s">
        <v>35</v>
      </c>
      <c r="AX442" s="11" t="s">
        <v>72</v>
      </c>
      <c r="AY442" s="247" t="s">
        <v>134</v>
      </c>
    </row>
    <row r="443" spans="2:51" s="12" customFormat="1" ht="13.5">
      <c r="B443" s="248"/>
      <c r="C443" s="249"/>
      <c r="D443" s="238" t="s">
        <v>176</v>
      </c>
      <c r="E443" s="250" t="s">
        <v>21</v>
      </c>
      <c r="F443" s="251" t="s">
        <v>178</v>
      </c>
      <c r="G443" s="249"/>
      <c r="H443" s="252">
        <v>17.354</v>
      </c>
      <c r="I443" s="253"/>
      <c r="J443" s="249"/>
      <c r="K443" s="249"/>
      <c r="L443" s="254"/>
      <c r="M443" s="255"/>
      <c r="N443" s="256"/>
      <c r="O443" s="256"/>
      <c r="P443" s="256"/>
      <c r="Q443" s="256"/>
      <c r="R443" s="256"/>
      <c r="S443" s="256"/>
      <c r="T443" s="257"/>
      <c r="AT443" s="258" t="s">
        <v>176</v>
      </c>
      <c r="AU443" s="258" t="s">
        <v>82</v>
      </c>
      <c r="AV443" s="12" t="s">
        <v>174</v>
      </c>
      <c r="AW443" s="12" t="s">
        <v>35</v>
      </c>
      <c r="AX443" s="12" t="s">
        <v>80</v>
      </c>
      <c r="AY443" s="258" t="s">
        <v>134</v>
      </c>
    </row>
    <row r="444" spans="2:51" s="11" customFormat="1" ht="13.5">
      <c r="B444" s="236"/>
      <c r="C444" s="237"/>
      <c r="D444" s="238" t="s">
        <v>176</v>
      </c>
      <c r="E444" s="237"/>
      <c r="F444" s="240" t="s">
        <v>883</v>
      </c>
      <c r="G444" s="237"/>
      <c r="H444" s="241">
        <v>19.089</v>
      </c>
      <c r="I444" s="242"/>
      <c r="J444" s="237"/>
      <c r="K444" s="237"/>
      <c r="L444" s="243"/>
      <c r="M444" s="244"/>
      <c r="N444" s="245"/>
      <c r="O444" s="245"/>
      <c r="P444" s="245"/>
      <c r="Q444" s="245"/>
      <c r="R444" s="245"/>
      <c r="S444" s="245"/>
      <c r="T444" s="246"/>
      <c r="AT444" s="247" t="s">
        <v>176</v>
      </c>
      <c r="AU444" s="247" t="s">
        <v>82</v>
      </c>
      <c r="AV444" s="11" t="s">
        <v>82</v>
      </c>
      <c r="AW444" s="11" t="s">
        <v>6</v>
      </c>
      <c r="AX444" s="11" t="s">
        <v>80</v>
      </c>
      <c r="AY444" s="247" t="s">
        <v>134</v>
      </c>
    </row>
    <row r="445" spans="2:65" s="1" customFormat="1" ht="16.5" customHeight="1">
      <c r="B445" s="45"/>
      <c r="C445" s="220" t="s">
        <v>884</v>
      </c>
      <c r="D445" s="220" t="s">
        <v>137</v>
      </c>
      <c r="E445" s="221" t="s">
        <v>885</v>
      </c>
      <c r="F445" s="222" t="s">
        <v>886</v>
      </c>
      <c r="G445" s="223" t="s">
        <v>188</v>
      </c>
      <c r="H445" s="224">
        <v>80.298</v>
      </c>
      <c r="I445" s="225"/>
      <c r="J445" s="226">
        <f>ROUND(I445*H445,2)</f>
        <v>0</v>
      </c>
      <c r="K445" s="222" t="s">
        <v>140</v>
      </c>
      <c r="L445" s="71"/>
      <c r="M445" s="227" t="s">
        <v>21</v>
      </c>
      <c r="N445" s="228" t="s">
        <v>43</v>
      </c>
      <c r="O445" s="46"/>
      <c r="P445" s="229">
        <f>O445*H445</f>
        <v>0</v>
      </c>
      <c r="Q445" s="229">
        <v>0.00715</v>
      </c>
      <c r="R445" s="229">
        <f>Q445*H445</f>
        <v>0.5741307</v>
      </c>
      <c r="S445" s="229">
        <v>0</v>
      </c>
      <c r="T445" s="230">
        <f>S445*H445</f>
        <v>0</v>
      </c>
      <c r="AR445" s="23" t="s">
        <v>259</v>
      </c>
      <c r="AT445" s="23" t="s">
        <v>137</v>
      </c>
      <c r="AU445" s="23" t="s">
        <v>82</v>
      </c>
      <c r="AY445" s="23" t="s">
        <v>134</v>
      </c>
      <c r="BE445" s="231">
        <f>IF(N445="základní",J445,0)</f>
        <v>0</v>
      </c>
      <c r="BF445" s="231">
        <f>IF(N445="snížená",J445,0)</f>
        <v>0</v>
      </c>
      <c r="BG445" s="231">
        <f>IF(N445="zákl. přenesená",J445,0)</f>
        <v>0</v>
      </c>
      <c r="BH445" s="231">
        <f>IF(N445="sníž. přenesená",J445,0)</f>
        <v>0</v>
      </c>
      <c r="BI445" s="231">
        <f>IF(N445="nulová",J445,0)</f>
        <v>0</v>
      </c>
      <c r="BJ445" s="23" t="s">
        <v>80</v>
      </c>
      <c r="BK445" s="231">
        <f>ROUND(I445*H445,2)</f>
        <v>0</v>
      </c>
      <c r="BL445" s="23" t="s">
        <v>259</v>
      </c>
      <c r="BM445" s="23" t="s">
        <v>887</v>
      </c>
    </row>
    <row r="446" spans="2:51" s="13" customFormat="1" ht="13.5">
      <c r="B446" s="269"/>
      <c r="C446" s="270"/>
      <c r="D446" s="238" t="s">
        <v>176</v>
      </c>
      <c r="E446" s="271" t="s">
        <v>21</v>
      </c>
      <c r="F446" s="272" t="s">
        <v>874</v>
      </c>
      <c r="G446" s="270"/>
      <c r="H446" s="271" t="s">
        <v>21</v>
      </c>
      <c r="I446" s="273"/>
      <c r="J446" s="270"/>
      <c r="K446" s="270"/>
      <c r="L446" s="274"/>
      <c r="M446" s="275"/>
      <c r="N446" s="276"/>
      <c r="O446" s="276"/>
      <c r="P446" s="276"/>
      <c r="Q446" s="276"/>
      <c r="R446" s="276"/>
      <c r="S446" s="276"/>
      <c r="T446" s="277"/>
      <c r="AT446" s="278" t="s">
        <v>176</v>
      </c>
      <c r="AU446" s="278" t="s">
        <v>82</v>
      </c>
      <c r="AV446" s="13" t="s">
        <v>80</v>
      </c>
      <c r="AW446" s="13" t="s">
        <v>35</v>
      </c>
      <c r="AX446" s="13" t="s">
        <v>72</v>
      </c>
      <c r="AY446" s="278" t="s">
        <v>134</v>
      </c>
    </row>
    <row r="447" spans="2:51" s="11" customFormat="1" ht="13.5">
      <c r="B447" s="236"/>
      <c r="C447" s="237"/>
      <c r="D447" s="238" t="s">
        <v>176</v>
      </c>
      <c r="E447" s="239" t="s">
        <v>21</v>
      </c>
      <c r="F447" s="240" t="s">
        <v>875</v>
      </c>
      <c r="G447" s="237"/>
      <c r="H447" s="241">
        <v>0.618</v>
      </c>
      <c r="I447" s="242"/>
      <c r="J447" s="237"/>
      <c r="K447" s="237"/>
      <c r="L447" s="243"/>
      <c r="M447" s="244"/>
      <c r="N447" s="245"/>
      <c r="O447" s="245"/>
      <c r="P447" s="245"/>
      <c r="Q447" s="245"/>
      <c r="R447" s="245"/>
      <c r="S447" s="245"/>
      <c r="T447" s="246"/>
      <c r="AT447" s="247" t="s">
        <v>176</v>
      </c>
      <c r="AU447" s="247" t="s">
        <v>82</v>
      </c>
      <c r="AV447" s="11" t="s">
        <v>82</v>
      </c>
      <c r="AW447" s="11" t="s">
        <v>35</v>
      </c>
      <c r="AX447" s="11" t="s">
        <v>72</v>
      </c>
      <c r="AY447" s="247" t="s">
        <v>134</v>
      </c>
    </row>
    <row r="448" spans="2:51" s="13" customFormat="1" ht="13.5">
      <c r="B448" s="269"/>
      <c r="C448" s="270"/>
      <c r="D448" s="238" t="s">
        <v>176</v>
      </c>
      <c r="E448" s="271" t="s">
        <v>21</v>
      </c>
      <c r="F448" s="272" t="s">
        <v>876</v>
      </c>
      <c r="G448" s="270"/>
      <c r="H448" s="271" t="s">
        <v>21</v>
      </c>
      <c r="I448" s="273"/>
      <c r="J448" s="270"/>
      <c r="K448" s="270"/>
      <c r="L448" s="274"/>
      <c r="M448" s="275"/>
      <c r="N448" s="276"/>
      <c r="O448" s="276"/>
      <c r="P448" s="276"/>
      <c r="Q448" s="276"/>
      <c r="R448" s="276"/>
      <c r="S448" s="276"/>
      <c r="T448" s="277"/>
      <c r="AT448" s="278" t="s">
        <v>176</v>
      </c>
      <c r="AU448" s="278" t="s">
        <v>82</v>
      </c>
      <c r="AV448" s="13" t="s">
        <v>80</v>
      </c>
      <c r="AW448" s="13" t="s">
        <v>35</v>
      </c>
      <c r="AX448" s="13" t="s">
        <v>72</v>
      </c>
      <c r="AY448" s="278" t="s">
        <v>134</v>
      </c>
    </row>
    <row r="449" spans="2:51" s="11" customFormat="1" ht="13.5">
      <c r="B449" s="236"/>
      <c r="C449" s="237"/>
      <c r="D449" s="238" t="s">
        <v>176</v>
      </c>
      <c r="E449" s="239" t="s">
        <v>21</v>
      </c>
      <c r="F449" s="240" t="s">
        <v>307</v>
      </c>
      <c r="G449" s="237"/>
      <c r="H449" s="241">
        <v>9.4</v>
      </c>
      <c r="I449" s="242"/>
      <c r="J449" s="237"/>
      <c r="K449" s="237"/>
      <c r="L449" s="243"/>
      <c r="M449" s="244"/>
      <c r="N449" s="245"/>
      <c r="O449" s="245"/>
      <c r="P449" s="245"/>
      <c r="Q449" s="245"/>
      <c r="R449" s="245"/>
      <c r="S449" s="245"/>
      <c r="T449" s="246"/>
      <c r="AT449" s="247" t="s">
        <v>176</v>
      </c>
      <c r="AU449" s="247" t="s">
        <v>82</v>
      </c>
      <c r="AV449" s="11" t="s">
        <v>82</v>
      </c>
      <c r="AW449" s="11" t="s">
        <v>35</v>
      </c>
      <c r="AX449" s="11" t="s">
        <v>72</v>
      </c>
      <c r="AY449" s="247" t="s">
        <v>134</v>
      </c>
    </row>
    <row r="450" spans="2:51" s="13" customFormat="1" ht="13.5">
      <c r="B450" s="269"/>
      <c r="C450" s="270"/>
      <c r="D450" s="238" t="s">
        <v>176</v>
      </c>
      <c r="E450" s="271" t="s">
        <v>21</v>
      </c>
      <c r="F450" s="272" t="s">
        <v>861</v>
      </c>
      <c r="G450" s="270"/>
      <c r="H450" s="271" t="s">
        <v>21</v>
      </c>
      <c r="I450" s="273"/>
      <c r="J450" s="270"/>
      <c r="K450" s="270"/>
      <c r="L450" s="274"/>
      <c r="M450" s="275"/>
      <c r="N450" s="276"/>
      <c r="O450" s="276"/>
      <c r="P450" s="276"/>
      <c r="Q450" s="276"/>
      <c r="R450" s="276"/>
      <c r="S450" s="276"/>
      <c r="T450" s="277"/>
      <c r="AT450" s="278" t="s">
        <v>176</v>
      </c>
      <c r="AU450" s="278" t="s">
        <v>82</v>
      </c>
      <c r="AV450" s="13" t="s">
        <v>80</v>
      </c>
      <c r="AW450" s="13" t="s">
        <v>35</v>
      </c>
      <c r="AX450" s="13" t="s">
        <v>72</v>
      </c>
      <c r="AY450" s="278" t="s">
        <v>134</v>
      </c>
    </row>
    <row r="451" spans="2:51" s="11" customFormat="1" ht="13.5">
      <c r="B451" s="236"/>
      <c r="C451" s="237"/>
      <c r="D451" s="238" t="s">
        <v>176</v>
      </c>
      <c r="E451" s="239" t="s">
        <v>21</v>
      </c>
      <c r="F451" s="240" t="s">
        <v>862</v>
      </c>
      <c r="G451" s="237"/>
      <c r="H451" s="241">
        <v>64.54</v>
      </c>
      <c r="I451" s="242"/>
      <c r="J451" s="237"/>
      <c r="K451" s="237"/>
      <c r="L451" s="243"/>
      <c r="M451" s="244"/>
      <c r="N451" s="245"/>
      <c r="O451" s="245"/>
      <c r="P451" s="245"/>
      <c r="Q451" s="245"/>
      <c r="R451" s="245"/>
      <c r="S451" s="245"/>
      <c r="T451" s="246"/>
      <c r="AT451" s="247" t="s">
        <v>176</v>
      </c>
      <c r="AU451" s="247" t="s">
        <v>82</v>
      </c>
      <c r="AV451" s="11" t="s">
        <v>82</v>
      </c>
      <c r="AW451" s="11" t="s">
        <v>35</v>
      </c>
      <c r="AX451" s="11" t="s">
        <v>72</v>
      </c>
      <c r="AY451" s="247" t="s">
        <v>134</v>
      </c>
    </row>
    <row r="452" spans="2:51" s="11" customFormat="1" ht="13.5">
      <c r="B452" s="236"/>
      <c r="C452" s="237"/>
      <c r="D452" s="238" t="s">
        <v>176</v>
      </c>
      <c r="E452" s="239" t="s">
        <v>21</v>
      </c>
      <c r="F452" s="240" t="s">
        <v>863</v>
      </c>
      <c r="G452" s="237"/>
      <c r="H452" s="241">
        <v>5.74</v>
      </c>
      <c r="I452" s="242"/>
      <c r="J452" s="237"/>
      <c r="K452" s="237"/>
      <c r="L452" s="243"/>
      <c r="M452" s="244"/>
      <c r="N452" s="245"/>
      <c r="O452" s="245"/>
      <c r="P452" s="245"/>
      <c r="Q452" s="245"/>
      <c r="R452" s="245"/>
      <c r="S452" s="245"/>
      <c r="T452" s="246"/>
      <c r="AT452" s="247" t="s">
        <v>176</v>
      </c>
      <c r="AU452" s="247" t="s">
        <v>82</v>
      </c>
      <c r="AV452" s="11" t="s">
        <v>82</v>
      </c>
      <c r="AW452" s="11" t="s">
        <v>35</v>
      </c>
      <c r="AX452" s="11" t="s">
        <v>72</v>
      </c>
      <c r="AY452" s="247" t="s">
        <v>134</v>
      </c>
    </row>
    <row r="453" spans="2:51" s="12" customFormat="1" ht="13.5">
      <c r="B453" s="248"/>
      <c r="C453" s="249"/>
      <c r="D453" s="238" t="s">
        <v>176</v>
      </c>
      <c r="E453" s="250" t="s">
        <v>21</v>
      </c>
      <c r="F453" s="251" t="s">
        <v>178</v>
      </c>
      <c r="G453" s="249"/>
      <c r="H453" s="252">
        <v>80.298</v>
      </c>
      <c r="I453" s="253"/>
      <c r="J453" s="249"/>
      <c r="K453" s="249"/>
      <c r="L453" s="254"/>
      <c r="M453" s="255"/>
      <c r="N453" s="256"/>
      <c r="O453" s="256"/>
      <c r="P453" s="256"/>
      <c r="Q453" s="256"/>
      <c r="R453" s="256"/>
      <c r="S453" s="256"/>
      <c r="T453" s="257"/>
      <c r="AT453" s="258" t="s">
        <v>176</v>
      </c>
      <c r="AU453" s="258" t="s">
        <v>82</v>
      </c>
      <c r="AV453" s="12" t="s">
        <v>174</v>
      </c>
      <c r="AW453" s="12" t="s">
        <v>35</v>
      </c>
      <c r="AX453" s="12" t="s">
        <v>80</v>
      </c>
      <c r="AY453" s="258" t="s">
        <v>134</v>
      </c>
    </row>
    <row r="454" spans="2:65" s="1" customFormat="1" ht="16.5" customHeight="1">
      <c r="B454" s="45"/>
      <c r="C454" s="220" t="s">
        <v>888</v>
      </c>
      <c r="D454" s="220" t="s">
        <v>137</v>
      </c>
      <c r="E454" s="221" t="s">
        <v>889</v>
      </c>
      <c r="F454" s="222" t="s">
        <v>890</v>
      </c>
      <c r="G454" s="223" t="s">
        <v>181</v>
      </c>
      <c r="H454" s="224">
        <v>3.781</v>
      </c>
      <c r="I454" s="225"/>
      <c r="J454" s="226">
        <f>ROUND(I454*H454,2)</f>
        <v>0</v>
      </c>
      <c r="K454" s="222" t="s">
        <v>140</v>
      </c>
      <c r="L454" s="71"/>
      <c r="M454" s="227" t="s">
        <v>21</v>
      </c>
      <c r="N454" s="228" t="s">
        <v>43</v>
      </c>
      <c r="O454" s="46"/>
      <c r="P454" s="229">
        <f>O454*H454</f>
        <v>0</v>
      </c>
      <c r="Q454" s="229">
        <v>0</v>
      </c>
      <c r="R454" s="229">
        <f>Q454*H454</f>
        <v>0</v>
      </c>
      <c r="S454" s="229">
        <v>0</v>
      </c>
      <c r="T454" s="230">
        <f>S454*H454</f>
        <v>0</v>
      </c>
      <c r="AR454" s="23" t="s">
        <v>259</v>
      </c>
      <c r="AT454" s="23" t="s">
        <v>137</v>
      </c>
      <c r="AU454" s="23" t="s">
        <v>82</v>
      </c>
      <c r="AY454" s="23" t="s">
        <v>134</v>
      </c>
      <c r="BE454" s="231">
        <f>IF(N454="základní",J454,0)</f>
        <v>0</v>
      </c>
      <c r="BF454" s="231">
        <f>IF(N454="snížená",J454,0)</f>
        <v>0</v>
      </c>
      <c r="BG454" s="231">
        <f>IF(N454="zákl. přenesená",J454,0)</f>
        <v>0</v>
      </c>
      <c r="BH454" s="231">
        <f>IF(N454="sníž. přenesená",J454,0)</f>
        <v>0</v>
      </c>
      <c r="BI454" s="231">
        <f>IF(N454="nulová",J454,0)</f>
        <v>0</v>
      </c>
      <c r="BJ454" s="23" t="s">
        <v>80</v>
      </c>
      <c r="BK454" s="231">
        <f>ROUND(I454*H454,2)</f>
        <v>0</v>
      </c>
      <c r="BL454" s="23" t="s">
        <v>259</v>
      </c>
      <c r="BM454" s="23" t="s">
        <v>891</v>
      </c>
    </row>
    <row r="455" spans="2:65" s="1" customFormat="1" ht="16.5" customHeight="1">
      <c r="B455" s="45"/>
      <c r="C455" s="220" t="s">
        <v>892</v>
      </c>
      <c r="D455" s="220" t="s">
        <v>137</v>
      </c>
      <c r="E455" s="221" t="s">
        <v>893</v>
      </c>
      <c r="F455" s="222" t="s">
        <v>894</v>
      </c>
      <c r="G455" s="223" t="s">
        <v>181</v>
      </c>
      <c r="H455" s="224">
        <v>3.781</v>
      </c>
      <c r="I455" s="225"/>
      <c r="J455" s="226">
        <f>ROUND(I455*H455,2)</f>
        <v>0</v>
      </c>
      <c r="K455" s="222" t="s">
        <v>140</v>
      </c>
      <c r="L455" s="71"/>
      <c r="M455" s="227" t="s">
        <v>21</v>
      </c>
      <c r="N455" s="228" t="s">
        <v>43</v>
      </c>
      <c r="O455" s="46"/>
      <c r="P455" s="229">
        <f>O455*H455</f>
        <v>0</v>
      </c>
      <c r="Q455" s="229">
        <v>0</v>
      </c>
      <c r="R455" s="229">
        <f>Q455*H455</f>
        <v>0</v>
      </c>
      <c r="S455" s="229">
        <v>0</v>
      </c>
      <c r="T455" s="230">
        <f>S455*H455</f>
        <v>0</v>
      </c>
      <c r="AR455" s="23" t="s">
        <v>259</v>
      </c>
      <c r="AT455" s="23" t="s">
        <v>137</v>
      </c>
      <c r="AU455" s="23" t="s">
        <v>82</v>
      </c>
      <c r="AY455" s="23" t="s">
        <v>134</v>
      </c>
      <c r="BE455" s="231">
        <f>IF(N455="základní",J455,0)</f>
        <v>0</v>
      </c>
      <c r="BF455" s="231">
        <f>IF(N455="snížená",J455,0)</f>
        <v>0</v>
      </c>
      <c r="BG455" s="231">
        <f>IF(N455="zákl. přenesená",J455,0)</f>
        <v>0</v>
      </c>
      <c r="BH455" s="231">
        <f>IF(N455="sníž. přenesená",J455,0)</f>
        <v>0</v>
      </c>
      <c r="BI455" s="231">
        <f>IF(N455="nulová",J455,0)</f>
        <v>0</v>
      </c>
      <c r="BJ455" s="23" t="s">
        <v>80</v>
      </c>
      <c r="BK455" s="231">
        <f>ROUND(I455*H455,2)</f>
        <v>0</v>
      </c>
      <c r="BL455" s="23" t="s">
        <v>259</v>
      </c>
      <c r="BM455" s="23" t="s">
        <v>895</v>
      </c>
    </row>
    <row r="456" spans="2:63" s="10" customFormat="1" ht="29.85" customHeight="1">
      <c r="B456" s="204"/>
      <c r="C456" s="205"/>
      <c r="D456" s="206" t="s">
        <v>71</v>
      </c>
      <c r="E456" s="218" t="s">
        <v>896</v>
      </c>
      <c r="F456" s="218" t="s">
        <v>897</v>
      </c>
      <c r="G456" s="205"/>
      <c r="H456" s="205"/>
      <c r="I456" s="208"/>
      <c r="J456" s="219">
        <f>BK456</f>
        <v>0</v>
      </c>
      <c r="K456" s="205"/>
      <c r="L456" s="210"/>
      <c r="M456" s="211"/>
      <c r="N456" s="212"/>
      <c r="O456" s="212"/>
      <c r="P456" s="213">
        <f>SUM(P457:P480)</f>
        <v>0</v>
      </c>
      <c r="Q456" s="212"/>
      <c r="R456" s="213">
        <f>SUM(R457:R480)</f>
        <v>0.28917848</v>
      </c>
      <c r="S456" s="212"/>
      <c r="T456" s="214">
        <f>SUM(T457:T480)</f>
        <v>0</v>
      </c>
      <c r="AR456" s="215" t="s">
        <v>82</v>
      </c>
      <c r="AT456" s="216" t="s">
        <v>71</v>
      </c>
      <c r="AU456" s="216" t="s">
        <v>80</v>
      </c>
      <c r="AY456" s="215" t="s">
        <v>134</v>
      </c>
      <c r="BK456" s="217">
        <f>SUM(BK457:BK480)</f>
        <v>0</v>
      </c>
    </row>
    <row r="457" spans="2:65" s="1" customFormat="1" ht="16.5" customHeight="1">
      <c r="B457" s="45"/>
      <c r="C457" s="220" t="s">
        <v>898</v>
      </c>
      <c r="D457" s="220" t="s">
        <v>137</v>
      </c>
      <c r="E457" s="221" t="s">
        <v>899</v>
      </c>
      <c r="F457" s="222" t="s">
        <v>900</v>
      </c>
      <c r="G457" s="223" t="s">
        <v>188</v>
      </c>
      <c r="H457" s="224">
        <v>85.88</v>
      </c>
      <c r="I457" s="225"/>
      <c r="J457" s="226">
        <f>ROUND(I457*H457,2)</f>
        <v>0</v>
      </c>
      <c r="K457" s="222" t="s">
        <v>140</v>
      </c>
      <c r="L457" s="71"/>
      <c r="M457" s="227" t="s">
        <v>21</v>
      </c>
      <c r="N457" s="228" t="s">
        <v>43</v>
      </c>
      <c r="O457" s="46"/>
      <c r="P457" s="229">
        <f>O457*H457</f>
        <v>0</v>
      </c>
      <c r="Q457" s="229">
        <v>0</v>
      </c>
      <c r="R457" s="229">
        <f>Q457*H457</f>
        <v>0</v>
      </c>
      <c r="S457" s="229">
        <v>0</v>
      </c>
      <c r="T457" s="230">
        <f>S457*H457</f>
        <v>0</v>
      </c>
      <c r="AR457" s="23" t="s">
        <v>259</v>
      </c>
      <c r="AT457" s="23" t="s">
        <v>137</v>
      </c>
      <c r="AU457" s="23" t="s">
        <v>82</v>
      </c>
      <c r="AY457" s="23" t="s">
        <v>134</v>
      </c>
      <c r="BE457" s="231">
        <f>IF(N457="základní",J457,0)</f>
        <v>0</v>
      </c>
      <c r="BF457" s="231">
        <f>IF(N457="snížená",J457,0)</f>
        <v>0</v>
      </c>
      <c r="BG457" s="231">
        <f>IF(N457="zákl. přenesená",J457,0)</f>
        <v>0</v>
      </c>
      <c r="BH457" s="231">
        <f>IF(N457="sníž. přenesená",J457,0)</f>
        <v>0</v>
      </c>
      <c r="BI457" s="231">
        <f>IF(N457="nulová",J457,0)</f>
        <v>0</v>
      </c>
      <c r="BJ457" s="23" t="s">
        <v>80</v>
      </c>
      <c r="BK457" s="231">
        <f>ROUND(I457*H457,2)</f>
        <v>0</v>
      </c>
      <c r="BL457" s="23" t="s">
        <v>259</v>
      </c>
      <c r="BM457" s="23" t="s">
        <v>901</v>
      </c>
    </row>
    <row r="458" spans="2:51" s="11" customFormat="1" ht="13.5">
      <c r="B458" s="236"/>
      <c r="C458" s="237"/>
      <c r="D458" s="238" t="s">
        <v>176</v>
      </c>
      <c r="E458" s="239" t="s">
        <v>21</v>
      </c>
      <c r="F458" s="240" t="s">
        <v>902</v>
      </c>
      <c r="G458" s="237"/>
      <c r="H458" s="241">
        <v>67.08</v>
      </c>
      <c r="I458" s="242"/>
      <c r="J458" s="237"/>
      <c r="K458" s="237"/>
      <c r="L458" s="243"/>
      <c r="M458" s="244"/>
      <c r="N458" s="245"/>
      <c r="O458" s="245"/>
      <c r="P458" s="245"/>
      <c r="Q458" s="245"/>
      <c r="R458" s="245"/>
      <c r="S458" s="245"/>
      <c r="T458" s="246"/>
      <c r="AT458" s="247" t="s">
        <v>176</v>
      </c>
      <c r="AU458" s="247" t="s">
        <v>82</v>
      </c>
      <c r="AV458" s="11" t="s">
        <v>82</v>
      </c>
      <c r="AW458" s="11" t="s">
        <v>35</v>
      </c>
      <c r="AX458" s="11" t="s">
        <v>72</v>
      </c>
      <c r="AY458" s="247" t="s">
        <v>134</v>
      </c>
    </row>
    <row r="459" spans="2:51" s="11" customFormat="1" ht="13.5">
      <c r="B459" s="236"/>
      <c r="C459" s="237"/>
      <c r="D459" s="238" t="s">
        <v>176</v>
      </c>
      <c r="E459" s="239" t="s">
        <v>21</v>
      </c>
      <c r="F459" s="240" t="s">
        <v>903</v>
      </c>
      <c r="G459" s="237"/>
      <c r="H459" s="241">
        <v>18.8</v>
      </c>
      <c r="I459" s="242"/>
      <c r="J459" s="237"/>
      <c r="K459" s="237"/>
      <c r="L459" s="243"/>
      <c r="M459" s="244"/>
      <c r="N459" s="245"/>
      <c r="O459" s="245"/>
      <c r="P459" s="245"/>
      <c r="Q459" s="245"/>
      <c r="R459" s="245"/>
      <c r="S459" s="245"/>
      <c r="T459" s="246"/>
      <c r="AT459" s="247" t="s">
        <v>176</v>
      </c>
      <c r="AU459" s="247" t="s">
        <v>82</v>
      </c>
      <c r="AV459" s="11" t="s">
        <v>82</v>
      </c>
      <c r="AW459" s="11" t="s">
        <v>35</v>
      </c>
      <c r="AX459" s="11" t="s">
        <v>72</v>
      </c>
      <c r="AY459" s="247" t="s">
        <v>134</v>
      </c>
    </row>
    <row r="460" spans="2:51" s="12" customFormat="1" ht="13.5">
      <c r="B460" s="248"/>
      <c r="C460" s="249"/>
      <c r="D460" s="238" t="s">
        <v>176</v>
      </c>
      <c r="E460" s="250" t="s">
        <v>21</v>
      </c>
      <c r="F460" s="251" t="s">
        <v>178</v>
      </c>
      <c r="G460" s="249"/>
      <c r="H460" s="252">
        <v>85.88</v>
      </c>
      <c r="I460" s="253"/>
      <c r="J460" s="249"/>
      <c r="K460" s="249"/>
      <c r="L460" s="254"/>
      <c r="M460" s="255"/>
      <c r="N460" s="256"/>
      <c r="O460" s="256"/>
      <c r="P460" s="256"/>
      <c r="Q460" s="256"/>
      <c r="R460" s="256"/>
      <c r="S460" s="256"/>
      <c r="T460" s="257"/>
      <c r="AT460" s="258" t="s">
        <v>176</v>
      </c>
      <c r="AU460" s="258" t="s">
        <v>82</v>
      </c>
      <c r="AV460" s="12" t="s">
        <v>174</v>
      </c>
      <c r="AW460" s="12" t="s">
        <v>35</v>
      </c>
      <c r="AX460" s="12" t="s">
        <v>80</v>
      </c>
      <c r="AY460" s="258" t="s">
        <v>134</v>
      </c>
    </row>
    <row r="461" spans="2:65" s="1" customFormat="1" ht="25.5" customHeight="1">
      <c r="B461" s="45"/>
      <c r="C461" s="220" t="s">
        <v>904</v>
      </c>
      <c r="D461" s="220" t="s">
        <v>137</v>
      </c>
      <c r="E461" s="221" t="s">
        <v>905</v>
      </c>
      <c r="F461" s="222" t="s">
        <v>906</v>
      </c>
      <c r="G461" s="223" t="s">
        <v>188</v>
      </c>
      <c r="H461" s="224">
        <v>85.88</v>
      </c>
      <c r="I461" s="225"/>
      <c r="J461" s="226">
        <f>ROUND(I461*H461,2)</f>
        <v>0</v>
      </c>
      <c r="K461" s="222" t="s">
        <v>140</v>
      </c>
      <c r="L461" s="71"/>
      <c r="M461" s="227" t="s">
        <v>21</v>
      </c>
      <c r="N461" s="228" t="s">
        <v>43</v>
      </c>
      <c r="O461" s="46"/>
      <c r="P461" s="229">
        <f>O461*H461</f>
        <v>0</v>
      </c>
      <c r="Q461" s="229">
        <v>3E-05</v>
      </c>
      <c r="R461" s="229">
        <f>Q461*H461</f>
        <v>0.0025764</v>
      </c>
      <c r="S461" s="229">
        <v>0</v>
      </c>
      <c r="T461" s="230">
        <f>S461*H461</f>
        <v>0</v>
      </c>
      <c r="AR461" s="23" t="s">
        <v>259</v>
      </c>
      <c r="AT461" s="23" t="s">
        <v>137</v>
      </c>
      <c r="AU461" s="23" t="s">
        <v>82</v>
      </c>
      <c r="AY461" s="23" t="s">
        <v>134</v>
      </c>
      <c r="BE461" s="231">
        <f>IF(N461="základní",J461,0)</f>
        <v>0</v>
      </c>
      <c r="BF461" s="231">
        <f>IF(N461="snížená",J461,0)</f>
        <v>0</v>
      </c>
      <c r="BG461" s="231">
        <f>IF(N461="zákl. přenesená",J461,0)</f>
        <v>0</v>
      </c>
      <c r="BH461" s="231">
        <f>IF(N461="sníž. přenesená",J461,0)</f>
        <v>0</v>
      </c>
      <c r="BI461" s="231">
        <f>IF(N461="nulová",J461,0)</f>
        <v>0</v>
      </c>
      <c r="BJ461" s="23" t="s">
        <v>80</v>
      </c>
      <c r="BK461" s="231">
        <f>ROUND(I461*H461,2)</f>
        <v>0</v>
      </c>
      <c r="BL461" s="23" t="s">
        <v>259</v>
      </c>
      <c r="BM461" s="23" t="s">
        <v>907</v>
      </c>
    </row>
    <row r="462" spans="2:65" s="1" customFormat="1" ht="16.5" customHeight="1">
      <c r="B462" s="45"/>
      <c r="C462" s="220" t="s">
        <v>908</v>
      </c>
      <c r="D462" s="220" t="s">
        <v>137</v>
      </c>
      <c r="E462" s="221" t="s">
        <v>909</v>
      </c>
      <c r="F462" s="222" t="s">
        <v>910</v>
      </c>
      <c r="G462" s="223" t="s">
        <v>188</v>
      </c>
      <c r="H462" s="224">
        <v>85.88</v>
      </c>
      <c r="I462" s="225"/>
      <c r="J462" s="226">
        <f>ROUND(I462*H462,2)</f>
        <v>0</v>
      </c>
      <c r="K462" s="222" t="s">
        <v>140</v>
      </c>
      <c r="L462" s="71"/>
      <c r="M462" s="227" t="s">
        <v>21</v>
      </c>
      <c r="N462" s="228" t="s">
        <v>43</v>
      </c>
      <c r="O462" s="46"/>
      <c r="P462" s="229">
        <f>O462*H462</f>
        <v>0</v>
      </c>
      <c r="Q462" s="229">
        <v>0.0005</v>
      </c>
      <c r="R462" s="229">
        <f>Q462*H462</f>
        <v>0.04294</v>
      </c>
      <c r="S462" s="229">
        <v>0</v>
      </c>
      <c r="T462" s="230">
        <f>S462*H462</f>
        <v>0</v>
      </c>
      <c r="AR462" s="23" t="s">
        <v>259</v>
      </c>
      <c r="AT462" s="23" t="s">
        <v>137</v>
      </c>
      <c r="AU462" s="23" t="s">
        <v>82</v>
      </c>
      <c r="AY462" s="23" t="s">
        <v>134</v>
      </c>
      <c r="BE462" s="231">
        <f>IF(N462="základní",J462,0)</f>
        <v>0</v>
      </c>
      <c r="BF462" s="231">
        <f>IF(N462="snížená",J462,0)</f>
        <v>0</v>
      </c>
      <c r="BG462" s="231">
        <f>IF(N462="zákl. přenesená",J462,0)</f>
        <v>0</v>
      </c>
      <c r="BH462" s="231">
        <f>IF(N462="sníž. přenesená",J462,0)</f>
        <v>0</v>
      </c>
      <c r="BI462" s="231">
        <f>IF(N462="nulová",J462,0)</f>
        <v>0</v>
      </c>
      <c r="BJ462" s="23" t="s">
        <v>80</v>
      </c>
      <c r="BK462" s="231">
        <f>ROUND(I462*H462,2)</f>
        <v>0</v>
      </c>
      <c r="BL462" s="23" t="s">
        <v>259</v>
      </c>
      <c r="BM462" s="23" t="s">
        <v>911</v>
      </c>
    </row>
    <row r="463" spans="2:51" s="11" customFormat="1" ht="13.5">
      <c r="B463" s="236"/>
      <c r="C463" s="237"/>
      <c r="D463" s="238" t="s">
        <v>176</v>
      </c>
      <c r="E463" s="239" t="s">
        <v>21</v>
      </c>
      <c r="F463" s="240" t="s">
        <v>912</v>
      </c>
      <c r="G463" s="237"/>
      <c r="H463" s="241">
        <v>85.88</v>
      </c>
      <c r="I463" s="242"/>
      <c r="J463" s="237"/>
      <c r="K463" s="237"/>
      <c r="L463" s="243"/>
      <c r="M463" s="244"/>
      <c r="N463" s="245"/>
      <c r="O463" s="245"/>
      <c r="P463" s="245"/>
      <c r="Q463" s="245"/>
      <c r="R463" s="245"/>
      <c r="S463" s="245"/>
      <c r="T463" s="246"/>
      <c r="AT463" s="247" t="s">
        <v>176</v>
      </c>
      <c r="AU463" s="247" t="s">
        <v>82</v>
      </c>
      <c r="AV463" s="11" t="s">
        <v>82</v>
      </c>
      <c r="AW463" s="11" t="s">
        <v>35</v>
      </c>
      <c r="AX463" s="11" t="s">
        <v>72</v>
      </c>
      <c r="AY463" s="247" t="s">
        <v>134</v>
      </c>
    </row>
    <row r="464" spans="2:51" s="12" customFormat="1" ht="13.5">
      <c r="B464" s="248"/>
      <c r="C464" s="249"/>
      <c r="D464" s="238" t="s">
        <v>176</v>
      </c>
      <c r="E464" s="250" t="s">
        <v>21</v>
      </c>
      <c r="F464" s="251" t="s">
        <v>178</v>
      </c>
      <c r="G464" s="249"/>
      <c r="H464" s="252">
        <v>85.88</v>
      </c>
      <c r="I464" s="253"/>
      <c r="J464" s="249"/>
      <c r="K464" s="249"/>
      <c r="L464" s="254"/>
      <c r="M464" s="255"/>
      <c r="N464" s="256"/>
      <c r="O464" s="256"/>
      <c r="P464" s="256"/>
      <c r="Q464" s="256"/>
      <c r="R464" s="256"/>
      <c r="S464" s="256"/>
      <c r="T464" s="257"/>
      <c r="AT464" s="258" t="s">
        <v>176</v>
      </c>
      <c r="AU464" s="258" t="s">
        <v>82</v>
      </c>
      <c r="AV464" s="12" t="s">
        <v>174</v>
      </c>
      <c r="AW464" s="12" t="s">
        <v>35</v>
      </c>
      <c r="AX464" s="12" t="s">
        <v>80</v>
      </c>
      <c r="AY464" s="258" t="s">
        <v>134</v>
      </c>
    </row>
    <row r="465" spans="2:65" s="1" customFormat="1" ht="16.5" customHeight="1">
      <c r="B465" s="45"/>
      <c r="C465" s="259" t="s">
        <v>913</v>
      </c>
      <c r="D465" s="259" t="s">
        <v>220</v>
      </c>
      <c r="E465" s="260" t="s">
        <v>914</v>
      </c>
      <c r="F465" s="261" t="s">
        <v>915</v>
      </c>
      <c r="G465" s="262" t="s">
        <v>188</v>
      </c>
      <c r="H465" s="263">
        <v>94.468</v>
      </c>
      <c r="I465" s="264"/>
      <c r="J465" s="265">
        <f>ROUND(I465*H465,2)</f>
        <v>0</v>
      </c>
      <c r="K465" s="261" t="s">
        <v>140</v>
      </c>
      <c r="L465" s="266"/>
      <c r="M465" s="267" t="s">
        <v>21</v>
      </c>
      <c r="N465" s="268" t="s">
        <v>43</v>
      </c>
      <c r="O465" s="46"/>
      <c r="P465" s="229">
        <f>O465*H465</f>
        <v>0</v>
      </c>
      <c r="Q465" s="229">
        <v>0.00235</v>
      </c>
      <c r="R465" s="229">
        <f>Q465*H465</f>
        <v>0.22199980000000002</v>
      </c>
      <c r="S465" s="229">
        <v>0</v>
      </c>
      <c r="T465" s="230">
        <f>S465*H465</f>
        <v>0</v>
      </c>
      <c r="AR465" s="23" t="s">
        <v>335</v>
      </c>
      <c r="AT465" s="23" t="s">
        <v>220</v>
      </c>
      <c r="AU465" s="23" t="s">
        <v>82</v>
      </c>
      <c r="AY465" s="23" t="s">
        <v>134</v>
      </c>
      <c r="BE465" s="231">
        <f>IF(N465="základní",J465,0)</f>
        <v>0</v>
      </c>
      <c r="BF465" s="231">
        <f>IF(N465="snížená",J465,0)</f>
        <v>0</v>
      </c>
      <c r="BG465" s="231">
        <f>IF(N465="zákl. přenesená",J465,0)</f>
        <v>0</v>
      </c>
      <c r="BH465" s="231">
        <f>IF(N465="sníž. přenesená",J465,0)</f>
        <v>0</v>
      </c>
      <c r="BI465" s="231">
        <f>IF(N465="nulová",J465,0)</f>
        <v>0</v>
      </c>
      <c r="BJ465" s="23" t="s">
        <v>80</v>
      </c>
      <c r="BK465" s="231">
        <f>ROUND(I465*H465,2)</f>
        <v>0</v>
      </c>
      <c r="BL465" s="23" t="s">
        <v>259</v>
      </c>
      <c r="BM465" s="23" t="s">
        <v>916</v>
      </c>
    </row>
    <row r="466" spans="2:51" s="11" customFormat="1" ht="13.5">
      <c r="B466" s="236"/>
      <c r="C466" s="237"/>
      <c r="D466" s="238" t="s">
        <v>176</v>
      </c>
      <c r="E466" s="237"/>
      <c r="F466" s="240" t="s">
        <v>917</v>
      </c>
      <c r="G466" s="237"/>
      <c r="H466" s="241">
        <v>94.468</v>
      </c>
      <c r="I466" s="242"/>
      <c r="J466" s="237"/>
      <c r="K466" s="237"/>
      <c r="L466" s="243"/>
      <c r="M466" s="244"/>
      <c r="N466" s="245"/>
      <c r="O466" s="245"/>
      <c r="P466" s="245"/>
      <c r="Q466" s="245"/>
      <c r="R466" s="245"/>
      <c r="S466" s="245"/>
      <c r="T466" s="246"/>
      <c r="AT466" s="247" t="s">
        <v>176</v>
      </c>
      <c r="AU466" s="247" t="s">
        <v>82</v>
      </c>
      <c r="AV466" s="11" t="s">
        <v>82</v>
      </c>
      <c r="AW466" s="11" t="s">
        <v>6</v>
      </c>
      <c r="AX466" s="11" t="s">
        <v>80</v>
      </c>
      <c r="AY466" s="247" t="s">
        <v>134</v>
      </c>
    </row>
    <row r="467" spans="2:65" s="1" customFormat="1" ht="16.5" customHeight="1">
      <c r="B467" s="45"/>
      <c r="C467" s="220" t="s">
        <v>918</v>
      </c>
      <c r="D467" s="220" t="s">
        <v>137</v>
      </c>
      <c r="E467" s="221" t="s">
        <v>919</v>
      </c>
      <c r="F467" s="222" t="s">
        <v>920</v>
      </c>
      <c r="G467" s="223" t="s">
        <v>245</v>
      </c>
      <c r="H467" s="224">
        <v>52.78</v>
      </c>
      <c r="I467" s="225"/>
      <c r="J467" s="226">
        <f>ROUND(I467*H467,2)</f>
        <v>0</v>
      </c>
      <c r="K467" s="222" t="s">
        <v>140</v>
      </c>
      <c r="L467" s="71"/>
      <c r="M467" s="227" t="s">
        <v>21</v>
      </c>
      <c r="N467" s="228" t="s">
        <v>43</v>
      </c>
      <c r="O467" s="46"/>
      <c r="P467" s="229">
        <f>O467*H467</f>
        <v>0</v>
      </c>
      <c r="Q467" s="229">
        <v>1E-05</v>
      </c>
      <c r="R467" s="229">
        <f>Q467*H467</f>
        <v>0.0005278</v>
      </c>
      <c r="S467" s="229">
        <v>0</v>
      </c>
      <c r="T467" s="230">
        <f>S467*H467</f>
        <v>0</v>
      </c>
      <c r="AR467" s="23" t="s">
        <v>259</v>
      </c>
      <c r="AT467" s="23" t="s">
        <v>137</v>
      </c>
      <c r="AU467" s="23" t="s">
        <v>82</v>
      </c>
      <c r="AY467" s="23" t="s">
        <v>134</v>
      </c>
      <c r="BE467" s="231">
        <f>IF(N467="základní",J467,0)</f>
        <v>0</v>
      </c>
      <c r="BF467" s="231">
        <f>IF(N467="snížená",J467,0)</f>
        <v>0</v>
      </c>
      <c r="BG467" s="231">
        <f>IF(N467="zákl. přenesená",J467,0)</f>
        <v>0</v>
      </c>
      <c r="BH467" s="231">
        <f>IF(N467="sníž. přenesená",J467,0)</f>
        <v>0</v>
      </c>
      <c r="BI467" s="231">
        <f>IF(N467="nulová",J467,0)</f>
        <v>0</v>
      </c>
      <c r="BJ467" s="23" t="s">
        <v>80</v>
      </c>
      <c r="BK467" s="231">
        <f>ROUND(I467*H467,2)</f>
        <v>0</v>
      </c>
      <c r="BL467" s="23" t="s">
        <v>259</v>
      </c>
      <c r="BM467" s="23" t="s">
        <v>921</v>
      </c>
    </row>
    <row r="468" spans="2:51" s="11" customFormat="1" ht="13.5">
      <c r="B468" s="236"/>
      <c r="C468" s="237"/>
      <c r="D468" s="238" t="s">
        <v>176</v>
      </c>
      <c r="E468" s="239" t="s">
        <v>21</v>
      </c>
      <c r="F468" s="240" t="s">
        <v>922</v>
      </c>
      <c r="G468" s="237"/>
      <c r="H468" s="241">
        <v>39.38</v>
      </c>
      <c r="I468" s="242"/>
      <c r="J468" s="237"/>
      <c r="K468" s="237"/>
      <c r="L468" s="243"/>
      <c r="M468" s="244"/>
      <c r="N468" s="245"/>
      <c r="O468" s="245"/>
      <c r="P468" s="245"/>
      <c r="Q468" s="245"/>
      <c r="R468" s="245"/>
      <c r="S468" s="245"/>
      <c r="T468" s="246"/>
      <c r="AT468" s="247" t="s">
        <v>176</v>
      </c>
      <c r="AU468" s="247" t="s">
        <v>82</v>
      </c>
      <c r="AV468" s="11" t="s">
        <v>82</v>
      </c>
      <c r="AW468" s="11" t="s">
        <v>35</v>
      </c>
      <c r="AX468" s="11" t="s">
        <v>72</v>
      </c>
      <c r="AY468" s="247" t="s">
        <v>134</v>
      </c>
    </row>
    <row r="469" spans="2:51" s="11" customFormat="1" ht="13.5">
      <c r="B469" s="236"/>
      <c r="C469" s="237"/>
      <c r="D469" s="238" t="s">
        <v>176</v>
      </c>
      <c r="E469" s="239" t="s">
        <v>21</v>
      </c>
      <c r="F469" s="240" t="s">
        <v>923</v>
      </c>
      <c r="G469" s="237"/>
      <c r="H469" s="241">
        <v>13.4</v>
      </c>
      <c r="I469" s="242"/>
      <c r="J469" s="237"/>
      <c r="K469" s="237"/>
      <c r="L469" s="243"/>
      <c r="M469" s="244"/>
      <c r="N469" s="245"/>
      <c r="O469" s="245"/>
      <c r="P469" s="245"/>
      <c r="Q469" s="245"/>
      <c r="R469" s="245"/>
      <c r="S469" s="245"/>
      <c r="T469" s="246"/>
      <c r="AT469" s="247" t="s">
        <v>176</v>
      </c>
      <c r="AU469" s="247" t="s">
        <v>82</v>
      </c>
      <c r="AV469" s="11" t="s">
        <v>82</v>
      </c>
      <c r="AW469" s="11" t="s">
        <v>35</v>
      </c>
      <c r="AX469" s="11" t="s">
        <v>72</v>
      </c>
      <c r="AY469" s="247" t="s">
        <v>134</v>
      </c>
    </row>
    <row r="470" spans="2:51" s="12" customFormat="1" ht="13.5">
      <c r="B470" s="248"/>
      <c r="C470" s="249"/>
      <c r="D470" s="238" t="s">
        <v>176</v>
      </c>
      <c r="E470" s="250" t="s">
        <v>21</v>
      </c>
      <c r="F470" s="251" t="s">
        <v>178</v>
      </c>
      <c r="G470" s="249"/>
      <c r="H470" s="252">
        <v>52.78</v>
      </c>
      <c r="I470" s="253"/>
      <c r="J470" s="249"/>
      <c r="K470" s="249"/>
      <c r="L470" s="254"/>
      <c r="M470" s="255"/>
      <c r="N470" s="256"/>
      <c r="O470" s="256"/>
      <c r="P470" s="256"/>
      <c r="Q470" s="256"/>
      <c r="R470" s="256"/>
      <c r="S470" s="256"/>
      <c r="T470" s="257"/>
      <c r="AT470" s="258" t="s">
        <v>176</v>
      </c>
      <c r="AU470" s="258" t="s">
        <v>82</v>
      </c>
      <c r="AV470" s="12" t="s">
        <v>174</v>
      </c>
      <c r="AW470" s="12" t="s">
        <v>35</v>
      </c>
      <c r="AX470" s="12" t="s">
        <v>80</v>
      </c>
      <c r="AY470" s="258" t="s">
        <v>134</v>
      </c>
    </row>
    <row r="471" spans="2:65" s="1" customFormat="1" ht="16.5" customHeight="1">
      <c r="B471" s="45"/>
      <c r="C471" s="259" t="s">
        <v>924</v>
      </c>
      <c r="D471" s="259" t="s">
        <v>220</v>
      </c>
      <c r="E471" s="260" t="s">
        <v>925</v>
      </c>
      <c r="F471" s="261" t="s">
        <v>926</v>
      </c>
      <c r="G471" s="262" t="s">
        <v>245</v>
      </c>
      <c r="H471" s="263">
        <v>53.836</v>
      </c>
      <c r="I471" s="264"/>
      <c r="J471" s="265">
        <f>ROUND(I471*H471,2)</f>
        <v>0</v>
      </c>
      <c r="K471" s="261" t="s">
        <v>140</v>
      </c>
      <c r="L471" s="266"/>
      <c r="M471" s="267" t="s">
        <v>21</v>
      </c>
      <c r="N471" s="268" t="s">
        <v>43</v>
      </c>
      <c r="O471" s="46"/>
      <c r="P471" s="229">
        <f>O471*H471</f>
        <v>0</v>
      </c>
      <c r="Q471" s="229">
        <v>0.00038</v>
      </c>
      <c r="R471" s="229">
        <f>Q471*H471</f>
        <v>0.02045768</v>
      </c>
      <c r="S471" s="229">
        <v>0</v>
      </c>
      <c r="T471" s="230">
        <f>S471*H471</f>
        <v>0</v>
      </c>
      <c r="AR471" s="23" t="s">
        <v>335</v>
      </c>
      <c r="AT471" s="23" t="s">
        <v>220</v>
      </c>
      <c r="AU471" s="23" t="s">
        <v>82</v>
      </c>
      <c r="AY471" s="23" t="s">
        <v>134</v>
      </c>
      <c r="BE471" s="231">
        <f>IF(N471="základní",J471,0)</f>
        <v>0</v>
      </c>
      <c r="BF471" s="231">
        <f>IF(N471="snížená",J471,0)</f>
        <v>0</v>
      </c>
      <c r="BG471" s="231">
        <f>IF(N471="zákl. přenesená",J471,0)</f>
        <v>0</v>
      </c>
      <c r="BH471" s="231">
        <f>IF(N471="sníž. přenesená",J471,0)</f>
        <v>0</v>
      </c>
      <c r="BI471" s="231">
        <f>IF(N471="nulová",J471,0)</f>
        <v>0</v>
      </c>
      <c r="BJ471" s="23" t="s">
        <v>80</v>
      </c>
      <c r="BK471" s="231">
        <f>ROUND(I471*H471,2)</f>
        <v>0</v>
      </c>
      <c r="BL471" s="23" t="s">
        <v>259</v>
      </c>
      <c r="BM471" s="23" t="s">
        <v>927</v>
      </c>
    </row>
    <row r="472" spans="2:51" s="11" customFormat="1" ht="13.5">
      <c r="B472" s="236"/>
      <c r="C472" s="237"/>
      <c r="D472" s="238" t="s">
        <v>176</v>
      </c>
      <c r="E472" s="237"/>
      <c r="F472" s="240" t="s">
        <v>928</v>
      </c>
      <c r="G472" s="237"/>
      <c r="H472" s="241">
        <v>53.836</v>
      </c>
      <c r="I472" s="242"/>
      <c r="J472" s="237"/>
      <c r="K472" s="237"/>
      <c r="L472" s="243"/>
      <c r="M472" s="244"/>
      <c r="N472" s="245"/>
      <c r="O472" s="245"/>
      <c r="P472" s="245"/>
      <c r="Q472" s="245"/>
      <c r="R472" s="245"/>
      <c r="S472" s="245"/>
      <c r="T472" s="246"/>
      <c r="AT472" s="247" t="s">
        <v>176</v>
      </c>
      <c r="AU472" s="247" t="s">
        <v>82</v>
      </c>
      <c r="AV472" s="11" t="s">
        <v>82</v>
      </c>
      <c r="AW472" s="11" t="s">
        <v>6</v>
      </c>
      <c r="AX472" s="11" t="s">
        <v>80</v>
      </c>
      <c r="AY472" s="247" t="s">
        <v>134</v>
      </c>
    </row>
    <row r="473" spans="2:65" s="1" customFormat="1" ht="16.5" customHeight="1">
      <c r="B473" s="45"/>
      <c r="C473" s="220" t="s">
        <v>929</v>
      </c>
      <c r="D473" s="220" t="s">
        <v>137</v>
      </c>
      <c r="E473" s="221" t="s">
        <v>930</v>
      </c>
      <c r="F473" s="222" t="s">
        <v>931</v>
      </c>
      <c r="G473" s="223" t="s">
        <v>245</v>
      </c>
      <c r="H473" s="224">
        <v>9.4</v>
      </c>
      <c r="I473" s="225"/>
      <c r="J473" s="226">
        <f>ROUND(I473*H473,2)</f>
        <v>0</v>
      </c>
      <c r="K473" s="222" t="s">
        <v>140</v>
      </c>
      <c r="L473" s="71"/>
      <c r="M473" s="227" t="s">
        <v>21</v>
      </c>
      <c r="N473" s="228" t="s">
        <v>43</v>
      </c>
      <c r="O473" s="46"/>
      <c r="P473" s="229">
        <f>O473*H473</f>
        <v>0</v>
      </c>
      <c r="Q473" s="229">
        <v>0</v>
      </c>
      <c r="R473" s="229">
        <f>Q473*H473</f>
        <v>0</v>
      </c>
      <c r="S473" s="229">
        <v>0</v>
      </c>
      <c r="T473" s="230">
        <f>S473*H473</f>
        <v>0</v>
      </c>
      <c r="AR473" s="23" t="s">
        <v>259</v>
      </c>
      <c r="AT473" s="23" t="s">
        <v>137</v>
      </c>
      <c r="AU473" s="23" t="s">
        <v>82</v>
      </c>
      <c r="AY473" s="23" t="s">
        <v>134</v>
      </c>
      <c r="BE473" s="231">
        <f>IF(N473="základní",J473,0)</f>
        <v>0</v>
      </c>
      <c r="BF473" s="231">
        <f>IF(N473="snížená",J473,0)</f>
        <v>0</v>
      </c>
      <c r="BG473" s="231">
        <f>IF(N473="zákl. přenesená",J473,0)</f>
        <v>0</v>
      </c>
      <c r="BH473" s="231">
        <f>IF(N473="sníž. přenesená",J473,0)</f>
        <v>0</v>
      </c>
      <c r="BI473" s="231">
        <f>IF(N473="nulová",J473,0)</f>
        <v>0</v>
      </c>
      <c r="BJ473" s="23" t="s">
        <v>80</v>
      </c>
      <c r="BK473" s="231">
        <f>ROUND(I473*H473,2)</f>
        <v>0</v>
      </c>
      <c r="BL473" s="23" t="s">
        <v>259</v>
      </c>
      <c r="BM473" s="23" t="s">
        <v>932</v>
      </c>
    </row>
    <row r="474" spans="2:51" s="11" customFormat="1" ht="13.5">
      <c r="B474" s="236"/>
      <c r="C474" s="237"/>
      <c r="D474" s="238" t="s">
        <v>176</v>
      </c>
      <c r="E474" s="239" t="s">
        <v>21</v>
      </c>
      <c r="F474" s="240" t="s">
        <v>933</v>
      </c>
      <c r="G474" s="237"/>
      <c r="H474" s="241">
        <v>2.5</v>
      </c>
      <c r="I474" s="242"/>
      <c r="J474" s="237"/>
      <c r="K474" s="237"/>
      <c r="L474" s="243"/>
      <c r="M474" s="244"/>
      <c r="N474" s="245"/>
      <c r="O474" s="245"/>
      <c r="P474" s="245"/>
      <c r="Q474" s="245"/>
      <c r="R474" s="245"/>
      <c r="S474" s="245"/>
      <c r="T474" s="246"/>
      <c r="AT474" s="247" t="s">
        <v>176</v>
      </c>
      <c r="AU474" s="247" t="s">
        <v>82</v>
      </c>
      <c r="AV474" s="11" t="s">
        <v>82</v>
      </c>
      <c r="AW474" s="11" t="s">
        <v>35</v>
      </c>
      <c r="AX474" s="11" t="s">
        <v>72</v>
      </c>
      <c r="AY474" s="247" t="s">
        <v>134</v>
      </c>
    </row>
    <row r="475" spans="2:51" s="11" customFormat="1" ht="13.5">
      <c r="B475" s="236"/>
      <c r="C475" s="237"/>
      <c r="D475" s="238" t="s">
        <v>176</v>
      </c>
      <c r="E475" s="239" t="s">
        <v>21</v>
      </c>
      <c r="F475" s="240" t="s">
        <v>934</v>
      </c>
      <c r="G475" s="237"/>
      <c r="H475" s="241">
        <v>6.9</v>
      </c>
      <c r="I475" s="242"/>
      <c r="J475" s="237"/>
      <c r="K475" s="237"/>
      <c r="L475" s="243"/>
      <c r="M475" s="244"/>
      <c r="N475" s="245"/>
      <c r="O475" s="245"/>
      <c r="P475" s="245"/>
      <c r="Q475" s="245"/>
      <c r="R475" s="245"/>
      <c r="S475" s="245"/>
      <c r="T475" s="246"/>
      <c r="AT475" s="247" t="s">
        <v>176</v>
      </c>
      <c r="AU475" s="247" t="s">
        <v>82</v>
      </c>
      <c r="AV475" s="11" t="s">
        <v>82</v>
      </c>
      <c r="AW475" s="11" t="s">
        <v>35</v>
      </c>
      <c r="AX475" s="11" t="s">
        <v>72</v>
      </c>
      <c r="AY475" s="247" t="s">
        <v>134</v>
      </c>
    </row>
    <row r="476" spans="2:51" s="12" customFormat="1" ht="13.5">
      <c r="B476" s="248"/>
      <c r="C476" s="249"/>
      <c r="D476" s="238" t="s">
        <v>176</v>
      </c>
      <c r="E476" s="250" t="s">
        <v>21</v>
      </c>
      <c r="F476" s="251" t="s">
        <v>178</v>
      </c>
      <c r="G476" s="249"/>
      <c r="H476" s="252">
        <v>9.4</v>
      </c>
      <c r="I476" s="253"/>
      <c r="J476" s="249"/>
      <c r="K476" s="249"/>
      <c r="L476" s="254"/>
      <c r="M476" s="255"/>
      <c r="N476" s="256"/>
      <c r="O476" s="256"/>
      <c r="P476" s="256"/>
      <c r="Q476" s="256"/>
      <c r="R476" s="256"/>
      <c r="S476" s="256"/>
      <c r="T476" s="257"/>
      <c r="AT476" s="258" t="s">
        <v>176</v>
      </c>
      <c r="AU476" s="258" t="s">
        <v>82</v>
      </c>
      <c r="AV476" s="12" t="s">
        <v>174</v>
      </c>
      <c r="AW476" s="12" t="s">
        <v>35</v>
      </c>
      <c r="AX476" s="12" t="s">
        <v>80</v>
      </c>
      <c r="AY476" s="258" t="s">
        <v>134</v>
      </c>
    </row>
    <row r="477" spans="2:65" s="1" customFormat="1" ht="25.5" customHeight="1">
      <c r="B477" s="45"/>
      <c r="C477" s="259" t="s">
        <v>935</v>
      </c>
      <c r="D477" s="259" t="s">
        <v>220</v>
      </c>
      <c r="E477" s="260" t="s">
        <v>936</v>
      </c>
      <c r="F477" s="261" t="s">
        <v>937</v>
      </c>
      <c r="G477" s="262" t="s">
        <v>245</v>
      </c>
      <c r="H477" s="263">
        <v>11.28</v>
      </c>
      <c r="I477" s="264"/>
      <c r="J477" s="265">
        <f>ROUND(I477*H477,2)</f>
        <v>0</v>
      </c>
      <c r="K477" s="261" t="s">
        <v>140</v>
      </c>
      <c r="L477" s="266"/>
      <c r="M477" s="267" t="s">
        <v>21</v>
      </c>
      <c r="N477" s="268" t="s">
        <v>43</v>
      </c>
      <c r="O477" s="46"/>
      <c r="P477" s="229">
        <f>O477*H477</f>
        <v>0</v>
      </c>
      <c r="Q477" s="229">
        <v>6E-05</v>
      </c>
      <c r="R477" s="229">
        <f>Q477*H477</f>
        <v>0.0006768</v>
      </c>
      <c r="S477" s="229">
        <v>0</v>
      </c>
      <c r="T477" s="230">
        <f>S477*H477</f>
        <v>0</v>
      </c>
      <c r="AR477" s="23" t="s">
        <v>335</v>
      </c>
      <c r="AT477" s="23" t="s">
        <v>220</v>
      </c>
      <c r="AU477" s="23" t="s">
        <v>82</v>
      </c>
      <c r="AY477" s="23" t="s">
        <v>134</v>
      </c>
      <c r="BE477" s="231">
        <f>IF(N477="základní",J477,0)</f>
        <v>0</v>
      </c>
      <c r="BF477" s="231">
        <f>IF(N477="snížená",J477,0)</f>
        <v>0</v>
      </c>
      <c r="BG477" s="231">
        <f>IF(N477="zákl. přenesená",J477,0)</f>
        <v>0</v>
      </c>
      <c r="BH477" s="231">
        <f>IF(N477="sníž. přenesená",J477,0)</f>
        <v>0</v>
      </c>
      <c r="BI477" s="231">
        <f>IF(N477="nulová",J477,0)</f>
        <v>0</v>
      </c>
      <c r="BJ477" s="23" t="s">
        <v>80</v>
      </c>
      <c r="BK477" s="231">
        <f>ROUND(I477*H477,2)</f>
        <v>0</v>
      </c>
      <c r="BL477" s="23" t="s">
        <v>259</v>
      </c>
      <c r="BM477" s="23" t="s">
        <v>938</v>
      </c>
    </row>
    <row r="478" spans="2:51" s="11" customFormat="1" ht="13.5">
      <c r="B478" s="236"/>
      <c r="C478" s="237"/>
      <c r="D478" s="238" t="s">
        <v>176</v>
      </c>
      <c r="E478" s="237"/>
      <c r="F478" s="240" t="s">
        <v>939</v>
      </c>
      <c r="G478" s="237"/>
      <c r="H478" s="241">
        <v>11.28</v>
      </c>
      <c r="I478" s="242"/>
      <c r="J478" s="237"/>
      <c r="K478" s="237"/>
      <c r="L478" s="243"/>
      <c r="M478" s="244"/>
      <c r="N478" s="245"/>
      <c r="O478" s="245"/>
      <c r="P478" s="245"/>
      <c r="Q478" s="245"/>
      <c r="R478" s="245"/>
      <c r="S478" s="245"/>
      <c r="T478" s="246"/>
      <c r="AT478" s="247" t="s">
        <v>176</v>
      </c>
      <c r="AU478" s="247" t="s">
        <v>82</v>
      </c>
      <c r="AV478" s="11" t="s">
        <v>82</v>
      </c>
      <c r="AW478" s="11" t="s">
        <v>6</v>
      </c>
      <c r="AX478" s="11" t="s">
        <v>80</v>
      </c>
      <c r="AY478" s="247" t="s">
        <v>134</v>
      </c>
    </row>
    <row r="479" spans="2:65" s="1" customFormat="1" ht="16.5" customHeight="1">
      <c r="B479" s="45"/>
      <c r="C479" s="220" t="s">
        <v>940</v>
      </c>
      <c r="D479" s="220" t="s">
        <v>137</v>
      </c>
      <c r="E479" s="221" t="s">
        <v>941</v>
      </c>
      <c r="F479" s="222" t="s">
        <v>942</v>
      </c>
      <c r="G479" s="223" t="s">
        <v>181</v>
      </c>
      <c r="H479" s="224">
        <v>0.289</v>
      </c>
      <c r="I479" s="225"/>
      <c r="J479" s="226">
        <f>ROUND(I479*H479,2)</f>
        <v>0</v>
      </c>
      <c r="K479" s="222" t="s">
        <v>140</v>
      </c>
      <c r="L479" s="71"/>
      <c r="M479" s="227" t="s">
        <v>21</v>
      </c>
      <c r="N479" s="228" t="s">
        <v>43</v>
      </c>
      <c r="O479" s="46"/>
      <c r="P479" s="229">
        <f>O479*H479</f>
        <v>0</v>
      </c>
      <c r="Q479" s="229">
        <v>0</v>
      </c>
      <c r="R479" s="229">
        <f>Q479*H479</f>
        <v>0</v>
      </c>
      <c r="S479" s="229">
        <v>0</v>
      </c>
      <c r="T479" s="230">
        <f>S479*H479</f>
        <v>0</v>
      </c>
      <c r="AR479" s="23" t="s">
        <v>259</v>
      </c>
      <c r="AT479" s="23" t="s">
        <v>137</v>
      </c>
      <c r="AU479" s="23" t="s">
        <v>82</v>
      </c>
      <c r="AY479" s="23" t="s">
        <v>134</v>
      </c>
      <c r="BE479" s="231">
        <f>IF(N479="základní",J479,0)</f>
        <v>0</v>
      </c>
      <c r="BF479" s="231">
        <f>IF(N479="snížená",J479,0)</f>
        <v>0</v>
      </c>
      <c r="BG479" s="231">
        <f>IF(N479="zákl. přenesená",J479,0)</f>
        <v>0</v>
      </c>
      <c r="BH479" s="231">
        <f>IF(N479="sníž. přenesená",J479,0)</f>
        <v>0</v>
      </c>
      <c r="BI479" s="231">
        <f>IF(N479="nulová",J479,0)</f>
        <v>0</v>
      </c>
      <c r="BJ479" s="23" t="s">
        <v>80</v>
      </c>
      <c r="BK479" s="231">
        <f>ROUND(I479*H479,2)</f>
        <v>0</v>
      </c>
      <c r="BL479" s="23" t="s">
        <v>259</v>
      </c>
      <c r="BM479" s="23" t="s">
        <v>943</v>
      </c>
    </row>
    <row r="480" spans="2:65" s="1" customFormat="1" ht="16.5" customHeight="1">
      <c r="B480" s="45"/>
      <c r="C480" s="220" t="s">
        <v>944</v>
      </c>
      <c r="D480" s="220" t="s">
        <v>137</v>
      </c>
      <c r="E480" s="221" t="s">
        <v>945</v>
      </c>
      <c r="F480" s="222" t="s">
        <v>946</v>
      </c>
      <c r="G480" s="223" t="s">
        <v>181</v>
      </c>
      <c r="H480" s="224">
        <v>0.289</v>
      </c>
      <c r="I480" s="225"/>
      <c r="J480" s="226">
        <f>ROUND(I480*H480,2)</f>
        <v>0</v>
      </c>
      <c r="K480" s="222" t="s">
        <v>140</v>
      </c>
      <c r="L480" s="71"/>
      <c r="M480" s="227" t="s">
        <v>21</v>
      </c>
      <c r="N480" s="228" t="s">
        <v>43</v>
      </c>
      <c r="O480" s="46"/>
      <c r="P480" s="229">
        <f>O480*H480</f>
        <v>0</v>
      </c>
      <c r="Q480" s="229">
        <v>0</v>
      </c>
      <c r="R480" s="229">
        <f>Q480*H480</f>
        <v>0</v>
      </c>
      <c r="S480" s="229">
        <v>0</v>
      </c>
      <c r="T480" s="230">
        <f>S480*H480</f>
        <v>0</v>
      </c>
      <c r="AR480" s="23" t="s">
        <v>259</v>
      </c>
      <c r="AT480" s="23" t="s">
        <v>137</v>
      </c>
      <c r="AU480" s="23" t="s">
        <v>82</v>
      </c>
      <c r="AY480" s="23" t="s">
        <v>134</v>
      </c>
      <c r="BE480" s="231">
        <f>IF(N480="základní",J480,0)</f>
        <v>0</v>
      </c>
      <c r="BF480" s="231">
        <f>IF(N480="snížená",J480,0)</f>
        <v>0</v>
      </c>
      <c r="BG480" s="231">
        <f>IF(N480="zákl. přenesená",J480,0)</f>
        <v>0</v>
      </c>
      <c r="BH480" s="231">
        <f>IF(N480="sníž. přenesená",J480,0)</f>
        <v>0</v>
      </c>
      <c r="BI480" s="231">
        <f>IF(N480="nulová",J480,0)</f>
        <v>0</v>
      </c>
      <c r="BJ480" s="23" t="s">
        <v>80</v>
      </c>
      <c r="BK480" s="231">
        <f>ROUND(I480*H480,2)</f>
        <v>0</v>
      </c>
      <c r="BL480" s="23" t="s">
        <v>259</v>
      </c>
      <c r="BM480" s="23" t="s">
        <v>947</v>
      </c>
    </row>
    <row r="481" spans="2:63" s="10" customFormat="1" ht="29.85" customHeight="1">
      <c r="B481" s="204"/>
      <c r="C481" s="205"/>
      <c r="D481" s="206" t="s">
        <v>71</v>
      </c>
      <c r="E481" s="218" t="s">
        <v>948</v>
      </c>
      <c r="F481" s="218" t="s">
        <v>949</v>
      </c>
      <c r="G481" s="205"/>
      <c r="H481" s="205"/>
      <c r="I481" s="208"/>
      <c r="J481" s="219">
        <f>BK481</f>
        <v>0</v>
      </c>
      <c r="K481" s="205"/>
      <c r="L481" s="210"/>
      <c r="M481" s="211"/>
      <c r="N481" s="212"/>
      <c r="O481" s="212"/>
      <c r="P481" s="213">
        <f>SUM(P482:P513)</f>
        <v>0</v>
      </c>
      <c r="Q481" s="212"/>
      <c r="R481" s="213">
        <f>SUM(R482:R513)</f>
        <v>1.0220123999999997</v>
      </c>
      <c r="S481" s="212"/>
      <c r="T481" s="214">
        <f>SUM(T482:T513)</f>
        <v>0</v>
      </c>
      <c r="AR481" s="215" t="s">
        <v>82</v>
      </c>
      <c r="AT481" s="216" t="s">
        <v>71</v>
      </c>
      <c r="AU481" s="216" t="s">
        <v>80</v>
      </c>
      <c r="AY481" s="215" t="s">
        <v>134</v>
      </c>
      <c r="BK481" s="217">
        <f>SUM(BK482:BK513)</f>
        <v>0</v>
      </c>
    </row>
    <row r="482" spans="2:65" s="1" customFormat="1" ht="25.5" customHeight="1">
      <c r="B482" s="45"/>
      <c r="C482" s="220" t="s">
        <v>950</v>
      </c>
      <c r="D482" s="220" t="s">
        <v>137</v>
      </c>
      <c r="E482" s="221" t="s">
        <v>951</v>
      </c>
      <c r="F482" s="222" t="s">
        <v>952</v>
      </c>
      <c r="G482" s="223" t="s">
        <v>188</v>
      </c>
      <c r="H482" s="224">
        <v>36.96</v>
      </c>
      <c r="I482" s="225"/>
      <c r="J482" s="226">
        <f>ROUND(I482*H482,2)</f>
        <v>0</v>
      </c>
      <c r="K482" s="222" t="s">
        <v>140</v>
      </c>
      <c r="L482" s="71"/>
      <c r="M482" s="227" t="s">
        <v>21</v>
      </c>
      <c r="N482" s="228" t="s">
        <v>43</v>
      </c>
      <c r="O482" s="46"/>
      <c r="P482" s="229">
        <f>O482*H482</f>
        <v>0</v>
      </c>
      <c r="Q482" s="229">
        <v>0.0036</v>
      </c>
      <c r="R482" s="229">
        <f>Q482*H482</f>
        <v>0.133056</v>
      </c>
      <c r="S482" s="229">
        <v>0</v>
      </c>
      <c r="T482" s="230">
        <f>S482*H482</f>
        <v>0</v>
      </c>
      <c r="AR482" s="23" t="s">
        <v>259</v>
      </c>
      <c r="AT482" s="23" t="s">
        <v>137</v>
      </c>
      <c r="AU482" s="23" t="s">
        <v>82</v>
      </c>
      <c r="AY482" s="23" t="s">
        <v>134</v>
      </c>
      <c r="BE482" s="231">
        <f>IF(N482="základní",J482,0)</f>
        <v>0</v>
      </c>
      <c r="BF482" s="231">
        <f>IF(N482="snížená",J482,0)</f>
        <v>0</v>
      </c>
      <c r="BG482" s="231">
        <f>IF(N482="zákl. přenesená",J482,0)</f>
        <v>0</v>
      </c>
      <c r="BH482" s="231">
        <f>IF(N482="sníž. přenesená",J482,0)</f>
        <v>0</v>
      </c>
      <c r="BI482" s="231">
        <f>IF(N482="nulová",J482,0)</f>
        <v>0</v>
      </c>
      <c r="BJ482" s="23" t="s">
        <v>80</v>
      </c>
      <c r="BK482" s="231">
        <f>ROUND(I482*H482,2)</f>
        <v>0</v>
      </c>
      <c r="BL482" s="23" t="s">
        <v>259</v>
      </c>
      <c r="BM482" s="23" t="s">
        <v>953</v>
      </c>
    </row>
    <row r="483" spans="2:51" s="11" customFormat="1" ht="13.5">
      <c r="B483" s="236"/>
      <c r="C483" s="237"/>
      <c r="D483" s="238" t="s">
        <v>176</v>
      </c>
      <c r="E483" s="239" t="s">
        <v>21</v>
      </c>
      <c r="F483" s="240" t="s">
        <v>954</v>
      </c>
      <c r="G483" s="237"/>
      <c r="H483" s="241">
        <v>16.4</v>
      </c>
      <c r="I483" s="242"/>
      <c r="J483" s="237"/>
      <c r="K483" s="237"/>
      <c r="L483" s="243"/>
      <c r="M483" s="244"/>
      <c r="N483" s="245"/>
      <c r="O483" s="245"/>
      <c r="P483" s="245"/>
      <c r="Q483" s="245"/>
      <c r="R483" s="245"/>
      <c r="S483" s="245"/>
      <c r="T483" s="246"/>
      <c r="AT483" s="247" t="s">
        <v>176</v>
      </c>
      <c r="AU483" s="247" t="s">
        <v>82</v>
      </c>
      <c r="AV483" s="11" t="s">
        <v>82</v>
      </c>
      <c r="AW483" s="11" t="s">
        <v>35</v>
      </c>
      <c r="AX483" s="11" t="s">
        <v>72</v>
      </c>
      <c r="AY483" s="247" t="s">
        <v>134</v>
      </c>
    </row>
    <row r="484" spans="2:51" s="11" customFormat="1" ht="13.5">
      <c r="B484" s="236"/>
      <c r="C484" s="237"/>
      <c r="D484" s="238" t="s">
        <v>176</v>
      </c>
      <c r="E484" s="239" t="s">
        <v>21</v>
      </c>
      <c r="F484" s="240" t="s">
        <v>535</v>
      </c>
      <c r="G484" s="237"/>
      <c r="H484" s="241">
        <v>-1.6</v>
      </c>
      <c r="I484" s="242"/>
      <c r="J484" s="237"/>
      <c r="K484" s="237"/>
      <c r="L484" s="243"/>
      <c r="M484" s="244"/>
      <c r="N484" s="245"/>
      <c r="O484" s="245"/>
      <c r="P484" s="245"/>
      <c r="Q484" s="245"/>
      <c r="R484" s="245"/>
      <c r="S484" s="245"/>
      <c r="T484" s="246"/>
      <c r="AT484" s="247" t="s">
        <v>176</v>
      </c>
      <c r="AU484" s="247" t="s">
        <v>82</v>
      </c>
      <c r="AV484" s="11" t="s">
        <v>82</v>
      </c>
      <c r="AW484" s="11" t="s">
        <v>35</v>
      </c>
      <c r="AX484" s="11" t="s">
        <v>72</v>
      </c>
      <c r="AY484" s="247" t="s">
        <v>134</v>
      </c>
    </row>
    <row r="485" spans="2:51" s="11" customFormat="1" ht="13.5">
      <c r="B485" s="236"/>
      <c r="C485" s="237"/>
      <c r="D485" s="238" t="s">
        <v>176</v>
      </c>
      <c r="E485" s="239" t="s">
        <v>21</v>
      </c>
      <c r="F485" s="240" t="s">
        <v>955</v>
      </c>
      <c r="G485" s="237"/>
      <c r="H485" s="241">
        <v>13.36</v>
      </c>
      <c r="I485" s="242"/>
      <c r="J485" s="237"/>
      <c r="K485" s="237"/>
      <c r="L485" s="243"/>
      <c r="M485" s="244"/>
      <c r="N485" s="245"/>
      <c r="O485" s="245"/>
      <c r="P485" s="245"/>
      <c r="Q485" s="245"/>
      <c r="R485" s="245"/>
      <c r="S485" s="245"/>
      <c r="T485" s="246"/>
      <c r="AT485" s="247" t="s">
        <v>176</v>
      </c>
      <c r="AU485" s="247" t="s">
        <v>82</v>
      </c>
      <c r="AV485" s="11" t="s">
        <v>82</v>
      </c>
      <c r="AW485" s="11" t="s">
        <v>35</v>
      </c>
      <c r="AX485" s="11" t="s">
        <v>72</v>
      </c>
      <c r="AY485" s="247" t="s">
        <v>134</v>
      </c>
    </row>
    <row r="486" spans="2:51" s="11" customFormat="1" ht="13.5">
      <c r="B486" s="236"/>
      <c r="C486" s="237"/>
      <c r="D486" s="238" t="s">
        <v>176</v>
      </c>
      <c r="E486" s="239" t="s">
        <v>21</v>
      </c>
      <c r="F486" s="240" t="s">
        <v>956</v>
      </c>
      <c r="G486" s="237"/>
      <c r="H486" s="241">
        <v>-1.4</v>
      </c>
      <c r="I486" s="242"/>
      <c r="J486" s="237"/>
      <c r="K486" s="237"/>
      <c r="L486" s="243"/>
      <c r="M486" s="244"/>
      <c r="N486" s="245"/>
      <c r="O486" s="245"/>
      <c r="P486" s="245"/>
      <c r="Q486" s="245"/>
      <c r="R486" s="245"/>
      <c r="S486" s="245"/>
      <c r="T486" s="246"/>
      <c r="AT486" s="247" t="s">
        <v>176</v>
      </c>
      <c r="AU486" s="247" t="s">
        <v>82</v>
      </c>
      <c r="AV486" s="11" t="s">
        <v>82</v>
      </c>
      <c r="AW486" s="11" t="s">
        <v>35</v>
      </c>
      <c r="AX486" s="11" t="s">
        <v>72</v>
      </c>
      <c r="AY486" s="247" t="s">
        <v>134</v>
      </c>
    </row>
    <row r="487" spans="2:51" s="11" customFormat="1" ht="13.5">
      <c r="B487" s="236"/>
      <c r="C487" s="237"/>
      <c r="D487" s="238" t="s">
        <v>176</v>
      </c>
      <c r="E487" s="239" t="s">
        <v>21</v>
      </c>
      <c r="F487" s="240" t="s">
        <v>957</v>
      </c>
      <c r="G487" s="237"/>
      <c r="H487" s="241">
        <v>10</v>
      </c>
      <c r="I487" s="242"/>
      <c r="J487" s="237"/>
      <c r="K487" s="237"/>
      <c r="L487" s="243"/>
      <c r="M487" s="244"/>
      <c r="N487" s="245"/>
      <c r="O487" s="245"/>
      <c r="P487" s="245"/>
      <c r="Q487" s="245"/>
      <c r="R487" s="245"/>
      <c r="S487" s="245"/>
      <c r="T487" s="246"/>
      <c r="AT487" s="247" t="s">
        <v>176</v>
      </c>
      <c r="AU487" s="247" t="s">
        <v>82</v>
      </c>
      <c r="AV487" s="11" t="s">
        <v>82</v>
      </c>
      <c r="AW487" s="11" t="s">
        <v>35</v>
      </c>
      <c r="AX487" s="11" t="s">
        <v>72</v>
      </c>
      <c r="AY487" s="247" t="s">
        <v>134</v>
      </c>
    </row>
    <row r="488" spans="2:51" s="11" customFormat="1" ht="13.5">
      <c r="B488" s="236"/>
      <c r="C488" s="237"/>
      <c r="D488" s="238" t="s">
        <v>176</v>
      </c>
      <c r="E488" s="239" t="s">
        <v>21</v>
      </c>
      <c r="F488" s="240" t="s">
        <v>517</v>
      </c>
      <c r="G488" s="237"/>
      <c r="H488" s="241">
        <v>-1.2</v>
      </c>
      <c r="I488" s="242"/>
      <c r="J488" s="237"/>
      <c r="K488" s="237"/>
      <c r="L488" s="243"/>
      <c r="M488" s="244"/>
      <c r="N488" s="245"/>
      <c r="O488" s="245"/>
      <c r="P488" s="245"/>
      <c r="Q488" s="245"/>
      <c r="R488" s="245"/>
      <c r="S488" s="245"/>
      <c r="T488" s="246"/>
      <c r="AT488" s="247" t="s">
        <v>176</v>
      </c>
      <c r="AU488" s="247" t="s">
        <v>82</v>
      </c>
      <c r="AV488" s="11" t="s">
        <v>82</v>
      </c>
      <c r="AW488" s="11" t="s">
        <v>35</v>
      </c>
      <c r="AX488" s="11" t="s">
        <v>72</v>
      </c>
      <c r="AY488" s="247" t="s">
        <v>134</v>
      </c>
    </row>
    <row r="489" spans="2:51" s="11" customFormat="1" ht="13.5">
      <c r="B489" s="236"/>
      <c r="C489" s="237"/>
      <c r="D489" s="238" t="s">
        <v>176</v>
      </c>
      <c r="E489" s="239" t="s">
        <v>21</v>
      </c>
      <c r="F489" s="240" t="s">
        <v>958</v>
      </c>
      <c r="G489" s="237"/>
      <c r="H489" s="241">
        <v>1.4</v>
      </c>
      <c r="I489" s="242"/>
      <c r="J489" s="237"/>
      <c r="K489" s="237"/>
      <c r="L489" s="243"/>
      <c r="M489" s="244"/>
      <c r="N489" s="245"/>
      <c r="O489" s="245"/>
      <c r="P489" s="245"/>
      <c r="Q489" s="245"/>
      <c r="R489" s="245"/>
      <c r="S489" s="245"/>
      <c r="T489" s="246"/>
      <c r="AT489" s="247" t="s">
        <v>176</v>
      </c>
      <c r="AU489" s="247" t="s">
        <v>82</v>
      </c>
      <c r="AV489" s="11" t="s">
        <v>82</v>
      </c>
      <c r="AW489" s="11" t="s">
        <v>35</v>
      </c>
      <c r="AX489" s="11" t="s">
        <v>72</v>
      </c>
      <c r="AY489" s="247" t="s">
        <v>134</v>
      </c>
    </row>
    <row r="490" spans="2:51" s="12" customFormat="1" ht="13.5">
      <c r="B490" s="248"/>
      <c r="C490" s="249"/>
      <c r="D490" s="238" t="s">
        <v>176</v>
      </c>
      <c r="E490" s="250" t="s">
        <v>21</v>
      </c>
      <c r="F490" s="251" t="s">
        <v>178</v>
      </c>
      <c r="G490" s="249"/>
      <c r="H490" s="252">
        <v>36.96</v>
      </c>
      <c r="I490" s="253"/>
      <c r="J490" s="249"/>
      <c r="K490" s="249"/>
      <c r="L490" s="254"/>
      <c r="M490" s="255"/>
      <c r="N490" s="256"/>
      <c r="O490" s="256"/>
      <c r="P490" s="256"/>
      <c r="Q490" s="256"/>
      <c r="R490" s="256"/>
      <c r="S490" s="256"/>
      <c r="T490" s="257"/>
      <c r="AT490" s="258" t="s">
        <v>176</v>
      </c>
      <c r="AU490" s="258" t="s">
        <v>82</v>
      </c>
      <c r="AV490" s="12" t="s">
        <v>174</v>
      </c>
      <c r="AW490" s="12" t="s">
        <v>35</v>
      </c>
      <c r="AX490" s="12" t="s">
        <v>80</v>
      </c>
      <c r="AY490" s="258" t="s">
        <v>134</v>
      </c>
    </row>
    <row r="491" spans="2:65" s="1" customFormat="1" ht="16.5" customHeight="1">
      <c r="B491" s="45"/>
      <c r="C491" s="259" t="s">
        <v>959</v>
      </c>
      <c r="D491" s="259" t="s">
        <v>220</v>
      </c>
      <c r="E491" s="260" t="s">
        <v>960</v>
      </c>
      <c r="F491" s="261" t="s">
        <v>961</v>
      </c>
      <c r="G491" s="262" t="s">
        <v>188</v>
      </c>
      <c r="H491" s="263">
        <v>42.504</v>
      </c>
      <c r="I491" s="264"/>
      <c r="J491" s="265">
        <f>ROUND(I491*H491,2)</f>
        <v>0</v>
      </c>
      <c r="K491" s="261" t="s">
        <v>21</v>
      </c>
      <c r="L491" s="266"/>
      <c r="M491" s="267" t="s">
        <v>21</v>
      </c>
      <c r="N491" s="268" t="s">
        <v>43</v>
      </c>
      <c r="O491" s="46"/>
      <c r="P491" s="229">
        <f>O491*H491</f>
        <v>0</v>
      </c>
      <c r="Q491" s="229">
        <v>0.0129</v>
      </c>
      <c r="R491" s="229">
        <f>Q491*H491</f>
        <v>0.5483016</v>
      </c>
      <c r="S491" s="229">
        <v>0</v>
      </c>
      <c r="T491" s="230">
        <f>S491*H491</f>
        <v>0</v>
      </c>
      <c r="AR491" s="23" t="s">
        <v>335</v>
      </c>
      <c r="AT491" s="23" t="s">
        <v>220</v>
      </c>
      <c r="AU491" s="23" t="s">
        <v>82</v>
      </c>
      <c r="AY491" s="23" t="s">
        <v>134</v>
      </c>
      <c r="BE491" s="231">
        <f>IF(N491="základní",J491,0)</f>
        <v>0</v>
      </c>
      <c r="BF491" s="231">
        <f>IF(N491="snížená",J491,0)</f>
        <v>0</v>
      </c>
      <c r="BG491" s="231">
        <f>IF(N491="zákl. přenesená",J491,0)</f>
        <v>0</v>
      </c>
      <c r="BH491" s="231">
        <f>IF(N491="sníž. přenesená",J491,0)</f>
        <v>0</v>
      </c>
      <c r="BI491" s="231">
        <f>IF(N491="nulová",J491,0)</f>
        <v>0</v>
      </c>
      <c r="BJ491" s="23" t="s">
        <v>80</v>
      </c>
      <c r="BK491" s="231">
        <f>ROUND(I491*H491,2)</f>
        <v>0</v>
      </c>
      <c r="BL491" s="23" t="s">
        <v>259</v>
      </c>
      <c r="BM491" s="23" t="s">
        <v>962</v>
      </c>
    </row>
    <row r="492" spans="2:51" s="11" customFormat="1" ht="13.5">
      <c r="B492" s="236"/>
      <c r="C492" s="237"/>
      <c r="D492" s="238" t="s">
        <v>176</v>
      </c>
      <c r="E492" s="237"/>
      <c r="F492" s="240" t="s">
        <v>963</v>
      </c>
      <c r="G492" s="237"/>
      <c r="H492" s="241">
        <v>42.504</v>
      </c>
      <c r="I492" s="242"/>
      <c r="J492" s="237"/>
      <c r="K492" s="237"/>
      <c r="L492" s="243"/>
      <c r="M492" s="244"/>
      <c r="N492" s="245"/>
      <c r="O492" s="245"/>
      <c r="P492" s="245"/>
      <c r="Q492" s="245"/>
      <c r="R492" s="245"/>
      <c r="S492" s="245"/>
      <c r="T492" s="246"/>
      <c r="AT492" s="247" t="s">
        <v>176</v>
      </c>
      <c r="AU492" s="247" t="s">
        <v>82</v>
      </c>
      <c r="AV492" s="11" t="s">
        <v>82</v>
      </c>
      <c r="AW492" s="11" t="s">
        <v>6</v>
      </c>
      <c r="AX492" s="11" t="s">
        <v>80</v>
      </c>
      <c r="AY492" s="247" t="s">
        <v>134</v>
      </c>
    </row>
    <row r="493" spans="2:65" s="1" customFormat="1" ht="25.5" customHeight="1">
      <c r="B493" s="45"/>
      <c r="C493" s="220" t="s">
        <v>964</v>
      </c>
      <c r="D493" s="220" t="s">
        <v>137</v>
      </c>
      <c r="E493" s="221" t="s">
        <v>965</v>
      </c>
      <c r="F493" s="222" t="s">
        <v>966</v>
      </c>
      <c r="G493" s="223" t="s">
        <v>188</v>
      </c>
      <c r="H493" s="224">
        <v>36.96</v>
      </c>
      <c r="I493" s="225"/>
      <c r="J493" s="226">
        <f>ROUND(I493*H493,2)</f>
        <v>0</v>
      </c>
      <c r="K493" s="222" t="s">
        <v>140</v>
      </c>
      <c r="L493" s="71"/>
      <c r="M493" s="227" t="s">
        <v>21</v>
      </c>
      <c r="N493" s="228" t="s">
        <v>43</v>
      </c>
      <c r="O493" s="46"/>
      <c r="P493" s="229">
        <f>O493*H493</f>
        <v>0</v>
      </c>
      <c r="Q493" s="229">
        <v>0.008</v>
      </c>
      <c r="R493" s="229">
        <f>Q493*H493</f>
        <v>0.29568</v>
      </c>
      <c r="S493" s="229">
        <v>0</v>
      </c>
      <c r="T493" s="230">
        <f>S493*H493</f>
        <v>0</v>
      </c>
      <c r="AR493" s="23" t="s">
        <v>259</v>
      </c>
      <c r="AT493" s="23" t="s">
        <v>137</v>
      </c>
      <c r="AU493" s="23" t="s">
        <v>82</v>
      </c>
      <c r="AY493" s="23" t="s">
        <v>134</v>
      </c>
      <c r="BE493" s="231">
        <f>IF(N493="základní",J493,0)</f>
        <v>0</v>
      </c>
      <c r="BF493" s="231">
        <f>IF(N493="snížená",J493,0)</f>
        <v>0</v>
      </c>
      <c r="BG493" s="231">
        <f>IF(N493="zákl. přenesená",J493,0)</f>
        <v>0</v>
      </c>
      <c r="BH493" s="231">
        <f>IF(N493="sníž. přenesená",J493,0)</f>
        <v>0</v>
      </c>
      <c r="BI493" s="231">
        <f>IF(N493="nulová",J493,0)</f>
        <v>0</v>
      </c>
      <c r="BJ493" s="23" t="s">
        <v>80</v>
      </c>
      <c r="BK493" s="231">
        <f>ROUND(I493*H493,2)</f>
        <v>0</v>
      </c>
      <c r="BL493" s="23" t="s">
        <v>259</v>
      </c>
      <c r="BM493" s="23" t="s">
        <v>967</v>
      </c>
    </row>
    <row r="494" spans="2:65" s="1" customFormat="1" ht="25.5" customHeight="1">
      <c r="B494" s="45"/>
      <c r="C494" s="220" t="s">
        <v>968</v>
      </c>
      <c r="D494" s="220" t="s">
        <v>137</v>
      </c>
      <c r="E494" s="221" t="s">
        <v>969</v>
      </c>
      <c r="F494" s="222" t="s">
        <v>970</v>
      </c>
      <c r="G494" s="223" t="s">
        <v>188</v>
      </c>
      <c r="H494" s="224">
        <v>36.96</v>
      </c>
      <c r="I494" s="225"/>
      <c r="J494" s="226">
        <f>ROUND(I494*H494,2)</f>
        <v>0</v>
      </c>
      <c r="K494" s="222" t="s">
        <v>140</v>
      </c>
      <c r="L494" s="71"/>
      <c r="M494" s="227" t="s">
        <v>21</v>
      </c>
      <c r="N494" s="228" t="s">
        <v>43</v>
      </c>
      <c r="O494" s="46"/>
      <c r="P494" s="229">
        <f>O494*H494</f>
        <v>0</v>
      </c>
      <c r="Q494" s="229">
        <v>0</v>
      </c>
      <c r="R494" s="229">
        <f>Q494*H494</f>
        <v>0</v>
      </c>
      <c r="S494" s="229">
        <v>0</v>
      </c>
      <c r="T494" s="230">
        <f>S494*H494</f>
        <v>0</v>
      </c>
      <c r="AR494" s="23" t="s">
        <v>259</v>
      </c>
      <c r="AT494" s="23" t="s">
        <v>137</v>
      </c>
      <c r="AU494" s="23" t="s">
        <v>82</v>
      </c>
      <c r="AY494" s="23" t="s">
        <v>134</v>
      </c>
      <c r="BE494" s="231">
        <f>IF(N494="základní",J494,0)</f>
        <v>0</v>
      </c>
      <c r="BF494" s="231">
        <f>IF(N494="snížená",J494,0)</f>
        <v>0</v>
      </c>
      <c r="BG494" s="231">
        <f>IF(N494="zákl. přenesená",J494,0)</f>
        <v>0</v>
      </c>
      <c r="BH494" s="231">
        <f>IF(N494="sníž. přenesená",J494,0)</f>
        <v>0</v>
      </c>
      <c r="BI494" s="231">
        <f>IF(N494="nulová",J494,0)</f>
        <v>0</v>
      </c>
      <c r="BJ494" s="23" t="s">
        <v>80</v>
      </c>
      <c r="BK494" s="231">
        <f>ROUND(I494*H494,2)</f>
        <v>0</v>
      </c>
      <c r="BL494" s="23" t="s">
        <v>259</v>
      </c>
      <c r="BM494" s="23" t="s">
        <v>971</v>
      </c>
    </row>
    <row r="495" spans="2:65" s="1" customFormat="1" ht="25.5" customHeight="1">
      <c r="B495" s="45"/>
      <c r="C495" s="220" t="s">
        <v>972</v>
      </c>
      <c r="D495" s="220" t="s">
        <v>137</v>
      </c>
      <c r="E495" s="221" t="s">
        <v>973</v>
      </c>
      <c r="F495" s="222" t="s">
        <v>974</v>
      </c>
      <c r="G495" s="223" t="s">
        <v>188</v>
      </c>
      <c r="H495" s="224">
        <v>36.96</v>
      </c>
      <c r="I495" s="225"/>
      <c r="J495" s="226">
        <f>ROUND(I495*H495,2)</f>
        <v>0</v>
      </c>
      <c r="K495" s="222" t="s">
        <v>140</v>
      </c>
      <c r="L495" s="71"/>
      <c r="M495" s="227" t="s">
        <v>21</v>
      </c>
      <c r="N495" s="228" t="s">
        <v>43</v>
      </c>
      <c r="O495" s="46"/>
      <c r="P495" s="229">
        <f>O495*H495</f>
        <v>0</v>
      </c>
      <c r="Q495" s="229">
        <v>0</v>
      </c>
      <c r="R495" s="229">
        <f>Q495*H495</f>
        <v>0</v>
      </c>
      <c r="S495" s="229">
        <v>0</v>
      </c>
      <c r="T495" s="230">
        <f>S495*H495</f>
        <v>0</v>
      </c>
      <c r="AR495" s="23" t="s">
        <v>259</v>
      </c>
      <c r="AT495" s="23" t="s">
        <v>137</v>
      </c>
      <c r="AU495" s="23" t="s">
        <v>82</v>
      </c>
      <c r="AY495" s="23" t="s">
        <v>134</v>
      </c>
      <c r="BE495" s="231">
        <f>IF(N495="základní",J495,0)</f>
        <v>0</v>
      </c>
      <c r="BF495" s="231">
        <f>IF(N495="snížená",J495,0)</f>
        <v>0</v>
      </c>
      <c r="BG495" s="231">
        <f>IF(N495="zákl. přenesená",J495,0)</f>
        <v>0</v>
      </c>
      <c r="BH495" s="231">
        <f>IF(N495="sníž. přenesená",J495,0)</f>
        <v>0</v>
      </c>
      <c r="BI495" s="231">
        <f>IF(N495="nulová",J495,0)</f>
        <v>0</v>
      </c>
      <c r="BJ495" s="23" t="s">
        <v>80</v>
      </c>
      <c r="BK495" s="231">
        <f>ROUND(I495*H495,2)</f>
        <v>0</v>
      </c>
      <c r="BL495" s="23" t="s">
        <v>259</v>
      </c>
      <c r="BM495" s="23" t="s">
        <v>975</v>
      </c>
    </row>
    <row r="496" spans="2:65" s="1" customFormat="1" ht="25.5" customHeight="1">
      <c r="B496" s="45"/>
      <c r="C496" s="220" t="s">
        <v>976</v>
      </c>
      <c r="D496" s="220" t="s">
        <v>137</v>
      </c>
      <c r="E496" s="221" t="s">
        <v>977</v>
      </c>
      <c r="F496" s="222" t="s">
        <v>978</v>
      </c>
      <c r="G496" s="223" t="s">
        <v>188</v>
      </c>
      <c r="H496" s="224">
        <v>2</v>
      </c>
      <c r="I496" s="225"/>
      <c r="J496" s="226">
        <f>ROUND(I496*H496,2)</f>
        <v>0</v>
      </c>
      <c r="K496" s="222" t="s">
        <v>140</v>
      </c>
      <c r="L496" s="71"/>
      <c r="M496" s="227" t="s">
        <v>21</v>
      </c>
      <c r="N496" s="228" t="s">
        <v>43</v>
      </c>
      <c r="O496" s="46"/>
      <c r="P496" s="229">
        <f>O496*H496</f>
        <v>0</v>
      </c>
      <c r="Q496" s="229">
        <v>0.00063</v>
      </c>
      <c r="R496" s="229">
        <f>Q496*H496</f>
        <v>0.00126</v>
      </c>
      <c r="S496" s="229">
        <v>0</v>
      </c>
      <c r="T496" s="230">
        <f>S496*H496</f>
        <v>0</v>
      </c>
      <c r="AR496" s="23" t="s">
        <v>259</v>
      </c>
      <c r="AT496" s="23" t="s">
        <v>137</v>
      </c>
      <c r="AU496" s="23" t="s">
        <v>82</v>
      </c>
      <c r="AY496" s="23" t="s">
        <v>134</v>
      </c>
      <c r="BE496" s="231">
        <f>IF(N496="základní",J496,0)</f>
        <v>0</v>
      </c>
      <c r="BF496" s="231">
        <f>IF(N496="snížená",J496,0)</f>
        <v>0</v>
      </c>
      <c r="BG496" s="231">
        <f>IF(N496="zákl. přenesená",J496,0)</f>
        <v>0</v>
      </c>
      <c r="BH496" s="231">
        <f>IF(N496="sníž. přenesená",J496,0)</f>
        <v>0</v>
      </c>
      <c r="BI496" s="231">
        <f>IF(N496="nulová",J496,0)</f>
        <v>0</v>
      </c>
      <c r="BJ496" s="23" t="s">
        <v>80</v>
      </c>
      <c r="BK496" s="231">
        <f>ROUND(I496*H496,2)</f>
        <v>0</v>
      </c>
      <c r="BL496" s="23" t="s">
        <v>259</v>
      </c>
      <c r="BM496" s="23" t="s">
        <v>979</v>
      </c>
    </row>
    <row r="497" spans="2:51" s="11" customFormat="1" ht="13.5">
      <c r="B497" s="236"/>
      <c r="C497" s="237"/>
      <c r="D497" s="238" t="s">
        <v>176</v>
      </c>
      <c r="E497" s="239" t="s">
        <v>21</v>
      </c>
      <c r="F497" s="240" t="s">
        <v>980</v>
      </c>
      <c r="G497" s="237"/>
      <c r="H497" s="241">
        <v>2</v>
      </c>
      <c r="I497" s="242"/>
      <c r="J497" s="237"/>
      <c r="K497" s="237"/>
      <c r="L497" s="243"/>
      <c r="M497" s="244"/>
      <c r="N497" s="245"/>
      <c r="O497" s="245"/>
      <c r="P497" s="245"/>
      <c r="Q497" s="245"/>
      <c r="R497" s="245"/>
      <c r="S497" s="245"/>
      <c r="T497" s="246"/>
      <c r="AT497" s="247" t="s">
        <v>176</v>
      </c>
      <c r="AU497" s="247" t="s">
        <v>82</v>
      </c>
      <c r="AV497" s="11" t="s">
        <v>82</v>
      </c>
      <c r="AW497" s="11" t="s">
        <v>35</v>
      </c>
      <c r="AX497" s="11" t="s">
        <v>80</v>
      </c>
      <c r="AY497" s="247" t="s">
        <v>134</v>
      </c>
    </row>
    <row r="498" spans="2:65" s="1" customFormat="1" ht="16.5" customHeight="1">
      <c r="B498" s="45"/>
      <c r="C498" s="259" t="s">
        <v>981</v>
      </c>
      <c r="D498" s="259" t="s">
        <v>220</v>
      </c>
      <c r="E498" s="260" t="s">
        <v>982</v>
      </c>
      <c r="F498" s="261" t="s">
        <v>983</v>
      </c>
      <c r="G498" s="262" t="s">
        <v>188</v>
      </c>
      <c r="H498" s="263">
        <v>2.2</v>
      </c>
      <c r="I498" s="264"/>
      <c r="J498" s="265">
        <f>ROUND(I498*H498,2)</f>
        <v>0</v>
      </c>
      <c r="K498" s="261" t="s">
        <v>140</v>
      </c>
      <c r="L498" s="266"/>
      <c r="M498" s="267" t="s">
        <v>21</v>
      </c>
      <c r="N498" s="268" t="s">
        <v>43</v>
      </c>
      <c r="O498" s="46"/>
      <c r="P498" s="229">
        <f>O498*H498</f>
        <v>0</v>
      </c>
      <c r="Q498" s="229">
        <v>0.012</v>
      </c>
      <c r="R498" s="229">
        <f>Q498*H498</f>
        <v>0.026400000000000003</v>
      </c>
      <c r="S498" s="229">
        <v>0</v>
      </c>
      <c r="T498" s="230">
        <f>S498*H498</f>
        <v>0</v>
      </c>
      <c r="AR498" s="23" t="s">
        <v>335</v>
      </c>
      <c r="AT498" s="23" t="s">
        <v>220</v>
      </c>
      <c r="AU498" s="23" t="s">
        <v>82</v>
      </c>
      <c r="AY498" s="23" t="s">
        <v>134</v>
      </c>
      <c r="BE498" s="231">
        <f>IF(N498="základní",J498,0)</f>
        <v>0</v>
      </c>
      <c r="BF498" s="231">
        <f>IF(N498="snížená",J498,0)</f>
        <v>0</v>
      </c>
      <c r="BG498" s="231">
        <f>IF(N498="zákl. přenesená",J498,0)</f>
        <v>0</v>
      </c>
      <c r="BH498" s="231">
        <f>IF(N498="sníž. přenesená",J498,0)</f>
        <v>0</v>
      </c>
      <c r="BI498" s="231">
        <f>IF(N498="nulová",J498,0)</f>
        <v>0</v>
      </c>
      <c r="BJ498" s="23" t="s">
        <v>80</v>
      </c>
      <c r="BK498" s="231">
        <f>ROUND(I498*H498,2)</f>
        <v>0</v>
      </c>
      <c r="BL498" s="23" t="s">
        <v>259</v>
      </c>
      <c r="BM498" s="23" t="s">
        <v>984</v>
      </c>
    </row>
    <row r="499" spans="2:51" s="11" customFormat="1" ht="13.5">
      <c r="B499" s="236"/>
      <c r="C499" s="237"/>
      <c r="D499" s="238" t="s">
        <v>176</v>
      </c>
      <c r="E499" s="237"/>
      <c r="F499" s="240" t="s">
        <v>985</v>
      </c>
      <c r="G499" s="237"/>
      <c r="H499" s="241">
        <v>2.2</v>
      </c>
      <c r="I499" s="242"/>
      <c r="J499" s="237"/>
      <c r="K499" s="237"/>
      <c r="L499" s="243"/>
      <c r="M499" s="244"/>
      <c r="N499" s="245"/>
      <c r="O499" s="245"/>
      <c r="P499" s="245"/>
      <c r="Q499" s="245"/>
      <c r="R499" s="245"/>
      <c r="S499" s="245"/>
      <c r="T499" s="246"/>
      <c r="AT499" s="247" t="s">
        <v>176</v>
      </c>
      <c r="AU499" s="247" t="s">
        <v>82</v>
      </c>
      <c r="AV499" s="11" t="s">
        <v>82</v>
      </c>
      <c r="AW499" s="11" t="s">
        <v>6</v>
      </c>
      <c r="AX499" s="11" t="s">
        <v>80</v>
      </c>
      <c r="AY499" s="247" t="s">
        <v>134</v>
      </c>
    </row>
    <row r="500" spans="2:65" s="1" customFormat="1" ht="16.5" customHeight="1">
      <c r="B500" s="45"/>
      <c r="C500" s="220" t="s">
        <v>986</v>
      </c>
      <c r="D500" s="220" t="s">
        <v>137</v>
      </c>
      <c r="E500" s="221" t="s">
        <v>987</v>
      </c>
      <c r="F500" s="222" t="s">
        <v>988</v>
      </c>
      <c r="G500" s="223" t="s">
        <v>245</v>
      </c>
      <c r="H500" s="224">
        <v>4</v>
      </c>
      <c r="I500" s="225"/>
      <c r="J500" s="226">
        <f>ROUND(I500*H500,2)</f>
        <v>0</v>
      </c>
      <c r="K500" s="222" t="s">
        <v>140</v>
      </c>
      <c r="L500" s="71"/>
      <c r="M500" s="227" t="s">
        <v>21</v>
      </c>
      <c r="N500" s="228" t="s">
        <v>43</v>
      </c>
      <c r="O500" s="46"/>
      <c r="P500" s="229">
        <f>O500*H500</f>
        <v>0</v>
      </c>
      <c r="Q500" s="229">
        <v>0.00031</v>
      </c>
      <c r="R500" s="229">
        <f>Q500*H500</f>
        <v>0.00124</v>
      </c>
      <c r="S500" s="229">
        <v>0</v>
      </c>
      <c r="T500" s="230">
        <f>S500*H500</f>
        <v>0</v>
      </c>
      <c r="AR500" s="23" t="s">
        <v>259</v>
      </c>
      <c r="AT500" s="23" t="s">
        <v>137</v>
      </c>
      <c r="AU500" s="23" t="s">
        <v>82</v>
      </c>
      <c r="AY500" s="23" t="s">
        <v>134</v>
      </c>
      <c r="BE500" s="231">
        <f>IF(N500="základní",J500,0)</f>
        <v>0</v>
      </c>
      <c r="BF500" s="231">
        <f>IF(N500="snížená",J500,0)</f>
        <v>0</v>
      </c>
      <c r="BG500" s="231">
        <f>IF(N500="zákl. přenesená",J500,0)</f>
        <v>0</v>
      </c>
      <c r="BH500" s="231">
        <f>IF(N500="sníž. přenesená",J500,0)</f>
        <v>0</v>
      </c>
      <c r="BI500" s="231">
        <f>IF(N500="nulová",J500,0)</f>
        <v>0</v>
      </c>
      <c r="BJ500" s="23" t="s">
        <v>80</v>
      </c>
      <c r="BK500" s="231">
        <f>ROUND(I500*H500,2)</f>
        <v>0</v>
      </c>
      <c r="BL500" s="23" t="s">
        <v>259</v>
      </c>
      <c r="BM500" s="23" t="s">
        <v>989</v>
      </c>
    </row>
    <row r="501" spans="2:51" s="11" customFormat="1" ht="13.5">
      <c r="B501" s="236"/>
      <c r="C501" s="237"/>
      <c r="D501" s="238" t="s">
        <v>176</v>
      </c>
      <c r="E501" s="239" t="s">
        <v>21</v>
      </c>
      <c r="F501" s="240" t="s">
        <v>990</v>
      </c>
      <c r="G501" s="237"/>
      <c r="H501" s="241">
        <v>4</v>
      </c>
      <c r="I501" s="242"/>
      <c r="J501" s="237"/>
      <c r="K501" s="237"/>
      <c r="L501" s="243"/>
      <c r="M501" s="244"/>
      <c r="N501" s="245"/>
      <c r="O501" s="245"/>
      <c r="P501" s="245"/>
      <c r="Q501" s="245"/>
      <c r="R501" s="245"/>
      <c r="S501" s="245"/>
      <c r="T501" s="246"/>
      <c r="AT501" s="247" t="s">
        <v>176</v>
      </c>
      <c r="AU501" s="247" t="s">
        <v>82</v>
      </c>
      <c r="AV501" s="11" t="s">
        <v>82</v>
      </c>
      <c r="AW501" s="11" t="s">
        <v>35</v>
      </c>
      <c r="AX501" s="11" t="s">
        <v>80</v>
      </c>
      <c r="AY501" s="247" t="s">
        <v>134</v>
      </c>
    </row>
    <row r="502" spans="2:65" s="1" customFormat="1" ht="16.5" customHeight="1">
      <c r="B502" s="45"/>
      <c r="C502" s="220" t="s">
        <v>991</v>
      </c>
      <c r="D502" s="220" t="s">
        <v>137</v>
      </c>
      <c r="E502" s="221" t="s">
        <v>992</v>
      </c>
      <c r="F502" s="222" t="s">
        <v>993</v>
      </c>
      <c r="G502" s="223" t="s">
        <v>245</v>
      </c>
      <c r="H502" s="224">
        <v>19.18</v>
      </c>
      <c r="I502" s="225"/>
      <c r="J502" s="226">
        <f>ROUND(I502*H502,2)</f>
        <v>0</v>
      </c>
      <c r="K502" s="222" t="s">
        <v>140</v>
      </c>
      <c r="L502" s="71"/>
      <c r="M502" s="227" t="s">
        <v>21</v>
      </c>
      <c r="N502" s="228" t="s">
        <v>43</v>
      </c>
      <c r="O502" s="46"/>
      <c r="P502" s="229">
        <f>O502*H502</f>
        <v>0</v>
      </c>
      <c r="Q502" s="229">
        <v>0.00026</v>
      </c>
      <c r="R502" s="229">
        <f>Q502*H502</f>
        <v>0.0049868</v>
      </c>
      <c r="S502" s="229">
        <v>0</v>
      </c>
      <c r="T502" s="230">
        <f>S502*H502</f>
        <v>0</v>
      </c>
      <c r="AR502" s="23" t="s">
        <v>259</v>
      </c>
      <c r="AT502" s="23" t="s">
        <v>137</v>
      </c>
      <c r="AU502" s="23" t="s">
        <v>82</v>
      </c>
      <c r="AY502" s="23" t="s">
        <v>134</v>
      </c>
      <c r="BE502" s="231">
        <f>IF(N502="základní",J502,0)</f>
        <v>0</v>
      </c>
      <c r="BF502" s="231">
        <f>IF(N502="snížená",J502,0)</f>
        <v>0</v>
      </c>
      <c r="BG502" s="231">
        <f>IF(N502="zákl. přenesená",J502,0)</f>
        <v>0</v>
      </c>
      <c r="BH502" s="231">
        <f>IF(N502="sníž. přenesená",J502,0)</f>
        <v>0</v>
      </c>
      <c r="BI502" s="231">
        <f>IF(N502="nulová",J502,0)</f>
        <v>0</v>
      </c>
      <c r="BJ502" s="23" t="s">
        <v>80</v>
      </c>
      <c r="BK502" s="231">
        <f>ROUND(I502*H502,2)</f>
        <v>0</v>
      </c>
      <c r="BL502" s="23" t="s">
        <v>259</v>
      </c>
      <c r="BM502" s="23" t="s">
        <v>994</v>
      </c>
    </row>
    <row r="503" spans="2:51" s="11" customFormat="1" ht="13.5">
      <c r="B503" s="236"/>
      <c r="C503" s="237"/>
      <c r="D503" s="238" t="s">
        <v>176</v>
      </c>
      <c r="E503" s="239" t="s">
        <v>21</v>
      </c>
      <c r="F503" s="240" t="s">
        <v>995</v>
      </c>
      <c r="G503" s="237"/>
      <c r="H503" s="241">
        <v>8.2</v>
      </c>
      <c r="I503" s="242"/>
      <c r="J503" s="237"/>
      <c r="K503" s="237"/>
      <c r="L503" s="243"/>
      <c r="M503" s="244"/>
      <c r="N503" s="245"/>
      <c r="O503" s="245"/>
      <c r="P503" s="245"/>
      <c r="Q503" s="245"/>
      <c r="R503" s="245"/>
      <c r="S503" s="245"/>
      <c r="T503" s="246"/>
      <c r="AT503" s="247" t="s">
        <v>176</v>
      </c>
      <c r="AU503" s="247" t="s">
        <v>82</v>
      </c>
      <c r="AV503" s="11" t="s">
        <v>82</v>
      </c>
      <c r="AW503" s="11" t="s">
        <v>35</v>
      </c>
      <c r="AX503" s="11" t="s">
        <v>72</v>
      </c>
      <c r="AY503" s="247" t="s">
        <v>134</v>
      </c>
    </row>
    <row r="504" spans="2:51" s="11" customFormat="1" ht="13.5">
      <c r="B504" s="236"/>
      <c r="C504" s="237"/>
      <c r="D504" s="238" t="s">
        <v>176</v>
      </c>
      <c r="E504" s="239" t="s">
        <v>21</v>
      </c>
      <c r="F504" s="240" t="s">
        <v>996</v>
      </c>
      <c r="G504" s="237"/>
      <c r="H504" s="241">
        <v>-0.8</v>
      </c>
      <c r="I504" s="242"/>
      <c r="J504" s="237"/>
      <c r="K504" s="237"/>
      <c r="L504" s="243"/>
      <c r="M504" s="244"/>
      <c r="N504" s="245"/>
      <c r="O504" s="245"/>
      <c r="P504" s="245"/>
      <c r="Q504" s="245"/>
      <c r="R504" s="245"/>
      <c r="S504" s="245"/>
      <c r="T504" s="246"/>
      <c r="AT504" s="247" t="s">
        <v>176</v>
      </c>
      <c r="AU504" s="247" t="s">
        <v>82</v>
      </c>
      <c r="AV504" s="11" t="s">
        <v>82</v>
      </c>
      <c r="AW504" s="11" t="s">
        <v>35</v>
      </c>
      <c r="AX504" s="11" t="s">
        <v>72</v>
      </c>
      <c r="AY504" s="247" t="s">
        <v>134</v>
      </c>
    </row>
    <row r="505" spans="2:51" s="11" customFormat="1" ht="13.5">
      <c r="B505" s="236"/>
      <c r="C505" s="237"/>
      <c r="D505" s="238" t="s">
        <v>176</v>
      </c>
      <c r="E505" s="239" t="s">
        <v>21</v>
      </c>
      <c r="F505" s="240" t="s">
        <v>997</v>
      </c>
      <c r="G505" s="237"/>
      <c r="H505" s="241">
        <v>6.68</v>
      </c>
      <c r="I505" s="242"/>
      <c r="J505" s="237"/>
      <c r="K505" s="237"/>
      <c r="L505" s="243"/>
      <c r="M505" s="244"/>
      <c r="N505" s="245"/>
      <c r="O505" s="245"/>
      <c r="P505" s="245"/>
      <c r="Q505" s="245"/>
      <c r="R505" s="245"/>
      <c r="S505" s="245"/>
      <c r="T505" s="246"/>
      <c r="AT505" s="247" t="s">
        <v>176</v>
      </c>
      <c r="AU505" s="247" t="s">
        <v>82</v>
      </c>
      <c r="AV505" s="11" t="s">
        <v>82</v>
      </c>
      <c r="AW505" s="11" t="s">
        <v>35</v>
      </c>
      <c r="AX505" s="11" t="s">
        <v>72</v>
      </c>
      <c r="AY505" s="247" t="s">
        <v>134</v>
      </c>
    </row>
    <row r="506" spans="2:51" s="11" customFormat="1" ht="13.5">
      <c r="B506" s="236"/>
      <c r="C506" s="237"/>
      <c r="D506" s="238" t="s">
        <v>176</v>
      </c>
      <c r="E506" s="239" t="s">
        <v>21</v>
      </c>
      <c r="F506" s="240" t="s">
        <v>998</v>
      </c>
      <c r="G506" s="237"/>
      <c r="H506" s="241">
        <v>-0.7</v>
      </c>
      <c r="I506" s="242"/>
      <c r="J506" s="237"/>
      <c r="K506" s="237"/>
      <c r="L506" s="243"/>
      <c r="M506" s="244"/>
      <c r="N506" s="245"/>
      <c r="O506" s="245"/>
      <c r="P506" s="245"/>
      <c r="Q506" s="245"/>
      <c r="R506" s="245"/>
      <c r="S506" s="245"/>
      <c r="T506" s="246"/>
      <c r="AT506" s="247" t="s">
        <v>176</v>
      </c>
      <c r="AU506" s="247" t="s">
        <v>82</v>
      </c>
      <c r="AV506" s="11" t="s">
        <v>82</v>
      </c>
      <c r="AW506" s="11" t="s">
        <v>35</v>
      </c>
      <c r="AX506" s="11" t="s">
        <v>72</v>
      </c>
      <c r="AY506" s="247" t="s">
        <v>134</v>
      </c>
    </row>
    <row r="507" spans="2:51" s="11" customFormat="1" ht="13.5">
      <c r="B507" s="236"/>
      <c r="C507" s="237"/>
      <c r="D507" s="238" t="s">
        <v>176</v>
      </c>
      <c r="E507" s="239" t="s">
        <v>21</v>
      </c>
      <c r="F507" s="240" t="s">
        <v>999</v>
      </c>
      <c r="G507" s="237"/>
      <c r="H507" s="241">
        <v>5</v>
      </c>
      <c r="I507" s="242"/>
      <c r="J507" s="237"/>
      <c r="K507" s="237"/>
      <c r="L507" s="243"/>
      <c r="M507" s="244"/>
      <c r="N507" s="245"/>
      <c r="O507" s="245"/>
      <c r="P507" s="245"/>
      <c r="Q507" s="245"/>
      <c r="R507" s="245"/>
      <c r="S507" s="245"/>
      <c r="T507" s="246"/>
      <c r="AT507" s="247" t="s">
        <v>176</v>
      </c>
      <c r="AU507" s="247" t="s">
        <v>82</v>
      </c>
      <c r="AV507" s="11" t="s">
        <v>82</v>
      </c>
      <c r="AW507" s="11" t="s">
        <v>35</v>
      </c>
      <c r="AX507" s="11" t="s">
        <v>72</v>
      </c>
      <c r="AY507" s="247" t="s">
        <v>134</v>
      </c>
    </row>
    <row r="508" spans="2:51" s="11" customFormat="1" ht="13.5">
      <c r="B508" s="236"/>
      <c r="C508" s="237"/>
      <c r="D508" s="238" t="s">
        <v>176</v>
      </c>
      <c r="E508" s="239" t="s">
        <v>21</v>
      </c>
      <c r="F508" s="240" t="s">
        <v>1000</v>
      </c>
      <c r="G508" s="237"/>
      <c r="H508" s="241">
        <v>-0.6</v>
      </c>
      <c r="I508" s="242"/>
      <c r="J508" s="237"/>
      <c r="K508" s="237"/>
      <c r="L508" s="243"/>
      <c r="M508" s="244"/>
      <c r="N508" s="245"/>
      <c r="O508" s="245"/>
      <c r="P508" s="245"/>
      <c r="Q508" s="245"/>
      <c r="R508" s="245"/>
      <c r="S508" s="245"/>
      <c r="T508" s="246"/>
      <c r="AT508" s="247" t="s">
        <v>176</v>
      </c>
      <c r="AU508" s="247" t="s">
        <v>82</v>
      </c>
      <c r="AV508" s="11" t="s">
        <v>82</v>
      </c>
      <c r="AW508" s="11" t="s">
        <v>35</v>
      </c>
      <c r="AX508" s="11" t="s">
        <v>72</v>
      </c>
      <c r="AY508" s="247" t="s">
        <v>134</v>
      </c>
    </row>
    <row r="509" spans="2:51" s="11" customFormat="1" ht="13.5">
      <c r="B509" s="236"/>
      <c r="C509" s="237"/>
      <c r="D509" s="238" t="s">
        <v>176</v>
      </c>
      <c r="E509" s="239" t="s">
        <v>21</v>
      </c>
      <c r="F509" s="240" t="s">
        <v>1001</v>
      </c>
      <c r="G509" s="237"/>
      <c r="H509" s="241">
        <v>1.4</v>
      </c>
      <c r="I509" s="242"/>
      <c r="J509" s="237"/>
      <c r="K509" s="237"/>
      <c r="L509" s="243"/>
      <c r="M509" s="244"/>
      <c r="N509" s="245"/>
      <c r="O509" s="245"/>
      <c r="P509" s="245"/>
      <c r="Q509" s="245"/>
      <c r="R509" s="245"/>
      <c r="S509" s="245"/>
      <c r="T509" s="246"/>
      <c r="AT509" s="247" t="s">
        <v>176</v>
      </c>
      <c r="AU509" s="247" t="s">
        <v>82</v>
      </c>
      <c r="AV509" s="11" t="s">
        <v>82</v>
      </c>
      <c r="AW509" s="11" t="s">
        <v>35</v>
      </c>
      <c r="AX509" s="11" t="s">
        <v>72</v>
      </c>
      <c r="AY509" s="247" t="s">
        <v>134</v>
      </c>
    </row>
    <row r="510" spans="2:51" s="12" customFormat="1" ht="13.5">
      <c r="B510" s="248"/>
      <c r="C510" s="249"/>
      <c r="D510" s="238" t="s">
        <v>176</v>
      </c>
      <c r="E510" s="250" t="s">
        <v>21</v>
      </c>
      <c r="F510" s="251" t="s">
        <v>178</v>
      </c>
      <c r="G510" s="249"/>
      <c r="H510" s="252">
        <v>19.18</v>
      </c>
      <c r="I510" s="253"/>
      <c r="J510" s="249"/>
      <c r="K510" s="249"/>
      <c r="L510" s="254"/>
      <c r="M510" s="255"/>
      <c r="N510" s="256"/>
      <c r="O510" s="256"/>
      <c r="P510" s="256"/>
      <c r="Q510" s="256"/>
      <c r="R510" s="256"/>
      <c r="S510" s="256"/>
      <c r="T510" s="257"/>
      <c r="AT510" s="258" t="s">
        <v>176</v>
      </c>
      <c r="AU510" s="258" t="s">
        <v>82</v>
      </c>
      <c r="AV510" s="12" t="s">
        <v>174</v>
      </c>
      <c r="AW510" s="12" t="s">
        <v>35</v>
      </c>
      <c r="AX510" s="12" t="s">
        <v>80</v>
      </c>
      <c r="AY510" s="258" t="s">
        <v>134</v>
      </c>
    </row>
    <row r="511" spans="2:65" s="1" customFormat="1" ht="16.5" customHeight="1">
      <c r="B511" s="45"/>
      <c r="C511" s="220" t="s">
        <v>1002</v>
      </c>
      <c r="D511" s="220" t="s">
        <v>137</v>
      </c>
      <c r="E511" s="221" t="s">
        <v>1003</v>
      </c>
      <c r="F511" s="222" t="s">
        <v>1004</v>
      </c>
      <c r="G511" s="223" t="s">
        <v>188</v>
      </c>
      <c r="H511" s="224">
        <v>36.96</v>
      </c>
      <c r="I511" s="225"/>
      <c r="J511" s="226">
        <f>ROUND(I511*H511,2)</f>
        <v>0</v>
      </c>
      <c r="K511" s="222" t="s">
        <v>140</v>
      </c>
      <c r="L511" s="71"/>
      <c r="M511" s="227" t="s">
        <v>21</v>
      </c>
      <c r="N511" s="228" t="s">
        <v>43</v>
      </c>
      <c r="O511" s="46"/>
      <c r="P511" s="229">
        <f>O511*H511</f>
        <v>0</v>
      </c>
      <c r="Q511" s="229">
        <v>0.0003</v>
      </c>
      <c r="R511" s="229">
        <f>Q511*H511</f>
        <v>0.011087999999999999</v>
      </c>
      <c r="S511" s="229">
        <v>0</v>
      </c>
      <c r="T511" s="230">
        <f>S511*H511</f>
        <v>0</v>
      </c>
      <c r="AR511" s="23" t="s">
        <v>259</v>
      </c>
      <c r="AT511" s="23" t="s">
        <v>137</v>
      </c>
      <c r="AU511" s="23" t="s">
        <v>82</v>
      </c>
      <c r="AY511" s="23" t="s">
        <v>134</v>
      </c>
      <c r="BE511" s="231">
        <f>IF(N511="základní",J511,0)</f>
        <v>0</v>
      </c>
      <c r="BF511" s="231">
        <f>IF(N511="snížená",J511,0)</f>
        <v>0</v>
      </c>
      <c r="BG511" s="231">
        <f>IF(N511="zákl. přenesená",J511,0)</f>
        <v>0</v>
      </c>
      <c r="BH511" s="231">
        <f>IF(N511="sníž. přenesená",J511,0)</f>
        <v>0</v>
      </c>
      <c r="BI511" s="231">
        <f>IF(N511="nulová",J511,0)</f>
        <v>0</v>
      </c>
      <c r="BJ511" s="23" t="s">
        <v>80</v>
      </c>
      <c r="BK511" s="231">
        <f>ROUND(I511*H511,2)</f>
        <v>0</v>
      </c>
      <c r="BL511" s="23" t="s">
        <v>259</v>
      </c>
      <c r="BM511" s="23" t="s">
        <v>1005</v>
      </c>
    </row>
    <row r="512" spans="2:65" s="1" customFormat="1" ht="16.5" customHeight="1">
      <c r="B512" s="45"/>
      <c r="C512" s="220" t="s">
        <v>1006</v>
      </c>
      <c r="D512" s="220" t="s">
        <v>137</v>
      </c>
      <c r="E512" s="221" t="s">
        <v>1007</v>
      </c>
      <c r="F512" s="222" t="s">
        <v>1008</v>
      </c>
      <c r="G512" s="223" t="s">
        <v>181</v>
      </c>
      <c r="H512" s="224">
        <v>1.022</v>
      </c>
      <c r="I512" s="225"/>
      <c r="J512" s="226">
        <f>ROUND(I512*H512,2)</f>
        <v>0</v>
      </c>
      <c r="K512" s="222" t="s">
        <v>140</v>
      </c>
      <c r="L512" s="71"/>
      <c r="M512" s="227" t="s">
        <v>21</v>
      </c>
      <c r="N512" s="228" t="s">
        <v>43</v>
      </c>
      <c r="O512" s="46"/>
      <c r="P512" s="229">
        <f>O512*H512</f>
        <v>0</v>
      </c>
      <c r="Q512" s="229">
        <v>0</v>
      </c>
      <c r="R512" s="229">
        <f>Q512*H512</f>
        <v>0</v>
      </c>
      <c r="S512" s="229">
        <v>0</v>
      </c>
      <c r="T512" s="230">
        <f>S512*H512</f>
        <v>0</v>
      </c>
      <c r="AR512" s="23" t="s">
        <v>259</v>
      </c>
      <c r="AT512" s="23" t="s">
        <v>137</v>
      </c>
      <c r="AU512" s="23" t="s">
        <v>82</v>
      </c>
      <c r="AY512" s="23" t="s">
        <v>134</v>
      </c>
      <c r="BE512" s="231">
        <f>IF(N512="základní",J512,0)</f>
        <v>0</v>
      </c>
      <c r="BF512" s="231">
        <f>IF(N512="snížená",J512,0)</f>
        <v>0</v>
      </c>
      <c r="BG512" s="231">
        <f>IF(N512="zákl. přenesená",J512,0)</f>
        <v>0</v>
      </c>
      <c r="BH512" s="231">
        <f>IF(N512="sníž. přenesená",J512,0)</f>
        <v>0</v>
      </c>
      <c r="BI512" s="231">
        <f>IF(N512="nulová",J512,0)</f>
        <v>0</v>
      </c>
      <c r="BJ512" s="23" t="s">
        <v>80</v>
      </c>
      <c r="BK512" s="231">
        <f>ROUND(I512*H512,2)</f>
        <v>0</v>
      </c>
      <c r="BL512" s="23" t="s">
        <v>259</v>
      </c>
      <c r="BM512" s="23" t="s">
        <v>1009</v>
      </c>
    </row>
    <row r="513" spans="2:65" s="1" customFormat="1" ht="16.5" customHeight="1">
      <c r="B513" s="45"/>
      <c r="C513" s="220" t="s">
        <v>1010</v>
      </c>
      <c r="D513" s="220" t="s">
        <v>137</v>
      </c>
      <c r="E513" s="221" t="s">
        <v>1011</v>
      </c>
      <c r="F513" s="222" t="s">
        <v>1012</v>
      </c>
      <c r="G513" s="223" t="s">
        <v>181</v>
      </c>
      <c r="H513" s="224">
        <v>1.022</v>
      </c>
      <c r="I513" s="225"/>
      <c r="J513" s="226">
        <f>ROUND(I513*H513,2)</f>
        <v>0</v>
      </c>
      <c r="K513" s="222" t="s">
        <v>140</v>
      </c>
      <c r="L513" s="71"/>
      <c r="M513" s="227" t="s">
        <v>21</v>
      </c>
      <c r="N513" s="228" t="s">
        <v>43</v>
      </c>
      <c r="O513" s="46"/>
      <c r="P513" s="229">
        <f>O513*H513</f>
        <v>0</v>
      </c>
      <c r="Q513" s="229">
        <v>0</v>
      </c>
      <c r="R513" s="229">
        <f>Q513*H513</f>
        <v>0</v>
      </c>
      <c r="S513" s="229">
        <v>0</v>
      </c>
      <c r="T513" s="230">
        <f>S513*H513</f>
        <v>0</v>
      </c>
      <c r="AR513" s="23" t="s">
        <v>259</v>
      </c>
      <c r="AT513" s="23" t="s">
        <v>137</v>
      </c>
      <c r="AU513" s="23" t="s">
        <v>82</v>
      </c>
      <c r="AY513" s="23" t="s">
        <v>134</v>
      </c>
      <c r="BE513" s="231">
        <f>IF(N513="základní",J513,0)</f>
        <v>0</v>
      </c>
      <c r="BF513" s="231">
        <f>IF(N513="snížená",J513,0)</f>
        <v>0</v>
      </c>
      <c r="BG513" s="231">
        <f>IF(N513="zákl. přenesená",J513,0)</f>
        <v>0</v>
      </c>
      <c r="BH513" s="231">
        <f>IF(N513="sníž. přenesená",J513,0)</f>
        <v>0</v>
      </c>
      <c r="BI513" s="231">
        <f>IF(N513="nulová",J513,0)</f>
        <v>0</v>
      </c>
      <c r="BJ513" s="23" t="s">
        <v>80</v>
      </c>
      <c r="BK513" s="231">
        <f>ROUND(I513*H513,2)</f>
        <v>0</v>
      </c>
      <c r="BL513" s="23" t="s">
        <v>259</v>
      </c>
      <c r="BM513" s="23" t="s">
        <v>1013</v>
      </c>
    </row>
    <row r="514" spans="2:63" s="10" customFormat="1" ht="29.85" customHeight="1">
      <c r="B514" s="204"/>
      <c r="C514" s="205"/>
      <c r="D514" s="206" t="s">
        <v>71</v>
      </c>
      <c r="E514" s="218" t="s">
        <v>1014</v>
      </c>
      <c r="F514" s="218" t="s">
        <v>1015</v>
      </c>
      <c r="G514" s="205"/>
      <c r="H514" s="205"/>
      <c r="I514" s="208"/>
      <c r="J514" s="219">
        <f>BK514</f>
        <v>0</v>
      </c>
      <c r="K514" s="205"/>
      <c r="L514" s="210"/>
      <c r="M514" s="211"/>
      <c r="N514" s="212"/>
      <c r="O514" s="212"/>
      <c r="P514" s="213">
        <f>SUM(P515:P522)</f>
        <v>0</v>
      </c>
      <c r="Q514" s="212"/>
      <c r="R514" s="213">
        <f>SUM(R515:R522)</f>
        <v>0.22993838</v>
      </c>
      <c r="S514" s="212"/>
      <c r="T514" s="214">
        <f>SUM(T515:T522)</f>
        <v>0</v>
      </c>
      <c r="AR514" s="215" t="s">
        <v>82</v>
      </c>
      <c r="AT514" s="216" t="s">
        <v>71</v>
      </c>
      <c r="AU514" s="216" t="s">
        <v>80</v>
      </c>
      <c r="AY514" s="215" t="s">
        <v>134</v>
      </c>
      <c r="BK514" s="217">
        <f>SUM(BK515:BK522)</f>
        <v>0</v>
      </c>
    </row>
    <row r="515" spans="2:65" s="1" customFormat="1" ht="25.5" customHeight="1">
      <c r="B515" s="45"/>
      <c r="C515" s="220" t="s">
        <v>1016</v>
      </c>
      <c r="D515" s="220" t="s">
        <v>137</v>
      </c>
      <c r="E515" s="221" t="s">
        <v>1017</v>
      </c>
      <c r="F515" s="222" t="s">
        <v>1018</v>
      </c>
      <c r="G515" s="223" t="s">
        <v>188</v>
      </c>
      <c r="H515" s="224">
        <v>387.32</v>
      </c>
      <c r="I515" s="225"/>
      <c r="J515" s="226">
        <f>ROUND(I515*H515,2)</f>
        <v>0</v>
      </c>
      <c r="K515" s="222" t="s">
        <v>140</v>
      </c>
      <c r="L515" s="71"/>
      <c r="M515" s="227" t="s">
        <v>21</v>
      </c>
      <c r="N515" s="228" t="s">
        <v>43</v>
      </c>
      <c r="O515" s="46"/>
      <c r="P515" s="229">
        <f>O515*H515</f>
        <v>0</v>
      </c>
      <c r="Q515" s="229">
        <v>0.0002</v>
      </c>
      <c r="R515" s="229">
        <f>Q515*H515</f>
        <v>0.077464</v>
      </c>
      <c r="S515" s="229">
        <v>0</v>
      </c>
      <c r="T515" s="230">
        <f>S515*H515</f>
        <v>0</v>
      </c>
      <c r="AR515" s="23" t="s">
        <v>259</v>
      </c>
      <c r="AT515" s="23" t="s">
        <v>137</v>
      </c>
      <c r="AU515" s="23" t="s">
        <v>82</v>
      </c>
      <c r="AY515" s="23" t="s">
        <v>134</v>
      </c>
      <c r="BE515" s="231">
        <f>IF(N515="základní",J515,0)</f>
        <v>0</v>
      </c>
      <c r="BF515" s="231">
        <f>IF(N515="snížená",J515,0)</f>
        <v>0</v>
      </c>
      <c r="BG515" s="231">
        <f>IF(N515="zákl. přenesená",J515,0)</f>
        <v>0</v>
      </c>
      <c r="BH515" s="231">
        <f>IF(N515="sníž. přenesená",J515,0)</f>
        <v>0</v>
      </c>
      <c r="BI515" s="231">
        <f>IF(N515="nulová",J515,0)</f>
        <v>0</v>
      </c>
      <c r="BJ515" s="23" t="s">
        <v>80</v>
      </c>
      <c r="BK515" s="231">
        <f>ROUND(I515*H515,2)</f>
        <v>0</v>
      </c>
      <c r="BL515" s="23" t="s">
        <v>259</v>
      </c>
      <c r="BM515" s="23" t="s">
        <v>1019</v>
      </c>
    </row>
    <row r="516" spans="2:51" s="11" customFormat="1" ht="13.5">
      <c r="B516" s="236"/>
      <c r="C516" s="237"/>
      <c r="D516" s="238" t="s">
        <v>176</v>
      </c>
      <c r="E516" s="239" t="s">
        <v>21</v>
      </c>
      <c r="F516" s="240" t="s">
        <v>1020</v>
      </c>
      <c r="G516" s="237"/>
      <c r="H516" s="241">
        <v>43.508</v>
      </c>
      <c r="I516" s="242"/>
      <c r="J516" s="237"/>
      <c r="K516" s="237"/>
      <c r="L516" s="243"/>
      <c r="M516" s="244"/>
      <c r="N516" s="245"/>
      <c r="O516" s="245"/>
      <c r="P516" s="245"/>
      <c r="Q516" s="245"/>
      <c r="R516" s="245"/>
      <c r="S516" s="245"/>
      <c r="T516" s="246"/>
      <c r="AT516" s="247" t="s">
        <v>176</v>
      </c>
      <c r="AU516" s="247" t="s">
        <v>82</v>
      </c>
      <c r="AV516" s="11" t="s">
        <v>82</v>
      </c>
      <c r="AW516" s="11" t="s">
        <v>35</v>
      </c>
      <c r="AX516" s="11" t="s">
        <v>72</v>
      </c>
      <c r="AY516" s="247" t="s">
        <v>134</v>
      </c>
    </row>
    <row r="517" spans="2:51" s="11" customFormat="1" ht="13.5">
      <c r="B517" s="236"/>
      <c r="C517" s="237"/>
      <c r="D517" s="238" t="s">
        <v>176</v>
      </c>
      <c r="E517" s="239" t="s">
        <v>21</v>
      </c>
      <c r="F517" s="240" t="s">
        <v>1021</v>
      </c>
      <c r="G517" s="237"/>
      <c r="H517" s="241">
        <v>343.812</v>
      </c>
      <c r="I517" s="242"/>
      <c r="J517" s="237"/>
      <c r="K517" s="237"/>
      <c r="L517" s="243"/>
      <c r="M517" s="244"/>
      <c r="N517" s="245"/>
      <c r="O517" s="245"/>
      <c r="P517" s="245"/>
      <c r="Q517" s="245"/>
      <c r="R517" s="245"/>
      <c r="S517" s="245"/>
      <c r="T517" s="246"/>
      <c r="AT517" s="247" t="s">
        <v>176</v>
      </c>
      <c r="AU517" s="247" t="s">
        <v>82</v>
      </c>
      <c r="AV517" s="11" t="s">
        <v>82</v>
      </c>
      <c r="AW517" s="11" t="s">
        <v>35</v>
      </c>
      <c r="AX517" s="11" t="s">
        <v>72</v>
      </c>
      <c r="AY517" s="247" t="s">
        <v>134</v>
      </c>
    </row>
    <row r="518" spans="2:51" s="12" customFormat="1" ht="13.5">
      <c r="B518" s="248"/>
      <c r="C518" s="249"/>
      <c r="D518" s="238" t="s">
        <v>176</v>
      </c>
      <c r="E518" s="250" t="s">
        <v>21</v>
      </c>
      <c r="F518" s="251" t="s">
        <v>178</v>
      </c>
      <c r="G518" s="249"/>
      <c r="H518" s="252">
        <v>387.32</v>
      </c>
      <c r="I518" s="253"/>
      <c r="J518" s="249"/>
      <c r="K518" s="249"/>
      <c r="L518" s="254"/>
      <c r="M518" s="255"/>
      <c r="N518" s="256"/>
      <c r="O518" s="256"/>
      <c r="P518" s="256"/>
      <c r="Q518" s="256"/>
      <c r="R518" s="256"/>
      <c r="S518" s="256"/>
      <c r="T518" s="257"/>
      <c r="AT518" s="258" t="s">
        <v>176</v>
      </c>
      <c r="AU518" s="258" t="s">
        <v>82</v>
      </c>
      <c r="AV518" s="12" t="s">
        <v>174</v>
      </c>
      <c r="AW518" s="12" t="s">
        <v>35</v>
      </c>
      <c r="AX518" s="12" t="s">
        <v>80</v>
      </c>
      <c r="AY518" s="258" t="s">
        <v>134</v>
      </c>
    </row>
    <row r="519" spans="2:65" s="1" customFormat="1" ht="16.5" customHeight="1">
      <c r="B519" s="45"/>
      <c r="C519" s="220" t="s">
        <v>1022</v>
      </c>
      <c r="D519" s="220" t="s">
        <v>137</v>
      </c>
      <c r="E519" s="221" t="s">
        <v>1023</v>
      </c>
      <c r="F519" s="222" t="s">
        <v>1024</v>
      </c>
      <c r="G519" s="223" t="s">
        <v>188</v>
      </c>
      <c r="H519" s="224">
        <v>81.942</v>
      </c>
      <c r="I519" s="225"/>
      <c r="J519" s="226">
        <f>ROUND(I519*H519,2)</f>
        <v>0</v>
      </c>
      <c r="K519" s="222" t="s">
        <v>140</v>
      </c>
      <c r="L519" s="71"/>
      <c r="M519" s="227" t="s">
        <v>21</v>
      </c>
      <c r="N519" s="228" t="s">
        <v>43</v>
      </c>
      <c r="O519" s="46"/>
      <c r="P519" s="229">
        <f>O519*H519</f>
        <v>0</v>
      </c>
      <c r="Q519" s="229">
        <v>0.0002</v>
      </c>
      <c r="R519" s="229">
        <f>Q519*H519</f>
        <v>0.0163884</v>
      </c>
      <c r="S519" s="229">
        <v>0</v>
      </c>
      <c r="T519" s="230">
        <f>S519*H519</f>
        <v>0</v>
      </c>
      <c r="AR519" s="23" t="s">
        <v>259</v>
      </c>
      <c r="AT519" s="23" t="s">
        <v>137</v>
      </c>
      <c r="AU519" s="23" t="s">
        <v>82</v>
      </c>
      <c r="AY519" s="23" t="s">
        <v>134</v>
      </c>
      <c r="BE519" s="231">
        <f>IF(N519="základní",J519,0)</f>
        <v>0</v>
      </c>
      <c r="BF519" s="231">
        <f>IF(N519="snížená",J519,0)</f>
        <v>0</v>
      </c>
      <c r="BG519" s="231">
        <f>IF(N519="zákl. přenesená",J519,0)</f>
        <v>0</v>
      </c>
      <c r="BH519" s="231">
        <f>IF(N519="sníž. přenesená",J519,0)</f>
        <v>0</v>
      </c>
      <c r="BI519" s="231">
        <f>IF(N519="nulová",J519,0)</f>
        <v>0</v>
      </c>
      <c r="BJ519" s="23" t="s">
        <v>80</v>
      </c>
      <c r="BK519" s="231">
        <f>ROUND(I519*H519,2)</f>
        <v>0</v>
      </c>
      <c r="BL519" s="23" t="s">
        <v>259</v>
      </c>
      <c r="BM519" s="23" t="s">
        <v>1025</v>
      </c>
    </row>
    <row r="520" spans="2:65" s="1" customFormat="1" ht="25.5" customHeight="1">
      <c r="B520" s="45"/>
      <c r="C520" s="220" t="s">
        <v>1026</v>
      </c>
      <c r="D520" s="220" t="s">
        <v>137</v>
      </c>
      <c r="E520" s="221" t="s">
        <v>1027</v>
      </c>
      <c r="F520" s="222" t="s">
        <v>1028</v>
      </c>
      <c r="G520" s="223" t="s">
        <v>188</v>
      </c>
      <c r="H520" s="224">
        <v>469.262</v>
      </c>
      <c r="I520" s="225"/>
      <c r="J520" s="226">
        <f>ROUND(I520*H520,2)</f>
        <v>0</v>
      </c>
      <c r="K520" s="222" t="s">
        <v>140</v>
      </c>
      <c r="L520" s="71"/>
      <c r="M520" s="227" t="s">
        <v>21</v>
      </c>
      <c r="N520" s="228" t="s">
        <v>43</v>
      </c>
      <c r="O520" s="46"/>
      <c r="P520" s="229">
        <f>O520*H520</f>
        <v>0</v>
      </c>
      <c r="Q520" s="229">
        <v>0.00029</v>
      </c>
      <c r="R520" s="229">
        <f>Q520*H520</f>
        <v>0.13608598</v>
      </c>
      <c r="S520" s="229">
        <v>0</v>
      </c>
      <c r="T520" s="230">
        <f>S520*H520</f>
        <v>0</v>
      </c>
      <c r="AR520" s="23" t="s">
        <v>259</v>
      </c>
      <c r="AT520" s="23" t="s">
        <v>137</v>
      </c>
      <c r="AU520" s="23" t="s">
        <v>82</v>
      </c>
      <c r="AY520" s="23" t="s">
        <v>134</v>
      </c>
      <c r="BE520" s="231">
        <f>IF(N520="základní",J520,0)</f>
        <v>0</v>
      </c>
      <c r="BF520" s="231">
        <f>IF(N520="snížená",J520,0)</f>
        <v>0</v>
      </c>
      <c r="BG520" s="231">
        <f>IF(N520="zákl. přenesená",J520,0)</f>
        <v>0</v>
      </c>
      <c r="BH520" s="231">
        <f>IF(N520="sníž. přenesená",J520,0)</f>
        <v>0</v>
      </c>
      <c r="BI520" s="231">
        <f>IF(N520="nulová",J520,0)</f>
        <v>0</v>
      </c>
      <c r="BJ520" s="23" t="s">
        <v>80</v>
      </c>
      <c r="BK520" s="231">
        <f>ROUND(I520*H520,2)</f>
        <v>0</v>
      </c>
      <c r="BL520" s="23" t="s">
        <v>259</v>
      </c>
      <c r="BM520" s="23" t="s">
        <v>1029</v>
      </c>
    </row>
    <row r="521" spans="2:51" s="11" customFormat="1" ht="13.5">
      <c r="B521" s="236"/>
      <c r="C521" s="237"/>
      <c r="D521" s="238" t="s">
        <v>176</v>
      </c>
      <c r="E521" s="239" t="s">
        <v>21</v>
      </c>
      <c r="F521" s="240" t="s">
        <v>1030</v>
      </c>
      <c r="G521" s="237"/>
      <c r="H521" s="241">
        <v>469.262</v>
      </c>
      <c r="I521" s="242"/>
      <c r="J521" s="237"/>
      <c r="K521" s="237"/>
      <c r="L521" s="243"/>
      <c r="M521" s="244"/>
      <c r="N521" s="245"/>
      <c r="O521" s="245"/>
      <c r="P521" s="245"/>
      <c r="Q521" s="245"/>
      <c r="R521" s="245"/>
      <c r="S521" s="245"/>
      <c r="T521" s="246"/>
      <c r="AT521" s="247" t="s">
        <v>176</v>
      </c>
      <c r="AU521" s="247" t="s">
        <v>82</v>
      </c>
      <c r="AV521" s="11" t="s">
        <v>82</v>
      </c>
      <c r="AW521" s="11" t="s">
        <v>35</v>
      </c>
      <c r="AX521" s="11" t="s">
        <v>72</v>
      </c>
      <c r="AY521" s="247" t="s">
        <v>134</v>
      </c>
    </row>
    <row r="522" spans="2:51" s="12" customFormat="1" ht="13.5">
      <c r="B522" s="248"/>
      <c r="C522" s="249"/>
      <c r="D522" s="238" t="s">
        <v>176</v>
      </c>
      <c r="E522" s="250" t="s">
        <v>21</v>
      </c>
      <c r="F522" s="251" t="s">
        <v>178</v>
      </c>
      <c r="G522" s="249"/>
      <c r="H522" s="252">
        <v>469.262</v>
      </c>
      <c r="I522" s="253"/>
      <c r="J522" s="249"/>
      <c r="K522" s="249"/>
      <c r="L522" s="254"/>
      <c r="M522" s="279"/>
      <c r="N522" s="280"/>
      <c r="O522" s="280"/>
      <c r="P522" s="280"/>
      <c r="Q522" s="280"/>
      <c r="R522" s="280"/>
      <c r="S522" s="280"/>
      <c r="T522" s="281"/>
      <c r="AT522" s="258" t="s">
        <v>176</v>
      </c>
      <c r="AU522" s="258" t="s">
        <v>82</v>
      </c>
      <c r="AV522" s="12" t="s">
        <v>174</v>
      </c>
      <c r="AW522" s="12" t="s">
        <v>35</v>
      </c>
      <c r="AX522" s="12" t="s">
        <v>80</v>
      </c>
      <c r="AY522" s="258" t="s">
        <v>134</v>
      </c>
    </row>
    <row r="523" spans="2:12" s="1" customFormat="1" ht="6.95" customHeight="1">
      <c r="B523" s="66"/>
      <c r="C523" s="67"/>
      <c r="D523" s="67"/>
      <c r="E523" s="67"/>
      <c r="F523" s="67"/>
      <c r="G523" s="67"/>
      <c r="H523" s="67"/>
      <c r="I523" s="165"/>
      <c r="J523" s="67"/>
      <c r="K523" s="67"/>
      <c r="L523" s="71"/>
    </row>
  </sheetData>
  <sheetProtection password="CC35" sheet="1" objects="1" scenarios="1" formatColumns="0" formatRows="0" autoFilter="0"/>
  <autoFilter ref="C94:K522"/>
  <mergeCells count="10">
    <mergeCell ref="E7:H7"/>
    <mergeCell ref="E9:H9"/>
    <mergeCell ref="E24:H24"/>
    <mergeCell ref="E45:H45"/>
    <mergeCell ref="E47:H47"/>
    <mergeCell ref="J51:J52"/>
    <mergeCell ref="E85:H85"/>
    <mergeCell ref="E87:H87"/>
    <mergeCell ref="G1:H1"/>
    <mergeCell ref="L2:V2"/>
  </mergeCells>
  <hyperlinks>
    <hyperlink ref="F1:G1" location="C2" display="1) Krycí list soupisu"/>
    <hyperlink ref="G1:H1" location="C54" display="2) Rekapitulace"/>
    <hyperlink ref="J1" location="C94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30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5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0"/>
      <c r="B1" s="136"/>
      <c r="C1" s="136"/>
      <c r="D1" s="137" t="s">
        <v>1</v>
      </c>
      <c r="E1" s="136"/>
      <c r="F1" s="138" t="s">
        <v>101</v>
      </c>
      <c r="G1" s="138" t="s">
        <v>102</v>
      </c>
      <c r="H1" s="138"/>
      <c r="I1" s="139"/>
      <c r="J1" s="138" t="s">
        <v>103</v>
      </c>
      <c r="K1" s="137" t="s">
        <v>104</v>
      </c>
      <c r="L1" s="138" t="s">
        <v>105</v>
      </c>
      <c r="M1" s="138"/>
      <c r="N1" s="138"/>
      <c r="O1" s="138"/>
      <c r="P1" s="138"/>
      <c r="Q1" s="138"/>
      <c r="R1" s="138"/>
      <c r="S1" s="138"/>
      <c r="T1" s="138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AT2" s="23" t="s">
        <v>88</v>
      </c>
    </row>
    <row r="3" spans="2:46" ht="6.95" customHeight="1">
      <c r="B3" s="24"/>
      <c r="C3" s="25"/>
      <c r="D3" s="25"/>
      <c r="E3" s="25"/>
      <c r="F3" s="25"/>
      <c r="G3" s="25"/>
      <c r="H3" s="25"/>
      <c r="I3" s="140"/>
      <c r="J3" s="25"/>
      <c r="K3" s="26"/>
      <c r="AT3" s="23" t="s">
        <v>82</v>
      </c>
    </row>
    <row r="4" spans="2:46" ht="36.95" customHeight="1">
      <c r="B4" s="27"/>
      <c r="C4" s="28"/>
      <c r="D4" s="29" t="s">
        <v>106</v>
      </c>
      <c r="E4" s="28"/>
      <c r="F4" s="28"/>
      <c r="G4" s="28"/>
      <c r="H4" s="28"/>
      <c r="I4" s="141"/>
      <c r="J4" s="28"/>
      <c r="K4" s="30"/>
      <c r="M4" s="31" t="s">
        <v>12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41"/>
      <c r="J5" s="28"/>
      <c r="K5" s="30"/>
    </row>
    <row r="6" spans="2:11" ht="13.5">
      <c r="B6" s="27"/>
      <c r="C6" s="28"/>
      <c r="D6" s="39" t="s">
        <v>18</v>
      </c>
      <c r="E6" s="28"/>
      <c r="F6" s="28"/>
      <c r="G6" s="28"/>
      <c r="H6" s="28"/>
      <c r="I6" s="141"/>
      <c r="J6" s="28"/>
      <c r="K6" s="30"/>
    </row>
    <row r="7" spans="2:11" ht="16.5" customHeight="1">
      <c r="B7" s="27"/>
      <c r="C7" s="28"/>
      <c r="D7" s="28"/>
      <c r="E7" s="142" t="str">
        <f>'Rekapitulace stavby'!K6</f>
        <v>Stavební úpravy objektu č.p.27- podkrovní vestavba</v>
      </c>
      <c r="F7" s="39"/>
      <c r="G7" s="39"/>
      <c r="H7" s="39"/>
      <c r="I7" s="141"/>
      <c r="J7" s="28"/>
      <c r="K7" s="30"/>
    </row>
    <row r="8" spans="2:11" s="1" customFormat="1" ht="13.5">
      <c r="B8" s="45"/>
      <c r="C8" s="46"/>
      <c r="D8" s="39" t="s">
        <v>107</v>
      </c>
      <c r="E8" s="46"/>
      <c r="F8" s="46"/>
      <c r="G8" s="46"/>
      <c r="H8" s="46"/>
      <c r="I8" s="143"/>
      <c r="J8" s="46"/>
      <c r="K8" s="50"/>
    </row>
    <row r="9" spans="2:11" s="1" customFormat="1" ht="36.95" customHeight="1">
      <c r="B9" s="45"/>
      <c r="C9" s="46"/>
      <c r="D9" s="46"/>
      <c r="E9" s="144" t="s">
        <v>1031</v>
      </c>
      <c r="F9" s="46"/>
      <c r="G9" s="46"/>
      <c r="H9" s="46"/>
      <c r="I9" s="143"/>
      <c r="J9" s="46"/>
      <c r="K9" s="50"/>
    </row>
    <row r="10" spans="2:11" s="1" customFormat="1" ht="13.5">
      <c r="B10" s="45"/>
      <c r="C10" s="46"/>
      <c r="D10" s="46"/>
      <c r="E10" s="46"/>
      <c r="F10" s="46"/>
      <c r="G10" s="46"/>
      <c r="H10" s="46"/>
      <c r="I10" s="143"/>
      <c r="J10" s="46"/>
      <c r="K10" s="50"/>
    </row>
    <row r="11" spans="2:11" s="1" customFormat="1" ht="14.4" customHeight="1">
      <c r="B11" s="45"/>
      <c r="C11" s="46"/>
      <c r="D11" s="39" t="s">
        <v>20</v>
      </c>
      <c r="E11" s="46"/>
      <c r="F11" s="34" t="s">
        <v>21</v>
      </c>
      <c r="G11" s="46"/>
      <c r="H11" s="46"/>
      <c r="I11" s="145" t="s">
        <v>22</v>
      </c>
      <c r="J11" s="34" t="s">
        <v>21</v>
      </c>
      <c r="K11" s="50"/>
    </row>
    <row r="12" spans="2:11" s="1" customFormat="1" ht="14.4" customHeight="1">
      <c r="B12" s="45"/>
      <c r="C12" s="46"/>
      <c r="D12" s="39" t="s">
        <v>23</v>
      </c>
      <c r="E12" s="46"/>
      <c r="F12" s="34" t="s">
        <v>1032</v>
      </c>
      <c r="G12" s="46"/>
      <c r="H12" s="46"/>
      <c r="I12" s="145" t="s">
        <v>25</v>
      </c>
      <c r="J12" s="146" t="str">
        <f>'Rekapitulace stavby'!AN8</f>
        <v>19. 11. 2017</v>
      </c>
      <c r="K12" s="50"/>
    </row>
    <row r="13" spans="2:11" s="1" customFormat="1" ht="10.8" customHeight="1">
      <c r="B13" s="45"/>
      <c r="C13" s="46"/>
      <c r="D13" s="46"/>
      <c r="E13" s="46"/>
      <c r="F13" s="46"/>
      <c r="G13" s="46"/>
      <c r="H13" s="46"/>
      <c r="I13" s="143"/>
      <c r="J13" s="46"/>
      <c r="K13" s="50"/>
    </row>
    <row r="14" spans="2:11" s="1" customFormat="1" ht="14.4" customHeight="1">
      <c r="B14" s="45"/>
      <c r="C14" s="46"/>
      <c r="D14" s="39" t="s">
        <v>27</v>
      </c>
      <c r="E14" s="46"/>
      <c r="F14" s="46"/>
      <c r="G14" s="46"/>
      <c r="H14" s="46"/>
      <c r="I14" s="145" t="s">
        <v>28</v>
      </c>
      <c r="J14" s="34" t="str">
        <f>IF('Rekapitulace stavby'!AN10="","",'Rekapitulace stavby'!AN10)</f>
        <v/>
      </c>
      <c r="K14" s="50"/>
    </row>
    <row r="15" spans="2:11" s="1" customFormat="1" ht="18" customHeight="1">
      <c r="B15" s="45"/>
      <c r="C15" s="46"/>
      <c r="D15" s="46"/>
      <c r="E15" s="34" t="str">
        <f>IF('Rekapitulace stavby'!E11="","",'Rekapitulace stavby'!E11)</f>
        <v>Obec Milín</v>
      </c>
      <c r="F15" s="46"/>
      <c r="G15" s="46"/>
      <c r="H15" s="46"/>
      <c r="I15" s="145" t="s">
        <v>30</v>
      </c>
      <c r="J15" s="34" t="str">
        <f>IF('Rekapitulace stavby'!AN11="","",'Rekapitulace stavby'!AN11)</f>
        <v/>
      </c>
      <c r="K15" s="50"/>
    </row>
    <row r="16" spans="2:11" s="1" customFormat="1" ht="6.95" customHeight="1">
      <c r="B16" s="45"/>
      <c r="C16" s="46"/>
      <c r="D16" s="46"/>
      <c r="E16" s="46"/>
      <c r="F16" s="46"/>
      <c r="G16" s="46"/>
      <c r="H16" s="46"/>
      <c r="I16" s="143"/>
      <c r="J16" s="46"/>
      <c r="K16" s="50"/>
    </row>
    <row r="17" spans="2:11" s="1" customFormat="1" ht="14.4" customHeight="1">
      <c r="B17" s="45"/>
      <c r="C17" s="46"/>
      <c r="D17" s="39" t="s">
        <v>31</v>
      </c>
      <c r="E17" s="46"/>
      <c r="F17" s="46"/>
      <c r="G17" s="46"/>
      <c r="H17" s="46"/>
      <c r="I17" s="145" t="s">
        <v>28</v>
      </c>
      <c r="J17" s="34" t="str">
        <f>IF('Rekapitulace stavby'!AN13="Vyplň údaj","",IF('Rekapitulace stavby'!AN13="","",'Rekapitulace stavby'!AN13))</f>
        <v/>
      </c>
      <c r="K17" s="50"/>
    </row>
    <row r="18" spans="2:11" s="1" customFormat="1" ht="18" customHeight="1">
      <c r="B18" s="45"/>
      <c r="C18" s="46"/>
      <c r="D18" s="46"/>
      <c r="E18" s="34" t="str">
        <f>IF('Rekapitulace stavby'!E14="Vyplň údaj","",IF('Rekapitulace stavby'!E14="","",'Rekapitulace stavby'!E14))</f>
        <v/>
      </c>
      <c r="F18" s="46"/>
      <c r="G18" s="46"/>
      <c r="H18" s="46"/>
      <c r="I18" s="145" t="s">
        <v>30</v>
      </c>
      <c r="J18" s="34" t="str">
        <f>IF('Rekapitulace stavby'!AN14="Vyplň údaj","",IF('Rekapitulace stavby'!AN14="","",'Rekapitulace stavby'!AN14))</f>
        <v/>
      </c>
      <c r="K18" s="50"/>
    </row>
    <row r="19" spans="2:11" s="1" customFormat="1" ht="6.95" customHeight="1">
      <c r="B19" s="45"/>
      <c r="C19" s="46"/>
      <c r="D19" s="46"/>
      <c r="E19" s="46"/>
      <c r="F19" s="46"/>
      <c r="G19" s="46"/>
      <c r="H19" s="46"/>
      <c r="I19" s="143"/>
      <c r="J19" s="46"/>
      <c r="K19" s="50"/>
    </row>
    <row r="20" spans="2:11" s="1" customFormat="1" ht="14.4" customHeight="1">
      <c r="B20" s="45"/>
      <c r="C20" s="46"/>
      <c r="D20" s="39" t="s">
        <v>33</v>
      </c>
      <c r="E20" s="46"/>
      <c r="F20" s="46"/>
      <c r="G20" s="46"/>
      <c r="H20" s="46"/>
      <c r="I20" s="145" t="s">
        <v>28</v>
      </c>
      <c r="J20" s="34" t="str">
        <f>IF('Rekapitulace stavby'!AN16="","",'Rekapitulace stavby'!AN16)</f>
        <v/>
      </c>
      <c r="K20" s="50"/>
    </row>
    <row r="21" spans="2:11" s="1" customFormat="1" ht="18" customHeight="1">
      <c r="B21" s="45"/>
      <c r="C21" s="46"/>
      <c r="D21" s="46"/>
      <c r="E21" s="34" t="str">
        <f>IF('Rekapitulace stavby'!E17="","",'Rekapitulace stavby'!E17)</f>
        <v>Aspira, projekční ateliér</v>
      </c>
      <c r="F21" s="46"/>
      <c r="G21" s="46"/>
      <c r="H21" s="46"/>
      <c r="I21" s="145" t="s">
        <v>30</v>
      </c>
      <c r="J21" s="34" t="str">
        <f>IF('Rekapitulace stavby'!AN17="","",'Rekapitulace stavby'!AN17)</f>
        <v/>
      </c>
      <c r="K21" s="50"/>
    </row>
    <row r="22" spans="2:11" s="1" customFormat="1" ht="6.95" customHeight="1">
      <c r="B22" s="45"/>
      <c r="C22" s="46"/>
      <c r="D22" s="46"/>
      <c r="E22" s="46"/>
      <c r="F22" s="46"/>
      <c r="G22" s="46"/>
      <c r="H22" s="46"/>
      <c r="I22" s="143"/>
      <c r="J22" s="46"/>
      <c r="K22" s="50"/>
    </row>
    <row r="23" spans="2:11" s="1" customFormat="1" ht="14.4" customHeight="1">
      <c r="B23" s="45"/>
      <c r="C23" s="46"/>
      <c r="D23" s="39" t="s">
        <v>36</v>
      </c>
      <c r="E23" s="46"/>
      <c r="F23" s="46"/>
      <c r="G23" s="46"/>
      <c r="H23" s="46"/>
      <c r="I23" s="143"/>
      <c r="J23" s="46"/>
      <c r="K23" s="50"/>
    </row>
    <row r="24" spans="2:11" s="6" customFormat="1" ht="16.5" customHeight="1">
      <c r="B24" s="147"/>
      <c r="C24" s="148"/>
      <c r="D24" s="148"/>
      <c r="E24" s="43" t="s">
        <v>21</v>
      </c>
      <c r="F24" s="43"/>
      <c r="G24" s="43"/>
      <c r="H24" s="43"/>
      <c r="I24" s="149"/>
      <c r="J24" s="148"/>
      <c r="K24" s="150"/>
    </row>
    <row r="25" spans="2:11" s="1" customFormat="1" ht="6.95" customHeight="1">
      <c r="B25" s="45"/>
      <c r="C25" s="46"/>
      <c r="D25" s="46"/>
      <c r="E25" s="46"/>
      <c r="F25" s="46"/>
      <c r="G25" s="46"/>
      <c r="H25" s="46"/>
      <c r="I25" s="143"/>
      <c r="J25" s="46"/>
      <c r="K25" s="50"/>
    </row>
    <row r="26" spans="2:11" s="1" customFormat="1" ht="6.95" customHeight="1">
      <c r="B26" s="45"/>
      <c r="C26" s="46"/>
      <c r="D26" s="105"/>
      <c r="E26" s="105"/>
      <c r="F26" s="105"/>
      <c r="G26" s="105"/>
      <c r="H26" s="105"/>
      <c r="I26" s="151"/>
      <c r="J26" s="105"/>
      <c r="K26" s="152"/>
    </row>
    <row r="27" spans="2:11" s="1" customFormat="1" ht="25.4" customHeight="1">
      <c r="B27" s="45"/>
      <c r="C27" s="46"/>
      <c r="D27" s="153" t="s">
        <v>38</v>
      </c>
      <c r="E27" s="46"/>
      <c r="F27" s="46"/>
      <c r="G27" s="46"/>
      <c r="H27" s="46"/>
      <c r="I27" s="143"/>
      <c r="J27" s="154">
        <f>ROUND(J81,2)</f>
        <v>0</v>
      </c>
      <c r="K27" s="50"/>
    </row>
    <row r="28" spans="2:11" s="1" customFormat="1" ht="6.95" customHeight="1">
      <c r="B28" s="45"/>
      <c r="C28" s="46"/>
      <c r="D28" s="105"/>
      <c r="E28" s="105"/>
      <c r="F28" s="105"/>
      <c r="G28" s="105"/>
      <c r="H28" s="105"/>
      <c r="I28" s="151"/>
      <c r="J28" s="105"/>
      <c r="K28" s="152"/>
    </row>
    <row r="29" spans="2:11" s="1" customFormat="1" ht="14.4" customHeight="1">
      <c r="B29" s="45"/>
      <c r="C29" s="46"/>
      <c r="D29" s="46"/>
      <c r="E29" s="46"/>
      <c r="F29" s="51" t="s">
        <v>40</v>
      </c>
      <c r="G29" s="46"/>
      <c r="H29" s="46"/>
      <c r="I29" s="155" t="s">
        <v>39</v>
      </c>
      <c r="J29" s="51" t="s">
        <v>41</v>
      </c>
      <c r="K29" s="50"/>
    </row>
    <row r="30" spans="2:11" s="1" customFormat="1" ht="14.4" customHeight="1">
      <c r="B30" s="45"/>
      <c r="C30" s="46"/>
      <c r="D30" s="54" t="s">
        <v>42</v>
      </c>
      <c r="E30" s="54" t="s">
        <v>43</v>
      </c>
      <c r="F30" s="156">
        <f>ROUND(SUM(BE81:BE129),2)</f>
        <v>0</v>
      </c>
      <c r="G30" s="46"/>
      <c r="H30" s="46"/>
      <c r="I30" s="157">
        <v>0.21</v>
      </c>
      <c r="J30" s="156">
        <f>ROUND(ROUND((SUM(BE81:BE129)),2)*I30,2)</f>
        <v>0</v>
      </c>
      <c r="K30" s="50"/>
    </row>
    <row r="31" spans="2:11" s="1" customFormat="1" ht="14.4" customHeight="1">
      <c r="B31" s="45"/>
      <c r="C31" s="46"/>
      <c r="D31" s="46"/>
      <c r="E31" s="54" t="s">
        <v>44</v>
      </c>
      <c r="F31" s="156">
        <f>ROUND(SUM(BF81:BF129),2)</f>
        <v>0</v>
      </c>
      <c r="G31" s="46"/>
      <c r="H31" s="46"/>
      <c r="I31" s="157">
        <v>0.15</v>
      </c>
      <c r="J31" s="156">
        <f>ROUND(ROUND((SUM(BF81:BF129)),2)*I31,2)</f>
        <v>0</v>
      </c>
      <c r="K31" s="50"/>
    </row>
    <row r="32" spans="2:11" s="1" customFormat="1" ht="14.4" customHeight="1" hidden="1">
      <c r="B32" s="45"/>
      <c r="C32" s="46"/>
      <c r="D32" s="46"/>
      <c r="E32" s="54" t="s">
        <v>45</v>
      </c>
      <c r="F32" s="156">
        <f>ROUND(SUM(BG81:BG129),2)</f>
        <v>0</v>
      </c>
      <c r="G32" s="46"/>
      <c r="H32" s="46"/>
      <c r="I32" s="157">
        <v>0.21</v>
      </c>
      <c r="J32" s="156">
        <v>0</v>
      </c>
      <c r="K32" s="50"/>
    </row>
    <row r="33" spans="2:11" s="1" customFormat="1" ht="14.4" customHeight="1" hidden="1">
      <c r="B33" s="45"/>
      <c r="C33" s="46"/>
      <c r="D33" s="46"/>
      <c r="E33" s="54" t="s">
        <v>46</v>
      </c>
      <c r="F33" s="156">
        <f>ROUND(SUM(BH81:BH129),2)</f>
        <v>0</v>
      </c>
      <c r="G33" s="46"/>
      <c r="H33" s="46"/>
      <c r="I33" s="157">
        <v>0.15</v>
      </c>
      <c r="J33" s="156">
        <v>0</v>
      </c>
      <c r="K33" s="50"/>
    </row>
    <row r="34" spans="2:11" s="1" customFormat="1" ht="14.4" customHeight="1" hidden="1">
      <c r="B34" s="45"/>
      <c r="C34" s="46"/>
      <c r="D34" s="46"/>
      <c r="E34" s="54" t="s">
        <v>47</v>
      </c>
      <c r="F34" s="156">
        <f>ROUND(SUM(BI81:BI129),2)</f>
        <v>0</v>
      </c>
      <c r="G34" s="46"/>
      <c r="H34" s="46"/>
      <c r="I34" s="157">
        <v>0</v>
      </c>
      <c r="J34" s="156">
        <v>0</v>
      </c>
      <c r="K34" s="50"/>
    </row>
    <row r="35" spans="2:11" s="1" customFormat="1" ht="6.95" customHeight="1">
      <c r="B35" s="45"/>
      <c r="C35" s="46"/>
      <c r="D35" s="46"/>
      <c r="E35" s="46"/>
      <c r="F35" s="46"/>
      <c r="G35" s="46"/>
      <c r="H35" s="46"/>
      <c r="I35" s="143"/>
      <c r="J35" s="46"/>
      <c r="K35" s="50"/>
    </row>
    <row r="36" spans="2:11" s="1" customFormat="1" ht="25.4" customHeight="1">
      <c r="B36" s="45"/>
      <c r="C36" s="158"/>
      <c r="D36" s="159" t="s">
        <v>48</v>
      </c>
      <c r="E36" s="97"/>
      <c r="F36" s="97"/>
      <c r="G36" s="160" t="s">
        <v>49</v>
      </c>
      <c r="H36" s="161" t="s">
        <v>50</v>
      </c>
      <c r="I36" s="162"/>
      <c r="J36" s="163">
        <f>SUM(J27:J34)</f>
        <v>0</v>
      </c>
      <c r="K36" s="164"/>
    </row>
    <row r="37" spans="2:11" s="1" customFormat="1" ht="14.4" customHeight="1">
      <c r="B37" s="66"/>
      <c r="C37" s="67"/>
      <c r="D37" s="67"/>
      <c r="E37" s="67"/>
      <c r="F37" s="67"/>
      <c r="G37" s="67"/>
      <c r="H37" s="67"/>
      <c r="I37" s="165"/>
      <c r="J37" s="67"/>
      <c r="K37" s="68"/>
    </row>
    <row r="41" spans="2:11" s="1" customFormat="1" ht="6.95" customHeight="1">
      <c r="B41" s="166"/>
      <c r="C41" s="167"/>
      <c r="D41" s="167"/>
      <c r="E41" s="167"/>
      <c r="F41" s="167"/>
      <c r="G41" s="167"/>
      <c r="H41" s="167"/>
      <c r="I41" s="168"/>
      <c r="J41" s="167"/>
      <c r="K41" s="169"/>
    </row>
    <row r="42" spans="2:11" s="1" customFormat="1" ht="36.95" customHeight="1">
      <c r="B42" s="45"/>
      <c r="C42" s="29" t="s">
        <v>109</v>
      </c>
      <c r="D42" s="46"/>
      <c r="E42" s="46"/>
      <c r="F42" s="46"/>
      <c r="G42" s="46"/>
      <c r="H42" s="46"/>
      <c r="I42" s="143"/>
      <c r="J42" s="46"/>
      <c r="K42" s="50"/>
    </row>
    <row r="43" spans="2:11" s="1" customFormat="1" ht="6.95" customHeight="1">
      <c r="B43" s="45"/>
      <c r="C43" s="46"/>
      <c r="D43" s="46"/>
      <c r="E43" s="46"/>
      <c r="F43" s="46"/>
      <c r="G43" s="46"/>
      <c r="H43" s="46"/>
      <c r="I43" s="143"/>
      <c r="J43" s="46"/>
      <c r="K43" s="50"/>
    </row>
    <row r="44" spans="2:11" s="1" customFormat="1" ht="14.4" customHeight="1">
      <c r="B44" s="45"/>
      <c r="C44" s="39" t="s">
        <v>18</v>
      </c>
      <c r="D44" s="46"/>
      <c r="E44" s="46"/>
      <c r="F44" s="46"/>
      <c r="G44" s="46"/>
      <c r="H44" s="46"/>
      <c r="I44" s="143"/>
      <c r="J44" s="46"/>
      <c r="K44" s="50"/>
    </row>
    <row r="45" spans="2:11" s="1" customFormat="1" ht="16.5" customHeight="1">
      <c r="B45" s="45"/>
      <c r="C45" s="46"/>
      <c r="D45" s="46"/>
      <c r="E45" s="142" t="str">
        <f>E7</f>
        <v>Stavební úpravy objektu č.p.27- podkrovní vestavba</v>
      </c>
      <c r="F45" s="39"/>
      <c r="G45" s="39"/>
      <c r="H45" s="39"/>
      <c r="I45" s="143"/>
      <c r="J45" s="46"/>
      <c r="K45" s="50"/>
    </row>
    <row r="46" spans="2:11" s="1" customFormat="1" ht="14.4" customHeight="1">
      <c r="B46" s="45"/>
      <c r="C46" s="39" t="s">
        <v>107</v>
      </c>
      <c r="D46" s="46"/>
      <c r="E46" s="46"/>
      <c r="F46" s="46"/>
      <c r="G46" s="46"/>
      <c r="H46" s="46"/>
      <c r="I46" s="143"/>
      <c r="J46" s="46"/>
      <c r="K46" s="50"/>
    </row>
    <row r="47" spans="2:11" s="1" customFormat="1" ht="17.25" customHeight="1">
      <c r="B47" s="45"/>
      <c r="C47" s="46"/>
      <c r="D47" s="46"/>
      <c r="E47" s="144" t="str">
        <f>E9</f>
        <v>02 - Zdravotně technická instalace</v>
      </c>
      <c r="F47" s="46"/>
      <c r="G47" s="46"/>
      <c r="H47" s="46"/>
      <c r="I47" s="143"/>
      <c r="J47" s="46"/>
      <c r="K47" s="50"/>
    </row>
    <row r="48" spans="2:11" s="1" customFormat="1" ht="6.95" customHeight="1">
      <c r="B48" s="45"/>
      <c r="C48" s="46"/>
      <c r="D48" s="46"/>
      <c r="E48" s="46"/>
      <c r="F48" s="46"/>
      <c r="G48" s="46"/>
      <c r="H48" s="46"/>
      <c r="I48" s="143"/>
      <c r="J48" s="46"/>
      <c r="K48" s="50"/>
    </row>
    <row r="49" spans="2:11" s="1" customFormat="1" ht="18" customHeight="1">
      <c r="B49" s="45"/>
      <c r="C49" s="39" t="s">
        <v>23</v>
      </c>
      <c r="D49" s="46"/>
      <c r="E49" s="46"/>
      <c r="F49" s="34" t="str">
        <f>F12</f>
        <v xml:space="preserve"> </v>
      </c>
      <c r="G49" s="46"/>
      <c r="H49" s="46"/>
      <c r="I49" s="145" t="s">
        <v>25</v>
      </c>
      <c r="J49" s="146" t="str">
        <f>IF(J12="","",J12)</f>
        <v>19. 11. 2017</v>
      </c>
      <c r="K49" s="50"/>
    </row>
    <row r="50" spans="2:11" s="1" customFormat="1" ht="6.95" customHeight="1">
      <c r="B50" s="45"/>
      <c r="C50" s="46"/>
      <c r="D50" s="46"/>
      <c r="E50" s="46"/>
      <c r="F50" s="46"/>
      <c r="G50" s="46"/>
      <c r="H50" s="46"/>
      <c r="I50" s="143"/>
      <c r="J50" s="46"/>
      <c r="K50" s="50"/>
    </row>
    <row r="51" spans="2:11" s="1" customFormat="1" ht="13.5">
      <c r="B51" s="45"/>
      <c r="C51" s="39" t="s">
        <v>27</v>
      </c>
      <c r="D51" s="46"/>
      <c r="E51" s="46"/>
      <c r="F51" s="34" t="str">
        <f>E15</f>
        <v>Obec Milín</v>
      </c>
      <c r="G51" s="46"/>
      <c r="H51" s="46"/>
      <c r="I51" s="145" t="s">
        <v>33</v>
      </c>
      <c r="J51" s="43" t="str">
        <f>E21</f>
        <v>Aspira, projekční ateliér</v>
      </c>
      <c r="K51" s="50"/>
    </row>
    <row r="52" spans="2:11" s="1" customFormat="1" ht="14.4" customHeight="1">
      <c r="B52" s="45"/>
      <c r="C52" s="39" t="s">
        <v>31</v>
      </c>
      <c r="D52" s="46"/>
      <c r="E52" s="46"/>
      <c r="F52" s="34" t="str">
        <f>IF(E18="","",E18)</f>
        <v/>
      </c>
      <c r="G52" s="46"/>
      <c r="H52" s="46"/>
      <c r="I52" s="143"/>
      <c r="J52" s="170"/>
      <c r="K52" s="50"/>
    </row>
    <row r="53" spans="2:11" s="1" customFormat="1" ht="10.3" customHeight="1">
      <c r="B53" s="45"/>
      <c r="C53" s="46"/>
      <c r="D53" s="46"/>
      <c r="E53" s="46"/>
      <c r="F53" s="46"/>
      <c r="G53" s="46"/>
      <c r="H53" s="46"/>
      <c r="I53" s="143"/>
      <c r="J53" s="46"/>
      <c r="K53" s="50"/>
    </row>
    <row r="54" spans="2:11" s="1" customFormat="1" ht="29.25" customHeight="1">
      <c r="B54" s="45"/>
      <c r="C54" s="171" t="s">
        <v>110</v>
      </c>
      <c r="D54" s="158"/>
      <c r="E54" s="158"/>
      <c r="F54" s="158"/>
      <c r="G54" s="158"/>
      <c r="H54" s="158"/>
      <c r="I54" s="172"/>
      <c r="J54" s="173" t="s">
        <v>111</v>
      </c>
      <c r="K54" s="174"/>
    </row>
    <row r="55" spans="2:11" s="1" customFormat="1" ht="10.3" customHeight="1">
      <c r="B55" s="45"/>
      <c r="C55" s="46"/>
      <c r="D55" s="46"/>
      <c r="E55" s="46"/>
      <c r="F55" s="46"/>
      <c r="G55" s="46"/>
      <c r="H55" s="46"/>
      <c r="I55" s="143"/>
      <c r="J55" s="46"/>
      <c r="K55" s="50"/>
    </row>
    <row r="56" spans="2:47" s="1" customFormat="1" ht="29.25" customHeight="1">
      <c r="B56" s="45"/>
      <c r="C56" s="175" t="s">
        <v>112</v>
      </c>
      <c r="D56" s="46"/>
      <c r="E56" s="46"/>
      <c r="F56" s="46"/>
      <c r="G56" s="46"/>
      <c r="H56" s="46"/>
      <c r="I56" s="143"/>
      <c r="J56" s="154">
        <f>J81</f>
        <v>0</v>
      </c>
      <c r="K56" s="50"/>
      <c r="AU56" s="23" t="s">
        <v>113</v>
      </c>
    </row>
    <row r="57" spans="2:11" s="7" customFormat="1" ht="24.95" customHeight="1">
      <c r="B57" s="176"/>
      <c r="C57" s="177"/>
      <c r="D57" s="178" t="s">
        <v>1033</v>
      </c>
      <c r="E57" s="179"/>
      <c r="F57" s="179"/>
      <c r="G57" s="179"/>
      <c r="H57" s="179"/>
      <c r="I57" s="180"/>
      <c r="J57" s="181">
        <f>J82</f>
        <v>0</v>
      </c>
      <c r="K57" s="182"/>
    </row>
    <row r="58" spans="2:11" s="7" customFormat="1" ht="24.95" customHeight="1">
      <c r="B58" s="176"/>
      <c r="C58" s="177"/>
      <c r="D58" s="178" t="s">
        <v>1034</v>
      </c>
      <c r="E58" s="179"/>
      <c r="F58" s="179"/>
      <c r="G58" s="179"/>
      <c r="H58" s="179"/>
      <c r="I58" s="180"/>
      <c r="J58" s="181">
        <f>J84</f>
        <v>0</v>
      </c>
      <c r="K58" s="182"/>
    </row>
    <row r="59" spans="2:11" s="7" customFormat="1" ht="24.95" customHeight="1">
      <c r="B59" s="176"/>
      <c r="C59" s="177"/>
      <c r="D59" s="178" t="s">
        <v>1035</v>
      </c>
      <c r="E59" s="179"/>
      <c r="F59" s="179"/>
      <c r="G59" s="179"/>
      <c r="H59" s="179"/>
      <c r="I59" s="180"/>
      <c r="J59" s="181">
        <f>J96</f>
        <v>0</v>
      </c>
      <c r="K59" s="182"/>
    </row>
    <row r="60" spans="2:11" s="7" customFormat="1" ht="24.95" customHeight="1">
      <c r="B60" s="176"/>
      <c r="C60" s="177"/>
      <c r="D60" s="178" t="s">
        <v>1036</v>
      </c>
      <c r="E60" s="179"/>
      <c r="F60" s="179"/>
      <c r="G60" s="179"/>
      <c r="H60" s="179"/>
      <c r="I60" s="180"/>
      <c r="J60" s="181">
        <f>J112</f>
        <v>0</v>
      </c>
      <c r="K60" s="182"/>
    </row>
    <row r="61" spans="2:11" s="7" customFormat="1" ht="24.95" customHeight="1">
      <c r="B61" s="176"/>
      <c r="C61" s="177"/>
      <c r="D61" s="178" t="s">
        <v>1037</v>
      </c>
      <c r="E61" s="179"/>
      <c r="F61" s="179"/>
      <c r="G61" s="179"/>
      <c r="H61" s="179"/>
      <c r="I61" s="180"/>
      <c r="J61" s="181">
        <f>J125</f>
        <v>0</v>
      </c>
      <c r="K61" s="182"/>
    </row>
    <row r="62" spans="2:11" s="1" customFormat="1" ht="21.8" customHeight="1">
      <c r="B62" s="45"/>
      <c r="C62" s="46"/>
      <c r="D62" s="46"/>
      <c r="E62" s="46"/>
      <c r="F62" s="46"/>
      <c r="G62" s="46"/>
      <c r="H62" s="46"/>
      <c r="I62" s="143"/>
      <c r="J62" s="46"/>
      <c r="K62" s="50"/>
    </row>
    <row r="63" spans="2:11" s="1" customFormat="1" ht="6.95" customHeight="1">
      <c r="B63" s="66"/>
      <c r="C63" s="67"/>
      <c r="D63" s="67"/>
      <c r="E63" s="67"/>
      <c r="F63" s="67"/>
      <c r="G63" s="67"/>
      <c r="H63" s="67"/>
      <c r="I63" s="165"/>
      <c r="J63" s="67"/>
      <c r="K63" s="68"/>
    </row>
    <row r="67" spans="2:12" s="1" customFormat="1" ht="6.95" customHeight="1">
      <c r="B67" s="69"/>
      <c r="C67" s="70"/>
      <c r="D67" s="70"/>
      <c r="E67" s="70"/>
      <c r="F67" s="70"/>
      <c r="G67" s="70"/>
      <c r="H67" s="70"/>
      <c r="I67" s="168"/>
      <c r="J67" s="70"/>
      <c r="K67" s="70"/>
      <c r="L67" s="71"/>
    </row>
    <row r="68" spans="2:12" s="1" customFormat="1" ht="36.95" customHeight="1">
      <c r="B68" s="45"/>
      <c r="C68" s="72" t="s">
        <v>117</v>
      </c>
      <c r="D68" s="73"/>
      <c r="E68" s="73"/>
      <c r="F68" s="73"/>
      <c r="G68" s="73"/>
      <c r="H68" s="73"/>
      <c r="I68" s="190"/>
      <c r="J68" s="73"/>
      <c r="K68" s="73"/>
      <c r="L68" s="71"/>
    </row>
    <row r="69" spans="2:12" s="1" customFormat="1" ht="6.95" customHeight="1">
      <c r="B69" s="45"/>
      <c r="C69" s="73"/>
      <c r="D69" s="73"/>
      <c r="E69" s="73"/>
      <c r="F69" s="73"/>
      <c r="G69" s="73"/>
      <c r="H69" s="73"/>
      <c r="I69" s="190"/>
      <c r="J69" s="73"/>
      <c r="K69" s="73"/>
      <c r="L69" s="71"/>
    </row>
    <row r="70" spans="2:12" s="1" customFormat="1" ht="14.4" customHeight="1">
      <c r="B70" s="45"/>
      <c r="C70" s="75" t="s">
        <v>18</v>
      </c>
      <c r="D70" s="73"/>
      <c r="E70" s="73"/>
      <c r="F70" s="73"/>
      <c r="G70" s="73"/>
      <c r="H70" s="73"/>
      <c r="I70" s="190"/>
      <c r="J70" s="73"/>
      <c r="K70" s="73"/>
      <c r="L70" s="71"/>
    </row>
    <row r="71" spans="2:12" s="1" customFormat="1" ht="16.5" customHeight="1">
      <c r="B71" s="45"/>
      <c r="C71" s="73"/>
      <c r="D71" s="73"/>
      <c r="E71" s="191" t="str">
        <f>E7</f>
        <v>Stavební úpravy objektu č.p.27- podkrovní vestavba</v>
      </c>
      <c r="F71" s="75"/>
      <c r="G71" s="75"/>
      <c r="H71" s="75"/>
      <c r="I71" s="190"/>
      <c r="J71" s="73"/>
      <c r="K71" s="73"/>
      <c r="L71" s="71"/>
    </row>
    <row r="72" spans="2:12" s="1" customFormat="1" ht="14.4" customHeight="1">
      <c r="B72" s="45"/>
      <c r="C72" s="75" t="s">
        <v>107</v>
      </c>
      <c r="D72" s="73"/>
      <c r="E72" s="73"/>
      <c r="F72" s="73"/>
      <c r="G72" s="73"/>
      <c r="H72" s="73"/>
      <c r="I72" s="190"/>
      <c r="J72" s="73"/>
      <c r="K72" s="73"/>
      <c r="L72" s="71"/>
    </row>
    <row r="73" spans="2:12" s="1" customFormat="1" ht="17.25" customHeight="1">
      <c r="B73" s="45"/>
      <c r="C73" s="73"/>
      <c r="D73" s="73"/>
      <c r="E73" s="81" t="str">
        <f>E9</f>
        <v>02 - Zdravotně technická instalace</v>
      </c>
      <c r="F73" s="73"/>
      <c r="G73" s="73"/>
      <c r="H73" s="73"/>
      <c r="I73" s="190"/>
      <c r="J73" s="73"/>
      <c r="K73" s="73"/>
      <c r="L73" s="71"/>
    </row>
    <row r="74" spans="2:12" s="1" customFormat="1" ht="6.95" customHeight="1">
      <c r="B74" s="45"/>
      <c r="C74" s="73"/>
      <c r="D74" s="73"/>
      <c r="E74" s="73"/>
      <c r="F74" s="73"/>
      <c r="G74" s="73"/>
      <c r="H74" s="73"/>
      <c r="I74" s="190"/>
      <c r="J74" s="73"/>
      <c r="K74" s="73"/>
      <c r="L74" s="71"/>
    </row>
    <row r="75" spans="2:12" s="1" customFormat="1" ht="18" customHeight="1">
      <c r="B75" s="45"/>
      <c r="C75" s="75" t="s">
        <v>23</v>
      </c>
      <c r="D75" s="73"/>
      <c r="E75" s="73"/>
      <c r="F75" s="192" t="str">
        <f>F12</f>
        <v xml:space="preserve"> </v>
      </c>
      <c r="G75" s="73"/>
      <c r="H75" s="73"/>
      <c r="I75" s="193" t="s">
        <v>25</v>
      </c>
      <c r="J75" s="84" t="str">
        <f>IF(J12="","",J12)</f>
        <v>19. 11. 2017</v>
      </c>
      <c r="K75" s="73"/>
      <c r="L75" s="71"/>
    </row>
    <row r="76" spans="2:12" s="1" customFormat="1" ht="6.95" customHeight="1">
      <c r="B76" s="45"/>
      <c r="C76" s="73"/>
      <c r="D76" s="73"/>
      <c r="E76" s="73"/>
      <c r="F76" s="73"/>
      <c r="G76" s="73"/>
      <c r="H76" s="73"/>
      <c r="I76" s="190"/>
      <c r="J76" s="73"/>
      <c r="K76" s="73"/>
      <c r="L76" s="71"/>
    </row>
    <row r="77" spans="2:12" s="1" customFormat="1" ht="13.5">
      <c r="B77" s="45"/>
      <c r="C77" s="75" t="s">
        <v>27</v>
      </c>
      <c r="D77" s="73"/>
      <c r="E77" s="73"/>
      <c r="F77" s="192" t="str">
        <f>E15</f>
        <v>Obec Milín</v>
      </c>
      <c r="G77" s="73"/>
      <c r="H77" s="73"/>
      <c r="I77" s="193" t="s">
        <v>33</v>
      </c>
      <c r="J77" s="192" t="str">
        <f>E21</f>
        <v>Aspira, projekční ateliér</v>
      </c>
      <c r="K77" s="73"/>
      <c r="L77" s="71"/>
    </row>
    <row r="78" spans="2:12" s="1" customFormat="1" ht="14.4" customHeight="1">
      <c r="B78" s="45"/>
      <c r="C78" s="75" t="s">
        <v>31</v>
      </c>
      <c r="D78" s="73"/>
      <c r="E78" s="73"/>
      <c r="F78" s="192" t="str">
        <f>IF(E18="","",E18)</f>
        <v/>
      </c>
      <c r="G78" s="73"/>
      <c r="H78" s="73"/>
      <c r="I78" s="190"/>
      <c r="J78" s="73"/>
      <c r="K78" s="73"/>
      <c r="L78" s="71"/>
    </row>
    <row r="79" spans="2:12" s="1" customFormat="1" ht="10.3" customHeight="1">
      <c r="B79" s="45"/>
      <c r="C79" s="73"/>
      <c r="D79" s="73"/>
      <c r="E79" s="73"/>
      <c r="F79" s="73"/>
      <c r="G79" s="73"/>
      <c r="H79" s="73"/>
      <c r="I79" s="190"/>
      <c r="J79" s="73"/>
      <c r="K79" s="73"/>
      <c r="L79" s="71"/>
    </row>
    <row r="80" spans="2:20" s="9" customFormat="1" ht="29.25" customHeight="1">
      <c r="B80" s="194"/>
      <c r="C80" s="195" t="s">
        <v>118</v>
      </c>
      <c r="D80" s="196" t="s">
        <v>57</v>
      </c>
      <c r="E80" s="196" t="s">
        <v>53</v>
      </c>
      <c r="F80" s="196" t="s">
        <v>119</v>
      </c>
      <c r="G80" s="196" t="s">
        <v>120</v>
      </c>
      <c r="H80" s="196" t="s">
        <v>121</v>
      </c>
      <c r="I80" s="197" t="s">
        <v>122</v>
      </c>
      <c r="J80" s="196" t="s">
        <v>111</v>
      </c>
      <c r="K80" s="198" t="s">
        <v>123</v>
      </c>
      <c r="L80" s="199"/>
      <c r="M80" s="101" t="s">
        <v>124</v>
      </c>
      <c r="N80" s="102" t="s">
        <v>42</v>
      </c>
      <c r="O80" s="102" t="s">
        <v>125</v>
      </c>
      <c r="P80" s="102" t="s">
        <v>126</v>
      </c>
      <c r="Q80" s="102" t="s">
        <v>127</v>
      </c>
      <c r="R80" s="102" t="s">
        <v>128</v>
      </c>
      <c r="S80" s="102" t="s">
        <v>129</v>
      </c>
      <c r="T80" s="103" t="s">
        <v>130</v>
      </c>
    </row>
    <row r="81" spans="2:63" s="1" customFormat="1" ht="29.25" customHeight="1">
      <c r="B81" s="45"/>
      <c r="C81" s="107" t="s">
        <v>112</v>
      </c>
      <c r="D81" s="73"/>
      <c r="E81" s="73"/>
      <c r="F81" s="73"/>
      <c r="G81" s="73"/>
      <c r="H81" s="73"/>
      <c r="I81" s="190"/>
      <c r="J81" s="200">
        <f>BK81</f>
        <v>0</v>
      </c>
      <c r="K81" s="73"/>
      <c r="L81" s="71"/>
      <c r="M81" s="104"/>
      <c r="N81" s="105"/>
      <c r="O81" s="105"/>
      <c r="P81" s="201">
        <f>P82+P84+P96+P112+P125</f>
        <v>0</v>
      </c>
      <c r="Q81" s="105"/>
      <c r="R81" s="201">
        <f>R82+R84+R96+R112+R125</f>
        <v>0.19959000000000002</v>
      </c>
      <c r="S81" s="105"/>
      <c r="T81" s="202">
        <f>T82+T84+T96+T112+T125</f>
        <v>0</v>
      </c>
      <c r="AT81" s="23" t="s">
        <v>71</v>
      </c>
      <c r="AU81" s="23" t="s">
        <v>113</v>
      </c>
      <c r="BK81" s="203">
        <f>BK82+BK84+BK96+BK112+BK125</f>
        <v>0</v>
      </c>
    </row>
    <row r="82" spans="2:63" s="10" customFormat="1" ht="37.4" customHeight="1">
      <c r="B82" s="204"/>
      <c r="C82" s="205"/>
      <c r="D82" s="206" t="s">
        <v>71</v>
      </c>
      <c r="E82" s="207" t="s">
        <v>219</v>
      </c>
      <c r="F82" s="207" t="s">
        <v>1038</v>
      </c>
      <c r="G82" s="205"/>
      <c r="H82" s="205"/>
      <c r="I82" s="208"/>
      <c r="J82" s="209">
        <f>BK82</f>
        <v>0</v>
      </c>
      <c r="K82" s="205"/>
      <c r="L82" s="210"/>
      <c r="M82" s="211"/>
      <c r="N82" s="212"/>
      <c r="O82" s="212"/>
      <c r="P82" s="213">
        <f>P83</f>
        <v>0</v>
      </c>
      <c r="Q82" s="212"/>
      <c r="R82" s="213">
        <f>R83</f>
        <v>0</v>
      </c>
      <c r="S82" s="212"/>
      <c r="T82" s="214">
        <f>T83</f>
        <v>0</v>
      </c>
      <c r="AR82" s="215" t="s">
        <v>80</v>
      </c>
      <c r="AT82" s="216" t="s">
        <v>71</v>
      </c>
      <c r="AU82" s="216" t="s">
        <v>72</v>
      </c>
      <c r="AY82" s="215" t="s">
        <v>134</v>
      </c>
      <c r="BK82" s="217">
        <f>BK83</f>
        <v>0</v>
      </c>
    </row>
    <row r="83" spans="2:65" s="1" customFormat="1" ht="16.5" customHeight="1">
      <c r="B83" s="45"/>
      <c r="C83" s="220" t="s">
        <v>80</v>
      </c>
      <c r="D83" s="220" t="s">
        <v>137</v>
      </c>
      <c r="E83" s="221" t="s">
        <v>1039</v>
      </c>
      <c r="F83" s="222" t="s">
        <v>1040</v>
      </c>
      <c r="G83" s="223" t="s">
        <v>1041</v>
      </c>
      <c r="H83" s="224">
        <v>1</v>
      </c>
      <c r="I83" s="225"/>
      <c r="J83" s="226">
        <f>ROUND(I83*H83,2)</f>
        <v>0</v>
      </c>
      <c r="K83" s="222" t="s">
        <v>21</v>
      </c>
      <c r="L83" s="71"/>
      <c r="M83" s="227" t="s">
        <v>21</v>
      </c>
      <c r="N83" s="228" t="s">
        <v>43</v>
      </c>
      <c r="O83" s="46"/>
      <c r="P83" s="229">
        <f>O83*H83</f>
        <v>0</v>
      </c>
      <c r="Q83" s="229">
        <v>0</v>
      </c>
      <c r="R83" s="229">
        <f>Q83*H83</f>
        <v>0</v>
      </c>
      <c r="S83" s="229">
        <v>0</v>
      </c>
      <c r="T83" s="230">
        <f>S83*H83</f>
        <v>0</v>
      </c>
      <c r="AR83" s="23" t="s">
        <v>174</v>
      </c>
      <c r="AT83" s="23" t="s">
        <v>137</v>
      </c>
      <c r="AU83" s="23" t="s">
        <v>80</v>
      </c>
      <c r="AY83" s="23" t="s">
        <v>134</v>
      </c>
      <c r="BE83" s="231">
        <f>IF(N83="základní",J83,0)</f>
        <v>0</v>
      </c>
      <c r="BF83" s="231">
        <f>IF(N83="snížená",J83,0)</f>
        <v>0</v>
      </c>
      <c r="BG83" s="231">
        <f>IF(N83="zákl. přenesená",J83,0)</f>
        <v>0</v>
      </c>
      <c r="BH83" s="231">
        <f>IF(N83="sníž. přenesená",J83,0)</f>
        <v>0</v>
      </c>
      <c r="BI83" s="231">
        <f>IF(N83="nulová",J83,0)</f>
        <v>0</v>
      </c>
      <c r="BJ83" s="23" t="s">
        <v>80</v>
      </c>
      <c r="BK83" s="231">
        <f>ROUND(I83*H83,2)</f>
        <v>0</v>
      </c>
      <c r="BL83" s="23" t="s">
        <v>174</v>
      </c>
      <c r="BM83" s="23" t="s">
        <v>82</v>
      </c>
    </row>
    <row r="84" spans="2:63" s="10" customFormat="1" ht="37.4" customHeight="1">
      <c r="B84" s="204"/>
      <c r="C84" s="205"/>
      <c r="D84" s="206" t="s">
        <v>71</v>
      </c>
      <c r="E84" s="207" t="s">
        <v>1042</v>
      </c>
      <c r="F84" s="207" t="s">
        <v>1043</v>
      </c>
      <c r="G84" s="205"/>
      <c r="H84" s="205"/>
      <c r="I84" s="208"/>
      <c r="J84" s="209">
        <f>BK84</f>
        <v>0</v>
      </c>
      <c r="K84" s="205"/>
      <c r="L84" s="210"/>
      <c r="M84" s="211"/>
      <c r="N84" s="212"/>
      <c r="O84" s="212"/>
      <c r="P84" s="213">
        <f>SUM(P85:P95)</f>
        <v>0</v>
      </c>
      <c r="Q84" s="212"/>
      <c r="R84" s="213">
        <f>SUM(R85:R95)</f>
        <v>0.011999999999999999</v>
      </c>
      <c r="S84" s="212"/>
      <c r="T84" s="214">
        <f>SUM(T85:T95)</f>
        <v>0</v>
      </c>
      <c r="AR84" s="215" t="s">
        <v>82</v>
      </c>
      <c r="AT84" s="216" t="s">
        <v>71</v>
      </c>
      <c r="AU84" s="216" t="s">
        <v>72</v>
      </c>
      <c r="AY84" s="215" t="s">
        <v>134</v>
      </c>
      <c r="BK84" s="217">
        <f>SUM(BK85:BK95)</f>
        <v>0</v>
      </c>
    </row>
    <row r="85" spans="2:65" s="1" customFormat="1" ht="16.5" customHeight="1">
      <c r="B85" s="45"/>
      <c r="C85" s="220" t="s">
        <v>82</v>
      </c>
      <c r="D85" s="220" t="s">
        <v>137</v>
      </c>
      <c r="E85" s="221" t="s">
        <v>1044</v>
      </c>
      <c r="F85" s="222" t="s">
        <v>1045</v>
      </c>
      <c r="G85" s="223" t="s">
        <v>245</v>
      </c>
      <c r="H85" s="224">
        <v>12</v>
      </c>
      <c r="I85" s="225"/>
      <c r="J85" s="226">
        <f>ROUND(I85*H85,2)</f>
        <v>0</v>
      </c>
      <c r="K85" s="222" t="s">
        <v>21</v>
      </c>
      <c r="L85" s="71"/>
      <c r="M85" s="227" t="s">
        <v>21</v>
      </c>
      <c r="N85" s="228" t="s">
        <v>43</v>
      </c>
      <c r="O85" s="46"/>
      <c r="P85" s="229">
        <f>O85*H85</f>
        <v>0</v>
      </c>
      <c r="Q85" s="229">
        <v>0.00029</v>
      </c>
      <c r="R85" s="229">
        <f>Q85*H85</f>
        <v>0.00348</v>
      </c>
      <c r="S85" s="229">
        <v>0</v>
      </c>
      <c r="T85" s="230">
        <f>S85*H85</f>
        <v>0</v>
      </c>
      <c r="AR85" s="23" t="s">
        <v>259</v>
      </c>
      <c r="AT85" s="23" t="s">
        <v>137</v>
      </c>
      <c r="AU85" s="23" t="s">
        <v>80</v>
      </c>
      <c r="AY85" s="23" t="s">
        <v>134</v>
      </c>
      <c r="BE85" s="231">
        <f>IF(N85="základní",J85,0)</f>
        <v>0</v>
      </c>
      <c r="BF85" s="231">
        <f>IF(N85="snížená",J85,0)</f>
        <v>0</v>
      </c>
      <c r="BG85" s="231">
        <f>IF(N85="zákl. přenesená",J85,0)</f>
        <v>0</v>
      </c>
      <c r="BH85" s="231">
        <f>IF(N85="sníž. přenesená",J85,0)</f>
        <v>0</v>
      </c>
      <c r="BI85" s="231">
        <f>IF(N85="nulová",J85,0)</f>
        <v>0</v>
      </c>
      <c r="BJ85" s="23" t="s">
        <v>80</v>
      </c>
      <c r="BK85" s="231">
        <f>ROUND(I85*H85,2)</f>
        <v>0</v>
      </c>
      <c r="BL85" s="23" t="s">
        <v>259</v>
      </c>
      <c r="BM85" s="23" t="s">
        <v>174</v>
      </c>
    </row>
    <row r="86" spans="2:65" s="1" customFormat="1" ht="16.5" customHeight="1">
      <c r="B86" s="45"/>
      <c r="C86" s="220" t="s">
        <v>169</v>
      </c>
      <c r="D86" s="220" t="s">
        <v>137</v>
      </c>
      <c r="E86" s="221" t="s">
        <v>1046</v>
      </c>
      <c r="F86" s="222" t="s">
        <v>1047</v>
      </c>
      <c r="G86" s="223" t="s">
        <v>245</v>
      </c>
      <c r="H86" s="224">
        <v>5</v>
      </c>
      <c r="I86" s="225"/>
      <c r="J86" s="226">
        <f>ROUND(I86*H86,2)</f>
        <v>0</v>
      </c>
      <c r="K86" s="222" t="s">
        <v>21</v>
      </c>
      <c r="L86" s="71"/>
      <c r="M86" s="227" t="s">
        <v>21</v>
      </c>
      <c r="N86" s="228" t="s">
        <v>43</v>
      </c>
      <c r="O86" s="46"/>
      <c r="P86" s="229">
        <f>O86*H86</f>
        <v>0</v>
      </c>
      <c r="Q86" s="229">
        <v>0.00035</v>
      </c>
      <c r="R86" s="229">
        <f>Q86*H86</f>
        <v>0.00175</v>
      </c>
      <c r="S86" s="229">
        <v>0</v>
      </c>
      <c r="T86" s="230">
        <f>S86*H86</f>
        <v>0</v>
      </c>
      <c r="AR86" s="23" t="s">
        <v>259</v>
      </c>
      <c r="AT86" s="23" t="s">
        <v>137</v>
      </c>
      <c r="AU86" s="23" t="s">
        <v>80</v>
      </c>
      <c r="AY86" s="23" t="s">
        <v>134</v>
      </c>
      <c r="BE86" s="231">
        <f>IF(N86="základní",J86,0)</f>
        <v>0</v>
      </c>
      <c r="BF86" s="231">
        <f>IF(N86="snížená",J86,0)</f>
        <v>0</v>
      </c>
      <c r="BG86" s="231">
        <f>IF(N86="zákl. přenesená",J86,0)</f>
        <v>0</v>
      </c>
      <c r="BH86" s="231">
        <f>IF(N86="sníž. přenesená",J86,0)</f>
        <v>0</v>
      </c>
      <c r="BI86" s="231">
        <f>IF(N86="nulová",J86,0)</f>
        <v>0</v>
      </c>
      <c r="BJ86" s="23" t="s">
        <v>80</v>
      </c>
      <c r="BK86" s="231">
        <f>ROUND(I86*H86,2)</f>
        <v>0</v>
      </c>
      <c r="BL86" s="23" t="s">
        <v>259</v>
      </c>
      <c r="BM86" s="23" t="s">
        <v>184</v>
      </c>
    </row>
    <row r="87" spans="2:65" s="1" customFormat="1" ht="16.5" customHeight="1">
      <c r="B87" s="45"/>
      <c r="C87" s="220" t="s">
        <v>174</v>
      </c>
      <c r="D87" s="220" t="s">
        <v>137</v>
      </c>
      <c r="E87" s="221" t="s">
        <v>1048</v>
      </c>
      <c r="F87" s="222" t="s">
        <v>1049</v>
      </c>
      <c r="G87" s="223" t="s">
        <v>245</v>
      </c>
      <c r="H87" s="224">
        <v>2</v>
      </c>
      <c r="I87" s="225"/>
      <c r="J87" s="226">
        <f>ROUND(I87*H87,2)</f>
        <v>0</v>
      </c>
      <c r="K87" s="222" t="s">
        <v>21</v>
      </c>
      <c r="L87" s="71"/>
      <c r="M87" s="227" t="s">
        <v>21</v>
      </c>
      <c r="N87" s="228" t="s">
        <v>43</v>
      </c>
      <c r="O87" s="46"/>
      <c r="P87" s="229">
        <f>O87*H87</f>
        <v>0</v>
      </c>
      <c r="Q87" s="229">
        <v>0.00114</v>
      </c>
      <c r="R87" s="229">
        <f>Q87*H87</f>
        <v>0.00228</v>
      </c>
      <c r="S87" s="229">
        <v>0</v>
      </c>
      <c r="T87" s="230">
        <f>S87*H87</f>
        <v>0</v>
      </c>
      <c r="AR87" s="23" t="s">
        <v>259</v>
      </c>
      <c r="AT87" s="23" t="s">
        <v>137</v>
      </c>
      <c r="AU87" s="23" t="s">
        <v>80</v>
      </c>
      <c r="AY87" s="23" t="s">
        <v>134</v>
      </c>
      <c r="BE87" s="231">
        <f>IF(N87="základní",J87,0)</f>
        <v>0</v>
      </c>
      <c r="BF87" s="231">
        <f>IF(N87="snížená",J87,0)</f>
        <v>0</v>
      </c>
      <c r="BG87" s="231">
        <f>IF(N87="zákl. přenesená",J87,0)</f>
        <v>0</v>
      </c>
      <c r="BH87" s="231">
        <f>IF(N87="sníž. přenesená",J87,0)</f>
        <v>0</v>
      </c>
      <c r="BI87" s="231">
        <f>IF(N87="nulová",J87,0)</f>
        <v>0</v>
      </c>
      <c r="BJ87" s="23" t="s">
        <v>80</v>
      </c>
      <c r="BK87" s="231">
        <f>ROUND(I87*H87,2)</f>
        <v>0</v>
      </c>
      <c r="BL87" s="23" t="s">
        <v>259</v>
      </c>
      <c r="BM87" s="23" t="s">
        <v>214</v>
      </c>
    </row>
    <row r="88" spans="2:65" s="1" customFormat="1" ht="16.5" customHeight="1">
      <c r="B88" s="45"/>
      <c r="C88" s="220" t="s">
        <v>133</v>
      </c>
      <c r="D88" s="220" t="s">
        <v>137</v>
      </c>
      <c r="E88" s="221" t="s">
        <v>1050</v>
      </c>
      <c r="F88" s="222" t="s">
        <v>1051</v>
      </c>
      <c r="G88" s="223" t="s">
        <v>245</v>
      </c>
      <c r="H88" s="224">
        <v>1</v>
      </c>
      <c r="I88" s="225"/>
      <c r="J88" s="226">
        <f>ROUND(I88*H88,2)</f>
        <v>0</v>
      </c>
      <c r="K88" s="222" t="s">
        <v>21</v>
      </c>
      <c r="L88" s="71"/>
      <c r="M88" s="227" t="s">
        <v>21</v>
      </c>
      <c r="N88" s="228" t="s">
        <v>43</v>
      </c>
      <c r="O88" s="46"/>
      <c r="P88" s="229">
        <f>O88*H88</f>
        <v>0</v>
      </c>
      <c r="Q88" s="229">
        <v>0.00059</v>
      </c>
      <c r="R88" s="229">
        <f>Q88*H88</f>
        <v>0.00059</v>
      </c>
      <c r="S88" s="229">
        <v>0</v>
      </c>
      <c r="T88" s="230">
        <f>S88*H88</f>
        <v>0</v>
      </c>
      <c r="AR88" s="23" t="s">
        <v>259</v>
      </c>
      <c r="AT88" s="23" t="s">
        <v>137</v>
      </c>
      <c r="AU88" s="23" t="s">
        <v>80</v>
      </c>
      <c r="AY88" s="23" t="s">
        <v>134</v>
      </c>
      <c r="BE88" s="231">
        <f>IF(N88="základní",J88,0)</f>
        <v>0</v>
      </c>
      <c r="BF88" s="231">
        <f>IF(N88="snížená",J88,0)</f>
        <v>0</v>
      </c>
      <c r="BG88" s="231">
        <f>IF(N88="zákl. přenesená",J88,0)</f>
        <v>0</v>
      </c>
      <c r="BH88" s="231">
        <f>IF(N88="sníž. přenesená",J88,0)</f>
        <v>0</v>
      </c>
      <c r="BI88" s="231">
        <f>IF(N88="nulová",J88,0)</f>
        <v>0</v>
      </c>
      <c r="BJ88" s="23" t="s">
        <v>80</v>
      </c>
      <c r="BK88" s="231">
        <f>ROUND(I88*H88,2)</f>
        <v>0</v>
      </c>
      <c r="BL88" s="23" t="s">
        <v>259</v>
      </c>
      <c r="BM88" s="23" t="s">
        <v>225</v>
      </c>
    </row>
    <row r="89" spans="2:65" s="1" customFormat="1" ht="16.5" customHeight="1">
      <c r="B89" s="45"/>
      <c r="C89" s="220" t="s">
        <v>184</v>
      </c>
      <c r="D89" s="220" t="s">
        <v>137</v>
      </c>
      <c r="E89" s="221" t="s">
        <v>1052</v>
      </c>
      <c r="F89" s="222" t="s">
        <v>1053</v>
      </c>
      <c r="G89" s="223" t="s">
        <v>245</v>
      </c>
      <c r="H89" s="224">
        <v>2</v>
      </c>
      <c r="I89" s="225"/>
      <c r="J89" s="226">
        <f>ROUND(I89*H89,2)</f>
        <v>0</v>
      </c>
      <c r="K89" s="222" t="s">
        <v>21</v>
      </c>
      <c r="L89" s="71"/>
      <c r="M89" s="227" t="s">
        <v>21</v>
      </c>
      <c r="N89" s="228" t="s">
        <v>43</v>
      </c>
      <c r="O89" s="46"/>
      <c r="P89" s="229">
        <f>O89*H89</f>
        <v>0</v>
      </c>
      <c r="Q89" s="229">
        <v>0.0012</v>
      </c>
      <c r="R89" s="229">
        <f>Q89*H89</f>
        <v>0.0024</v>
      </c>
      <c r="S89" s="229">
        <v>0</v>
      </c>
      <c r="T89" s="230">
        <f>S89*H89</f>
        <v>0</v>
      </c>
      <c r="AR89" s="23" t="s">
        <v>259</v>
      </c>
      <c r="AT89" s="23" t="s">
        <v>137</v>
      </c>
      <c r="AU89" s="23" t="s">
        <v>80</v>
      </c>
      <c r="AY89" s="23" t="s">
        <v>134</v>
      </c>
      <c r="BE89" s="231">
        <f>IF(N89="základní",J89,0)</f>
        <v>0</v>
      </c>
      <c r="BF89" s="231">
        <f>IF(N89="snížená",J89,0)</f>
        <v>0</v>
      </c>
      <c r="BG89" s="231">
        <f>IF(N89="zákl. přenesená",J89,0)</f>
        <v>0</v>
      </c>
      <c r="BH89" s="231">
        <f>IF(N89="sníž. přenesená",J89,0)</f>
        <v>0</v>
      </c>
      <c r="BI89" s="231">
        <f>IF(N89="nulová",J89,0)</f>
        <v>0</v>
      </c>
      <c r="BJ89" s="23" t="s">
        <v>80</v>
      </c>
      <c r="BK89" s="231">
        <f>ROUND(I89*H89,2)</f>
        <v>0</v>
      </c>
      <c r="BL89" s="23" t="s">
        <v>259</v>
      </c>
      <c r="BM89" s="23" t="s">
        <v>234</v>
      </c>
    </row>
    <row r="90" spans="2:65" s="1" customFormat="1" ht="16.5" customHeight="1">
      <c r="B90" s="45"/>
      <c r="C90" s="220" t="s">
        <v>210</v>
      </c>
      <c r="D90" s="220" t="s">
        <v>137</v>
      </c>
      <c r="E90" s="221" t="s">
        <v>1054</v>
      </c>
      <c r="F90" s="222" t="s">
        <v>1055</v>
      </c>
      <c r="G90" s="223" t="s">
        <v>232</v>
      </c>
      <c r="H90" s="224">
        <v>4</v>
      </c>
      <c r="I90" s="225"/>
      <c r="J90" s="226">
        <f>ROUND(I90*H90,2)</f>
        <v>0</v>
      </c>
      <c r="K90" s="222" t="s">
        <v>21</v>
      </c>
      <c r="L90" s="71"/>
      <c r="M90" s="227" t="s">
        <v>21</v>
      </c>
      <c r="N90" s="228" t="s">
        <v>43</v>
      </c>
      <c r="O90" s="46"/>
      <c r="P90" s="229">
        <f>O90*H90</f>
        <v>0</v>
      </c>
      <c r="Q90" s="229">
        <v>0</v>
      </c>
      <c r="R90" s="229">
        <f>Q90*H90</f>
        <v>0</v>
      </c>
      <c r="S90" s="229">
        <v>0</v>
      </c>
      <c r="T90" s="230">
        <f>S90*H90</f>
        <v>0</v>
      </c>
      <c r="AR90" s="23" t="s">
        <v>259</v>
      </c>
      <c r="AT90" s="23" t="s">
        <v>137</v>
      </c>
      <c r="AU90" s="23" t="s">
        <v>80</v>
      </c>
      <c r="AY90" s="23" t="s">
        <v>134</v>
      </c>
      <c r="BE90" s="231">
        <f>IF(N90="základní",J90,0)</f>
        <v>0</v>
      </c>
      <c r="BF90" s="231">
        <f>IF(N90="snížená",J90,0)</f>
        <v>0</v>
      </c>
      <c r="BG90" s="231">
        <f>IF(N90="zákl. přenesená",J90,0)</f>
        <v>0</v>
      </c>
      <c r="BH90" s="231">
        <f>IF(N90="sníž. přenesená",J90,0)</f>
        <v>0</v>
      </c>
      <c r="BI90" s="231">
        <f>IF(N90="nulová",J90,0)</f>
        <v>0</v>
      </c>
      <c r="BJ90" s="23" t="s">
        <v>80</v>
      </c>
      <c r="BK90" s="231">
        <f>ROUND(I90*H90,2)</f>
        <v>0</v>
      </c>
      <c r="BL90" s="23" t="s">
        <v>259</v>
      </c>
      <c r="BM90" s="23" t="s">
        <v>250</v>
      </c>
    </row>
    <row r="91" spans="2:65" s="1" customFormat="1" ht="16.5" customHeight="1">
      <c r="B91" s="45"/>
      <c r="C91" s="220" t="s">
        <v>214</v>
      </c>
      <c r="D91" s="220" t="s">
        <v>137</v>
      </c>
      <c r="E91" s="221" t="s">
        <v>1056</v>
      </c>
      <c r="F91" s="222" t="s">
        <v>1057</v>
      </c>
      <c r="G91" s="223" t="s">
        <v>232</v>
      </c>
      <c r="H91" s="224">
        <v>1</v>
      </c>
      <c r="I91" s="225"/>
      <c r="J91" s="226">
        <f>ROUND(I91*H91,2)</f>
        <v>0</v>
      </c>
      <c r="K91" s="222" t="s">
        <v>21</v>
      </c>
      <c r="L91" s="71"/>
      <c r="M91" s="227" t="s">
        <v>21</v>
      </c>
      <c r="N91" s="228" t="s">
        <v>43</v>
      </c>
      <c r="O91" s="46"/>
      <c r="P91" s="229">
        <f>O91*H91</f>
        <v>0</v>
      </c>
      <c r="Q91" s="229">
        <v>0</v>
      </c>
      <c r="R91" s="229">
        <f>Q91*H91</f>
        <v>0</v>
      </c>
      <c r="S91" s="229">
        <v>0</v>
      </c>
      <c r="T91" s="230">
        <f>S91*H91</f>
        <v>0</v>
      </c>
      <c r="AR91" s="23" t="s">
        <v>259</v>
      </c>
      <c r="AT91" s="23" t="s">
        <v>137</v>
      </c>
      <c r="AU91" s="23" t="s">
        <v>80</v>
      </c>
      <c r="AY91" s="23" t="s">
        <v>134</v>
      </c>
      <c r="BE91" s="231">
        <f>IF(N91="základní",J91,0)</f>
        <v>0</v>
      </c>
      <c r="BF91" s="231">
        <f>IF(N91="snížená",J91,0)</f>
        <v>0</v>
      </c>
      <c r="BG91" s="231">
        <f>IF(N91="zákl. přenesená",J91,0)</f>
        <v>0</v>
      </c>
      <c r="BH91" s="231">
        <f>IF(N91="sníž. přenesená",J91,0)</f>
        <v>0</v>
      </c>
      <c r="BI91" s="231">
        <f>IF(N91="nulová",J91,0)</f>
        <v>0</v>
      </c>
      <c r="BJ91" s="23" t="s">
        <v>80</v>
      </c>
      <c r="BK91" s="231">
        <f>ROUND(I91*H91,2)</f>
        <v>0</v>
      </c>
      <c r="BL91" s="23" t="s">
        <v>259</v>
      </c>
      <c r="BM91" s="23" t="s">
        <v>259</v>
      </c>
    </row>
    <row r="92" spans="2:65" s="1" customFormat="1" ht="16.5" customHeight="1">
      <c r="B92" s="45"/>
      <c r="C92" s="220" t="s">
        <v>219</v>
      </c>
      <c r="D92" s="220" t="s">
        <v>137</v>
      </c>
      <c r="E92" s="221" t="s">
        <v>1058</v>
      </c>
      <c r="F92" s="222" t="s">
        <v>1059</v>
      </c>
      <c r="G92" s="223" t="s">
        <v>232</v>
      </c>
      <c r="H92" s="224">
        <v>2</v>
      </c>
      <c r="I92" s="225"/>
      <c r="J92" s="226">
        <f>ROUND(I92*H92,2)</f>
        <v>0</v>
      </c>
      <c r="K92" s="222" t="s">
        <v>21</v>
      </c>
      <c r="L92" s="71"/>
      <c r="M92" s="227" t="s">
        <v>21</v>
      </c>
      <c r="N92" s="228" t="s">
        <v>43</v>
      </c>
      <c r="O92" s="46"/>
      <c r="P92" s="229">
        <f>O92*H92</f>
        <v>0</v>
      </c>
      <c r="Q92" s="229">
        <v>0</v>
      </c>
      <c r="R92" s="229">
        <f>Q92*H92</f>
        <v>0</v>
      </c>
      <c r="S92" s="229">
        <v>0</v>
      </c>
      <c r="T92" s="230">
        <f>S92*H92</f>
        <v>0</v>
      </c>
      <c r="AR92" s="23" t="s">
        <v>259</v>
      </c>
      <c r="AT92" s="23" t="s">
        <v>137</v>
      </c>
      <c r="AU92" s="23" t="s">
        <v>80</v>
      </c>
      <c r="AY92" s="23" t="s">
        <v>134</v>
      </c>
      <c r="BE92" s="231">
        <f>IF(N92="základní",J92,0)</f>
        <v>0</v>
      </c>
      <c r="BF92" s="231">
        <f>IF(N92="snížená",J92,0)</f>
        <v>0</v>
      </c>
      <c r="BG92" s="231">
        <f>IF(N92="zákl. přenesená",J92,0)</f>
        <v>0</v>
      </c>
      <c r="BH92" s="231">
        <f>IF(N92="sníž. přenesená",J92,0)</f>
        <v>0</v>
      </c>
      <c r="BI92" s="231">
        <f>IF(N92="nulová",J92,0)</f>
        <v>0</v>
      </c>
      <c r="BJ92" s="23" t="s">
        <v>80</v>
      </c>
      <c r="BK92" s="231">
        <f>ROUND(I92*H92,2)</f>
        <v>0</v>
      </c>
      <c r="BL92" s="23" t="s">
        <v>259</v>
      </c>
      <c r="BM92" s="23" t="s">
        <v>268</v>
      </c>
    </row>
    <row r="93" spans="2:65" s="1" customFormat="1" ht="16.5" customHeight="1">
      <c r="B93" s="45"/>
      <c r="C93" s="220" t="s">
        <v>225</v>
      </c>
      <c r="D93" s="220" t="s">
        <v>137</v>
      </c>
      <c r="E93" s="221" t="s">
        <v>1060</v>
      </c>
      <c r="F93" s="222" t="s">
        <v>1061</v>
      </c>
      <c r="G93" s="223" t="s">
        <v>232</v>
      </c>
      <c r="H93" s="224">
        <v>3</v>
      </c>
      <c r="I93" s="225"/>
      <c r="J93" s="226">
        <f>ROUND(I93*H93,2)</f>
        <v>0</v>
      </c>
      <c r="K93" s="222" t="s">
        <v>21</v>
      </c>
      <c r="L93" s="71"/>
      <c r="M93" s="227" t="s">
        <v>21</v>
      </c>
      <c r="N93" s="228" t="s">
        <v>43</v>
      </c>
      <c r="O93" s="46"/>
      <c r="P93" s="229">
        <f>O93*H93</f>
        <v>0</v>
      </c>
      <c r="Q93" s="229">
        <v>0.0005</v>
      </c>
      <c r="R93" s="229">
        <f>Q93*H93</f>
        <v>0.0015</v>
      </c>
      <c r="S93" s="229">
        <v>0</v>
      </c>
      <c r="T93" s="230">
        <f>S93*H93</f>
        <v>0</v>
      </c>
      <c r="AR93" s="23" t="s">
        <v>259</v>
      </c>
      <c r="AT93" s="23" t="s">
        <v>137</v>
      </c>
      <c r="AU93" s="23" t="s">
        <v>80</v>
      </c>
      <c r="AY93" s="23" t="s">
        <v>134</v>
      </c>
      <c r="BE93" s="231">
        <f>IF(N93="základní",J93,0)</f>
        <v>0</v>
      </c>
      <c r="BF93" s="231">
        <f>IF(N93="snížená",J93,0)</f>
        <v>0</v>
      </c>
      <c r="BG93" s="231">
        <f>IF(N93="zákl. přenesená",J93,0)</f>
        <v>0</v>
      </c>
      <c r="BH93" s="231">
        <f>IF(N93="sníž. přenesená",J93,0)</f>
        <v>0</v>
      </c>
      <c r="BI93" s="231">
        <f>IF(N93="nulová",J93,0)</f>
        <v>0</v>
      </c>
      <c r="BJ93" s="23" t="s">
        <v>80</v>
      </c>
      <c r="BK93" s="231">
        <f>ROUND(I93*H93,2)</f>
        <v>0</v>
      </c>
      <c r="BL93" s="23" t="s">
        <v>259</v>
      </c>
      <c r="BM93" s="23" t="s">
        <v>276</v>
      </c>
    </row>
    <row r="94" spans="2:65" s="1" customFormat="1" ht="16.5" customHeight="1">
      <c r="B94" s="45"/>
      <c r="C94" s="220" t="s">
        <v>229</v>
      </c>
      <c r="D94" s="220" t="s">
        <v>137</v>
      </c>
      <c r="E94" s="221" t="s">
        <v>1062</v>
      </c>
      <c r="F94" s="222" t="s">
        <v>1063</v>
      </c>
      <c r="G94" s="223" t="s">
        <v>245</v>
      </c>
      <c r="H94" s="224">
        <v>22</v>
      </c>
      <c r="I94" s="225"/>
      <c r="J94" s="226">
        <f>ROUND(I94*H94,2)</f>
        <v>0</v>
      </c>
      <c r="K94" s="222" t="s">
        <v>21</v>
      </c>
      <c r="L94" s="71"/>
      <c r="M94" s="227" t="s">
        <v>21</v>
      </c>
      <c r="N94" s="228" t="s">
        <v>43</v>
      </c>
      <c r="O94" s="46"/>
      <c r="P94" s="229">
        <f>O94*H94</f>
        <v>0</v>
      </c>
      <c r="Q94" s="229">
        <v>0</v>
      </c>
      <c r="R94" s="229">
        <f>Q94*H94</f>
        <v>0</v>
      </c>
      <c r="S94" s="229">
        <v>0</v>
      </c>
      <c r="T94" s="230">
        <f>S94*H94</f>
        <v>0</v>
      </c>
      <c r="AR94" s="23" t="s">
        <v>259</v>
      </c>
      <c r="AT94" s="23" t="s">
        <v>137</v>
      </c>
      <c r="AU94" s="23" t="s">
        <v>80</v>
      </c>
      <c r="AY94" s="23" t="s">
        <v>134</v>
      </c>
      <c r="BE94" s="231">
        <f>IF(N94="základní",J94,0)</f>
        <v>0</v>
      </c>
      <c r="BF94" s="231">
        <f>IF(N94="snížená",J94,0)</f>
        <v>0</v>
      </c>
      <c r="BG94" s="231">
        <f>IF(N94="zákl. přenesená",J94,0)</f>
        <v>0</v>
      </c>
      <c r="BH94" s="231">
        <f>IF(N94="sníž. přenesená",J94,0)</f>
        <v>0</v>
      </c>
      <c r="BI94" s="231">
        <f>IF(N94="nulová",J94,0)</f>
        <v>0</v>
      </c>
      <c r="BJ94" s="23" t="s">
        <v>80</v>
      </c>
      <c r="BK94" s="231">
        <f>ROUND(I94*H94,2)</f>
        <v>0</v>
      </c>
      <c r="BL94" s="23" t="s">
        <v>259</v>
      </c>
      <c r="BM94" s="23" t="s">
        <v>284</v>
      </c>
    </row>
    <row r="95" spans="2:65" s="1" customFormat="1" ht="16.5" customHeight="1">
      <c r="B95" s="45"/>
      <c r="C95" s="220" t="s">
        <v>234</v>
      </c>
      <c r="D95" s="220" t="s">
        <v>137</v>
      </c>
      <c r="E95" s="221" t="s">
        <v>1064</v>
      </c>
      <c r="F95" s="222" t="s">
        <v>1065</v>
      </c>
      <c r="G95" s="223" t="s">
        <v>181</v>
      </c>
      <c r="H95" s="224">
        <v>0.012</v>
      </c>
      <c r="I95" s="225"/>
      <c r="J95" s="226">
        <f>ROUND(I95*H95,2)</f>
        <v>0</v>
      </c>
      <c r="K95" s="222" t="s">
        <v>21</v>
      </c>
      <c r="L95" s="71"/>
      <c r="M95" s="227" t="s">
        <v>21</v>
      </c>
      <c r="N95" s="228" t="s">
        <v>43</v>
      </c>
      <c r="O95" s="46"/>
      <c r="P95" s="229">
        <f>O95*H95</f>
        <v>0</v>
      </c>
      <c r="Q95" s="229">
        <v>0</v>
      </c>
      <c r="R95" s="229">
        <f>Q95*H95</f>
        <v>0</v>
      </c>
      <c r="S95" s="229">
        <v>0</v>
      </c>
      <c r="T95" s="230">
        <f>S95*H95</f>
        <v>0</v>
      </c>
      <c r="AR95" s="23" t="s">
        <v>259</v>
      </c>
      <c r="AT95" s="23" t="s">
        <v>137</v>
      </c>
      <c r="AU95" s="23" t="s">
        <v>80</v>
      </c>
      <c r="AY95" s="23" t="s">
        <v>134</v>
      </c>
      <c r="BE95" s="231">
        <f>IF(N95="základní",J95,0)</f>
        <v>0</v>
      </c>
      <c r="BF95" s="231">
        <f>IF(N95="snížená",J95,0)</f>
        <v>0</v>
      </c>
      <c r="BG95" s="231">
        <f>IF(N95="zákl. přenesená",J95,0)</f>
        <v>0</v>
      </c>
      <c r="BH95" s="231">
        <f>IF(N95="sníž. přenesená",J95,0)</f>
        <v>0</v>
      </c>
      <c r="BI95" s="231">
        <f>IF(N95="nulová",J95,0)</f>
        <v>0</v>
      </c>
      <c r="BJ95" s="23" t="s">
        <v>80</v>
      </c>
      <c r="BK95" s="231">
        <f>ROUND(I95*H95,2)</f>
        <v>0</v>
      </c>
      <c r="BL95" s="23" t="s">
        <v>259</v>
      </c>
      <c r="BM95" s="23" t="s">
        <v>293</v>
      </c>
    </row>
    <row r="96" spans="2:63" s="10" customFormat="1" ht="37.4" customHeight="1">
      <c r="B96" s="204"/>
      <c r="C96" s="205"/>
      <c r="D96" s="206" t="s">
        <v>71</v>
      </c>
      <c r="E96" s="207" t="s">
        <v>1066</v>
      </c>
      <c r="F96" s="207" t="s">
        <v>1067</v>
      </c>
      <c r="G96" s="205"/>
      <c r="H96" s="205"/>
      <c r="I96" s="208"/>
      <c r="J96" s="209">
        <f>BK96</f>
        <v>0</v>
      </c>
      <c r="K96" s="205"/>
      <c r="L96" s="210"/>
      <c r="M96" s="211"/>
      <c r="N96" s="212"/>
      <c r="O96" s="212"/>
      <c r="P96" s="213">
        <f>SUM(P97:P111)</f>
        <v>0</v>
      </c>
      <c r="Q96" s="212"/>
      <c r="R96" s="213">
        <f>SUM(R97:R111)</f>
        <v>0.024390000000000002</v>
      </c>
      <c r="S96" s="212"/>
      <c r="T96" s="214">
        <f>SUM(T97:T111)</f>
        <v>0</v>
      </c>
      <c r="AR96" s="215" t="s">
        <v>82</v>
      </c>
      <c r="AT96" s="216" t="s">
        <v>71</v>
      </c>
      <c r="AU96" s="216" t="s">
        <v>72</v>
      </c>
      <c r="AY96" s="215" t="s">
        <v>134</v>
      </c>
      <c r="BK96" s="217">
        <f>SUM(BK97:BK111)</f>
        <v>0</v>
      </c>
    </row>
    <row r="97" spans="2:65" s="1" customFormat="1" ht="16.5" customHeight="1">
      <c r="B97" s="45"/>
      <c r="C97" s="220" t="s">
        <v>242</v>
      </c>
      <c r="D97" s="220" t="s">
        <v>137</v>
      </c>
      <c r="E97" s="221" t="s">
        <v>1068</v>
      </c>
      <c r="F97" s="222" t="s">
        <v>1069</v>
      </c>
      <c r="G97" s="223" t="s">
        <v>232</v>
      </c>
      <c r="H97" s="224">
        <v>2</v>
      </c>
      <c r="I97" s="225"/>
      <c r="J97" s="226">
        <f>ROUND(I97*H97,2)</f>
        <v>0</v>
      </c>
      <c r="K97" s="222" t="s">
        <v>21</v>
      </c>
      <c r="L97" s="71"/>
      <c r="M97" s="227" t="s">
        <v>21</v>
      </c>
      <c r="N97" s="228" t="s">
        <v>43</v>
      </c>
      <c r="O97" s="46"/>
      <c r="P97" s="229">
        <f>O97*H97</f>
        <v>0</v>
      </c>
      <c r="Q97" s="229">
        <v>0.002</v>
      </c>
      <c r="R97" s="229">
        <f>Q97*H97</f>
        <v>0.004</v>
      </c>
      <c r="S97" s="229">
        <v>0</v>
      </c>
      <c r="T97" s="230">
        <f>S97*H97</f>
        <v>0</v>
      </c>
      <c r="AR97" s="23" t="s">
        <v>259</v>
      </c>
      <c r="AT97" s="23" t="s">
        <v>137</v>
      </c>
      <c r="AU97" s="23" t="s">
        <v>80</v>
      </c>
      <c r="AY97" s="23" t="s">
        <v>134</v>
      </c>
      <c r="BE97" s="231">
        <f>IF(N97="základní",J97,0)</f>
        <v>0</v>
      </c>
      <c r="BF97" s="231">
        <f>IF(N97="snížená",J97,0)</f>
        <v>0</v>
      </c>
      <c r="BG97" s="231">
        <f>IF(N97="zákl. přenesená",J97,0)</f>
        <v>0</v>
      </c>
      <c r="BH97" s="231">
        <f>IF(N97="sníž. přenesená",J97,0)</f>
        <v>0</v>
      </c>
      <c r="BI97" s="231">
        <f>IF(N97="nulová",J97,0)</f>
        <v>0</v>
      </c>
      <c r="BJ97" s="23" t="s">
        <v>80</v>
      </c>
      <c r="BK97" s="231">
        <f>ROUND(I97*H97,2)</f>
        <v>0</v>
      </c>
      <c r="BL97" s="23" t="s">
        <v>259</v>
      </c>
      <c r="BM97" s="23" t="s">
        <v>303</v>
      </c>
    </row>
    <row r="98" spans="2:65" s="1" customFormat="1" ht="16.5" customHeight="1">
      <c r="B98" s="45"/>
      <c r="C98" s="220" t="s">
        <v>250</v>
      </c>
      <c r="D98" s="220" t="s">
        <v>137</v>
      </c>
      <c r="E98" s="221" t="s">
        <v>1070</v>
      </c>
      <c r="F98" s="222" t="s">
        <v>1071</v>
      </c>
      <c r="G98" s="223" t="s">
        <v>245</v>
      </c>
      <c r="H98" s="224">
        <v>15</v>
      </c>
      <c r="I98" s="225"/>
      <c r="J98" s="226">
        <f>ROUND(I98*H98,2)</f>
        <v>0</v>
      </c>
      <c r="K98" s="222" t="s">
        <v>21</v>
      </c>
      <c r="L98" s="71"/>
      <c r="M98" s="227" t="s">
        <v>21</v>
      </c>
      <c r="N98" s="228" t="s">
        <v>43</v>
      </c>
      <c r="O98" s="46"/>
      <c r="P98" s="229">
        <f>O98*H98</f>
        <v>0</v>
      </c>
      <c r="Q98" s="229">
        <v>0.00066</v>
      </c>
      <c r="R98" s="229">
        <f>Q98*H98</f>
        <v>0.009899999999999999</v>
      </c>
      <c r="S98" s="229">
        <v>0</v>
      </c>
      <c r="T98" s="230">
        <f>S98*H98</f>
        <v>0</v>
      </c>
      <c r="AR98" s="23" t="s">
        <v>259</v>
      </c>
      <c r="AT98" s="23" t="s">
        <v>137</v>
      </c>
      <c r="AU98" s="23" t="s">
        <v>80</v>
      </c>
      <c r="AY98" s="23" t="s">
        <v>134</v>
      </c>
      <c r="BE98" s="231">
        <f>IF(N98="základní",J98,0)</f>
        <v>0</v>
      </c>
      <c r="BF98" s="231">
        <f>IF(N98="snížená",J98,0)</f>
        <v>0</v>
      </c>
      <c r="BG98" s="231">
        <f>IF(N98="zákl. přenesená",J98,0)</f>
        <v>0</v>
      </c>
      <c r="BH98" s="231">
        <f>IF(N98="sníž. přenesená",J98,0)</f>
        <v>0</v>
      </c>
      <c r="BI98" s="231">
        <f>IF(N98="nulová",J98,0)</f>
        <v>0</v>
      </c>
      <c r="BJ98" s="23" t="s">
        <v>80</v>
      </c>
      <c r="BK98" s="231">
        <f>ROUND(I98*H98,2)</f>
        <v>0</v>
      </c>
      <c r="BL98" s="23" t="s">
        <v>259</v>
      </c>
      <c r="BM98" s="23" t="s">
        <v>313</v>
      </c>
    </row>
    <row r="99" spans="2:65" s="1" customFormat="1" ht="16.5" customHeight="1">
      <c r="B99" s="45"/>
      <c r="C99" s="220" t="s">
        <v>10</v>
      </c>
      <c r="D99" s="220" t="s">
        <v>137</v>
      </c>
      <c r="E99" s="221" t="s">
        <v>1072</v>
      </c>
      <c r="F99" s="222" t="s">
        <v>1073</v>
      </c>
      <c r="G99" s="223" t="s">
        <v>245</v>
      </c>
      <c r="H99" s="224">
        <v>5</v>
      </c>
      <c r="I99" s="225"/>
      <c r="J99" s="226">
        <f>ROUND(I99*H99,2)</f>
        <v>0</v>
      </c>
      <c r="K99" s="222" t="s">
        <v>21</v>
      </c>
      <c r="L99" s="71"/>
      <c r="M99" s="227" t="s">
        <v>21</v>
      </c>
      <c r="N99" s="228" t="s">
        <v>43</v>
      </c>
      <c r="O99" s="46"/>
      <c r="P99" s="229">
        <f>O99*H99</f>
        <v>0</v>
      </c>
      <c r="Q99" s="229">
        <v>0.00091</v>
      </c>
      <c r="R99" s="229">
        <f>Q99*H99</f>
        <v>0.00455</v>
      </c>
      <c r="S99" s="229">
        <v>0</v>
      </c>
      <c r="T99" s="230">
        <f>S99*H99</f>
        <v>0</v>
      </c>
      <c r="AR99" s="23" t="s">
        <v>259</v>
      </c>
      <c r="AT99" s="23" t="s">
        <v>137</v>
      </c>
      <c r="AU99" s="23" t="s">
        <v>80</v>
      </c>
      <c r="AY99" s="23" t="s">
        <v>134</v>
      </c>
      <c r="BE99" s="231">
        <f>IF(N99="základní",J99,0)</f>
        <v>0</v>
      </c>
      <c r="BF99" s="231">
        <f>IF(N99="snížená",J99,0)</f>
        <v>0</v>
      </c>
      <c r="BG99" s="231">
        <f>IF(N99="zákl. přenesená",J99,0)</f>
        <v>0</v>
      </c>
      <c r="BH99" s="231">
        <f>IF(N99="sníž. přenesená",J99,0)</f>
        <v>0</v>
      </c>
      <c r="BI99" s="231">
        <f>IF(N99="nulová",J99,0)</f>
        <v>0</v>
      </c>
      <c r="BJ99" s="23" t="s">
        <v>80</v>
      </c>
      <c r="BK99" s="231">
        <f>ROUND(I99*H99,2)</f>
        <v>0</v>
      </c>
      <c r="BL99" s="23" t="s">
        <v>259</v>
      </c>
      <c r="BM99" s="23" t="s">
        <v>325</v>
      </c>
    </row>
    <row r="100" spans="2:65" s="1" customFormat="1" ht="16.5" customHeight="1">
      <c r="B100" s="45"/>
      <c r="C100" s="220" t="s">
        <v>259</v>
      </c>
      <c r="D100" s="220" t="s">
        <v>137</v>
      </c>
      <c r="E100" s="221" t="s">
        <v>1074</v>
      </c>
      <c r="F100" s="222" t="s">
        <v>1075</v>
      </c>
      <c r="G100" s="223" t="s">
        <v>245</v>
      </c>
      <c r="H100" s="224">
        <v>3</v>
      </c>
      <c r="I100" s="225"/>
      <c r="J100" s="226">
        <f>ROUND(I100*H100,2)</f>
        <v>0</v>
      </c>
      <c r="K100" s="222" t="s">
        <v>21</v>
      </c>
      <c r="L100" s="71"/>
      <c r="M100" s="227" t="s">
        <v>21</v>
      </c>
      <c r="N100" s="228" t="s">
        <v>43</v>
      </c>
      <c r="O100" s="46"/>
      <c r="P100" s="229">
        <f>O100*H100</f>
        <v>0</v>
      </c>
      <c r="Q100" s="229">
        <v>0.00078</v>
      </c>
      <c r="R100" s="229">
        <f>Q100*H100</f>
        <v>0.00234</v>
      </c>
      <c r="S100" s="229">
        <v>0</v>
      </c>
      <c r="T100" s="230">
        <f>S100*H100</f>
        <v>0</v>
      </c>
      <c r="AR100" s="23" t="s">
        <v>259</v>
      </c>
      <c r="AT100" s="23" t="s">
        <v>137</v>
      </c>
      <c r="AU100" s="23" t="s">
        <v>80</v>
      </c>
      <c r="AY100" s="23" t="s">
        <v>134</v>
      </c>
      <c r="BE100" s="231">
        <f>IF(N100="základní",J100,0)</f>
        <v>0</v>
      </c>
      <c r="BF100" s="231">
        <f>IF(N100="snížená",J100,0)</f>
        <v>0</v>
      </c>
      <c r="BG100" s="231">
        <f>IF(N100="zákl. přenesená",J100,0)</f>
        <v>0</v>
      </c>
      <c r="BH100" s="231">
        <f>IF(N100="sníž. přenesená",J100,0)</f>
        <v>0</v>
      </c>
      <c r="BI100" s="231">
        <f>IF(N100="nulová",J100,0)</f>
        <v>0</v>
      </c>
      <c r="BJ100" s="23" t="s">
        <v>80</v>
      </c>
      <c r="BK100" s="231">
        <f>ROUND(I100*H100,2)</f>
        <v>0</v>
      </c>
      <c r="BL100" s="23" t="s">
        <v>259</v>
      </c>
      <c r="BM100" s="23" t="s">
        <v>335</v>
      </c>
    </row>
    <row r="101" spans="2:65" s="1" customFormat="1" ht="16.5" customHeight="1">
      <c r="B101" s="45"/>
      <c r="C101" s="220" t="s">
        <v>263</v>
      </c>
      <c r="D101" s="220" t="s">
        <v>137</v>
      </c>
      <c r="E101" s="221" t="s">
        <v>1076</v>
      </c>
      <c r="F101" s="222" t="s">
        <v>1077</v>
      </c>
      <c r="G101" s="223" t="s">
        <v>245</v>
      </c>
      <c r="H101" s="224">
        <v>15</v>
      </c>
      <c r="I101" s="225"/>
      <c r="J101" s="226">
        <f>ROUND(I101*H101,2)</f>
        <v>0</v>
      </c>
      <c r="K101" s="222" t="s">
        <v>21</v>
      </c>
      <c r="L101" s="71"/>
      <c r="M101" s="227" t="s">
        <v>21</v>
      </c>
      <c r="N101" s="228" t="s">
        <v>43</v>
      </c>
      <c r="O101" s="46"/>
      <c r="P101" s="229">
        <f>O101*H101</f>
        <v>0</v>
      </c>
      <c r="Q101" s="229">
        <v>4E-05</v>
      </c>
      <c r="R101" s="229">
        <f>Q101*H101</f>
        <v>0.0006000000000000001</v>
      </c>
      <c r="S101" s="229">
        <v>0</v>
      </c>
      <c r="T101" s="230">
        <f>S101*H101</f>
        <v>0</v>
      </c>
      <c r="AR101" s="23" t="s">
        <v>259</v>
      </c>
      <c r="AT101" s="23" t="s">
        <v>137</v>
      </c>
      <c r="AU101" s="23" t="s">
        <v>80</v>
      </c>
      <c r="AY101" s="23" t="s">
        <v>134</v>
      </c>
      <c r="BE101" s="231">
        <f>IF(N101="základní",J101,0)</f>
        <v>0</v>
      </c>
      <c r="BF101" s="231">
        <f>IF(N101="snížená",J101,0)</f>
        <v>0</v>
      </c>
      <c r="BG101" s="231">
        <f>IF(N101="zákl. přenesená",J101,0)</f>
        <v>0</v>
      </c>
      <c r="BH101" s="231">
        <f>IF(N101="sníž. přenesená",J101,0)</f>
        <v>0</v>
      </c>
      <c r="BI101" s="231">
        <f>IF(N101="nulová",J101,0)</f>
        <v>0</v>
      </c>
      <c r="BJ101" s="23" t="s">
        <v>80</v>
      </c>
      <c r="BK101" s="231">
        <f>ROUND(I101*H101,2)</f>
        <v>0</v>
      </c>
      <c r="BL101" s="23" t="s">
        <v>259</v>
      </c>
      <c r="BM101" s="23" t="s">
        <v>345</v>
      </c>
    </row>
    <row r="102" spans="2:65" s="1" customFormat="1" ht="16.5" customHeight="1">
      <c r="B102" s="45"/>
      <c r="C102" s="220" t="s">
        <v>268</v>
      </c>
      <c r="D102" s="220" t="s">
        <v>137</v>
      </c>
      <c r="E102" s="221" t="s">
        <v>1078</v>
      </c>
      <c r="F102" s="222" t="s">
        <v>1079</v>
      </c>
      <c r="G102" s="223" t="s">
        <v>245</v>
      </c>
      <c r="H102" s="224">
        <v>5</v>
      </c>
      <c r="I102" s="225"/>
      <c r="J102" s="226">
        <f>ROUND(I102*H102,2)</f>
        <v>0</v>
      </c>
      <c r="K102" s="222" t="s">
        <v>21</v>
      </c>
      <c r="L102" s="71"/>
      <c r="M102" s="227" t="s">
        <v>21</v>
      </c>
      <c r="N102" s="228" t="s">
        <v>43</v>
      </c>
      <c r="O102" s="46"/>
      <c r="P102" s="229">
        <f>O102*H102</f>
        <v>0</v>
      </c>
      <c r="Q102" s="229">
        <v>4E-05</v>
      </c>
      <c r="R102" s="229">
        <f>Q102*H102</f>
        <v>0.0002</v>
      </c>
      <c r="S102" s="229">
        <v>0</v>
      </c>
      <c r="T102" s="230">
        <f>S102*H102</f>
        <v>0</v>
      </c>
      <c r="AR102" s="23" t="s">
        <v>259</v>
      </c>
      <c r="AT102" s="23" t="s">
        <v>137</v>
      </c>
      <c r="AU102" s="23" t="s">
        <v>80</v>
      </c>
      <c r="AY102" s="23" t="s">
        <v>134</v>
      </c>
      <c r="BE102" s="231">
        <f>IF(N102="základní",J102,0)</f>
        <v>0</v>
      </c>
      <c r="BF102" s="231">
        <f>IF(N102="snížená",J102,0)</f>
        <v>0</v>
      </c>
      <c r="BG102" s="231">
        <f>IF(N102="zákl. přenesená",J102,0)</f>
        <v>0</v>
      </c>
      <c r="BH102" s="231">
        <f>IF(N102="sníž. přenesená",J102,0)</f>
        <v>0</v>
      </c>
      <c r="BI102" s="231">
        <f>IF(N102="nulová",J102,0)</f>
        <v>0</v>
      </c>
      <c r="BJ102" s="23" t="s">
        <v>80</v>
      </c>
      <c r="BK102" s="231">
        <f>ROUND(I102*H102,2)</f>
        <v>0</v>
      </c>
      <c r="BL102" s="23" t="s">
        <v>259</v>
      </c>
      <c r="BM102" s="23" t="s">
        <v>355</v>
      </c>
    </row>
    <row r="103" spans="2:65" s="1" customFormat="1" ht="16.5" customHeight="1">
      <c r="B103" s="45"/>
      <c r="C103" s="220" t="s">
        <v>272</v>
      </c>
      <c r="D103" s="220" t="s">
        <v>137</v>
      </c>
      <c r="E103" s="221" t="s">
        <v>1080</v>
      </c>
      <c r="F103" s="222" t="s">
        <v>1081</v>
      </c>
      <c r="G103" s="223" t="s">
        <v>245</v>
      </c>
      <c r="H103" s="224">
        <v>3</v>
      </c>
      <c r="I103" s="225"/>
      <c r="J103" s="226">
        <f>ROUND(I103*H103,2)</f>
        <v>0</v>
      </c>
      <c r="K103" s="222" t="s">
        <v>21</v>
      </c>
      <c r="L103" s="71"/>
      <c r="M103" s="227" t="s">
        <v>21</v>
      </c>
      <c r="N103" s="228" t="s">
        <v>43</v>
      </c>
      <c r="O103" s="46"/>
      <c r="P103" s="229">
        <f>O103*H103</f>
        <v>0</v>
      </c>
      <c r="Q103" s="229">
        <v>0.00012</v>
      </c>
      <c r="R103" s="229">
        <f>Q103*H103</f>
        <v>0.00036</v>
      </c>
      <c r="S103" s="229">
        <v>0</v>
      </c>
      <c r="T103" s="230">
        <f>S103*H103</f>
        <v>0</v>
      </c>
      <c r="AR103" s="23" t="s">
        <v>259</v>
      </c>
      <c r="AT103" s="23" t="s">
        <v>137</v>
      </c>
      <c r="AU103" s="23" t="s">
        <v>80</v>
      </c>
      <c r="AY103" s="23" t="s">
        <v>134</v>
      </c>
      <c r="BE103" s="231">
        <f>IF(N103="základní",J103,0)</f>
        <v>0</v>
      </c>
      <c r="BF103" s="231">
        <f>IF(N103="snížená",J103,0)</f>
        <v>0</v>
      </c>
      <c r="BG103" s="231">
        <f>IF(N103="zákl. přenesená",J103,0)</f>
        <v>0</v>
      </c>
      <c r="BH103" s="231">
        <f>IF(N103="sníž. přenesená",J103,0)</f>
        <v>0</v>
      </c>
      <c r="BI103" s="231">
        <f>IF(N103="nulová",J103,0)</f>
        <v>0</v>
      </c>
      <c r="BJ103" s="23" t="s">
        <v>80</v>
      </c>
      <c r="BK103" s="231">
        <f>ROUND(I103*H103,2)</f>
        <v>0</v>
      </c>
      <c r="BL103" s="23" t="s">
        <v>259</v>
      </c>
      <c r="BM103" s="23" t="s">
        <v>364</v>
      </c>
    </row>
    <row r="104" spans="2:65" s="1" customFormat="1" ht="16.5" customHeight="1">
      <c r="B104" s="45"/>
      <c r="C104" s="220" t="s">
        <v>276</v>
      </c>
      <c r="D104" s="220" t="s">
        <v>137</v>
      </c>
      <c r="E104" s="221" t="s">
        <v>1082</v>
      </c>
      <c r="F104" s="222" t="s">
        <v>1083</v>
      </c>
      <c r="G104" s="223" t="s">
        <v>232</v>
      </c>
      <c r="H104" s="224">
        <v>7</v>
      </c>
      <c r="I104" s="225"/>
      <c r="J104" s="226">
        <f>ROUND(I104*H104,2)</f>
        <v>0</v>
      </c>
      <c r="K104" s="222" t="s">
        <v>21</v>
      </c>
      <c r="L104" s="71"/>
      <c r="M104" s="227" t="s">
        <v>21</v>
      </c>
      <c r="N104" s="228" t="s">
        <v>43</v>
      </c>
      <c r="O104" s="46"/>
      <c r="P104" s="229">
        <f>O104*H104</f>
        <v>0</v>
      </c>
      <c r="Q104" s="229">
        <v>0</v>
      </c>
      <c r="R104" s="229">
        <f>Q104*H104</f>
        <v>0</v>
      </c>
      <c r="S104" s="229">
        <v>0</v>
      </c>
      <c r="T104" s="230">
        <f>S104*H104</f>
        <v>0</v>
      </c>
      <c r="AR104" s="23" t="s">
        <v>259</v>
      </c>
      <c r="AT104" s="23" t="s">
        <v>137</v>
      </c>
      <c r="AU104" s="23" t="s">
        <v>80</v>
      </c>
      <c r="AY104" s="23" t="s">
        <v>134</v>
      </c>
      <c r="BE104" s="231">
        <f>IF(N104="základní",J104,0)</f>
        <v>0</v>
      </c>
      <c r="BF104" s="231">
        <f>IF(N104="snížená",J104,0)</f>
        <v>0</v>
      </c>
      <c r="BG104" s="231">
        <f>IF(N104="zákl. přenesená",J104,0)</f>
        <v>0</v>
      </c>
      <c r="BH104" s="231">
        <f>IF(N104="sníž. přenesená",J104,0)</f>
        <v>0</v>
      </c>
      <c r="BI104" s="231">
        <f>IF(N104="nulová",J104,0)</f>
        <v>0</v>
      </c>
      <c r="BJ104" s="23" t="s">
        <v>80</v>
      </c>
      <c r="BK104" s="231">
        <f>ROUND(I104*H104,2)</f>
        <v>0</v>
      </c>
      <c r="BL104" s="23" t="s">
        <v>259</v>
      </c>
      <c r="BM104" s="23" t="s">
        <v>374</v>
      </c>
    </row>
    <row r="105" spans="2:65" s="1" customFormat="1" ht="16.5" customHeight="1">
      <c r="B105" s="45"/>
      <c r="C105" s="220" t="s">
        <v>9</v>
      </c>
      <c r="D105" s="220" t="s">
        <v>137</v>
      </c>
      <c r="E105" s="221" t="s">
        <v>1084</v>
      </c>
      <c r="F105" s="222" t="s">
        <v>1085</v>
      </c>
      <c r="G105" s="223" t="s">
        <v>232</v>
      </c>
      <c r="H105" s="224">
        <v>4</v>
      </c>
      <c r="I105" s="225"/>
      <c r="J105" s="226">
        <f>ROUND(I105*H105,2)</f>
        <v>0</v>
      </c>
      <c r="K105" s="222" t="s">
        <v>21</v>
      </c>
      <c r="L105" s="71"/>
      <c r="M105" s="227" t="s">
        <v>21</v>
      </c>
      <c r="N105" s="228" t="s">
        <v>43</v>
      </c>
      <c r="O105" s="46"/>
      <c r="P105" s="229">
        <f>O105*H105</f>
        <v>0</v>
      </c>
      <c r="Q105" s="229">
        <v>0.00013</v>
      </c>
      <c r="R105" s="229">
        <f>Q105*H105</f>
        <v>0.00052</v>
      </c>
      <c r="S105" s="229">
        <v>0</v>
      </c>
      <c r="T105" s="230">
        <f>S105*H105</f>
        <v>0</v>
      </c>
      <c r="AR105" s="23" t="s">
        <v>259</v>
      </c>
      <c r="AT105" s="23" t="s">
        <v>137</v>
      </c>
      <c r="AU105" s="23" t="s">
        <v>80</v>
      </c>
      <c r="AY105" s="23" t="s">
        <v>134</v>
      </c>
      <c r="BE105" s="231">
        <f>IF(N105="základní",J105,0)</f>
        <v>0</v>
      </c>
      <c r="BF105" s="231">
        <f>IF(N105="snížená",J105,0)</f>
        <v>0</v>
      </c>
      <c r="BG105" s="231">
        <f>IF(N105="zákl. přenesená",J105,0)</f>
        <v>0</v>
      </c>
      <c r="BH105" s="231">
        <f>IF(N105="sníž. přenesená",J105,0)</f>
        <v>0</v>
      </c>
      <c r="BI105" s="231">
        <f>IF(N105="nulová",J105,0)</f>
        <v>0</v>
      </c>
      <c r="BJ105" s="23" t="s">
        <v>80</v>
      </c>
      <c r="BK105" s="231">
        <f>ROUND(I105*H105,2)</f>
        <v>0</v>
      </c>
      <c r="BL105" s="23" t="s">
        <v>259</v>
      </c>
      <c r="BM105" s="23" t="s">
        <v>387</v>
      </c>
    </row>
    <row r="106" spans="2:65" s="1" customFormat="1" ht="16.5" customHeight="1">
      <c r="B106" s="45"/>
      <c r="C106" s="220" t="s">
        <v>284</v>
      </c>
      <c r="D106" s="220" t="s">
        <v>137</v>
      </c>
      <c r="E106" s="221" t="s">
        <v>1086</v>
      </c>
      <c r="F106" s="222" t="s">
        <v>1087</v>
      </c>
      <c r="G106" s="223" t="s">
        <v>232</v>
      </c>
      <c r="H106" s="224">
        <v>3</v>
      </c>
      <c r="I106" s="225"/>
      <c r="J106" s="226">
        <f>ROUND(I106*H106,2)</f>
        <v>0</v>
      </c>
      <c r="K106" s="222" t="s">
        <v>21</v>
      </c>
      <c r="L106" s="71"/>
      <c r="M106" s="227" t="s">
        <v>21</v>
      </c>
      <c r="N106" s="228" t="s">
        <v>43</v>
      </c>
      <c r="O106" s="46"/>
      <c r="P106" s="229">
        <f>O106*H106</f>
        <v>0</v>
      </c>
      <c r="Q106" s="229">
        <v>0.00022</v>
      </c>
      <c r="R106" s="229">
        <f>Q106*H106</f>
        <v>0.00066</v>
      </c>
      <c r="S106" s="229">
        <v>0</v>
      </c>
      <c r="T106" s="230">
        <f>S106*H106</f>
        <v>0</v>
      </c>
      <c r="AR106" s="23" t="s">
        <v>259</v>
      </c>
      <c r="AT106" s="23" t="s">
        <v>137</v>
      </c>
      <c r="AU106" s="23" t="s">
        <v>80</v>
      </c>
      <c r="AY106" s="23" t="s">
        <v>134</v>
      </c>
      <c r="BE106" s="231">
        <f>IF(N106="základní",J106,0)</f>
        <v>0</v>
      </c>
      <c r="BF106" s="231">
        <f>IF(N106="snížená",J106,0)</f>
        <v>0</v>
      </c>
      <c r="BG106" s="231">
        <f>IF(N106="zákl. přenesená",J106,0)</f>
        <v>0</v>
      </c>
      <c r="BH106" s="231">
        <f>IF(N106="sníž. přenesená",J106,0)</f>
        <v>0</v>
      </c>
      <c r="BI106" s="231">
        <f>IF(N106="nulová",J106,0)</f>
        <v>0</v>
      </c>
      <c r="BJ106" s="23" t="s">
        <v>80</v>
      </c>
      <c r="BK106" s="231">
        <f>ROUND(I106*H106,2)</f>
        <v>0</v>
      </c>
      <c r="BL106" s="23" t="s">
        <v>259</v>
      </c>
      <c r="BM106" s="23" t="s">
        <v>397</v>
      </c>
    </row>
    <row r="107" spans="2:65" s="1" customFormat="1" ht="16.5" customHeight="1">
      <c r="B107" s="45"/>
      <c r="C107" s="220" t="s">
        <v>289</v>
      </c>
      <c r="D107" s="220" t="s">
        <v>137</v>
      </c>
      <c r="E107" s="221" t="s">
        <v>1088</v>
      </c>
      <c r="F107" s="222" t="s">
        <v>1089</v>
      </c>
      <c r="G107" s="223" t="s">
        <v>232</v>
      </c>
      <c r="H107" s="224">
        <v>1</v>
      </c>
      <c r="I107" s="225"/>
      <c r="J107" s="226">
        <f>ROUND(I107*H107,2)</f>
        <v>0</v>
      </c>
      <c r="K107" s="222" t="s">
        <v>21</v>
      </c>
      <c r="L107" s="71"/>
      <c r="M107" s="227" t="s">
        <v>21</v>
      </c>
      <c r="N107" s="228" t="s">
        <v>43</v>
      </c>
      <c r="O107" s="46"/>
      <c r="P107" s="229">
        <f>O107*H107</f>
        <v>0</v>
      </c>
      <c r="Q107" s="229">
        <v>0.00034</v>
      </c>
      <c r="R107" s="229">
        <f>Q107*H107</f>
        <v>0.00034</v>
      </c>
      <c r="S107" s="229">
        <v>0</v>
      </c>
      <c r="T107" s="230">
        <f>S107*H107</f>
        <v>0</v>
      </c>
      <c r="AR107" s="23" t="s">
        <v>259</v>
      </c>
      <c r="AT107" s="23" t="s">
        <v>137</v>
      </c>
      <c r="AU107" s="23" t="s">
        <v>80</v>
      </c>
      <c r="AY107" s="23" t="s">
        <v>134</v>
      </c>
      <c r="BE107" s="231">
        <f>IF(N107="základní",J107,0)</f>
        <v>0</v>
      </c>
      <c r="BF107" s="231">
        <f>IF(N107="snížená",J107,0)</f>
        <v>0</v>
      </c>
      <c r="BG107" s="231">
        <f>IF(N107="zákl. přenesená",J107,0)</f>
        <v>0</v>
      </c>
      <c r="BH107" s="231">
        <f>IF(N107="sníž. přenesená",J107,0)</f>
        <v>0</v>
      </c>
      <c r="BI107" s="231">
        <f>IF(N107="nulová",J107,0)</f>
        <v>0</v>
      </c>
      <c r="BJ107" s="23" t="s">
        <v>80</v>
      </c>
      <c r="BK107" s="231">
        <f>ROUND(I107*H107,2)</f>
        <v>0</v>
      </c>
      <c r="BL107" s="23" t="s">
        <v>259</v>
      </c>
      <c r="BM107" s="23" t="s">
        <v>407</v>
      </c>
    </row>
    <row r="108" spans="2:65" s="1" customFormat="1" ht="16.5" customHeight="1">
      <c r="B108" s="45"/>
      <c r="C108" s="220" t="s">
        <v>293</v>
      </c>
      <c r="D108" s="220" t="s">
        <v>137</v>
      </c>
      <c r="E108" s="221" t="s">
        <v>1090</v>
      </c>
      <c r="F108" s="222" t="s">
        <v>1091</v>
      </c>
      <c r="G108" s="223" t="s">
        <v>232</v>
      </c>
      <c r="H108" s="224">
        <v>1</v>
      </c>
      <c r="I108" s="225"/>
      <c r="J108" s="226">
        <f>ROUND(I108*H108,2)</f>
        <v>0</v>
      </c>
      <c r="K108" s="222" t="s">
        <v>21</v>
      </c>
      <c r="L108" s="71"/>
      <c r="M108" s="227" t="s">
        <v>21</v>
      </c>
      <c r="N108" s="228" t="s">
        <v>43</v>
      </c>
      <c r="O108" s="46"/>
      <c r="P108" s="229">
        <f>O108*H108</f>
        <v>0</v>
      </c>
      <c r="Q108" s="229">
        <v>0.00057</v>
      </c>
      <c r="R108" s="229">
        <f>Q108*H108</f>
        <v>0.00057</v>
      </c>
      <c r="S108" s="229">
        <v>0</v>
      </c>
      <c r="T108" s="230">
        <f>S108*H108</f>
        <v>0</v>
      </c>
      <c r="AR108" s="23" t="s">
        <v>259</v>
      </c>
      <c r="AT108" s="23" t="s">
        <v>137</v>
      </c>
      <c r="AU108" s="23" t="s">
        <v>80</v>
      </c>
      <c r="AY108" s="23" t="s">
        <v>134</v>
      </c>
      <c r="BE108" s="231">
        <f>IF(N108="základní",J108,0)</f>
        <v>0</v>
      </c>
      <c r="BF108" s="231">
        <f>IF(N108="snížená",J108,0)</f>
        <v>0</v>
      </c>
      <c r="BG108" s="231">
        <f>IF(N108="zákl. přenesená",J108,0)</f>
        <v>0</v>
      </c>
      <c r="BH108" s="231">
        <f>IF(N108="sníž. přenesená",J108,0)</f>
        <v>0</v>
      </c>
      <c r="BI108" s="231">
        <f>IF(N108="nulová",J108,0)</f>
        <v>0</v>
      </c>
      <c r="BJ108" s="23" t="s">
        <v>80</v>
      </c>
      <c r="BK108" s="231">
        <f>ROUND(I108*H108,2)</f>
        <v>0</v>
      </c>
      <c r="BL108" s="23" t="s">
        <v>259</v>
      </c>
      <c r="BM108" s="23" t="s">
        <v>418</v>
      </c>
    </row>
    <row r="109" spans="2:65" s="1" customFormat="1" ht="16.5" customHeight="1">
      <c r="B109" s="45"/>
      <c r="C109" s="220" t="s">
        <v>298</v>
      </c>
      <c r="D109" s="220" t="s">
        <v>137</v>
      </c>
      <c r="E109" s="221" t="s">
        <v>1092</v>
      </c>
      <c r="F109" s="222" t="s">
        <v>1093</v>
      </c>
      <c r="G109" s="223" t="s">
        <v>232</v>
      </c>
      <c r="H109" s="224">
        <v>1</v>
      </c>
      <c r="I109" s="225"/>
      <c r="J109" s="226">
        <f>ROUND(I109*H109,2)</f>
        <v>0</v>
      </c>
      <c r="K109" s="222" t="s">
        <v>21</v>
      </c>
      <c r="L109" s="71"/>
      <c r="M109" s="227" t="s">
        <v>21</v>
      </c>
      <c r="N109" s="228" t="s">
        <v>43</v>
      </c>
      <c r="O109" s="46"/>
      <c r="P109" s="229">
        <f>O109*H109</f>
        <v>0</v>
      </c>
      <c r="Q109" s="229">
        <v>0.00012</v>
      </c>
      <c r="R109" s="229">
        <f>Q109*H109</f>
        <v>0.00012</v>
      </c>
      <c r="S109" s="229">
        <v>0</v>
      </c>
      <c r="T109" s="230">
        <f>S109*H109</f>
        <v>0</v>
      </c>
      <c r="AR109" s="23" t="s">
        <v>259</v>
      </c>
      <c r="AT109" s="23" t="s">
        <v>137</v>
      </c>
      <c r="AU109" s="23" t="s">
        <v>80</v>
      </c>
      <c r="AY109" s="23" t="s">
        <v>134</v>
      </c>
      <c r="BE109" s="231">
        <f>IF(N109="základní",J109,0)</f>
        <v>0</v>
      </c>
      <c r="BF109" s="231">
        <f>IF(N109="snížená",J109,0)</f>
        <v>0</v>
      </c>
      <c r="BG109" s="231">
        <f>IF(N109="zákl. přenesená",J109,0)</f>
        <v>0</v>
      </c>
      <c r="BH109" s="231">
        <f>IF(N109="sníž. přenesená",J109,0)</f>
        <v>0</v>
      </c>
      <c r="BI109" s="231">
        <f>IF(N109="nulová",J109,0)</f>
        <v>0</v>
      </c>
      <c r="BJ109" s="23" t="s">
        <v>80</v>
      </c>
      <c r="BK109" s="231">
        <f>ROUND(I109*H109,2)</f>
        <v>0</v>
      </c>
      <c r="BL109" s="23" t="s">
        <v>259</v>
      </c>
      <c r="BM109" s="23" t="s">
        <v>426</v>
      </c>
    </row>
    <row r="110" spans="2:65" s="1" customFormat="1" ht="16.5" customHeight="1">
      <c r="B110" s="45"/>
      <c r="C110" s="220" t="s">
        <v>303</v>
      </c>
      <c r="D110" s="220" t="s">
        <v>137</v>
      </c>
      <c r="E110" s="221" t="s">
        <v>1094</v>
      </c>
      <c r="F110" s="222" t="s">
        <v>1095</v>
      </c>
      <c r="G110" s="223" t="s">
        <v>245</v>
      </c>
      <c r="H110" s="224">
        <v>23</v>
      </c>
      <c r="I110" s="225"/>
      <c r="J110" s="226">
        <f>ROUND(I110*H110,2)</f>
        <v>0</v>
      </c>
      <c r="K110" s="222" t="s">
        <v>21</v>
      </c>
      <c r="L110" s="71"/>
      <c r="M110" s="227" t="s">
        <v>21</v>
      </c>
      <c r="N110" s="228" t="s">
        <v>43</v>
      </c>
      <c r="O110" s="46"/>
      <c r="P110" s="229">
        <f>O110*H110</f>
        <v>0</v>
      </c>
      <c r="Q110" s="229">
        <v>1E-05</v>
      </c>
      <c r="R110" s="229">
        <f>Q110*H110</f>
        <v>0.00023</v>
      </c>
      <c r="S110" s="229">
        <v>0</v>
      </c>
      <c r="T110" s="230">
        <f>S110*H110</f>
        <v>0</v>
      </c>
      <c r="AR110" s="23" t="s">
        <v>259</v>
      </c>
      <c r="AT110" s="23" t="s">
        <v>137</v>
      </c>
      <c r="AU110" s="23" t="s">
        <v>80</v>
      </c>
      <c r="AY110" s="23" t="s">
        <v>134</v>
      </c>
      <c r="BE110" s="231">
        <f>IF(N110="základní",J110,0)</f>
        <v>0</v>
      </c>
      <c r="BF110" s="231">
        <f>IF(N110="snížená",J110,0)</f>
        <v>0</v>
      </c>
      <c r="BG110" s="231">
        <f>IF(N110="zákl. přenesená",J110,0)</f>
        <v>0</v>
      </c>
      <c r="BH110" s="231">
        <f>IF(N110="sníž. přenesená",J110,0)</f>
        <v>0</v>
      </c>
      <c r="BI110" s="231">
        <f>IF(N110="nulová",J110,0)</f>
        <v>0</v>
      </c>
      <c r="BJ110" s="23" t="s">
        <v>80</v>
      </c>
      <c r="BK110" s="231">
        <f>ROUND(I110*H110,2)</f>
        <v>0</v>
      </c>
      <c r="BL110" s="23" t="s">
        <v>259</v>
      </c>
      <c r="BM110" s="23" t="s">
        <v>439</v>
      </c>
    </row>
    <row r="111" spans="2:65" s="1" customFormat="1" ht="25.5" customHeight="1">
      <c r="B111" s="45"/>
      <c r="C111" s="220" t="s">
        <v>309</v>
      </c>
      <c r="D111" s="220" t="s">
        <v>137</v>
      </c>
      <c r="E111" s="221" t="s">
        <v>1096</v>
      </c>
      <c r="F111" s="222" t="s">
        <v>1097</v>
      </c>
      <c r="G111" s="223" t="s">
        <v>181</v>
      </c>
      <c r="H111" s="224">
        <v>0.024</v>
      </c>
      <c r="I111" s="225"/>
      <c r="J111" s="226">
        <f>ROUND(I111*H111,2)</f>
        <v>0</v>
      </c>
      <c r="K111" s="222" t="s">
        <v>21</v>
      </c>
      <c r="L111" s="71"/>
      <c r="M111" s="227" t="s">
        <v>21</v>
      </c>
      <c r="N111" s="228" t="s">
        <v>43</v>
      </c>
      <c r="O111" s="46"/>
      <c r="P111" s="229">
        <f>O111*H111</f>
        <v>0</v>
      </c>
      <c r="Q111" s="229">
        <v>0</v>
      </c>
      <c r="R111" s="229">
        <f>Q111*H111</f>
        <v>0</v>
      </c>
      <c r="S111" s="229">
        <v>0</v>
      </c>
      <c r="T111" s="230">
        <f>S111*H111</f>
        <v>0</v>
      </c>
      <c r="AR111" s="23" t="s">
        <v>259</v>
      </c>
      <c r="AT111" s="23" t="s">
        <v>137</v>
      </c>
      <c r="AU111" s="23" t="s">
        <v>80</v>
      </c>
      <c r="AY111" s="23" t="s">
        <v>134</v>
      </c>
      <c r="BE111" s="231">
        <f>IF(N111="základní",J111,0)</f>
        <v>0</v>
      </c>
      <c r="BF111" s="231">
        <f>IF(N111="snížená",J111,0)</f>
        <v>0</v>
      </c>
      <c r="BG111" s="231">
        <f>IF(N111="zákl. přenesená",J111,0)</f>
        <v>0</v>
      </c>
      <c r="BH111" s="231">
        <f>IF(N111="sníž. přenesená",J111,0)</f>
        <v>0</v>
      </c>
      <c r="BI111" s="231">
        <f>IF(N111="nulová",J111,0)</f>
        <v>0</v>
      </c>
      <c r="BJ111" s="23" t="s">
        <v>80</v>
      </c>
      <c r="BK111" s="231">
        <f>ROUND(I111*H111,2)</f>
        <v>0</v>
      </c>
      <c r="BL111" s="23" t="s">
        <v>259</v>
      </c>
      <c r="BM111" s="23" t="s">
        <v>449</v>
      </c>
    </row>
    <row r="112" spans="2:63" s="10" customFormat="1" ht="37.4" customHeight="1">
      <c r="B112" s="204"/>
      <c r="C112" s="205"/>
      <c r="D112" s="206" t="s">
        <v>71</v>
      </c>
      <c r="E112" s="207" t="s">
        <v>1098</v>
      </c>
      <c r="F112" s="207" t="s">
        <v>1099</v>
      </c>
      <c r="G112" s="205"/>
      <c r="H112" s="205"/>
      <c r="I112" s="208"/>
      <c r="J112" s="209">
        <f>BK112</f>
        <v>0</v>
      </c>
      <c r="K112" s="205"/>
      <c r="L112" s="210"/>
      <c r="M112" s="211"/>
      <c r="N112" s="212"/>
      <c r="O112" s="212"/>
      <c r="P112" s="213">
        <f>SUM(P113:P124)</f>
        <v>0</v>
      </c>
      <c r="Q112" s="212"/>
      <c r="R112" s="213">
        <f>SUM(R113:R124)</f>
        <v>0.13665000000000002</v>
      </c>
      <c r="S112" s="212"/>
      <c r="T112" s="214">
        <f>SUM(T113:T124)</f>
        <v>0</v>
      </c>
      <c r="AR112" s="215" t="s">
        <v>82</v>
      </c>
      <c r="AT112" s="216" t="s">
        <v>71</v>
      </c>
      <c r="AU112" s="216" t="s">
        <v>72</v>
      </c>
      <c r="AY112" s="215" t="s">
        <v>134</v>
      </c>
      <c r="BK112" s="217">
        <f>SUM(BK113:BK124)</f>
        <v>0</v>
      </c>
    </row>
    <row r="113" spans="2:65" s="1" customFormat="1" ht="25.5" customHeight="1">
      <c r="B113" s="45"/>
      <c r="C113" s="220" t="s">
        <v>313</v>
      </c>
      <c r="D113" s="220" t="s">
        <v>137</v>
      </c>
      <c r="E113" s="221" t="s">
        <v>1100</v>
      </c>
      <c r="F113" s="222" t="s">
        <v>1101</v>
      </c>
      <c r="G113" s="223" t="s">
        <v>1041</v>
      </c>
      <c r="H113" s="224">
        <v>1</v>
      </c>
      <c r="I113" s="225"/>
      <c r="J113" s="226">
        <f>ROUND(I113*H113,2)</f>
        <v>0</v>
      </c>
      <c r="K113" s="222" t="s">
        <v>21</v>
      </c>
      <c r="L113" s="71"/>
      <c r="M113" s="227" t="s">
        <v>21</v>
      </c>
      <c r="N113" s="228" t="s">
        <v>43</v>
      </c>
      <c r="O113" s="46"/>
      <c r="P113" s="229">
        <f>O113*H113</f>
        <v>0</v>
      </c>
      <c r="Q113" s="229">
        <v>0.01931</v>
      </c>
      <c r="R113" s="229">
        <f>Q113*H113</f>
        <v>0.01931</v>
      </c>
      <c r="S113" s="229">
        <v>0</v>
      </c>
      <c r="T113" s="230">
        <f>S113*H113</f>
        <v>0</v>
      </c>
      <c r="AR113" s="23" t="s">
        <v>259</v>
      </c>
      <c r="AT113" s="23" t="s">
        <v>137</v>
      </c>
      <c r="AU113" s="23" t="s">
        <v>80</v>
      </c>
      <c r="AY113" s="23" t="s">
        <v>134</v>
      </c>
      <c r="BE113" s="231">
        <f>IF(N113="základní",J113,0)</f>
        <v>0</v>
      </c>
      <c r="BF113" s="231">
        <f>IF(N113="snížená",J113,0)</f>
        <v>0</v>
      </c>
      <c r="BG113" s="231">
        <f>IF(N113="zákl. přenesená",J113,0)</f>
        <v>0</v>
      </c>
      <c r="BH113" s="231">
        <f>IF(N113="sníž. přenesená",J113,0)</f>
        <v>0</v>
      </c>
      <c r="BI113" s="231">
        <f>IF(N113="nulová",J113,0)</f>
        <v>0</v>
      </c>
      <c r="BJ113" s="23" t="s">
        <v>80</v>
      </c>
      <c r="BK113" s="231">
        <f>ROUND(I113*H113,2)</f>
        <v>0</v>
      </c>
      <c r="BL113" s="23" t="s">
        <v>259</v>
      </c>
      <c r="BM113" s="23" t="s">
        <v>457</v>
      </c>
    </row>
    <row r="114" spans="2:65" s="1" customFormat="1" ht="25.5" customHeight="1">
      <c r="B114" s="45"/>
      <c r="C114" s="220" t="s">
        <v>319</v>
      </c>
      <c r="D114" s="220" t="s">
        <v>137</v>
      </c>
      <c r="E114" s="221" t="s">
        <v>1102</v>
      </c>
      <c r="F114" s="222" t="s">
        <v>1103</v>
      </c>
      <c r="G114" s="223" t="s">
        <v>1041</v>
      </c>
      <c r="H114" s="224">
        <v>2</v>
      </c>
      <c r="I114" s="225"/>
      <c r="J114" s="226">
        <f>ROUND(I114*H114,2)</f>
        <v>0</v>
      </c>
      <c r="K114" s="222" t="s">
        <v>21</v>
      </c>
      <c r="L114" s="71"/>
      <c r="M114" s="227" t="s">
        <v>21</v>
      </c>
      <c r="N114" s="228" t="s">
        <v>43</v>
      </c>
      <c r="O114" s="46"/>
      <c r="P114" s="229">
        <f>O114*H114</f>
        <v>0</v>
      </c>
      <c r="Q114" s="229">
        <v>0.01629</v>
      </c>
      <c r="R114" s="229">
        <f>Q114*H114</f>
        <v>0.03258</v>
      </c>
      <c r="S114" s="229">
        <v>0</v>
      </c>
      <c r="T114" s="230">
        <f>S114*H114</f>
        <v>0</v>
      </c>
      <c r="AR114" s="23" t="s">
        <v>259</v>
      </c>
      <c r="AT114" s="23" t="s">
        <v>137</v>
      </c>
      <c r="AU114" s="23" t="s">
        <v>80</v>
      </c>
      <c r="AY114" s="23" t="s">
        <v>134</v>
      </c>
      <c r="BE114" s="231">
        <f>IF(N114="základní",J114,0)</f>
        <v>0</v>
      </c>
      <c r="BF114" s="231">
        <f>IF(N114="snížená",J114,0)</f>
        <v>0</v>
      </c>
      <c r="BG114" s="231">
        <f>IF(N114="zákl. přenesená",J114,0)</f>
        <v>0</v>
      </c>
      <c r="BH114" s="231">
        <f>IF(N114="sníž. přenesená",J114,0)</f>
        <v>0</v>
      </c>
      <c r="BI114" s="231">
        <f>IF(N114="nulová",J114,0)</f>
        <v>0</v>
      </c>
      <c r="BJ114" s="23" t="s">
        <v>80</v>
      </c>
      <c r="BK114" s="231">
        <f>ROUND(I114*H114,2)</f>
        <v>0</v>
      </c>
      <c r="BL114" s="23" t="s">
        <v>259</v>
      </c>
      <c r="BM114" s="23" t="s">
        <v>463</v>
      </c>
    </row>
    <row r="115" spans="2:65" s="1" customFormat="1" ht="16.5" customHeight="1">
      <c r="B115" s="45"/>
      <c r="C115" s="220" t="s">
        <v>325</v>
      </c>
      <c r="D115" s="220" t="s">
        <v>137</v>
      </c>
      <c r="E115" s="221" t="s">
        <v>1104</v>
      </c>
      <c r="F115" s="222" t="s">
        <v>1105</v>
      </c>
      <c r="G115" s="223" t="s">
        <v>1041</v>
      </c>
      <c r="H115" s="224">
        <v>1</v>
      </c>
      <c r="I115" s="225"/>
      <c r="J115" s="226">
        <f>ROUND(I115*H115,2)</f>
        <v>0</v>
      </c>
      <c r="K115" s="222" t="s">
        <v>21</v>
      </c>
      <c r="L115" s="71"/>
      <c r="M115" s="227" t="s">
        <v>21</v>
      </c>
      <c r="N115" s="228" t="s">
        <v>43</v>
      </c>
      <c r="O115" s="46"/>
      <c r="P115" s="229">
        <f>O115*H115</f>
        <v>0</v>
      </c>
      <c r="Q115" s="229">
        <v>0.00494</v>
      </c>
      <c r="R115" s="229">
        <f>Q115*H115</f>
        <v>0.00494</v>
      </c>
      <c r="S115" s="229">
        <v>0</v>
      </c>
      <c r="T115" s="230">
        <f>S115*H115</f>
        <v>0</v>
      </c>
      <c r="AR115" s="23" t="s">
        <v>259</v>
      </c>
      <c r="AT115" s="23" t="s">
        <v>137</v>
      </c>
      <c r="AU115" s="23" t="s">
        <v>80</v>
      </c>
      <c r="AY115" s="23" t="s">
        <v>134</v>
      </c>
      <c r="BE115" s="231">
        <f>IF(N115="základní",J115,0)</f>
        <v>0</v>
      </c>
      <c r="BF115" s="231">
        <f>IF(N115="snížená",J115,0)</f>
        <v>0</v>
      </c>
      <c r="BG115" s="231">
        <f>IF(N115="zákl. přenesená",J115,0)</f>
        <v>0</v>
      </c>
      <c r="BH115" s="231">
        <f>IF(N115="sníž. přenesená",J115,0)</f>
        <v>0</v>
      </c>
      <c r="BI115" s="231">
        <f>IF(N115="nulová",J115,0)</f>
        <v>0</v>
      </c>
      <c r="BJ115" s="23" t="s">
        <v>80</v>
      </c>
      <c r="BK115" s="231">
        <f>ROUND(I115*H115,2)</f>
        <v>0</v>
      </c>
      <c r="BL115" s="23" t="s">
        <v>259</v>
      </c>
      <c r="BM115" s="23" t="s">
        <v>474</v>
      </c>
    </row>
    <row r="116" spans="2:65" s="1" customFormat="1" ht="16.5" customHeight="1">
      <c r="B116" s="45"/>
      <c r="C116" s="220" t="s">
        <v>330</v>
      </c>
      <c r="D116" s="220" t="s">
        <v>137</v>
      </c>
      <c r="E116" s="221" t="s">
        <v>1106</v>
      </c>
      <c r="F116" s="222" t="s">
        <v>1107</v>
      </c>
      <c r="G116" s="223" t="s">
        <v>1041</v>
      </c>
      <c r="H116" s="224">
        <v>2</v>
      </c>
      <c r="I116" s="225"/>
      <c r="J116" s="226">
        <f>ROUND(I116*H116,2)</f>
        <v>0</v>
      </c>
      <c r="K116" s="222" t="s">
        <v>21</v>
      </c>
      <c r="L116" s="71"/>
      <c r="M116" s="227" t="s">
        <v>21</v>
      </c>
      <c r="N116" s="228" t="s">
        <v>43</v>
      </c>
      <c r="O116" s="46"/>
      <c r="P116" s="229">
        <f>O116*H116</f>
        <v>0</v>
      </c>
      <c r="Q116" s="229">
        <v>0.01692</v>
      </c>
      <c r="R116" s="229">
        <f>Q116*H116</f>
        <v>0.03384</v>
      </c>
      <c r="S116" s="229">
        <v>0</v>
      </c>
      <c r="T116" s="230">
        <f>S116*H116</f>
        <v>0</v>
      </c>
      <c r="AR116" s="23" t="s">
        <v>259</v>
      </c>
      <c r="AT116" s="23" t="s">
        <v>137</v>
      </c>
      <c r="AU116" s="23" t="s">
        <v>80</v>
      </c>
      <c r="AY116" s="23" t="s">
        <v>134</v>
      </c>
      <c r="BE116" s="231">
        <f>IF(N116="základní",J116,0)</f>
        <v>0</v>
      </c>
      <c r="BF116" s="231">
        <f>IF(N116="snížená",J116,0)</f>
        <v>0</v>
      </c>
      <c r="BG116" s="231">
        <f>IF(N116="zákl. přenesená",J116,0)</f>
        <v>0</v>
      </c>
      <c r="BH116" s="231">
        <f>IF(N116="sníž. přenesená",J116,0)</f>
        <v>0</v>
      </c>
      <c r="BI116" s="231">
        <f>IF(N116="nulová",J116,0)</f>
        <v>0</v>
      </c>
      <c r="BJ116" s="23" t="s">
        <v>80</v>
      </c>
      <c r="BK116" s="231">
        <f>ROUND(I116*H116,2)</f>
        <v>0</v>
      </c>
      <c r="BL116" s="23" t="s">
        <v>259</v>
      </c>
      <c r="BM116" s="23" t="s">
        <v>485</v>
      </c>
    </row>
    <row r="117" spans="2:65" s="1" customFormat="1" ht="16.5" customHeight="1">
      <c r="B117" s="45"/>
      <c r="C117" s="220" t="s">
        <v>335</v>
      </c>
      <c r="D117" s="220" t="s">
        <v>137</v>
      </c>
      <c r="E117" s="221" t="s">
        <v>1108</v>
      </c>
      <c r="F117" s="222" t="s">
        <v>1109</v>
      </c>
      <c r="G117" s="223" t="s">
        <v>232</v>
      </c>
      <c r="H117" s="224">
        <v>2</v>
      </c>
      <c r="I117" s="225"/>
      <c r="J117" s="226">
        <f>ROUND(I117*H117,2)</f>
        <v>0</v>
      </c>
      <c r="K117" s="222" t="s">
        <v>21</v>
      </c>
      <c r="L117" s="71"/>
      <c r="M117" s="227" t="s">
        <v>21</v>
      </c>
      <c r="N117" s="228" t="s">
        <v>43</v>
      </c>
      <c r="O117" s="46"/>
      <c r="P117" s="229">
        <f>O117*H117</f>
        <v>0</v>
      </c>
      <c r="Q117" s="229">
        <v>0.00242</v>
      </c>
      <c r="R117" s="229">
        <f>Q117*H117</f>
        <v>0.00484</v>
      </c>
      <c r="S117" s="229">
        <v>0</v>
      </c>
      <c r="T117" s="230">
        <f>S117*H117</f>
        <v>0</v>
      </c>
      <c r="AR117" s="23" t="s">
        <v>259</v>
      </c>
      <c r="AT117" s="23" t="s">
        <v>137</v>
      </c>
      <c r="AU117" s="23" t="s">
        <v>80</v>
      </c>
      <c r="AY117" s="23" t="s">
        <v>134</v>
      </c>
      <c r="BE117" s="231">
        <f>IF(N117="základní",J117,0)</f>
        <v>0</v>
      </c>
      <c r="BF117" s="231">
        <f>IF(N117="snížená",J117,0)</f>
        <v>0</v>
      </c>
      <c r="BG117" s="231">
        <f>IF(N117="zákl. přenesená",J117,0)</f>
        <v>0</v>
      </c>
      <c r="BH117" s="231">
        <f>IF(N117="sníž. přenesená",J117,0)</f>
        <v>0</v>
      </c>
      <c r="BI117" s="231">
        <f>IF(N117="nulová",J117,0)</f>
        <v>0</v>
      </c>
      <c r="BJ117" s="23" t="s">
        <v>80</v>
      </c>
      <c r="BK117" s="231">
        <f>ROUND(I117*H117,2)</f>
        <v>0</v>
      </c>
      <c r="BL117" s="23" t="s">
        <v>259</v>
      </c>
      <c r="BM117" s="23" t="s">
        <v>494</v>
      </c>
    </row>
    <row r="118" spans="2:65" s="1" customFormat="1" ht="16.5" customHeight="1">
      <c r="B118" s="45"/>
      <c r="C118" s="220" t="s">
        <v>340</v>
      </c>
      <c r="D118" s="220" t="s">
        <v>137</v>
      </c>
      <c r="E118" s="221" t="s">
        <v>1110</v>
      </c>
      <c r="F118" s="222" t="s">
        <v>1111</v>
      </c>
      <c r="G118" s="223" t="s">
        <v>1041</v>
      </c>
      <c r="H118" s="224">
        <v>1</v>
      </c>
      <c r="I118" s="225"/>
      <c r="J118" s="226">
        <f>ROUND(I118*H118,2)</f>
        <v>0</v>
      </c>
      <c r="K118" s="222" t="s">
        <v>21</v>
      </c>
      <c r="L118" s="71"/>
      <c r="M118" s="227" t="s">
        <v>21</v>
      </c>
      <c r="N118" s="228" t="s">
        <v>43</v>
      </c>
      <c r="O118" s="46"/>
      <c r="P118" s="229">
        <f>O118*H118</f>
        <v>0</v>
      </c>
      <c r="Q118" s="229">
        <v>0.00085</v>
      </c>
      <c r="R118" s="229">
        <f>Q118*H118</f>
        <v>0.00085</v>
      </c>
      <c r="S118" s="229">
        <v>0</v>
      </c>
      <c r="T118" s="230">
        <f>S118*H118</f>
        <v>0</v>
      </c>
      <c r="AR118" s="23" t="s">
        <v>259</v>
      </c>
      <c r="AT118" s="23" t="s">
        <v>137</v>
      </c>
      <c r="AU118" s="23" t="s">
        <v>80</v>
      </c>
      <c r="AY118" s="23" t="s">
        <v>134</v>
      </c>
      <c r="BE118" s="231">
        <f>IF(N118="základní",J118,0)</f>
        <v>0</v>
      </c>
      <c r="BF118" s="231">
        <f>IF(N118="snížená",J118,0)</f>
        <v>0</v>
      </c>
      <c r="BG118" s="231">
        <f>IF(N118="zákl. přenesená",J118,0)</f>
        <v>0</v>
      </c>
      <c r="BH118" s="231">
        <f>IF(N118="sníž. přenesená",J118,0)</f>
        <v>0</v>
      </c>
      <c r="BI118" s="231">
        <f>IF(N118="nulová",J118,0)</f>
        <v>0</v>
      </c>
      <c r="BJ118" s="23" t="s">
        <v>80</v>
      </c>
      <c r="BK118" s="231">
        <f>ROUND(I118*H118,2)</f>
        <v>0</v>
      </c>
      <c r="BL118" s="23" t="s">
        <v>259</v>
      </c>
      <c r="BM118" s="23" t="s">
        <v>506</v>
      </c>
    </row>
    <row r="119" spans="2:65" s="1" customFormat="1" ht="16.5" customHeight="1">
      <c r="B119" s="45"/>
      <c r="C119" s="220" t="s">
        <v>345</v>
      </c>
      <c r="D119" s="220" t="s">
        <v>137</v>
      </c>
      <c r="E119" s="221" t="s">
        <v>1112</v>
      </c>
      <c r="F119" s="222" t="s">
        <v>1113</v>
      </c>
      <c r="G119" s="223" t="s">
        <v>1041</v>
      </c>
      <c r="H119" s="224">
        <v>1</v>
      </c>
      <c r="I119" s="225"/>
      <c r="J119" s="226">
        <f>ROUND(I119*H119,2)</f>
        <v>0</v>
      </c>
      <c r="K119" s="222" t="s">
        <v>21</v>
      </c>
      <c r="L119" s="71"/>
      <c r="M119" s="227" t="s">
        <v>21</v>
      </c>
      <c r="N119" s="228" t="s">
        <v>43</v>
      </c>
      <c r="O119" s="46"/>
      <c r="P119" s="229">
        <f>O119*H119</f>
        <v>0</v>
      </c>
      <c r="Q119" s="229">
        <v>0.00085</v>
      </c>
      <c r="R119" s="229">
        <f>Q119*H119</f>
        <v>0.00085</v>
      </c>
      <c r="S119" s="229">
        <v>0</v>
      </c>
      <c r="T119" s="230">
        <f>S119*H119</f>
        <v>0</v>
      </c>
      <c r="AR119" s="23" t="s">
        <v>259</v>
      </c>
      <c r="AT119" s="23" t="s">
        <v>137</v>
      </c>
      <c r="AU119" s="23" t="s">
        <v>80</v>
      </c>
      <c r="AY119" s="23" t="s">
        <v>134</v>
      </c>
      <c r="BE119" s="231">
        <f>IF(N119="základní",J119,0)</f>
        <v>0</v>
      </c>
      <c r="BF119" s="231">
        <f>IF(N119="snížená",J119,0)</f>
        <v>0</v>
      </c>
      <c r="BG119" s="231">
        <f>IF(N119="zákl. přenesená",J119,0)</f>
        <v>0</v>
      </c>
      <c r="BH119" s="231">
        <f>IF(N119="sníž. přenesená",J119,0)</f>
        <v>0</v>
      </c>
      <c r="BI119" s="231">
        <f>IF(N119="nulová",J119,0)</f>
        <v>0</v>
      </c>
      <c r="BJ119" s="23" t="s">
        <v>80</v>
      </c>
      <c r="BK119" s="231">
        <f>ROUND(I119*H119,2)</f>
        <v>0</v>
      </c>
      <c r="BL119" s="23" t="s">
        <v>259</v>
      </c>
      <c r="BM119" s="23" t="s">
        <v>518</v>
      </c>
    </row>
    <row r="120" spans="2:65" s="1" customFormat="1" ht="16.5" customHeight="1">
      <c r="B120" s="45"/>
      <c r="C120" s="220" t="s">
        <v>351</v>
      </c>
      <c r="D120" s="220" t="s">
        <v>137</v>
      </c>
      <c r="E120" s="221" t="s">
        <v>1114</v>
      </c>
      <c r="F120" s="222" t="s">
        <v>1115</v>
      </c>
      <c r="G120" s="223" t="s">
        <v>1041</v>
      </c>
      <c r="H120" s="224">
        <v>2</v>
      </c>
      <c r="I120" s="225"/>
      <c r="J120" s="226">
        <f>ROUND(I120*H120,2)</f>
        <v>0</v>
      </c>
      <c r="K120" s="222" t="s">
        <v>21</v>
      </c>
      <c r="L120" s="71"/>
      <c r="M120" s="227" t="s">
        <v>21</v>
      </c>
      <c r="N120" s="228" t="s">
        <v>43</v>
      </c>
      <c r="O120" s="46"/>
      <c r="P120" s="229">
        <f>O120*H120</f>
        <v>0</v>
      </c>
      <c r="Q120" s="229">
        <v>0.00184</v>
      </c>
      <c r="R120" s="229">
        <f>Q120*H120</f>
        <v>0.00368</v>
      </c>
      <c r="S120" s="229">
        <v>0</v>
      </c>
      <c r="T120" s="230">
        <f>S120*H120</f>
        <v>0</v>
      </c>
      <c r="AR120" s="23" t="s">
        <v>259</v>
      </c>
      <c r="AT120" s="23" t="s">
        <v>137</v>
      </c>
      <c r="AU120" s="23" t="s">
        <v>80</v>
      </c>
      <c r="AY120" s="23" t="s">
        <v>134</v>
      </c>
      <c r="BE120" s="231">
        <f>IF(N120="základní",J120,0)</f>
        <v>0</v>
      </c>
      <c r="BF120" s="231">
        <f>IF(N120="snížená",J120,0)</f>
        <v>0</v>
      </c>
      <c r="BG120" s="231">
        <f>IF(N120="zákl. přenesená",J120,0)</f>
        <v>0</v>
      </c>
      <c r="BH120" s="231">
        <f>IF(N120="sníž. přenesená",J120,0)</f>
        <v>0</v>
      </c>
      <c r="BI120" s="231">
        <f>IF(N120="nulová",J120,0)</f>
        <v>0</v>
      </c>
      <c r="BJ120" s="23" t="s">
        <v>80</v>
      </c>
      <c r="BK120" s="231">
        <f>ROUND(I120*H120,2)</f>
        <v>0</v>
      </c>
      <c r="BL120" s="23" t="s">
        <v>259</v>
      </c>
      <c r="BM120" s="23" t="s">
        <v>530</v>
      </c>
    </row>
    <row r="121" spans="2:65" s="1" customFormat="1" ht="16.5" customHeight="1">
      <c r="B121" s="45"/>
      <c r="C121" s="220" t="s">
        <v>355</v>
      </c>
      <c r="D121" s="220" t="s">
        <v>137</v>
      </c>
      <c r="E121" s="221" t="s">
        <v>1116</v>
      </c>
      <c r="F121" s="222" t="s">
        <v>1117</v>
      </c>
      <c r="G121" s="223" t="s">
        <v>1041</v>
      </c>
      <c r="H121" s="224">
        <v>1</v>
      </c>
      <c r="I121" s="225"/>
      <c r="J121" s="226">
        <f>ROUND(I121*H121,2)</f>
        <v>0</v>
      </c>
      <c r="K121" s="222" t="s">
        <v>21</v>
      </c>
      <c r="L121" s="71"/>
      <c r="M121" s="227" t="s">
        <v>21</v>
      </c>
      <c r="N121" s="228" t="s">
        <v>43</v>
      </c>
      <c r="O121" s="46"/>
      <c r="P121" s="229">
        <f>O121*H121</f>
        <v>0</v>
      </c>
      <c r="Q121" s="229">
        <v>0.0018</v>
      </c>
      <c r="R121" s="229">
        <f>Q121*H121</f>
        <v>0.0018</v>
      </c>
      <c r="S121" s="229">
        <v>0</v>
      </c>
      <c r="T121" s="230">
        <f>S121*H121</f>
        <v>0</v>
      </c>
      <c r="AR121" s="23" t="s">
        <v>259</v>
      </c>
      <c r="AT121" s="23" t="s">
        <v>137</v>
      </c>
      <c r="AU121" s="23" t="s">
        <v>80</v>
      </c>
      <c r="AY121" s="23" t="s">
        <v>134</v>
      </c>
      <c r="BE121" s="231">
        <f>IF(N121="základní",J121,0)</f>
        <v>0</v>
      </c>
      <c r="BF121" s="231">
        <f>IF(N121="snížená",J121,0)</f>
        <v>0</v>
      </c>
      <c r="BG121" s="231">
        <f>IF(N121="zákl. přenesená",J121,0)</f>
        <v>0</v>
      </c>
      <c r="BH121" s="231">
        <f>IF(N121="sníž. přenesená",J121,0)</f>
        <v>0</v>
      </c>
      <c r="BI121" s="231">
        <f>IF(N121="nulová",J121,0)</f>
        <v>0</v>
      </c>
      <c r="BJ121" s="23" t="s">
        <v>80</v>
      </c>
      <c r="BK121" s="231">
        <f>ROUND(I121*H121,2)</f>
        <v>0</v>
      </c>
      <c r="BL121" s="23" t="s">
        <v>259</v>
      </c>
      <c r="BM121" s="23" t="s">
        <v>540</v>
      </c>
    </row>
    <row r="122" spans="2:65" s="1" customFormat="1" ht="16.5" customHeight="1">
      <c r="B122" s="45"/>
      <c r="C122" s="220" t="s">
        <v>359</v>
      </c>
      <c r="D122" s="220" t="s">
        <v>137</v>
      </c>
      <c r="E122" s="221" t="s">
        <v>1118</v>
      </c>
      <c r="F122" s="222" t="s">
        <v>1119</v>
      </c>
      <c r="G122" s="223" t="s">
        <v>1041</v>
      </c>
      <c r="H122" s="224">
        <v>3</v>
      </c>
      <c r="I122" s="225"/>
      <c r="J122" s="226">
        <f>ROUND(I122*H122,2)</f>
        <v>0</v>
      </c>
      <c r="K122" s="222" t="s">
        <v>21</v>
      </c>
      <c r="L122" s="71"/>
      <c r="M122" s="227" t="s">
        <v>21</v>
      </c>
      <c r="N122" s="228" t="s">
        <v>43</v>
      </c>
      <c r="O122" s="46"/>
      <c r="P122" s="229">
        <f>O122*H122</f>
        <v>0</v>
      </c>
      <c r="Q122" s="229">
        <v>0.01066</v>
      </c>
      <c r="R122" s="229">
        <f>Q122*H122</f>
        <v>0.031979999999999995</v>
      </c>
      <c r="S122" s="229">
        <v>0</v>
      </c>
      <c r="T122" s="230">
        <f>S122*H122</f>
        <v>0</v>
      </c>
      <c r="AR122" s="23" t="s">
        <v>259</v>
      </c>
      <c r="AT122" s="23" t="s">
        <v>137</v>
      </c>
      <c r="AU122" s="23" t="s">
        <v>80</v>
      </c>
      <c r="AY122" s="23" t="s">
        <v>134</v>
      </c>
      <c r="BE122" s="231">
        <f>IF(N122="základní",J122,0)</f>
        <v>0</v>
      </c>
      <c r="BF122" s="231">
        <f>IF(N122="snížená",J122,0)</f>
        <v>0</v>
      </c>
      <c r="BG122" s="231">
        <f>IF(N122="zákl. přenesená",J122,0)</f>
        <v>0</v>
      </c>
      <c r="BH122" s="231">
        <f>IF(N122="sníž. přenesená",J122,0)</f>
        <v>0</v>
      </c>
      <c r="BI122" s="231">
        <f>IF(N122="nulová",J122,0)</f>
        <v>0</v>
      </c>
      <c r="BJ122" s="23" t="s">
        <v>80</v>
      </c>
      <c r="BK122" s="231">
        <f>ROUND(I122*H122,2)</f>
        <v>0</v>
      </c>
      <c r="BL122" s="23" t="s">
        <v>259</v>
      </c>
      <c r="BM122" s="23" t="s">
        <v>552</v>
      </c>
    </row>
    <row r="123" spans="2:65" s="1" customFormat="1" ht="16.5" customHeight="1">
      <c r="B123" s="45"/>
      <c r="C123" s="220" t="s">
        <v>364</v>
      </c>
      <c r="D123" s="220" t="s">
        <v>137</v>
      </c>
      <c r="E123" s="221" t="s">
        <v>1120</v>
      </c>
      <c r="F123" s="222" t="s">
        <v>1121</v>
      </c>
      <c r="G123" s="223" t="s">
        <v>1041</v>
      </c>
      <c r="H123" s="224">
        <v>3</v>
      </c>
      <c r="I123" s="225"/>
      <c r="J123" s="226">
        <f>ROUND(I123*H123,2)</f>
        <v>0</v>
      </c>
      <c r="K123" s="222" t="s">
        <v>21</v>
      </c>
      <c r="L123" s="71"/>
      <c r="M123" s="227" t="s">
        <v>21</v>
      </c>
      <c r="N123" s="228" t="s">
        <v>43</v>
      </c>
      <c r="O123" s="46"/>
      <c r="P123" s="229">
        <f>O123*H123</f>
        <v>0</v>
      </c>
      <c r="Q123" s="229">
        <v>0.00066</v>
      </c>
      <c r="R123" s="229">
        <f>Q123*H123</f>
        <v>0.00198</v>
      </c>
      <c r="S123" s="229">
        <v>0</v>
      </c>
      <c r="T123" s="230">
        <f>S123*H123</f>
        <v>0</v>
      </c>
      <c r="AR123" s="23" t="s">
        <v>259</v>
      </c>
      <c r="AT123" s="23" t="s">
        <v>137</v>
      </c>
      <c r="AU123" s="23" t="s">
        <v>80</v>
      </c>
      <c r="AY123" s="23" t="s">
        <v>134</v>
      </c>
      <c r="BE123" s="231">
        <f>IF(N123="základní",J123,0)</f>
        <v>0</v>
      </c>
      <c r="BF123" s="231">
        <f>IF(N123="snížená",J123,0)</f>
        <v>0</v>
      </c>
      <c r="BG123" s="231">
        <f>IF(N123="zákl. přenesená",J123,0)</f>
        <v>0</v>
      </c>
      <c r="BH123" s="231">
        <f>IF(N123="sníž. přenesená",J123,0)</f>
        <v>0</v>
      </c>
      <c r="BI123" s="231">
        <f>IF(N123="nulová",J123,0)</f>
        <v>0</v>
      </c>
      <c r="BJ123" s="23" t="s">
        <v>80</v>
      </c>
      <c r="BK123" s="231">
        <f>ROUND(I123*H123,2)</f>
        <v>0</v>
      </c>
      <c r="BL123" s="23" t="s">
        <v>259</v>
      </c>
      <c r="BM123" s="23" t="s">
        <v>561</v>
      </c>
    </row>
    <row r="124" spans="2:65" s="1" customFormat="1" ht="16.5" customHeight="1">
      <c r="B124" s="45"/>
      <c r="C124" s="220" t="s">
        <v>368</v>
      </c>
      <c r="D124" s="220" t="s">
        <v>137</v>
      </c>
      <c r="E124" s="221" t="s">
        <v>1122</v>
      </c>
      <c r="F124" s="222" t="s">
        <v>1123</v>
      </c>
      <c r="G124" s="223" t="s">
        <v>181</v>
      </c>
      <c r="H124" s="224">
        <v>0.137</v>
      </c>
      <c r="I124" s="225"/>
      <c r="J124" s="226">
        <f>ROUND(I124*H124,2)</f>
        <v>0</v>
      </c>
      <c r="K124" s="222" t="s">
        <v>21</v>
      </c>
      <c r="L124" s="71"/>
      <c r="M124" s="227" t="s">
        <v>21</v>
      </c>
      <c r="N124" s="228" t="s">
        <v>43</v>
      </c>
      <c r="O124" s="46"/>
      <c r="P124" s="229">
        <f>O124*H124</f>
        <v>0</v>
      </c>
      <c r="Q124" s="229">
        <v>0</v>
      </c>
      <c r="R124" s="229">
        <f>Q124*H124</f>
        <v>0</v>
      </c>
      <c r="S124" s="229">
        <v>0</v>
      </c>
      <c r="T124" s="230">
        <f>S124*H124</f>
        <v>0</v>
      </c>
      <c r="AR124" s="23" t="s">
        <v>259</v>
      </c>
      <c r="AT124" s="23" t="s">
        <v>137</v>
      </c>
      <c r="AU124" s="23" t="s">
        <v>80</v>
      </c>
      <c r="AY124" s="23" t="s">
        <v>134</v>
      </c>
      <c r="BE124" s="231">
        <f>IF(N124="základní",J124,0)</f>
        <v>0</v>
      </c>
      <c r="BF124" s="231">
        <f>IF(N124="snížená",J124,0)</f>
        <v>0</v>
      </c>
      <c r="BG124" s="231">
        <f>IF(N124="zákl. přenesená",J124,0)</f>
        <v>0</v>
      </c>
      <c r="BH124" s="231">
        <f>IF(N124="sníž. přenesená",J124,0)</f>
        <v>0</v>
      </c>
      <c r="BI124" s="231">
        <f>IF(N124="nulová",J124,0)</f>
        <v>0</v>
      </c>
      <c r="BJ124" s="23" t="s">
        <v>80</v>
      </c>
      <c r="BK124" s="231">
        <f>ROUND(I124*H124,2)</f>
        <v>0</v>
      </c>
      <c r="BL124" s="23" t="s">
        <v>259</v>
      </c>
      <c r="BM124" s="23" t="s">
        <v>570</v>
      </c>
    </row>
    <row r="125" spans="2:63" s="10" customFormat="1" ht="37.4" customHeight="1">
      <c r="B125" s="204"/>
      <c r="C125" s="205"/>
      <c r="D125" s="206" t="s">
        <v>71</v>
      </c>
      <c r="E125" s="207" t="s">
        <v>1124</v>
      </c>
      <c r="F125" s="207" t="s">
        <v>1125</v>
      </c>
      <c r="G125" s="205"/>
      <c r="H125" s="205"/>
      <c r="I125" s="208"/>
      <c r="J125" s="209">
        <f>BK125</f>
        <v>0</v>
      </c>
      <c r="K125" s="205"/>
      <c r="L125" s="210"/>
      <c r="M125" s="211"/>
      <c r="N125" s="212"/>
      <c r="O125" s="212"/>
      <c r="P125" s="213">
        <f>SUM(P126:P129)</f>
        <v>0</v>
      </c>
      <c r="Q125" s="212"/>
      <c r="R125" s="213">
        <f>SUM(R126:R129)</f>
        <v>0.026549999999999997</v>
      </c>
      <c r="S125" s="212"/>
      <c r="T125" s="214">
        <f>SUM(T126:T129)</f>
        <v>0</v>
      </c>
      <c r="AR125" s="215" t="s">
        <v>82</v>
      </c>
      <c r="AT125" s="216" t="s">
        <v>71</v>
      </c>
      <c r="AU125" s="216" t="s">
        <v>72</v>
      </c>
      <c r="AY125" s="215" t="s">
        <v>134</v>
      </c>
      <c r="BK125" s="217">
        <f>SUM(BK126:BK129)</f>
        <v>0</v>
      </c>
    </row>
    <row r="126" spans="2:65" s="1" customFormat="1" ht="25.5" customHeight="1">
      <c r="B126" s="45"/>
      <c r="C126" s="220" t="s">
        <v>374</v>
      </c>
      <c r="D126" s="220" t="s">
        <v>137</v>
      </c>
      <c r="E126" s="221" t="s">
        <v>1126</v>
      </c>
      <c r="F126" s="222" t="s">
        <v>1127</v>
      </c>
      <c r="G126" s="223" t="s">
        <v>1041</v>
      </c>
      <c r="H126" s="224">
        <v>2</v>
      </c>
      <c r="I126" s="225"/>
      <c r="J126" s="226">
        <f>ROUND(I126*H126,2)</f>
        <v>0</v>
      </c>
      <c r="K126" s="222" t="s">
        <v>21</v>
      </c>
      <c r="L126" s="71"/>
      <c r="M126" s="227" t="s">
        <v>21</v>
      </c>
      <c r="N126" s="228" t="s">
        <v>43</v>
      </c>
      <c r="O126" s="46"/>
      <c r="P126" s="229">
        <f>O126*H126</f>
        <v>0</v>
      </c>
      <c r="Q126" s="229">
        <v>0.0092</v>
      </c>
      <c r="R126" s="229">
        <f>Q126*H126</f>
        <v>0.0184</v>
      </c>
      <c r="S126" s="229">
        <v>0</v>
      </c>
      <c r="T126" s="230">
        <f>S126*H126</f>
        <v>0</v>
      </c>
      <c r="AR126" s="23" t="s">
        <v>259</v>
      </c>
      <c r="AT126" s="23" t="s">
        <v>137</v>
      </c>
      <c r="AU126" s="23" t="s">
        <v>80</v>
      </c>
      <c r="AY126" s="23" t="s">
        <v>134</v>
      </c>
      <c r="BE126" s="231">
        <f>IF(N126="základní",J126,0)</f>
        <v>0</v>
      </c>
      <c r="BF126" s="231">
        <f>IF(N126="snížená",J126,0)</f>
        <v>0</v>
      </c>
      <c r="BG126" s="231">
        <f>IF(N126="zákl. přenesená",J126,0)</f>
        <v>0</v>
      </c>
      <c r="BH126" s="231">
        <f>IF(N126="sníž. přenesená",J126,0)</f>
        <v>0</v>
      </c>
      <c r="BI126" s="231">
        <f>IF(N126="nulová",J126,0)</f>
        <v>0</v>
      </c>
      <c r="BJ126" s="23" t="s">
        <v>80</v>
      </c>
      <c r="BK126" s="231">
        <f>ROUND(I126*H126,2)</f>
        <v>0</v>
      </c>
      <c r="BL126" s="23" t="s">
        <v>259</v>
      </c>
      <c r="BM126" s="23" t="s">
        <v>580</v>
      </c>
    </row>
    <row r="127" spans="2:65" s="1" customFormat="1" ht="16.5" customHeight="1">
      <c r="B127" s="45"/>
      <c r="C127" s="220" t="s">
        <v>382</v>
      </c>
      <c r="D127" s="220" t="s">
        <v>137</v>
      </c>
      <c r="E127" s="221" t="s">
        <v>1128</v>
      </c>
      <c r="F127" s="222" t="s">
        <v>1129</v>
      </c>
      <c r="G127" s="223" t="s">
        <v>1041</v>
      </c>
      <c r="H127" s="224">
        <v>1</v>
      </c>
      <c r="I127" s="225"/>
      <c r="J127" s="226">
        <f>ROUND(I127*H127,2)</f>
        <v>0</v>
      </c>
      <c r="K127" s="222" t="s">
        <v>21</v>
      </c>
      <c r="L127" s="71"/>
      <c r="M127" s="227" t="s">
        <v>21</v>
      </c>
      <c r="N127" s="228" t="s">
        <v>43</v>
      </c>
      <c r="O127" s="46"/>
      <c r="P127" s="229">
        <f>O127*H127</f>
        <v>0</v>
      </c>
      <c r="Q127" s="229">
        <v>0.0077</v>
      </c>
      <c r="R127" s="229">
        <f>Q127*H127</f>
        <v>0.0077</v>
      </c>
      <c r="S127" s="229">
        <v>0</v>
      </c>
      <c r="T127" s="230">
        <f>S127*H127</f>
        <v>0</v>
      </c>
      <c r="AR127" s="23" t="s">
        <v>259</v>
      </c>
      <c r="AT127" s="23" t="s">
        <v>137</v>
      </c>
      <c r="AU127" s="23" t="s">
        <v>80</v>
      </c>
      <c r="AY127" s="23" t="s">
        <v>134</v>
      </c>
      <c r="BE127" s="231">
        <f>IF(N127="základní",J127,0)</f>
        <v>0</v>
      </c>
      <c r="BF127" s="231">
        <f>IF(N127="snížená",J127,0)</f>
        <v>0</v>
      </c>
      <c r="BG127" s="231">
        <f>IF(N127="zákl. přenesená",J127,0)</f>
        <v>0</v>
      </c>
      <c r="BH127" s="231">
        <f>IF(N127="sníž. přenesená",J127,0)</f>
        <v>0</v>
      </c>
      <c r="BI127" s="231">
        <f>IF(N127="nulová",J127,0)</f>
        <v>0</v>
      </c>
      <c r="BJ127" s="23" t="s">
        <v>80</v>
      </c>
      <c r="BK127" s="231">
        <f>ROUND(I127*H127,2)</f>
        <v>0</v>
      </c>
      <c r="BL127" s="23" t="s">
        <v>259</v>
      </c>
      <c r="BM127" s="23" t="s">
        <v>591</v>
      </c>
    </row>
    <row r="128" spans="2:65" s="1" customFormat="1" ht="16.5" customHeight="1">
      <c r="B128" s="45"/>
      <c r="C128" s="220" t="s">
        <v>387</v>
      </c>
      <c r="D128" s="220" t="s">
        <v>137</v>
      </c>
      <c r="E128" s="221" t="s">
        <v>1130</v>
      </c>
      <c r="F128" s="222" t="s">
        <v>1131</v>
      </c>
      <c r="G128" s="223" t="s">
        <v>1041</v>
      </c>
      <c r="H128" s="224">
        <v>3</v>
      </c>
      <c r="I128" s="225"/>
      <c r="J128" s="226">
        <f>ROUND(I128*H128,2)</f>
        <v>0</v>
      </c>
      <c r="K128" s="222" t="s">
        <v>21</v>
      </c>
      <c r="L128" s="71"/>
      <c r="M128" s="227" t="s">
        <v>21</v>
      </c>
      <c r="N128" s="228" t="s">
        <v>43</v>
      </c>
      <c r="O128" s="46"/>
      <c r="P128" s="229">
        <f>O128*H128</f>
        <v>0</v>
      </c>
      <c r="Q128" s="229">
        <v>0.00015</v>
      </c>
      <c r="R128" s="229">
        <f>Q128*H128</f>
        <v>0.00045</v>
      </c>
      <c r="S128" s="229">
        <v>0</v>
      </c>
      <c r="T128" s="230">
        <f>S128*H128</f>
        <v>0</v>
      </c>
      <c r="AR128" s="23" t="s">
        <v>259</v>
      </c>
      <c r="AT128" s="23" t="s">
        <v>137</v>
      </c>
      <c r="AU128" s="23" t="s">
        <v>80</v>
      </c>
      <c r="AY128" s="23" t="s">
        <v>134</v>
      </c>
      <c r="BE128" s="231">
        <f>IF(N128="základní",J128,0)</f>
        <v>0</v>
      </c>
      <c r="BF128" s="231">
        <f>IF(N128="snížená",J128,0)</f>
        <v>0</v>
      </c>
      <c r="BG128" s="231">
        <f>IF(N128="zákl. přenesená",J128,0)</f>
        <v>0</v>
      </c>
      <c r="BH128" s="231">
        <f>IF(N128="sníž. přenesená",J128,0)</f>
        <v>0</v>
      </c>
      <c r="BI128" s="231">
        <f>IF(N128="nulová",J128,0)</f>
        <v>0</v>
      </c>
      <c r="BJ128" s="23" t="s">
        <v>80</v>
      </c>
      <c r="BK128" s="231">
        <f>ROUND(I128*H128,2)</f>
        <v>0</v>
      </c>
      <c r="BL128" s="23" t="s">
        <v>259</v>
      </c>
      <c r="BM128" s="23" t="s">
        <v>599</v>
      </c>
    </row>
    <row r="129" spans="2:65" s="1" customFormat="1" ht="16.5" customHeight="1">
      <c r="B129" s="45"/>
      <c r="C129" s="220" t="s">
        <v>393</v>
      </c>
      <c r="D129" s="220" t="s">
        <v>137</v>
      </c>
      <c r="E129" s="221" t="s">
        <v>1132</v>
      </c>
      <c r="F129" s="222" t="s">
        <v>1133</v>
      </c>
      <c r="G129" s="223" t="s">
        <v>181</v>
      </c>
      <c r="H129" s="224">
        <v>0.027</v>
      </c>
      <c r="I129" s="225"/>
      <c r="J129" s="226">
        <f>ROUND(I129*H129,2)</f>
        <v>0</v>
      </c>
      <c r="K129" s="222" t="s">
        <v>21</v>
      </c>
      <c r="L129" s="71"/>
      <c r="M129" s="227" t="s">
        <v>21</v>
      </c>
      <c r="N129" s="232" t="s">
        <v>43</v>
      </c>
      <c r="O129" s="233"/>
      <c r="P129" s="234">
        <f>O129*H129</f>
        <v>0</v>
      </c>
      <c r="Q129" s="234">
        <v>0</v>
      </c>
      <c r="R129" s="234">
        <f>Q129*H129</f>
        <v>0</v>
      </c>
      <c r="S129" s="234">
        <v>0</v>
      </c>
      <c r="T129" s="235">
        <f>S129*H129</f>
        <v>0</v>
      </c>
      <c r="AR129" s="23" t="s">
        <v>259</v>
      </c>
      <c r="AT129" s="23" t="s">
        <v>137</v>
      </c>
      <c r="AU129" s="23" t="s">
        <v>80</v>
      </c>
      <c r="AY129" s="23" t="s">
        <v>134</v>
      </c>
      <c r="BE129" s="231">
        <f>IF(N129="základní",J129,0)</f>
        <v>0</v>
      </c>
      <c r="BF129" s="231">
        <f>IF(N129="snížená",J129,0)</f>
        <v>0</v>
      </c>
      <c r="BG129" s="231">
        <f>IF(N129="zákl. přenesená",J129,0)</f>
        <v>0</v>
      </c>
      <c r="BH129" s="231">
        <f>IF(N129="sníž. přenesená",J129,0)</f>
        <v>0</v>
      </c>
      <c r="BI129" s="231">
        <f>IF(N129="nulová",J129,0)</f>
        <v>0</v>
      </c>
      <c r="BJ129" s="23" t="s">
        <v>80</v>
      </c>
      <c r="BK129" s="231">
        <f>ROUND(I129*H129,2)</f>
        <v>0</v>
      </c>
      <c r="BL129" s="23" t="s">
        <v>259</v>
      </c>
      <c r="BM129" s="23" t="s">
        <v>607</v>
      </c>
    </row>
    <row r="130" spans="2:12" s="1" customFormat="1" ht="6.95" customHeight="1">
      <c r="B130" s="66"/>
      <c r="C130" s="67"/>
      <c r="D130" s="67"/>
      <c r="E130" s="67"/>
      <c r="F130" s="67"/>
      <c r="G130" s="67"/>
      <c r="H130" s="67"/>
      <c r="I130" s="165"/>
      <c r="J130" s="67"/>
      <c r="K130" s="67"/>
      <c r="L130" s="71"/>
    </row>
  </sheetData>
  <sheetProtection password="CC35" sheet="1" objects="1" scenarios="1" formatColumns="0" formatRows="0" autoFilter="0"/>
  <autoFilter ref="C80:K129"/>
  <mergeCells count="10">
    <mergeCell ref="E7:H7"/>
    <mergeCell ref="E9:H9"/>
    <mergeCell ref="E24:H24"/>
    <mergeCell ref="E45:H45"/>
    <mergeCell ref="E47:H47"/>
    <mergeCell ref="J51:J52"/>
    <mergeCell ref="E71:H71"/>
    <mergeCell ref="E73:H73"/>
    <mergeCell ref="G1:H1"/>
    <mergeCell ref="L2:V2"/>
  </mergeCells>
  <hyperlinks>
    <hyperlink ref="F1:G1" location="C2" display="1) Krycí list soupisu"/>
    <hyperlink ref="G1:H1" location="C54" display="2) Rekapitulace"/>
    <hyperlink ref="J1" location="C80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02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5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0"/>
      <c r="B1" s="136"/>
      <c r="C1" s="136"/>
      <c r="D1" s="137" t="s">
        <v>1</v>
      </c>
      <c r="E1" s="136"/>
      <c r="F1" s="138" t="s">
        <v>101</v>
      </c>
      <c r="G1" s="138" t="s">
        <v>102</v>
      </c>
      <c r="H1" s="138"/>
      <c r="I1" s="139"/>
      <c r="J1" s="138" t="s">
        <v>103</v>
      </c>
      <c r="K1" s="137" t="s">
        <v>104</v>
      </c>
      <c r="L1" s="138" t="s">
        <v>105</v>
      </c>
      <c r="M1" s="138"/>
      <c r="N1" s="138"/>
      <c r="O1" s="138"/>
      <c r="P1" s="138"/>
      <c r="Q1" s="138"/>
      <c r="R1" s="138"/>
      <c r="S1" s="138"/>
      <c r="T1" s="138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AT2" s="23" t="s">
        <v>91</v>
      </c>
    </row>
    <row r="3" spans="2:46" ht="6.95" customHeight="1">
      <c r="B3" s="24"/>
      <c r="C3" s="25"/>
      <c r="D3" s="25"/>
      <c r="E3" s="25"/>
      <c r="F3" s="25"/>
      <c r="G3" s="25"/>
      <c r="H3" s="25"/>
      <c r="I3" s="140"/>
      <c r="J3" s="25"/>
      <c r="K3" s="26"/>
      <c r="AT3" s="23" t="s">
        <v>82</v>
      </c>
    </row>
    <row r="4" spans="2:46" ht="36.95" customHeight="1">
      <c r="B4" s="27"/>
      <c r="C4" s="28"/>
      <c r="D4" s="29" t="s">
        <v>106</v>
      </c>
      <c r="E4" s="28"/>
      <c r="F4" s="28"/>
      <c r="G4" s="28"/>
      <c r="H4" s="28"/>
      <c r="I4" s="141"/>
      <c r="J4" s="28"/>
      <c r="K4" s="30"/>
      <c r="M4" s="31" t="s">
        <v>12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41"/>
      <c r="J5" s="28"/>
      <c r="K5" s="30"/>
    </row>
    <row r="6" spans="2:11" ht="13.5">
      <c r="B6" s="27"/>
      <c r="C6" s="28"/>
      <c r="D6" s="39" t="s">
        <v>18</v>
      </c>
      <c r="E6" s="28"/>
      <c r="F6" s="28"/>
      <c r="G6" s="28"/>
      <c r="H6" s="28"/>
      <c r="I6" s="141"/>
      <c r="J6" s="28"/>
      <c r="K6" s="30"/>
    </row>
    <row r="7" spans="2:11" ht="16.5" customHeight="1">
      <c r="B7" s="27"/>
      <c r="C7" s="28"/>
      <c r="D7" s="28"/>
      <c r="E7" s="142" t="str">
        <f>'Rekapitulace stavby'!K6</f>
        <v>Stavební úpravy objektu č.p.27- podkrovní vestavba</v>
      </c>
      <c r="F7" s="39"/>
      <c r="G7" s="39"/>
      <c r="H7" s="39"/>
      <c r="I7" s="141"/>
      <c r="J7" s="28"/>
      <c r="K7" s="30"/>
    </row>
    <row r="8" spans="2:11" s="1" customFormat="1" ht="13.5">
      <c r="B8" s="45"/>
      <c r="C8" s="46"/>
      <c r="D8" s="39" t="s">
        <v>107</v>
      </c>
      <c r="E8" s="46"/>
      <c r="F8" s="46"/>
      <c r="G8" s="46"/>
      <c r="H8" s="46"/>
      <c r="I8" s="143"/>
      <c r="J8" s="46"/>
      <c r="K8" s="50"/>
    </row>
    <row r="9" spans="2:11" s="1" customFormat="1" ht="36.95" customHeight="1">
      <c r="B9" s="45"/>
      <c r="C9" s="46"/>
      <c r="D9" s="46"/>
      <c r="E9" s="144" t="s">
        <v>1134</v>
      </c>
      <c r="F9" s="46"/>
      <c r="G9" s="46"/>
      <c r="H9" s="46"/>
      <c r="I9" s="143"/>
      <c r="J9" s="46"/>
      <c r="K9" s="50"/>
    </row>
    <row r="10" spans="2:11" s="1" customFormat="1" ht="13.5">
      <c r="B10" s="45"/>
      <c r="C10" s="46"/>
      <c r="D10" s="46"/>
      <c r="E10" s="46"/>
      <c r="F10" s="46"/>
      <c r="G10" s="46"/>
      <c r="H10" s="46"/>
      <c r="I10" s="143"/>
      <c r="J10" s="46"/>
      <c r="K10" s="50"/>
    </row>
    <row r="11" spans="2:11" s="1" customFormat="1" ht="14.4" customHeight="1">
      <c r="B11" s="45"/>
      <c r="C11" s="46"/>
      <c r="D11" s="39" t="s">
        <v>20</v>
      </c>
      <c r="E11" s="46"/>
      <c r="F11" s="34" t="s">
        <v>21</v>
      </c>
      <c r="G11" s="46"/>
      <c r="H11" s="46"/>
      <c r="I11" s="145" t="s">
        <v>22</v>
      </c>
      <c r="J11" s="34" t="s">
        <v>21</v>
      </c>
      <c r="K11" s="50"/>
    </row>
    <row r="12" spans="2:11" s="1" customFormat="1" ht="14.4" customHeight="1">
      <c r="B12" s="45"/>
      <c r="C12" s="46"/>
      <c r="D12" s="39" t="s">
        <v>23</v>
      </c>
      <c r="E12" s="46"/>
      <c r="F12" s="34" t="s">
        <v>1032</v>
      </c>
      <c r="G12" s="46"/>
      <c r="H12" s="46"/>
      <c r="I12" s="145" t="s">
        <v>25</v>
      </c>
      <c r="J12" s="146" t="str">
        <f>'Rekapitulace stavby'!AN8</f>
        <v>19. 11. 2017</v>
      </c>
      <c r="K12" s="50"/>
    </row>
    <row r="13" spans="2:11" s="1" customFormat="1" ht="10.8" customHeight="1">
      <c r="B13" s="45"/>
      <c r="C13" s="46"/>
      <c r="D13" s="46"/>
      <c r="E13" s="46"/>
      <c r="F13" s="46"/>
      <c r="G13" s="46"/>
      <c r="H13" s="46"/>
      <c r="I13" s="143"/>
      <c r="J13" s="46"/>
      <c r="K13" s="50"/>
    </row>
    <row r="14" spans="2:11" s="1" customFormat="1" ht="14.4" customHeight="1">
      <c r="B14" s="45"/>
      <c r="C14" s="46"/>
      <c r="D14" s="39" t="s">
        <v>27</v>
      </c>
      <c r="E14" s="46"/>
      <c r="F14" s="46"/>
      <c r="G14" s="46"/>
      <c r="H14" s="46"/>
      <c r="I14" s="145" t="s">
        <v>28</v>
      </c>
      <c r="J14" s="34" t="str">
        <f>IF('Rekapitulace stavby'!AN10="","",'Rekapitulace stavby'!AN10)</f>
        <v/>
      </c>
      <c r="K14" s="50"/>
    </row>
    <row r="15" spans="2:11" s="1" customFormat="1" ht="18" customHeight="1">
      <c r="B15" s="45"/>
      <c r="C15" s="46"/>
      <c r="D15" s="46"/>
      <c r="E15" s="34" t="str">
        <f>IF('Rekapitulace stavby'!E11="","",'Rekapitulace stavby'!E11)</f>
        <v>Obec Milín</v>
      </c>
      <c r="F15" s="46"/>
      <c r="G15" s="46"/>
      <c r="H15" s="46"/>
      <c r="I15" s="145" t="s">
        <v>30</v>
      </c>
      <c r="J15" s="34" t="str">
        <f>IF('Rekapitulace stavby'!AN11="","",'Rekapitulace stavby'!AN11)</f>
        <v/>
      </c>
      <c r="K15" s="50"/>
    </row>
    <row r="16" spans="2:11" s="1" customFormat="1" ht="6.95" customHeight="1">
      <c r="B16" s="45"/>
      <c r="C16" s="46"/>
      <c r="D16" s="46"/>
      <c r="E16" s="46"/>
      <c r="F16" s="46"/>
      <c r="G16" s="46"/>
      <c r="H16" s="46"/>
      <c r="I16" s="143"/>
      <c r="J16" s="46"/>
      <c r="K16" s="50"/>
    </row>
    <row r="17" spans="2:11" s="1" customFormat="1" ht="14.4" customHeight="1">
      <c r="B17" s="45"/>
      <c r="C17" s="46"/>
      <c r="D17" s="39" t="s">
        <v>31</v>
      </c>
      <c r="E17" s="46"/>
      <c r="F17" s="46"/>
      <c r="G17" s="46"/>
      <c r="H17" s="46"/>
      <c r="I17" s="145" t="s">
        <v>28</v>
      </c>
      <c r="J17" s="34" t="str">
        <f>IF('Rekapitulace stavby'!AN13="Vyplň údaj","",IF('Rekapitulace stavby'!AN13="","",'Rekapitulace stavby'!AN13))</f>
        <v/>
      </c>
      <c r="K17" s="50"/>
    </row>
    <row r="18" spans="2:11" s="1" customFormat="1" ht="18" customHeight="1">
      <c r="B18" s="45"/>
      <c r="C18" s="46"/>
      <c r="D18" s="46"/>
      <c r="E18" s="34" t="str">
        <f>IF('Rekapitulace stavby'!E14="Vyplň údaj","",IF('Rekapitulace stavby'!E14="","",'Rekapitulace stavby'!E14))</f>
        <v/>
      </c>
      <c r="F18" s="46"/>
      <c r="G18" s="46"/>
      <c r="H18" s="46"/>
      <c r="I18" s="145" t="s">
        <v>30</v>
      </c>
      <c r="J18" s="34" t="str">
        <f>IF('Rekapitulace stavby'!AN14="Vyplň údaj","",IF('Rekapitulace stavby'!AN14="","",'Rekapitulace stavby'!AN14))</f>
        <v/>
      </c>
      <c r="K18" s="50"/>
    </row>
    <row r="19" spans="2:11" s="1" customFormat="1" ht="6.95" customHeight="1">
      <c r="B19" s="45"/>
      <c r="C19" s="46"/>
      <c r="D19" s="46"/>
      <c r="E19" s="46"/>
      <c r="F19" s="46"/>
      <c r="G19" s="46"/>
      <c r="H19" s="46"/>
      <c r="I19" s="143"/>
      <c r="J19" s="46"/>
      <c r="K19" s="50"/>
    </row>
    <row r="20" spans="2:11" s="1" customFormat="1" ht="14.4" customHeight="1">
      <c r="B20" s="45"/>
      <c r="C20" s="46"/>
      <c r="D20" s="39" t="s">
        <v>33</v>
      </c>
      <c r="E20" s="46"/>
      <c r="F20" s="46"/>
      <c r="G20" s="46"/>
      <c r="H20" s="46"/>
      <c r="I20" s="145" t="s">
        <v>28</v>
      </c>
      <c r="J20" s="34" t="str">
        <f>IF('Rekapitulace stavby'!AN16="","",'Rekapitulace stavby'!AN16)</f>
        <v/>
      </c>
      <c r="K20" s="50"/>
    </row>
    <row r="21" spans="2:11" s="1" customFormat="1" ht="18" customHeight="1">
      <c r="B21" s="45"/>
      <c r="C21" s="46"/>
      <c r="D21" s="46"/>
      <c r="E21" s="34" t="str">
        <f>IF('Rekapitulace stavby'!E17="","",'Rekapitulace stavby'!E17)</f>
        <v>Aspira, projekční ateliér</v>
      </c>
      <c r="F21" s="46"/>
      <c r="G21" s="46"/>
      <c r="H21" s="46"/>
      <c r="I21" s="145" t="s">
        <v>30</v>
      </c>
      <c r="J21" s="34" t="str">
        <f>IF('Rekapitulace stavby'!AN17="","",'Rekapitulace stavby'!AN17)</f>
        <v/>
      </c>
      <c r="K21" s="50"/>
    </row>
    <row r="22" spans="2:11" s="1" customFormat="1" ht="6.95" customHeight="1">
      <c r="B22" s="45"/>
      <c r="C22" s="46"/>
      <c r="D22" s="46"/>
      <c r="E22" s="46"/>
      <c r="F22" s="46"/>
      <c r="G22" s="46"/>
      <c r="H22" s="46"/>
      <c r="I22" s="143"/>
      <c r="J22" s="46"/>
      <c r="K22" s="50"/>
    </row>
    <row r="23" spans="2:11" s="1" customFormat="1" ht="14.4" customHeight="1">
      <c r="B23" s="45"/>
      <c r="C23" s="46"/>
      <c r="D23" s="39" t="s">
        <v>36</v>
      </c>
      <c r="E23" s="46"/>
      <c r="F23" s="46"/>
      <c r="G23" s="46"/>
      <c r="H23" s="46"/>
      <c r="I23" s="143"/>
      <c r="J23" s="46"/>
      <c r="K23" s="50"/>
    </row>
    <row r="24" spans="2:11" s="6" customFormat="1" ht="16.5" customHeight="1">
      <c r="B24" s="147"/>
      <c r="C24" s="148"/>
      <c r="D24" s="148"/>
      <c r="E24" s="43" t="s">
        <v>21</v>
      </c>
      <c r="F24" s="43"/>
      <c r="G24" s="43"/>
      <c r="H24" s="43"/>
      <c r="I24" s="149"/>
      <c r="J24" s="148"/>
      <c r="K24" s="150"/>
    </row>
    <row r="25" spans="2:11" s="1" customFormat="1" ht="6.95" customHeight="1">
      <c r="B25" s="45"/>
      <c r="C25" s="46"/>
      <c r="D25" s="46"/>
      <c r="E25" s="46"/>
      <c r="F25" s="46"/>
      <c r="G25" s="46"/>
      <c r="H25" s="46"/>
      <c r="I25" s="143"/>
      <c r="J25" s="46"/>
      <c r="K25" s="50"/>
    </row>
    <row r="26" spans="2:11" s="1" customFormat="1" ht="6.95" customHeight="1">
      <c r="B26" s="45"/>
      <c r="C26" s="46"/>
      <c r="D26" s="105"/>
      <c r="E26" s="105"/>
      <c r="F26" s="105"/>
      <c r="G26" s="105"/>
      <c r="H26" s="105"/>
      <c r="I26" s="151"/>
      <c r="J26" s="105"/>
      <c r="K26" s="152"/>
    </row>
    <row r="27" spans="2:11" s="1" customFormat="1" ht="25.4" customHeight="1">
      <c r="B27" s="45"/>
      <c r="C27" s="46"/>
      <c r="D27" s="153" t="s">
        <v>38</v>
      </c>
      <c r="E27" s="46"/>
      <c r="F27" s="46"/>
      <c r="G27" s="46"/>
      <c r="H27" s="46"/>
      <c r="I27" s="143"/>
      <c r="J27" s="154">
        <f>ROUND(J78,2)</f>
        <v>0</v>
      </c>
      <c r="K27" s="50"/>
    </row>
    <row r="28" spans="2:11" s="1" customFormat="1" ht="6.95" customHeight="1">
      <c r="B28" s="45"/>
      <c r="C28" s="46"/>
      <c r="D28" s="105"/>
      <c r="E28" s="105"/>
      <c r="F28" s="105"/>
      <c r="G28" s="105"/>
      <c r="H28" s="105"/>
      <c r="I28" s="151"/>
      <c r="J28" s="105"/>
      <c r="K28" s="152"/>
    </row>
    <row r="29" spans="2:11" s="1" customFormat="1" ht="14.4" customHeight="1">
      <c r="B29" s="45"/>
      <c r="C29" s="46"/>
      <c r="D29" s="46"/>
      <c r="E29" s="46"/>
      <c r="F29" s="51" t="s">
        <v>40</v>
      </c>
      <c r="G29" s="46"/>
      <c r="H29" s="46"/>
      <c r="I29" s="155" t="s">
        <v>39</v>
      </c>
      <c r="J29" s="51" t="s">
        <v>41</v>
      </c>
      <c r="K29" s="50"/>
    </row>
    <row r="30" spans="2:11" s="1" customFormat="1" ht="14.4" customHeight="1">
      <c r="B30" s="45"/>
      <c r="C30" s="46"/>
      <c r="D30" s="54" t="s">
        <v>42</v>
      </c>
      <c r="E30" s="54" t="s">
        <v>43</v>
      </c>
      <c r="F30" s="156">
        <f>ROUND(SUM(BE78:BE101),2)</f>
        <v>0</v>
      </c>
      <c r="G30" s="46"/>
      <c r="H30" s="46"/>
      <c r="I30" s="157">
        <v>0.21</v>
      </c>
      <c r="J30" s="156">
        <f>ROUND(ROUND((SUM(BE78:BE101)),2)*I30,2)</f>
        <v>0</v>
      </c>
      <c r="K30" s="50"/>
    </row>
    <row r="31" spans="2:11" s="1" customFormat="1" ht="14.4" customHeight="1">
      <c r="B31" s="45"/>
      <c r="C31" s="46"/>
      <c r="D31" s="46"/>
      <c r="E31" s="54" t="s">
        <v>44</v>
      </c>
      <c r="F31" s="156">
        <f>ROUND(SUM(BF78:BF101),2)</f>
        <v>0</v>
      </c>
      <c r="G31" s="46"/>
      <c r="H31" s="46"/>
      <c r="I31" s="157">
        <v>0.15</v>
      </c>
      <c r="J31" s="156">
        <f>ROUND(ROUND((SUM(BF78:BF101)),2)*I31,2)</f>
        <v>0</v>
      </c>
      <c r="K31" s="50"/>
    </row>
    <row r="32" spans="2:11" s="1" customFormat="1" ht="14.4" customHeight="1" hidden="1">
      <c r="B32" s="45"/>
      <c r="C32" s="46"/>
      <c r="D32" s="46"/>
      <c r="E32" s="54" t="s">
        <v>45</v>
      </c>
      <c r="F32" s="156">
        <f>ROUND(SUM(BG78:BG101),2)</f>
        <v>0</v>
      </c>
      <c r="G32" s="46"/>
      <c r="H32" s="46"/>
      <c r="I32" s="157">
        <v>0.21</v>
      </c>
      <c r="J32" s="156">
        <v>0</v>
      </c>
      <c r="K32" s="50"/>
    </row>
    <row r="33" spans="2:11" s="1" customFormat="1" ht="14.4" customHeight="1" hidden="1">
      <c r="B33" s="45"/>
      <c r="C33" s="46"/>
      <c r="D33" s="46"/>
      <c r="E33" s="54" t="s">
        <v>46</v>
      </c>
      <c r="F33" s="156">
        <f>ROUND(SUM(BH78:BH101),2)</f>
        <v>0</v>
      </c>
      <c r="G33" s="46"/>
      <c r="H33" s="46"/>
      <c r="I33" s="157">
        <v>0.15</v>
      </c>
      <c r="J33" s="156">
        <v>0</v>
      </c>
      <c r="K33" s="50"/>
    </row>
    <row r="34" spans="2:11" s="1" customFormat="1" ht="14.4" customHeight="1" hidden="1">
      <c r="B34" s="45"/>
      <c r="C34" s="46"/>
      <c r="D34" s="46"/>
      <c r="E34" s="54" t="s">
        <v>47</v>
      </c>
      <c r="F34" s="156">
        <f>ROUND(SUM(BI78:BI101),2)</f>
        <v>0</v>
      </c>
      <c r="G34" s="46"/>
      <c r="H34" s="46"/>
      <c r="I34" s="157">
        <v>0</v>
      </c>
      <c r="J34" s="156">
        <v>0</v>
      </c>
      <c r="K34" s="50"/>
    </row>
    <row r="35" spans="2:11" s="1" customFormat="1" ht="6.95" customHeight="1">
      <c r="B35" s="45"/>
      <c r="C35" s="46"/>
      <c r="D35" s="46"/>
      <c r="E35" s="46"/>
      <c r="F35" s="46"/>
      <c r="G35" s="46"/>
      <c r="H35" s="46"/>
      <c r="I35" s="143"/>
      <c r="J35" s="46"/>
      <c r="K35" s="50"/>
    </row>
    <row r="36" spans="2:11" s="1" customFormat="1" ht="25.4" customHeight="1">
      <c r="B36" s="45"/>
      <c r="C36" s="158"/>
      <c r="D36" s="159" t="s">
        <v>48</v>
      </c>
      <c r="E36" s="97"/>
      <c r="F36" s="97"/>
      <c r="G36" s="160" t="s">
        <v>49</v>
      </c>
      <c r="H36" s="161" t="s">
        <v>50</v>
      </c>
      <c r="I36" s="162"/>
      <c r="J36" s="163">
        <f>SUM(J27:J34)</f>
        <v>0</v>
      </c>
      <c r="K36" s="164"/>
    </row>
    <row r="37" spans="2:11" s="1" customFormat="1" ht="14.4" customHeight="1">
      <c r="B37" s="66"/>
      <c r="C37" s="67"/>
      <c r="D37" s="67"/>
      <c r="E37" s="67"/>
      <c r="F37" s="67"/>
      <c r="G37" s="67"/>
      <c r="H37" s="67"/>
      <c r="I37" s="165"/>
      <c r="J37" s="67"/>
      <c r="K37" s="68"/>
    </row>
    <row r="41" spans="2:11" s="1" customFormat="1" ht="6.95" customHeight="1">
      <c r="B41" s="166"/>
      <c r="C41" s="167"/>
      <c r="D41" s="167"/>
      <c r="E41" s="167"/>
      <c r="F41" s="167"/>
      <c r="G41" s="167"/>
      <c r="H41" s="167"/>
      <c r="I41" s="168"/>
      <c r="J41" s="167"/>
      <c r="K41" s="169"/>
    </row>
    <row r="42" spans="2:11" s="1" customFormat="1" ht="36.95" customHeight="1">
      <c r="B42" s="45"/>
      <c r="C42" s="29" t="s">
        <v>109</v>
      </c>
      <c r="D42" s="46"/>
      <c r="E42" s="46"/>
      <c r="F42" s="46"/>
      <c r="G42" s="46"/>
      <c r="H42" s="46"/>
      <c r="I42" s="143"/>
      <c r="J42" s="46"/>
      <c r="K42" s="50"/>
    </row>
    <row r="43" spans="2:11" s="1" customFormat="1" ht="6.95" customHeight="1">
      <c r="B43" s="45"/>
      <c r="C43" s="46"/>
      <c r="D43" s="46"/>
      <c r="E43" s="46"/>
      <c r="F43" s="46"/>
      <c r="G43" s="46"/>
      <c r="H43" s="46"/>
      <c r="I43" s="143"/>
      <c r="J43" s="46"/>
      <c r="K43" s="50"/>
    </row>
    <row r="44" spans="2:11" s="1" customFormat="1" ht="14.4" customHeight="1">
      <c r="B44" s="45"/>
      <c r="C44" s="39" t="s">
        <v>18</v>
      </c>
      <c r="D44" s="46"/>
      <c r="E44" s="46"/>
      <c r="F44" s="46"/>
      <c r="G44" s="46"/>
      <c r="H44" s="46"/>
      <c r="I44" s="143"/>
      <c r="J44" s="46"/>
      <c r="K44" s="50"/>
    </row>
    <row r="45" spans="2:11" s="1" customFormat="1" ht="16.5" customHeight="1">
      <c r="B45" s="45"/>
      <c r="C45" s="46"/>
      <c r="D45" s="46"/>
      <c r="E45" s="142" t="str">
        <f>E7</f>
        <v>Stavební úpravy objektu č.p.27- podkrovní vestavba</v>
      </c>
      <c r="F45" s="39"/>
      <c r="G45" s="39"/>
      <c r="H45" s="39"/>
      <c r="I45" s="143"/>
      <c r="J45" s="46"/>
      <c r="K45" s="50"/>
    </row>
    <row r="46" spans="2:11" s="1" customFormat="1" ht="14.4" customHeight="1">
      <c r="B46" s="45"/>
      <c r="C46" s="39" t="s">
        <v>107</v>
      </c>
      <c r="D46" s="46"/>
      <c r="E46" s="46"/>
      <c r="F46" s="46"/>
      <c r="G46" s="46"/>
      <c r="H46" s="46"/>
      <c r="I46" s="143"/>
      <c r="J46" s="46"/>
      <c r="K46" s="50"/>
    </row>
    <row r="47" spans="2:11" s="1" customFormat="1" ht="17.25" customHeight="1">
      <c r="B47" s="45"/>
      <c r="C47" s="46"/>
      <c r="D47" s="46"/>
      <c r="E47" s="144" t="str">
        <f>E9</f>
        <v>03 - Plynoinstalace</v>
      </c>
      <c r="F47" s="46"/>
      <c r="G47" s="46"/>
      <c r="H47" s="46"/>
      <c r="I47" s="143"/>
      <c r="J47" s="46"/>
      <c r="K47" s="50"/>
    </row>
    <row r="48" spans="2:11" s="1" customFormat="1" ht="6.95" customHeight="1">
      <c r="B48" s="45"/>
      <c r="C48" s="46"/>
      <c r="D48" s="46"/>
      <c r="E48" s="46"/>
      <c r="F48" s="46"/>
      <c r="G48" s="46"/>
      <c r="H48" s="46"/>
      <c r="I48" s="143"/>
      <c r="J48" s="46"/>
      <c r="K48" s="50"/>
    </row>
    <row r="49" spans="2:11" s="1" customFormat="1" ht="18" customHeight="1">
      <c r="B49" s="45"/>
      <c r="C49" s="39" t="s">
        <v>23</v>
      </c>
      <c r="D49" s="46"/>
      <c r="E49" s="46"/>
      <c r="F49" s="34" t="str">
        <f>F12</f>
        <v xml:space="preserve"> </v>
      </c>
      <c r="G49" s="46"/>
      <c r="H49" s="46"/>
      <c r="I49" s="145" t="s">
        <v>25</v>
      </c>
      <c r="J49" s="146" t="str">
        <f>IF(J12="","",J12)</f>
        <v>19. 11. 2017</v>
      </c>
      <c r="K49" s="50"/>
    </row>
    <row r="50" spans="2:11" s="1" customFormat="1" ht="6.95" customHeight="1">
      <c r="B50" s="45"/>
      <c r="C50" s="46"/>
      <c r="D50" s="46"/>
      <c r="E50" s="46"/>
      <c r="F50" s="46"/>
      <c r="G50" s="46"/>
      <c r="H50" s="46"/>
      <c r="I50" s="143"/>
      <c r="J50" s="46"/>
      <c r="K50" s="50"/>
    </row>
    <row r="51" spans="2:11" s="1" customFormat="1" ht="13.5">
      <c r="B51" s="45"/>
      <c r="C51" s="39" t="s">
        <v>27</v>
      </c>
      <c r="D51" s="46"/>
      <c r="E51" s="46"/>
      <c r="F51" s="34" t="str">
        <f>E15</f>
        <v>Obec Milín</v>
      </c>
      <c r="G51" s="46"/>
      <c r="H51" s="46"/>
      <c r="I51" s="145" t="s">
        <v>33</v>
      </c>
      <c r="J51" s="43" t="str">
        <f>E21</f>
        <v>Aspira, projekční ateliér</v>
      </c>
      <c r="K51" s="50"/>
    </row>
    <row r="52" spans="2:11" s="1" customFormat="1" ht="14.4" customHeight="1">
      <c r="B52" s="45"/>
      <c r="C52" s="39" t="s">
        <v>31</v>
      </c>
      <c r="D52" s="46"/>
      <c r="E52" s="46"/>
      <c r="F52" s="34" t="str">
        <f>IF(E18="","",E18)</f>
        <v/>
      </c>
      <c r="G52" s="46"/>
      <c r="H52" s="46"/>
      <c r="I52" s="143"/>
      <c r="J52" s="170"/>
      <c r="K52" s="50"/>
    </row>
    <row r="53" spans="2:11" s="1" customFormat="1" ht="10.3" customHeight="1">
      <c r="B53" s="45"/>
      <c r="C53" s="46"/>
      <c r="D53" s="46"/>
      <c r="E53" s="46"/>
      <c r="F53" s="46"/>
      <c r="G53" s="46"/>
      <c r="H53" s="46"/>
      <c r="I53" s="143"/>
      <c r="J53" s="46"/>
      <c r="K53" s="50"/>
    </row>
    <row r="54" spans="2:11" s="1" customFormat="1" ht="29.25" customHeight="1">
      <c r="B54" s="45"/>
      <c r="C54" s="171" t="s">
        <v>110</v>
      </c>
      <c r="D54" s="158"/>
      <c r="E54" s="158"/>
      <c r="F54" s="158"/>
      <c r="G54" s="158"/>
      <c r="H54" s="158"/>
      <c r="I54" s="172"/>
      <c r="J54" s="173" t="s">
        <v>111</v>
      </c>
      <c r="K54" s="174"/>
    </row>
    <row r="55" spans="2:11" s="1" customFormat="1" ht="10.3" customHeight="1">
      <c r="B55" s="45"/>
      <c r="C55" s="46"/>
      <c r="D55" s="46"/>
      <c r="E55" s="46"/>
      <c r="F55" s="46"/>
      <c r="G55" s="46"/>
      <c r="H55" s="46"/>
      <c r="I55" s="143"/>
      <c r="J55" s="46"/>
      <c r="K55" s="50"/>
    </row>
    <row r="56" spans="2:47" s="1" customFormat="1" ht="29.25" customHeight="1">
      <c r="B56" s="45"/>
      <c r="C56" s="175" t="s">
        <v>112</v>
      </c>
      <c r="D56" s="46"/>
      <c r="E56" s="46"/>
      <c r="F56" s="46"/>
      <c r="G56" s="46"/>
      <c r="H56" s="46"/>
      <c r="I56" s="143"/>
      <c r="J56" s="154">
        <f>J78</f>
        <v>0</v>
      </c>
      <c r="K56" s="50"/>
      <c r="AU56" s="23" t="s">
        <v>113</v>
      </c>
    </row>
    <row r="57" spans="2:11" s="7" customFormat="1" ht="24.95" customHeight="1">
      <c r="B57" s="176"/>
      <c r="C57" s="177"/>
      <c r="D57" s="178" t="s">
        <v>1135</v>
      </c>
      <c r="E57" s="179"/>
      <c r="F57" s="179"/>
      <c r="G57" s="179"/>
      <c r="H57" s="179"/>
      <c r="I57" s="180"/>
      <c r="J57" s="181">
        <f>J79</f>
        <v>0</v>
      </c>
      <c r="K57" s="182"/>
    </row>
    <row r="58" spans="2:11" s="7" customFormat="1" ht="24.95" customHeight="1">
      <c r="B58" s="176"/>
      <c r="C58" s="177"/>
      <c r="D58" s="178" t="s">
        <v>1136</v>
      </c>
      <c r="E58" s="179"/>
      <c r="F58" s="179"/>
      <c r="G58" s="179"/>
      <c r="H58" s="179"/>
      <c r="I58" s="180"/>
      <c r="J58" s="181">
        <f>J87</f>
        <v>0</v>
      </c>
      <c r="K58" s="182"/>
    </row>
    <row r="59" spans="2:11" s="1" customFormat="1" ht="21.8" customHeight="1">
      <c r="B59" s="45"/>
      <c r="C59" s="46"/>
      <c r="D59" s="46"/>
      <c r="E59" s="46"/>
      <c r="F59" s="46"/>
      <c r="G59" s="46"/>
      <c r="H59" s="46"/>
      <c r="I59" s="143"/>
      <c r="J59" s="46"/>
      <c r="K59" s="50"/>
    </row>
    <row r="60" spans="2:11" s="1" customFormat="1" ht="6.95" customHeight="1">
      <c r="B60" s="66"/>
      <c r="C60" s="67"/>
      <c r="D60" s="67"/>
      <c r="E60" s="67"/>
      <c r="F60" s="67"/>
      <c r="G60" s="67"/>
      <c r="H60" s="67"/>
      <c r="I60" s="165"/>
      <c r="J60" s="67"/>
      <c r="K60" s="68"/>
    </row>
    <row r="64" spans="2:12" s="1" customFormat="1" ht="6.95" customHeight="1">
      <c r="B64" s="69"/>
      <c r="C64" s="70"/>
      <c r="D64" s="70"/>
      <c r="E64" s="70"/>
      <c r="F64" s="70"/>
      <c r="G64" s="70"/>
      <c r="H64" s="70"/>
      <c r="I64" s="168"/>
      <c r="J64" s="70"/>
      <c r="K64" s="70"/>
      <c r="L64" s="71"/>
    </row>
    <row r="65" spans="2:12" s="1" customFormat="1" ht="36.95" customHeight="1">
      <c r="B65" s="45"/>
      <c r="C65" s="72" t="s">
        <v>117</v>
      </c>
      <c r="D65" s="73"/>
      <c r="E65" s="73"/>
      <c r="F65" s="73"/>
      <c r="G65" s="73"/>
      <c r="H65" s="73"/>
      <c r="I65" s="190"/>
      <c r="J65" s="73"/>
      <c r="K65" s="73"/>
      <c r="L65" s="71"/>
    </row>
    <row r="66" spans="2:12" s="1" customFormat="1" ht="6.95" customHeight="1">
      <c r="B66" s="45"/>
      <c r="C66" s="73"/>
      <c r="D66" s="73"/>
      <c r="E66" s="73"/>
      <c r="F66" s="73"/>
      <c r="G66" s="73"/>
      <c r="H66" s="73"/>
      <c r="I66" s="190"/>
      <c r="J66" s="73"/>
      <c r="K66" s="73"/>
      <c r="L66" s="71"/>
    </row>
    <row r="67" spans="2:12" s="1" customFormat="1" ht="14.4" customHeight="1">
      <c r="B67" s="45"/>
      <c r="C67" s="75" t="s">
        <v>18</v>
      </c>
      <c r="D67" s="73"/>
      <c r="E67" s="73"/>
      <c r="F67" s="73"/>
      <c r="G67" s="73"/>
      <c r="H67" s="73"/>
      <c r="I67" s="190"/>
      <c r="J67" s="73"/>
      <c r="K67" s="73"/>
      <c r="L67" s="71"/>
    </row>
    <row r="68" spans="2:12" s="1" customFormat="1" ht="16.5" customHeight="1">
      <c r="B68" s="45"/>
      <c r="C68" s="73"/>
      <c r="D68" s="73"/>
      <c r="E68" s="191" t="str">
        <f>E7</f>
        <v>Stavební úpravy objektu č.p.27- podkrovní vestavba</v>
      </c>
      <c r="F68" s="75"/>
      <c r="G68" s="75"/>
      <c r="H68" s="75"/>
      <c r="I68" s="190"/>
      <c r="J68" s="73"/>
      <c r="K68" s="73"/>
      <c r="L68" s="71"/>
    </row>
    <row r="69" spans="2:12" s="1" customFormat="1" ht="14.4" customHeight="1">
      <c r="B69" s="45"/>
      <c r="C69" s="75" t="s">
        <v>107</v>
      </c>
      <c r="D69" s="73"/>
      <c r="E69" s="73"/>
      <c r="F69" s="73"/>
      <c r="G69" s="73"/>
      <c r="H69" s="73"/>
      <c r="I69" s="190"/>
      <c r="J69" s="73"/>
      <c r="K69" s="73"/>
      <c r="L69" s="71"/>
    </row>
    <row r="70" spans="2:12" s="1" customFormat="1" ht="17.25" customHeight="1">
      <c r="B70" s="45"/>
      <c r="C70" s="73"/>
      <c r="D70" s="73"/>
      <c r="E70" s="81" t="str">
        <f>E9</f>
        <v>03 - Plynoinstalace</v>
      </c>
      <c r="F70" s="73"/>
      <c r="G70" s="73"/>
      <c r="H70" s="73"/>
      <c r="I70" s="190"/>
      <c r="J70" s="73"/>
      <c r="K70" s="73"/>
      <c r="L70" s="71"/>
    </row>
    <row r="71" spans="2:12" s="1" customFormat="1" ht="6.95" customHeight="1">
      <c r="B71" s="45"/>
      <c r="C71" s="73"/>
      <c r="D71" s="73"/>
      <c r="E71" s="73"/>
      <c r="F71" s="73"/>
      <c r="G71" s="73"/>
      <c r="H71" s="73"/>
      <c r="I71" s="190"/>
      <c r="J71" s="73"/>
      <c r="K71" s="73"/>
      <c r="L71" s="71"/>
    </row>
    <row r="72" spans="2:12" s="1" customFormat="1" ht="18" customHeight="1">
      <c r="B72" s="45"/>
      <c r="C72" s="75" t="s">
        <v>23</v>
      </c>
      <c r="D72" s="73"/>
      <c r="E72" s="73"/>
      <c r="F72" s="192" t="str">
        <f>F12</f>
        <v xml:space="preserve"> </v>
      </c>
      <c r="G72" s="73"/>
      <c r="H72" s="73"/>
      <c r="I72" s="193" t="s">
        <v>25</v>
      </c>
      <c r="J72" s="84" t="str">
        <f>IF(J12="","",J12)</f>
        <v>19. 11. 2017</v>
      </c>
      <c r="K72" s="73"/>
      <c r="L72" s="71"/>
    </row>
    <row r="73" spans="2:12" s="1" customFormat="1" ht="6.95" customHeight="1">
      <c r="B73" s="45"/>
      <c r="C73" s="73"/>
      <c r="D73" s="73"/>
      <c r="E73" s="73"/>
      <c r="F73" s="73"/>
      <c r="G73" s="73"/>
      <c r="H73" s="73"/>
      <c r="I73" s="190"/>
      <c r="J73" s="73"/>
      <c r="K73" s="73"/>
      <c r="L73" s="71"/>
    </row>
    <row r="74" spans="2:12" s="1" customFormat="1" ht="13.5">
      <c r="B74" s="45"/>
      <c r="C74" s="75" t="s">
        <v>27</v>
      </c>
      <c r="D74" s="73"/>
      <c r="E74" s="73"/>
      <c r="F74" s="192" t="str">
        <f>E15</f>
        <v>Obec Milín</v>
      </c>
      <c r="G74" s="73"/>
      <c r="H74" s="73"/>
      <c r="I74" s="193" t="s">
        <v>33</v>
      </c>
      <c r="J74" s="192" t="str">
        <f>E21</f>
        <v>Aspira, projekční ateliér</v>
      </c>
      <c r="K74" s="73"/>
      <c r="L74" s="71"/>
    </row>
    <row r="75" spans="2:12" s="1" customFormat="1" ht="14.4" customHeight="1">
      <c r="B75" s="45"/>
      <c r="C75" s="75" t="s">
        <v>31</v>
      </c>
      <c r="D75" s="73"/>
      <c r="E75" s="73"/>
      <c r="F75" s="192" t="str">
        <f>IF(E18="","",E18)</f>
        <v/>
      </c>
      <c r="G75" s="73"/>
      <c r="H75" s="73"/>
      <c r="I75" s="190"/>
      <c r="J75" s="73"/>
      <c r="K75" s="73"/>
      <c r="L75" s="71"/>
    </row>
    <row r="76" spans="2:12" s="1" customFormat="1" ht="10.3" customHeight="1">
      <c r="B76" s="45"/>
      <c r="C76" s="73"/>
      <c r="D76" s="73"/>
      <c r="E76" s="73"/>
      <c r="F76" s="73"/>
      <c r="G76" s="73"/>
      <c r="H76" s="73"/>
      <c r="I76" s="190"/>
      <c r="J76" s="73"/>
      <c r="K76" s="73"/>
      <c r="L76" s="71"/>
    </row>
    <row r="77" spans="2:20" s="9" customFormat="1" ht="29.25" customHeight="1">
      <c r="B77" s="194"/>
      <c r="C77" s="195" t="s">
        <v>118</v>
      </c>
      <c r="D77" s="196" t="s">
        <v>57</v>
      </c>
      <c r="E77" s="196" t="s">
        <v>53</v>
      </c>
      <c r="F77" s="196" t="s">
        <v>119</v>
      </c>
      <c r="G77" s="196" t="s">
        <v>120</v>
      </c>
      <c r="H77" s="196" t="s">
        <v>121</v>
      </c>
      <c r="I77" s="197" t="s">
        <v>122</v>
      </c>
      <c r="J77" s="196" t="s">
        <v>111</v>
      </c>
      <c r="K77" s="198" t="s">
        <v>123</v>
      </c>
      <c r="L77" s="199"/>
      <c r="M77" s="101" t="s">
        <v>124</v>
      </c>
      <c r="N77" s="102" t="s">
        <v>42</v>
      </c>
      <c r="O77" s="102" t="s">
        <v>125</v>
      </c>
      <c r="P77" s="102" t="s">
        <v>126</v>
      </c>
      <c r="Q77" s="102" t="s">
        <v>127</v>
      </c>
      <c r="R77" s="102" t="s">
        <v>128</v>
      </c>
      <c r="S77" s="102" t="s">
        <v>129</v>
      </c>
      <c r="T77" s="103" t="s">
        <v>130</v>
      </c>
    </row>
    <row r="78" spans="2:63" s="1" customFormat="1" ht="29.25" customHeight="1">
      <c r="B78" s="45"/>
      <c r="C78" s="107" t="s">
        <v>112</v>
      </c>
      <c r="D78" s="73"/>
      <c r="E78" s="73"/>
      <c r="F78" s="73"/>
      <c r="G78" s="73"/>
      <c r="H78" s="73"/>
      <c r="I78" s="190"/>
      <c r="J78" s="200">
        <f>BK78</f>
        <v>0</v>
      </c>
      <c r="K78" s="73"/>
      <c r="L78" s="71"/>
      <c r="M78" s="104"/>
      <c r="N78" s="105"/>
      <c r="O78" s="105"/>
      <c r="P78" s="201">
        <f>P79+P87</f>
        <v>0</v>
      </c>
      <c r="Q78" s="105"/>
      <c r="R78" s="201">
        <f>R79+R87</f>
        <v>0</v>
      </c>
      <c r="S78" s="105"/>
      <c r="T78" s="202">
        <f>T79+T87</f>
        <v>0</v>
      </c>
      <c r="AT78" s="23" t="s">
        <v>71</v>
      </c>
      <c r="AU78" s="23" t="s">
        <v>113</v>
      </c>
      <c r="BK78" s="203">
        <f>BK79+BK87</f>
        <v>0</v>
      </c>
    </row>
    <row r="79" spans="2:63" s="10" customFormat="1" ht="37.4" customHeight="1">
      <c r="B79" s="204"/>
      <c r="C79" s="205"/>
      <c r="D79" s="206" t="s">
        <v>71</v>
      </c>
      <c r="E79" s="207" t="s">
        <v>1137</v>
      </c>
      <c r="F79" s="207" t="s">
        <v>1138</v>
      </c>
      <c r="G79" s="205"/>
      <c r="H79" s="205"/>
      <c r="I79" s="208"/>
      <c r="J79" s="209">
        <f>BK79</f>
        <v>0</v>
      </c>
      <c r="K79" s="205"/>
      <c r="L79" s="210"/>
      <c r="M79" s="211"/>
      <c r="N79" s="212"/>
      <c r="O79" s="212"/>
      <c r="P79" s="213">
        <f>SUM(P80:P86)</f>
        <v>0</v>
      </c>
      <c r="Q79" s="212"/>
      <c r="R79" s="213">
        <f>SUM(R80:R86)</f>
        <v>0</v>
      </c>
      <c r="S79" s="212"/>
      <c r="T79" s="214">
        <f>SUM(T80:T86)</f>
        <v>0</v>
      </c>
      <c r="AR79" s="215" t="s">
        <v>80</v>
      </c>
      <c r="AT79" s="216" t="s">
        <v>71</v>
      </c>
      <c r="AU79" s="216" t="s">
        <v>72</v>
      </c>
      <c r="AY79" s="215" t="s">
        <v>134</v>
      </c>
      <c r="BK79" s="217">
        <f>SUM(BK80:BK86)</f>
        <v>0</v>
      </c>
    </row>
    <row r="80" spans="2:65" s="1" customFormat="1" ht="16.5" customHeight="1">
      <c r="B80" s="45"/>
      <c r="C80" s="220" t="s">
        <v>80</v>
      </c>
      <c r="D80" s="220" t="s">
        <v>137</v>
      </c>
      <c r="E80" s="221" t="s">
        <v>1139</v>
      </c>
      <c r="F80" s="222" t="s">
        <v>1140</v>
      </c>
      <c r="G80" s="223" t="s">
        <v>1141</v>
      </c>
      <c r="H80" s="224">
        <v>1</v>
      </c>
      <c r="I80" s="225"/>
      <c r="J80" s="226">
        <f>ROUND(I80*H80,2)</f>
        <v>0</v>
      </c>
      <c r="K80" s="222" t="s">
        <v>21</v>
      </c>
      <c r="L80" s="71"/>
      <c r="M80" s="227" t="s">
        <v>21</v>
      </c>
      <c r="N80" s="228" t="s">
        <v>43</v>
      </c>
      <c r="O80" s="46"/>
      <c r="P80" s="229">
        <f>O80*H80</f>
        <v>0</v>
      </c>
      <c r="Q80" s="229">
        <v>0</v>
      </c>
      <c r="R80" s="229">
        <f>Q80*H80</f>
        <v>0</v>
      </c>
      <c r="S80" s="229">
        <v>0</v>
      </c>
      <c r="T80" s="230">
        <f>S80*H80</f>
        <v>0</v>
      </c>
      <c r="AR80" s="23" t="s">
        <v>174</v>
      </c>
      <c r="AT80" s="23" t="s">
        <v>137</v>
      </c>
      <c r="AU80" s="23" t="s">
        <v>80</v>
      </c>
      <c r="AY80" s="23" t="s">
        <v>134</v>
      </c>
      <c r="BE80" s="231">
        <f>IF(N80="základní",J80,0)</f>
        <v>0</v>
      </c>
      <c r="BF80" s="231">
        <f>IF(N80="snížená",J80,0)</f>
        <v>0</v>
      </c>
      <c r="BG80" s="231">
        <f>IF(N80="zákl. přenesená",J80,0)</f>
        <v>0</v>
      </c>
      <c r="BH80" s="231">
        <f>IF(N80="sníž. přenesená",J80,0)</f>
        <v>0</v>
      </c>
      <c r="BI80" s="231">
        <f>IF(N80="nulová",J80,0)</f>
        <v>0</v>
      </c>
      <c r="BJ80" s="23" t="s">
        <v>80</v>
      </c>
      <c r="BK80" s="231">
        <f>ROUND(I80*H80,2)</f>
        <v>0</v>
      </c>
      <c r="BL80" s="23" t="s">
        <v>174</v>
      </c>
      <c r="BM80" s="23" t="s">
        <v>82</v>
      </c>
    </row>
    <row r="81" spans="2:65" s="1" customFormat="1" ht="16.5" customHeight="1">
      <c r="B81" s="45"/>
      <c r="C81" s="220" t="s">
        <v>82</v>
      </c>
      <c r="D81" s="220" t="s">
        <v>137</v>
      </c>
      <c r="E81" s="221" t="s">
        <v>1142</v>
      </c>
      <c r="F81" s="222" t="s">
        <v>1143</v>
      </c>
      <c r="G81" s="223" t="s">
        <v>1141</v>
      </c>
      <c r="H81" s="224">
        <v>1</v>
      </c>
      <c r="I81" s="225"/>
      <c r="J81" s="226">
        <f>ROUND(I81*H81,2)</f>
        <v>0</v>
      </c>
      <c r="K81" s="222" t="s">
        <v>21</v>
      </c>
      <c r="L81" s="71"/>
      <c r="M81" s="227" t="s">
        <v>21</v>
      </c>
      <c r="N81" s="228" t="s">
        <v>43</v>
      </c>
      <c r="O81" s="46"/>
      <c r="P81" s="229">
        <f>O81*H81</f>
        <v>0</v>
      </c>
      <c r="Q81" s="229">
        <v>0</v>
      </c>
      <c r="R81" s="229">
        <f>Q81*H81</f>
        <v>0</v>
      </c>
      <c r="S81" s="229">
        <v>0</v>
      </c>
      <c r="T81" s="230">
        <f>S81*H81</f>
        <v>0</v>
      </c>
      <c r="AR81" s="23" t="s">
        <v>174</v>
      </c>
      <c r="AT81" s="23" t="s">
        <v>137</v>
      </c>
      <c r="AU81" s="23" t="s">
        <v>80</v>
      </c>
      <c r="AY81" s="23" t="s">
        <v>134</v>
      </c>
      <c r="BE81" s="231">
        <f>IF(N81="základní",J81,0)</f>
        <v>0</v>
      </c>
      <c r="BF81" s="231">
        <f>IF(N81="snížená",J81,0)</f>
        <v>0</v>
      </c>
      <c r="BG81" s="231">
        <f>IF(N81="zákl. přenesená",J81,0)</f>
        <v>0</v>
      </c>
      <c r="BH81" s="231">
        <f>IF(N81="sníž. přenesená",J81,0)</f>
        <v>0</v>
      </c>
      <c r="BI81" s="231">
        <f>IF(N81="nulová",J81,0)</f>
        <v>0</v>
      </c>
      <c r="BJ81" s="23" t="s">
        <v>80</v>
      </c>
      <c r="BK81" s="231">
        <f>ROUND(I81*H81,2)</f>
        <v>0</v>
      </c>
      <c r="BL81" s="23" t="s">
        <v>174</v>
      </c>
      <c r="BM81" s="23" t="s">
        <v>174</v>
      </c>
    </row>
    <row r="82" spans="2:47" s="1" customFormat="1" ht="13.5">
      <c r="B82" s="45"/>
      <c r="C82" s="73"/>
      <c r="D82" s="238" t="s">
        <v>1144</v>
      </c>
      <c r="E82" s="73"/>
      <c r="F82" s="282" t="s">
        <v>1145</v>
      </c>
      <c r="G82" s="73"/>
      <c r="H82" s="73"/>
      <c r="I82" s="190"/>
      <c r="J82" s="73"/>
      <c r="K82" s="73"/>
      <c r="L82" s="71"/>
      <c r="M82" s="283"/>
      <c r="N82" s="46"/>
      <c r="O82" s="46"/>
      <c r="P82" s="46"/>
      <c r="Q82" s="46"/>
      <c r="R82" s="46"/>
      <c r="S82" s="46"/>
      <c r="T82" s="94"/>
      <c r="AT82" s="23" t="s">
        <v>1144</v>
      </c>
      <c r="AU82" s="23" t="s">
        <v>80</v>
      </c>
    </row>
    <row r="83" spans="2:65" s="1" customFormat="1" ht="16.5" customHeight="1">
      <c r="B83" s="45"/>
      <c r="C83" s="220" t="s">
        <v>169</v>
      </c>
      <c r="D83" s="220" t="s">
        <v>137</v>
      </c>
      <c r="E83" s="221" t="s">
        <v>1146</v>
      </c>
      <c r="F83" s="222" t="s">
        <v>1147</v>
      </c>
      <c r="G83" s="223" t="s">
        <v>1141</v>
      </c>
      <c r="H83" s="224">
        <v>1</v>
      </c>
      <c r="I83" s="225"/>
      <c r="J83" s="226">
        <f>ROUND(I83*H83,2)</f>
        <v>0</v>
      </c>
      <c r="K83" s="222" t="s">
        <v>21</v>
      </c>
      <c r="L83" s="71"/>
      <c r="M83" s="227" t="s">
        <v>21</v>
      </c>
      <c r="N83" s="228" t="s">
        <v>43</v>
      </c>
      <c r="O83" s="46"/>
      <c r="P83" s="229">
        <f>O83*H83</f>
        <v>0</v>
      </c>
      <c r="Q83" s="229">
        <v>0</v>
      </c>
      <c r="R83" s="229">
        <f>Q83*H83</f>
        <v>0</v>
      </c>
      <c r="S83" s="229">
        <v>0</v>
      </c>
      <c r="T83" s="230">
        <f>S83*H83</f>
        <v>0</v>
      </c>
      <c r="AR83" s="23" t="s">
        <v>174</v>
      </c>
      <c r="AT83" s="23" t="s">
        <v>137</v>
      </c>
      <c r="AU83" s="23" t="s">
        <v>80</v>
      </c>
      <c r="AY83" s="23" t="s">
        <v>134</v>
      </c>
      <c r="BE83" s="231">
        <f>IF(N83="základní",J83,0)</f>
        <v>0</v>
      </c>
      <c r="BF83" s="231">
        <f>IF(N83="snížená",J83,0)</f>
        <v>0</v>
      </c>
      <c r="BG83" s="231">
        <f>IF(N83="zákl. přenesená",J83,0)</f>
        <v>0</v>
      </c>
      <c r="BH83" s="231">
        <f>IF(N83="sníž. přenesená",J83,0)</f>
        <v>0</v>
      </c>
      <c r="BI83" s="231">
        <f>IF(N83="nulová",J83,0)</f>
        <v>0</v>
      </c>
      <c r="BJ83" s="23" t="s">
        <v>80</v>
      </c>
      <c r="BK83" s="231">
        <f>ROUND(I83*H83,2)</f>
        <v>0</v>
      </c>
      <c r="BL83" s="23" t="s">
        <v>174</v>
      </c>
      <c r="BM83" s="23" t="s">
        <v>184</v>
      </c>
    </row>
    <row r="84" spans="2:65" s="1" customFormat="1" ht="16.5" customHeight="1">
      <c r="B84" s="45"/>
      <c r="C84" s="220" t="s">
        <v>174</v>
      </c>
      <c r="D84" s="220" t="s">
        <v>137</v>
      </c>
      <c r="E84" s="221" t="s">
        <v>1148</v>
      </c>
      <c r="F84" s="222" t="s">
        <v>1149</v>
      </c>
      <c r="G84" s="223" t="s">
        <v>1141</v>
      </c>
      <c r="H84" s="224">
        <v>1</v>
      </c>
      <c r="I84" s="225"/>
      <c r="J84" s="226">
        <f>ROUND(I84*H84,2)</f>
        <v>0</v>
      </c>
      <c r="K84" s="222" t="s">
        <v>21</v>
      </c>
      <c r="L84" s="71"/>
      <c r="M84" s="227" t="s">
        <v>21</v>
      </c>
      <c r="N84" s="228" t="s">
        <v>43</v>
      </c>
      <c r="O84" s="46"/>
      <c r="P84" s="229">
        <f>O84*H84</f>
        <v>0</v>
      </c>
      <c r="Q84" s="229">
        <v>0</v>
      </c>
      <c r="R84" s="229">
        <f>Q84*H84</f>
        <v>0</v>
      </c>
      <c r="S84" s="229">
        <v>0</v>
      </c>
      <c r="T84" s="230">
        <f>S84*H84</f>
        <v>0</v>
      </c>
      <c r="AR84" s="23" t="s">
        <v>174</v>
      </c>
      <c r="AT84" s="23" t="s">
        <v>137</v>
      </c>
      <c r="AU84" s="23" t="s">
        <v>80</v>
      </c>
      <c r="AY84" s="23" t="s">
        <v>134</v>
      </c>
      <c r="BE84" s="231">
        <f>IF(N84="základní",J84,0)</f>
        <v>0</v>
      </c>
      <c r="BF84" s="231">
        <f>IF(N84="snížená",J84,0)</f>
        <v>0</v>
      </c>
      <c r="BG84" s="231">
        <f>IF(N84="zákl. přenesená",J84,0)</f>
        <v>0</v>
      </c>
      <c r="BH84" s="231">
        <f>IF(N84="sníž. přenesená",J84,0)</f>
        <v>0</v>
      </c>
      <c r="BI84" s="231">
        <f>IF(N84="nulová",J84,0)</f>
        <v>0</v>
      </c>
      <c r="BJ84" s="23" t="s">
        <v>80</v>
      </c>
      <c r="BK84" s="231">
        <f>ROUND(I84*H84,2)</f>
        <v>0</v>
      </c>
      <c r="BL84" s="23" t="s">
        <v>174</v>
      </c>
      <c r="BM84" s="23" t="s">
        <v>214</v>
      </c>
    </row>
    <row r="85" spans="2:65" s="1" customFormat="1" ht="16.5" customHeight="1">
      <c r="B85" s="45"/>
      <c r="C85" s="220" t="s">
        <v>133</v>
      </c>
      <c r="D85" s="220" t="s">
        <v>137</v>
      </c>
      <c r="E85" s="221" t="s">
        <v>1150</v>
      </c>
      <c r="F85" s="222" t="s">
        <v>1151</v>
      </c>
      <c r="G85" s="223" t="s">
        <v>181</v>
      </c>
      <c r="H85" s="224">
        <v>0.01</v>
      </c>
      <c r="I85" s="225"/>
      <c r="J85" s="226">
        <f>ROUND(I85*H85,2)</f>
        <v>0</v>
      </c>
      <c r="K85" s="222" t="s">
        <v>21</v>
      </c>
      <c r="L85" s="71"/>
      <c r="M85" s="227" t="s">
        <v>21</v>
      </c>
      <c r="N85" s="228" t="s">
        <v>43</v>
      </c>
      <c r="O85" s="46"/>
      <c r="P85" s="229">
        <f>O85*H85</f>
        <v>0</v>
      </c>
      <c r="Q85" s="229">
        <v>0</v>
      </c>
      <c r="R85" s="229">
        <f>Q85*H85</f>
        <v>0</v>
      </c>
      <c r="S85" s="229">
        <v>0</v>
      </c>
      <c r="T85" s="230">
        <f>S85*H85</f>
        <v>0</v>
      </c>
      <c r="AR85" s="23" t="s">
        <v>174</v>
      </c>
      <c r="AT85" s="23" t="s">
        <v>137</v>
      </c>
      <c r="AU85" s="23" t="s">
        <v>80</v>
      </c>
      <c r="AY85" s="23" t="s">
        <v>134</v>
      </c>
      <c r="BE85" s="231">
        <f>IF(N85="základní",J85,0)</f>
        <v>0</v>
      </c>
      <c r="BF85" s="231">
        <f>IF(N85="snížená",J85,0)</f>
        <v>0</v>
      </c>
      <c r="BG85" s="231">
        <f>IF(N85="zákl. přenesená",J85,0)</f>
        <v>0</v>
      </c>
      <c r="BH85" s="231">
        <f>IF(N85="sníž. přenesená",J85,0)</f>
        <v>0</v>
      </c>
      <c r="BI85" s="231">
        <f>IF(N85="nulová",J85,0)</f>
        <v>0</v>
      </c>
      <c r="BJ85" s="23" t="s">
        <v>80</v>
      </c>
      <c r="BK85" s="231">
        <f>ROUND(I85*H85,2)</f>
        <v>0</v>
      </c>
      <c r="BL85" s="23" t="s">
        <v>174</v>
      </c>
      <c r="BM85" s="23" t="s">
        <v>225</v>
      </c>
    </row>
    <row r="86" spans="2:47" s="1" customFormat="1" ht="13.5">
      <c r="B86" s="45"/>
      <c r="C86" s="73"/>
      <c r="D86" s="238" t="s">
        <v>1144</v>
      </c>
      <c r="E86" s="73"/>
      <c r="F86" s="282" t="s">
        <v>1152</v>
      </c>
      <c r="G86" s="73"/>
      <c r="H86" s="73"/>
      <c r="I86" s="190"/>
      <c r="J86" s="73"/>
      <c r="K86" s="73"/>
      <c r="L86" s="71"/>
      <c r="M86" s="283"/>
      <c r="N86" s="46"/>
      <c r="O86" s="46"/>
      <c r="P86" s="46"/>
      <c r="Q86" s="46"/>
      <c r="R86" s="46"/>
      <c r="S86" s="46"/>
      <c r="T86" s="94"/>
      <c r="AT86" s="23" t="s">
        <v>1144</v>
      </c>
      <c r="AU86" s="23" t="s">
        <v>80</v>
      </c>
    </row>
    <row r="87" spans="2:63" s="10" customFormat="1" ht="37.4" customHeight="1">
      <c r="B87" s="204"/>
      <c r="C87" s="205"/>
      <c r="D87" s="206" t="s">
        <v>71</v>
      </c>
      <c r="E87" s="207" t="s">
        <v>1153</v>
      </c>
      <c r="F87" s="207" t="s">
        <v>1154</v>
      </c>
      <c r="G87" s="205"/>
      <c r="H87" s="205"/>
      <c r="I87" s="208"/>
      <c r="J87" s="209">
        <f>BK87</f>
        <v>0</v>
      </c>
      <c r="K87" s="205"/>
      <c r="L87" s="210"/>
      <c r="M87" s="211"/>
      <c r="N87" s="212"/>
      <c r="O87" s="212"/>
      <c r="P87" s="213">
        <f>SUM(P88:P101)</f>
        <v>0</v>
      </c>
      <c r="Q87" s="212"/>
      <c r="R87" s="213">
        <f>SUM(R88:R101)</f>
        <v>0</v>
      </c>
      <c r="S87" s="212"/>
      <c r="T87" s="214">
        <f>SUM(T88:T101)</f>
        <v>0</v>
      </c>
      <c r="AR87" s="215" t="s">
        <v>80</v>
      </c>
      <c r="AT87" s="216" t="s">
        <v>71</v>
      </c>
      <c r="AU87" s="216" t="s">
        <v>72</v>
      </c>
      <c r="AY87" s="215" t="s">
        <v>134</v>
      </c>
      <c r="BK87" s="217">
        <f>SUM(BK88:BK101)</f>
        <v>0</v>
      </c>
    </row>
    <row r="88" spans="2:65" s="1" customFormat="1" ht="16.5" customHeight="1">
      <c r="B88" s="45"/>
      <c r="C88" s="220" t="s">
        <v>210</v>
      </c>
      <c r="D88" s="220" t="s">
        <v>137</v>
      </c>
      <c r="E88" s="221" t="s">
        <v>1155</v>
      </c>
      <c r="F88" s="222" t="s">
        <v>1156</v>
      </c>
      <c r="G88" s="223" t="s">
        <v>220</v>
      </c>
      <c r="H88" s="224">
        <v>12</v>
      </c>
      <c r="I88" s="225"/>
      <c r="J88" s="226">
        <f>ROUND(I88*H88,2)</f>
        <v>0</v>
      </c>
      <c r="K88" s="222" t="s">
        <v>21</v>
      </c>
      <c r="L88" s="71"/>
      <c r="M88" s="227" t="s">
        <v>21</v>
      </c>
      <c r="N88" s="228" t="s">
        <v>43</v>
      </c>
      <c r="O88" s="46"/>
      <c r="P88" s="229">
        <f>O88*H88</f>
        <v>0</v>
      </c>
      <c r="Q88" s="229">
        <v>0</v>
      </c>
      <c r="R88" s="229">
        <f>Q88*H88</f>
        <v>0</v>
      </c>
      <c r="S88" s="229">
        <v>0</v>
      </c>
      <c r="T88" s="230">
        <f>S88*H88</f>
        <v>0</v>
      </c>
      <c r="AR88" s="23" t="s">
        <v>259</v>
      </c>
      <c r="AT88" s="23" t="s">
        <v>137</v>
      </c>
      <c r="AU88" s="23" t="s">
        <v>80</v>
      </c>
      <c r="AY88" s="23" t="s">
        <v>134</v>
      </c>
      <c r="BE88" s="231">
        <f>IF(N88="základní",J88,0)</f>
        <v>0</v>
      </c>
      <c r="BF88" s="231">
        <f>IF(N88="snížená",J88,0)</f>
        <v>0</v>
      </c>
      <c r="BG88" s="231">
        <f>IF(N88="zákl. přenesená",J88,0)</f>
        <v>0</v>
      </c>
      <c r="BH88" s="231">
        <f>IF(N88="sníž. přenesená",J88,0)</f>
        <v>0</v>
      </c>
      <c r="BI88" s="231">
        <f>IF(N88="nulová",J88,0)</f>
        <v>0</v>
      </c>
      <c r="BJ88" s="23" t="s">
        <v>80</v>
      </c>
      <c r="BK88" s="231">
        <f>ROUND(I88*H88,2)</f>
        <v>0</v>
      </c>
      <c r="BL88" s="23" t="s">
        <v>259</v>
      </c>
      <c r="BM88" s="23" t="s">
        <v>234</v>
      </c>
    </row>
    <row r="89" spans="2:47" s="1" customFormat="1" ht="13.5">
      <c r="B89" s="45"/>
      <c r="C89" s="73"/>
      <c r="D89" s="238" t="s">
        <v>1144</v>
      </c>
      <c r="E89" s="73"/>
      <c r="F89" s="282" t="s">
        <v>1157</v>
      </c>
      <c r="G89" s="73"/>
      <c r="H89" s="73"/>
      <c r="I89" s="190"/>
      <c r="J89" s="73"/>
      <c r="K89" s="73"/>
      <c r="L89" s="71"/>
      <c r="M89" s="283"/>
      <c r="N89" s="46"/>
      <c r="O89" s="46"/>
      <c r="P89" s="46"/>
      <c r="Q89" s="46"/>
      <c r="R89" s="46"/>
      <c r="S89" s="46"/>
      <c r="T89" s="94"/>
      <c r="AT89" s="23" t="s">
        <v>1144</v>
      </c>
      <c r="AU89" s="23" t="s">
        <v>80</v>
      </c>
    </row>
    <row r="90" spans="2:65" s="1" customFormat="1" ht="16.5" customHeight="1">
      <c r="B90" s="45"/>
      <c r="C90" s="220" t="s">
        <v>214</v>
      </c>
      <c r="D90" s="220" t="s">
        <v>137</v>
      </c>
      <c r="E90" s="221" t="s">
        <v>1158</v>
      </c>
      <c r="F90" s="222" t="s">
        <v>1159</v>
      </c>
      <c r="G90" s="223" t="s">
        <v>220</v>
      </c>
      <c r="H90" s="224">
        <v>2</v>
      </c>
      <c r="I90" s="225"/>
      <c r="J90" s="226">
        <f>ROUND(I90*H90,2)</f>
        <v>0</v>
      </c>
      <c r="K90" s="222" t="s">
        <v>21</v>
      </c>
      <c r="L90" s="71"/>
      <c r="M90" s="227" t="s">
        <v>21</v>
      </c>
      <c r="N90" s="228" t="s">
        <v>43</v>
      </c>
      <c r="O90" s="46"/>
      <c r="P90" s="229">
        <f>O90*H90</f>
        <v>0</v>
      </c>
      <c r="Q90" s="229">
        <v>0</v>
      </c>
      <c r="R90" s="229">
        <f>Q90*H90</f>
        <v>0</v>
      </c>
      <c r="S90" s="229">
        <v>0</v>
      </c>
      <c r="T90" s="230">
        <f>S90*H90</f>
        <v>0</v>
      </c>
      <c r="AR90" s="23" t="s">
        <v>259</v>
      </c>
      <c r="AT90" s="23" t="s">
        <v>137</v>
      </c>
      <c r="AU90" s="23" t="s">
        <v>80</v>
      </c>
      <c r="AY90" s="23" t="s">
        <v>134</v>
      </c>
      <c r="BE90" s="231">
        <f>IF(N90="základní",J90,0)</f>
        <v>0</v>
      </c>
      <c r="BF90" s="231">
        <f>IF(N90="snížená",J90,0)</f>
        <v>0</v>
      </c>
      <c r="BG90" s="231">
        <f>IF(N90="zákl. přenesená",J90,0)</f>
        <v>0</v>
      </c>
      <c r="BH90" s="231">
        <f>IF(N90="sníž. přenesená",J90,0)</f>
        <v>0</v>
      </c>
      <c r="BI90" s="231">
        <f>IF(N90="nulová",J90,0)</f>
        <v>0</v>
      </c>
      <c r="BJ90" s="23" t="s">
        <v>80</v>
      </c>
      <c r="BK90" s="231">
        <f>ROUND(I90*H90,2)</f>
        <v>0</v>
      </c>
      <c r="BL90" s="23" t="s">
        <v>259</v>
      </c>
      <c r="BM90" s="23" t="s">
        <v>250</v>
      </c>
    </row>
    <row r="91" spans="2:47" s="1" customFormat="1" ht="13.5">
      <c r="B91" s="45"/>
      <c r="C91" s="73"/>
      <c r="D91" s="238" t="s">
        <v>1144</v>
      </c>
      <c r="E91" s="73"/>
      <c r="F91" s="282" t="s">
        <v>1160</v>
      </c>
      <c r="G91" s="73"/>
      <c r="H91" s="73"/>
      <c r="I91" s="190"/>
      <c r="J91" s="73"/>
      <c r="K91" s="73"/>
      <c r="L91" s="71"/>
      <c r="M91" s="283"/>
      <c r="N91" s="46"/>
      <c r="O91" s="46"/>
      <c r="P91" s="46"/>
      <c r="Q91" s="46"/>
      <c r="R91" s="46"/>
      <c r="S91" s="46"/>
      <c r="T91" s="94"/>
      <c r="AT91" s="23" t="s">
        <v>1144</v>
      </c>
      <c r="AU91" s="23" t="s">
        <v>80</v>
      </c>
    </row>
    <row r="92" spans="2:65" s="1" customFormat="1" ht="16.5" customHeight="1">
      <c r="B92" s="45"/>
      <c r="C92" s="220" t="s">
        <v>219</v>
      </c>
      <c r="D92" s="220" t="s">
        <v>137</v>
      </c>
      <c r="E92" s="221" t="s">
        <v>1161</v>
      </c>
      <c r="F92" s="222" t="s">
        <v>1162</v>
      </c>
      <c r="G92" s="223" t="s">
        <v>220</v>
      </c>
      <c r="H92" s="224">
        <v>12</v>
      </c>
      <c r="I92" s="225"/>
      <c r="J92" s="226">
        <f>ROUND(I92*H92,2)</f>
        <v>0</v>
      </c>
      <c r="K92" s="222" t="s">
        <v>21</v>
      </c>
      <c r="L92" s="71"/>
      <c r="M92" s="227" t="s">
        <v>21</v>
      </c>
      <c r="N92" s="228" t="s">
        <v>43</v>
      </c>
      <c r="O92" s="46"/>
      <c r="P92" s="229">
        <f>O92*H92</f>
        <v>0</v>
      </c>
      <c r="Q92" s="229">
        <v>0</v>
      </c>
      <c r="R92" s="229">
        <f>Q92*H92</f>
        <v>0</v>
      </c>
      <c r="S92" s="229">
        <v>0</v>
      </c>
      <c r="T92" s="230">
        <f>S92*H92</f>
        <v>0</v>
      </c>
      <c r="AR92" s="23" t="s">
        <v>259</v>
      </c>
      <c r="AT92" s="23" t="s">
        <v>137</v>
      </c>
      <c r="AU92" s="23" t="s">
        <v>80</v>
      </c>
      <c r="AY92" s="23" t="s">
        <v>134</v>
      </c>
      <c r="BE92" s="231">
        <f>IF(N92="základní",J92,0)</f>
        <v>0</v>
      </c>
      <c r="BF92" s="231">
        <f>IF(N92="snížená",J92,0)</f>
        <v>0</v>
      </c>
      <c r="BG92" s="231">
        <f>IF(N92="zákl. přenesená",J92,0)</f>
        <v>0</v>
      </c>
      <c r="BH92" s="231">
        <f>IF(N92="sníž. přenesená",J92,0)</f>
        <v>0</v>
      </c>
      <c r="BI92" s="231">
        <f>IF(N92="nulová",J92,0)</f>
        <v>0</v>
      </c>
      <c r="BJ92" s="23" t="s">
        <v>80</v>
      </c>
      <c r="BK92" s="231">
        <f>ROUND(I92*H92,2)</f>
        <v>0</v>
      </c>
      <c r="BL92" s="23" t="s">
        <v>259</v>
      </c>
      <c r="BM92" s="23" t="s">
        <v>259</v>
      </c>
    </row>
    <row r="93" spans="2:65" s="1" customFormat="1" ht="16.5" customHeight="1">
      <c r="B93" s="45"/>
      <c r="C93" s="220" t="s">
        <v>225</v>
      </c>
      <c r="D93" s="220" t="s">
        <v>137</v>
      </c>
      <c r="E93" s="221" t="s">
        <v>1163</v>
      </c>
      <c r="F93" s="222" t="s">
        <v>1164</v>
      </c>
      <c r="G93" s="223" t="s">
        <v>1165</v>
      </c>
      <c r="H93" s="224">
        <v>1</v>
      </c>
      <c r="I93" s="225"/>
      <c r="J93" s="226">
        <f>ROUND(I93*H93,2)</f>
        <v>0</v>
      </c>
      <c r="K93" s="222" t="s">
        <v>21</v>
      </c>
      <c r="L93" s="71"/>
      <c r="M93" s="227" t="s">
        <v>21</v>
      </c>
      <c r="N93" s="228" t="s">
        <v>43</v>
      </c>
      <c r="O93" s="46"/>
      <c r="P93" s="229">
        <f>O93*H93</f>
        <v>0</v>
      </c>
      <c r="Q93" s="229">
        <v>0</v>
      </c>
      <c r="R93" s="229">
        <f>Q93*H93</f>
        <v>0</v>
      </c>
      <c r="S93" s="229">
        <v>0</v>
      </c>
      <c r="T93" s="230">
        <f>S93*H93</f>
        <v>0</v>
      </c>
      <c r="AR93" s="23" t="s">
        <v>259</v>
      </c>
      <c r="AT93" s="23" t="s">
        <v>137</v>
      </c>
      <c r="AU93" s="23" t="s">
        <v>80</v>
      </c>
      <c r="AY93" s="23" t="s">
        <v>134</v>
      </c>
      <c r="BE93" s="231">
        <f>IF(N93="základní",J93,0)</f>
        <v>0</v>
      </c>
      <c r="BF93" s="231">
        <f>IF(N93="snížená",J93,0)</f>
        <v>0</v>
      </c>
      <c r="BG93" s="231">
        <f>IF(N93="zákl. přenesená",J93,0)</f>
        <v>0</v>
      </c>
      <c r="BH93" s="231">
        <f>IF(N93="sníž. přenesená",J93,0)</f>
        <v>0</v>
      </c>
      <c r="BI93" s="231">
        <f>IF(N93="nulová",J93,0)</f>
        <v>0</v>
      </c>
      <c r="BJ93" s="23" t="s">
        <v>80</v>
      </c>
      <c r="BK93" s="231">
        <f>ROUND(I93*H93,2)</f>
        <v>0</v>
      </c>
      <c r="BL93" s="23" t="s">
        <v>259</v>
      </c>
      <c r="BM93" s="23" t="s">
        <v>268</v>
      </c>
    </row>
    <row r="94" spans="2:65" s="1" customFormat="1" ht="16.5" customHeight="1">
      <c r="B94" s="45"/>
      <c r="C94" s="220" t="s">
        <v>229</v>
      </c>
      <c r="D94" s="220" t="s">
        <v>137</v>
      </c>
      <c r="E94" s="221" t="s">
        <v>1166</v>
      </c>
      <c r="F94" s="222" t="s">
        <v>1167</v>
      </c>
      <c r="G94" s="223" t="s">
        <v>1165</v>
      </c>
      <c r="H94" s="224">
        <v>1</v>
      </c>
      <c r="I94" s="225"/>
      <c r="J94" s="226">
        <f>ROUND(I94*H94,2)</f>
        <v>0</v>
      </c>
      <c r="K94" s="222" t="s">
        <v>21</v>
      </c>
      <c r="L94" s="71"/>
      <c r="M94" s="227" t="s">
        <v>21</v>
      </c>
      <c r="N94" s="228" t="s">
        <v>43</v>
      </c>
      <c r="O94" s="46"/>
      <c r="P94" s="229">
        <f>O94*H94</f>
        <v>0</v>
      </c>
      <c r="Q94" s="229">
        <v>0</v>
      </c>
      <c r="R94" s="229">
        <f>Q94*H94</f>
        <v>0</v>
      </c>
      <c r="S94" s="229">
        <v>0</v>
      </c>
      <c r="T94" s="230">
        <f>S94*H94</f>
        <v>0</v>
      </c>
      <c r="AR94" s="23" t="s">
        <v>259</v>
      </c>
      <c r="AT94" s="23" t="s">
        <v>137</v>
      </c>
      <c r="AU94" s="23" t="s">
        <v>80</v>
      </c>
      <c r="AY94" s="23" t="s">
        <v>134</v>
      </c>
      <c r="BE94" s="231">
        <f>IF(N94="základní",J94,0)</f>
        <v>0</v>
      </c>
      <c r="BF94" s="231">
        <f>IF(N94="snížená",J94,0)</f>
        <v>0</v>
      </c>
      <c r="BG94" s="231">
        <f>IF(N94="zákl. přenesená",J94,0)</f>
        <v>0</v>
      </c>
      <c r="BH94" s="231">
        <f>IF(N94="sníž. přenesená",J94,0)</f>
        <v>0</v>
      </c>
      <c r="BI94" s="231">
        <f>IF(N94="nulová",J94,0)</f>
        <v>0</v>
      </c>
      <c r="BJ94" s="23" t="s">
        <v>80</v>
      </c>
      <c r="BK94" s="231">
        <f>ROUND(I94*H94,2)</f>
        <v>0</v>
      </c>
      <c r="BL94" s="23" t="s">
        <v>259</v>
      </c>
      <c r="BM94" s="23" t="s">
        <v>276</v>
      </c>
    </row>
    <row r="95" spans="2:65" s="1" customFormat="1" ht="16.5" customHeight="1">
      <c r="B95" s="45"/>
      <c r="C95" s="220" t="s">
        <v>234</v>
      </c>
      <c r="D95" s="220" t="s">
        <v>137</v>
      </c>
      <c r="E95" s="221" t="s">
        <v>1168</v>
      </c>
      <c r="F95" s="222" t="s">
        <v>1169</v>
      </c>
      <c r="G95" s="223" t="s">
        <v>1041</v>
      </c>
      <c r="H95" s="224">
        <v>1</v>
      </c>
      <c r="I95" s="225"/>
      <c r="J95" s="226">
        <f>ROUND(I95*H95,2)</f>
        <v>0</v>
      </c>
      <c r="K95" s="222" t="s">
        <v>21</v>
      </c>
      <c r="L95" s="71"/>
      <c r="M95" s="227" t="s">
        <v>21</v>
      </c>
      <c r="N95" s="228" t="s">
        <v>43</v>
      </c>
      <c r="O95" s="46"/>
      <c r="P95" s="229">
        <f>O95*H95</f>
        <v>0</v>
      </c>
      <c r="Q95" s="229">
        <v>0</v>
      </c>
      <c r="R95" s="229">
        <f>Q95*H95</f>
        <v>0</v>
      </c>
      <c r="S95" s="229">
        <v>0</v>
      </c>
      <c r="T95" s="230">
        <f>S95*H95</f>
        <v>0</v>
      </c>
      <c r="AR95" s="23" t="s">
        <v>259</v>
      </c>
      <c r="AT95" s="23" t="s">
        <v>137</v>
      </c>
      <c r="AU95" s="23" t="s">
        <v>80</v>
      </c>
      <c r="AY95" s="23" t="s">
        <v>134</v>
      </c>
      <c r="BE95" s="231">
        <f>IF(N95="základní",J95,0)</f>
        <v>0</v>
      </c>
      <c r="BF95" s="231">
        <f>IF(N95="snížená",J95,0)</f>
        <v>0</v>
      </c>
      <c r="BG95" s="231">
        <f>IF(N95="zákl. přenesená",J95,0)</f>
        <v>0</v>
      </c>
      <c r="BH95" s="231">
        <f>IF(N95="sníž. přenesená",J95,0)</f>
        <v>0</v>
      </c>
      <c r="BI95" s="231">
        <f>IF(N95="nulová",J95,0)</f>
        <v>0</v>
      </c>
      <c r="BJ95" s="23" t="s">
        <v>80</v>
      </c>
      <c r="BK95" s="231">
        <f>ROUND(I95*H95,2)</f>
        <v>0</v>
      </c>
      <c r="BL95" s="23" t="s">
        <v>259</v>
      </c>
      <c r="BM95" s="23" t="s">
        <v>284</v>
      </c>
    </row>
    <row r="96" spans="2:65" s="1" customFormat="1" ht="16.5" customHeight="1">
      <c r="B96" s="45"/>
      <c r="C96" s="220" t="s">
        <v>242</v>
      </c>
      <c r="D96" s="220" t="s">
        <v>137</v>
      </c>
      <c r="E96" s="221" t="s">
        <v>1170</v>
      </c>
      <c r="F96" s="222" t="s">
        <v>1171</v>
      </c>
      <c r="G96" s="223" t="s">
        <v>1172</v>
      </c>
      <c r="H96" s="224">
        <v>1</v>
      </c>
      <c r="I96" s="225"/>
      <c r="J96" s="226">
        <f>ROUND(I96*H96,2)</f>
        <v>0</v>
      </c>
      <c r="K96" s="222" t="s">
        <v>21</v>
      </c>
      <c r="L96" s="71"/>
      <c r="M96" s="227" t="s">
        <v>21</v>
      </c>
      <c r="N96" s="228" t="s">
        <v>43</v>
      </c>
      <c r="O96" s="46"/>
      <c r="P96" s="229">
        <f>O96*H96</f>
        <v>0</v>
      </c>
      <c r="Q96" s="229">
        <v>0</v>
      </c>
      <c r="R96" s="229">
        <f>Q96*H96</f>
        <v>0</v>
      </c>
      <c r="S96" s="229">
        <v>0</v>
      </c>
      <c r="T96" s="230">
        <f>S96*H96</f>
        <v>0</v>
      </c>
      <c r="AR96" s="23" t="s">
        <v>259</v>
      </c>
      <c r="AT96" s="23" t="s">
        <v>137</v>
      </c>
      <c r="AU96" s="23" t="s">
        <v>80</v>
      </c>
      <c r="AY96" s="23" t="s">
        <v>134</v>
      </c>
      <c r="BE96" s="231">
        <f>IF(N96="základní",J96,0)</f>
        <v>0</v>
      </c>
      <c r="BF96" s="231">
        <f>IF(N96="snížená",J96,0)</f>
        <v>0</v>
      </c>
      <c r="BG96" s="231">
        <f>IF(N96="zákl. přenesená",J96,0)</f>
        <v>0</v>
      </c>
      <c r="BH96" s="231">
        <f>IF(N96="sníž. přenesená",J96,0)</f>
        <v>0</v>
      </c>
      <c r="BI96" s="231">
        <f>IF(N96="nulová",J96,0)</f>
        <v>0</v>
      </c>
      <c r="BJ96" s="23" t="s">
        <v>80</v>
      </c>
      <c r="BK96" s="231">
        <f>ROUND(I96*H96,2)</f>
        <v>0</v>
      </c>
      <c r="BL96" s="23" t="s">
        <v>259</v>
      </c>
      <c r="BM96" s="23" t="s">
        <v>293</v>
      </c>
    </row>
    <row r="97" spans="2:47" s="1" customFormat="1" ht="13.5">
      <c r="B97" s="45"/>
      <c r="C97" s="73"/>
      <c r="D97" s="238" t="s">
        <v>1144</v>
      </c>
      <c r="E97" s="73"/>
      <c r="F97" s="282" t="s">
        <v>1173</v>
      </c>
      <c r="G97" s="73"/>
      <c r="H97" s="73"/>
      <c r="I97" s="190"/>
      <c r="J97" s="73"/>
      <c r="K97" s="73"/>
      <c r="L97" s="71"/>
      <c r="M97" s="283"/>
      <c r="N97" s="46"/>
      <c r="O97" s="46"/>
      <c r="P97" s="46"/>
      <c r="Q97" s="46"/>
      <c r="R97" s="46"/>
      <c r="S97" s="46"/>
      <c r="T97" s="94"/>
      <c r="AT97" s="23" t="s">
        <v>1144</v>
      </c>
      <c r="AU97" s="23" t="s">
        <v>80</v>
      </c>
    </row>
    <row r="98" spans="2:65" s="1" customFormat="1" ht="16.5" customHeight="1">
      <c r="B98" s="45"/>
      <c r="C98" s="220" t="s">
        <v>250</v>
      </c>
      <c r="D98" s="220" t="s">
        <v>137</v>
      </c>
      <c r="E98" s="221" t="s">
        <v>1174</v>
      </c>
      <c r="F98" s="222" t="s">
        <v>1175</v>
      </c>
      <c r="G98" s="223" t="s">
        <v>1172</v>
      </c>
      <c r="H98" s="224">
        <v>1</v>
      </c>
      <c r="I98" s="225"/>
      <c r="J98" s="226">
        <f>ROUND(I98*H98,2)</f>
        <v>0</v>
      </c>
      <c r="K98" s="222" t="s">
        <v>21</v>
      </c>
      <c r="L98" s="71"/>
      <c r="M98" s="227" t="s">
        <v>21</v>
      </c>
      <c r="N98" s="228" t="s">
        <v>43</v>
      </c>
      <c r="O98" s="46"/>
      <c r="P98" s="229">
        <f>O98*H98</f>
        <v>0</v>
      </c>
      <c r="Q98" s="229">
        <v>0</v>
      </c>
      <c r="R98" s="229">
        <f>Q98*H98</f>
        <v>0</v>
      </c>
      <c r="S98" s="229">
        <v>0</v>
      </c>
      <c r="T98" s="230">
        <f>S98*H98</f>
        <v>0</v>
      </c>
      <c r="AR98" s="23" t="s">
        <v>259</v>
      </c>
      <c r="AT98" s="23" t="s">
        <v>137</v>
      </c>
      <c r="AU98" s="23" t="s">
        <v>80</v>
      </c>
      <c r="AY98" s="23" t="s">
        <v>134</v>
      </c>
      <c r="BE98" s="231">
        <f>IF(N98="základní",J98,0)</f>
        <v>0</v>
      </c>
      <c r="BF98" s="231">
        <f>IF(N98="snížená",J98,0)</f>
        <v>0</v>
      </c>
      <c r="BG98" s="231">
        <f>IF(N98="zákl. přenesená",J98,0)</f>
        <v>0</v>
      </c>
      <c r="BH98" s="231">
        <f>IF(N98="sníž. přenesená",J98,0)</f>
        <v>0</v>
      </c>
      <c r="BI98" s="231">
        <f>IF(N98="nulová",J98,0)</f>
        <v>0</v>
      </c>
      <c r="BJ98" s="23" t="s">
        <v>80</v>
      </c>
      <c r="BK98" s="231">
        <f>ROUND(I98*H98,2)</f>
        <v>0</v>
      </c>
      <c r="BL98" s="23" t="s">
        <v>259</v>
      </c>
      <c r="BM98" s="23" t="s">
        <v>303</v>
      </c>
    </row>
    <row r="99" spans="2:65" s="1" customFormat="1" ht="16.5" customHeight="1">
      <c r="B99" s="45"/>
      <c r="C99" s="220" t="s">
        <v>10</v>
      </c>
      <c r="D99" s="220" t="s">
        <v>137</v>
      </c>
      <c r="E99" s="221" t="s">
        <v>1176</v>
      </c>
      <c r="F99" s="222" t="s">
        <v>1177</v>
      </c>
      <c r="G99" s="223" t="s">
        <v>232</v>
      </c>
      <c r="H99" s="224">
        <v>3</v>
      </c>
      <c r="I99" s="225"/>
      <c r="J99" s="226">
        <f>ROUND(I99*H99,2)</f>
        <v>0</v>
      </c>
      <c r="K99" s="222" t="s">
        <v>21</v>
      </c>
      <c r="L99" s="71"/>
      <c r="M99" s="227" t="s">
        <v>21</v>
      </c>
      <c r="N99" s="228" t="s">
        <v>43</v>
      </c>
      <c r="O99" s="46"/>
      <c r="P99" s="229">
        <f>O99*H99</f>
        <v>0</v>
      </c>
      <c r="Q99" s="229">
        <v>0</v>
      </c>
      <c r="R99" s="229">
        <f>Q99*H99</f>
        <v>0</v>
      </c>
      <c r="S99" s="229">
        <v>0</v>
      </c>
      <c r="T99" s="230">
        <f>S99*H99</f>
        <v>0</v>
      </c>
      <c r="AR99" s="23" t="s">
        <v>259</v>
      </c>
      <c r="AT99" s="23" t="s">
        <v>137</v>
      </c>
      <c r="AU99" s="23" t="s">
        <v>80</v>
      </c>
      <c r="AY99" s="23" t="s">
        <v>134</v>
      </c>
      <c r="BE99" s="231">
        <f>IF(N99="základní",J99,0)</f>
        <v>0</v>
      </c>
      <c r="BF99" s="231">
        <f>IF(N99="snížená",J99,0)</f>
        <v>0</v>
      </c>
      <c r="BG99" s="231">
        <f>IF(N99="zákl. přenesená",J99,0)</f>
        <v>0</v>
      </c>
      <c r="BH99" s="231">
        <f>IF(N99="sníž. přenesená",J99,0)</f>
        <v>0</v>
      </c>
      <c r="BI99" s="231">
        <f>IF(N99="nulová",J99,0)</f>
        <v>0</v>
      </c>
      <c r="BJ99" s="23" t="s">
        <v>80</v>
      </c>
      <c r="BK99" s="231">
        <f>ROUND(I99*H99,2)</f>
        <v>0</v>
      </c>
      <c r="BL99" s="23" t="s">
        <v>259</v>
      </c>
      <c r="BM99" s="23" t="s">
        <v>313</v>
      </c>
    </row>
    <row r="100" spans="2:65" s="1" customFormat="1" ht="16.5" customHeight="1">
      <c r="B100" s="45"/>
      <c r="C100" s="220" t="s">
        <v>259</v>
      </c>
      <c r="D100" s="220" t="s">
        <v>137</v>
      </c>
      <c r="E100" s="221" t="s">
        <v>1178</v>
      </c>
      <c r="F100" s="222" t="s">
        <v>1179</v>
      </c>
      <c r="G100" s="223" t="s">
        <v>1141</v>
      </c>
      <c r="H100" s="224">
        <v>1</v>
      </c>
      <c r="I100" s="225"/>
      <c r="J100" s="226">
        <f>ROUND(I100*H100,2)</f>
        <v>0</v>
      </c>
      <c r="K100" s="222" t="s">
        <v>21</v>
      </c>
      <c r="L100" s="71"/>
      <c r="M100" s="227" t="s">
        <v>21</v>
      </c>
      <c r="N100" s="228" t="s">
        <v>43</v>
      </c>
      <c r="O100" s="46"/>
      <c r="P100" s="229">
        <f>O100*H100</f>
        <v>0</v>
      </c>
      <c r="Q100" s="229">
        <v>0</v>
      </c>
      <c r="R100" s="229">
        <f>Q100*H100</f>
        <v>0</v>
      </c>
      <c r="S100" s="229">
        <v>0</v>
      </c>
      <c r="T100" s="230">
        <f>S100*H100</f>
        <v>0</v>
      </c>
      <c r="AR100" s="23" t="s">
        <v>259</v>
      </c>
      <c r="AT100" s="23" t="s">
        <v>137</v>
      </c>
      <c r="AU100" s="23" t="s">
        <v>80</v>
      </c>
      <c r="AY100" s="23" t="s">
        <v>134</v>
      </c>
      <c r="BE100" s="231">
        <f>IF(N100="základní",J100,0)</f>
        <v>0</v>
      </c>
      <c r="BF100" s="231">
        <f>IF(N100="snížená",J100,0)</f>
        <v>0</v>
      </c>
      <c r="BG100" s="231">
        <f>IF(N100="zákl. přenesená",J100,0)</f>
        <v>0</v>
      </c>
      <c r="BH100" s="231">
        <f>IF(N100="sníž. přenesená",J100,0)</f>
        <v>0</v>
      </c>
      <c r="BI100" s="231">
        <f>IF(N100="nulová",J100,0)</f>
        <v>0</v>
      </c>
      <c r="BJ100" s="23" t="s">
        <v>80</v>
      </c>
      <c r="BK100" s="231">
        <f>ROUND(I100*H100,2)</f>
        <v>0</v>
      </c>
      <c r="BL100" s="23" t="s">
        <v>259</v>
      </c>
      <c r="BM100" s="23" t="s">
        <v>325</v>
      </c>
    </row>
    <row r="101" spans="2:65" s="1" customFormat="1" ht="16.5" customHeight="1">
      <c r="B101" s="45"/>
      <c r="C101" s="220" t="s">
        <v>263</v>
      </c>
      <c r="D101" s="220" t="s">
        <v>137</v>
      </c>
      <c r="E101" s="221" t="s">
        <v>1180</v>
      </c>
      <c r="F101" s="222" t="s">
        <v>1181</v>
      </c>
      <c r="G101" s="223" t="s">
        <v>1182</v>
      </c>
      <c r="H101" s="224">
        <v>0.3</v>
      </c>
      <c r="I101" s="225"/>
      <c r="J101" s="226">
        <f>ROUND(I101*H101,2)</f>
        <v>0</v>
      </c>
      <c r="K101" s="222" t="s">
        <v>21</v>
      </c>
      <c r="L101" s="71"/>
      <c r="M101" s="227" t="s">
        <v>21</v>
      </c>
      <c r="N101" s="232" t="s">
        <v>43</v>
      </c>
      <c r="O101" s="233"/>
      <c r="P101" s="234">
        <f>O101*H101</f>
        <v>0</v>
      </c>
      <c r="Q101" s="234">
        <v>0</v>
      </c>
      <c r="R101" s="234">
        <f>Q101*H101</f>
        <v>0</v>
      </c>
      <c r="S101" s="234">
        <v>0</v>
      </c>
      <c r="T101" s="235">
        <f>S101*H101</f>
        <v>0</v>
      </c>
      <c r="AR101" s="23" t="s">
        <v>259</v>
      </c>
      <c r="AT101" s="23" t="s">
        <v>137</v>
      </c>
      <c r="AU101" s="23" t="s">
        <v>80</v>
      </c>
      <c r="AY101" s="23" t="s">
        <v>134</v>
      </c>
      <c r="BE101" s="231">
        <f>IF(N101="základní",J101,0)</f>
        <v>0</v>
      </c>
      <c r="BF101" s="231">
        <f>IF(N101="snížená",J101,0)</f>
        <v>0</v>
      </c>
      <c r="BG101" s="231">
        <f>IF(N101="zákl. přenesená",J101,0)</f>
        <v>0</v>
      </c>
      <c r="BH101" s="231">
        <f>IF(N101="sníž. přenesená",J101,0)</f>
        <v>0</v>
      </c>
      <c r="BI101" s="231">
        <f>IF(N101="nulová",J101,0)</f>
        <v>0</v>
      </c>
      <c r="BJ101" s="23" t="s">
        <v>80</v>
      </c>
      <c r="BK101" s="231">
        <f>ROUND(I101*H101,2)</f>
        <v>0</v>
      </c>
      <c r="BL101" s="23" t="s">
        <v>259</v>
      </c>
      <c r="BM101" s="23" t="s">
        <v>335</v>
      </c>
    </row>
    <row r="102" spans="2:12" s="1" customFormat="1" ht="6.95" customHeight="1">
      <c r="B102" s="66"/>
      <c r="C102" s="67"/>
      <c r="D102" s="67"/>
      <c r="E102" s="67"/>
      <c r="F102" s="67"/>
      <c r="G102" s="67"/>
      <c r="H102" s="67"/>
      <c r="I102" s="165"/>
      <c r="J102" s="67"/>
      <c r="K102" s="67"/>
      <c r="L102" s="71"/>
    </row>
  </sheetData>
  <sheetProtection password="CC35" sheet="1" objects="1" scenarios="1" formatColumns="0" formatRows="0" autoFilter="0"/>
  <autoFilter ref="C77:K101"/>
  <mergeCells count="10">
    <mergeCell ref="E7:H7"/>
    <mergeCell ref="E9:H9"/>
    <mergeCell ref="E24:H24"/>
    <mergeCell ref="E45:H45"/>
    <mergeCell ref="E47:H47"/>
    <mergeCell ref="J51:J52"/>
    <mergeCell ref="E68:H68"/>
    <mergeCell ref="E70:H70"/>
    <mergeCell ref="G1:H1"/>
    <mergeCell ref="L2:V2"/>
  </mergeCells>
  <hyperlinks>
    <hyperlink ref="F1:G1" location="C2" display="1) Krycí list soupisu"/>
    <hyperlink ref="G1:H1" location="C54" display="2) Rekapitulace"/>
    <hyperlink ref="J1" location="C7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44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5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0"/>
      <c r="B1" s="136"/>
      <c r="C1" s="136"/>
      <c r="D1" s="137" t="s">
        <v>1</v>
      </c>
      <c r="E1" s="136"/>
      <c r="F1" s="138" t="s">
        <v>101</v>
      </c>
      <c r="G1" s="138" t="s">
        <v>102</v>
      </c>
      <c r="H1" s="138"/>
      <c r="I1" s="139"/>
      <c r="J1" s="138" t="s">
        <v>103</v>
      </c>
      <c r="K1" s="137" t="s">
        <v>104</v>
      </c>
      <c r="L1" s="138" t="s">
        <v>105</v>
      </c>
      <c r="M1" s="138"/>
      <c r="N1" s="138"/>
      <c r="O1" s="138"/>
      <c r="P1" s="138"/>
      <c r="Q1" s="138"/>
      <c r="R1" s="138"/>
      <c r="S1" s="138"/>
      <c r="T1" s="138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AT2" s="23" t="s">
        <v>94</v>
      </c>
    </row>
    <row r="3" spans="2:46" ht="6.95" customHeight="1">
      <c r="B3" s="24"/>
      <c r="C3" s="25"/>
      <c r="D3" s="25"/>
      <c r="E3" s="25"/>
      <c r="F3" s="25"/>
      <c r="G3" s="25"/>
      <c r="H3" s="25"/>
      <c r="I3" s="140"/>
      <c r="J3" s="25"/>
      <c r="K3" s="26"/>
      <c r="AT3" s="23" t="s">
        <v>82</v>
      </c>
    </row>
    <row r="4" spans="2:46" ht="36.95" customHeight="1">
      <c r="B4" s="27"/>
      <c r="C4" s="28"/>
      <c r="D4" s="29" t="s">
        <v>106</v>
      </c>
      <c r="E4" s="28"/>
      <c r="F4" s="28"/>
      <c r="G4" s="28"/>
      <c r="H4" s="28"/>
      <c r="I4" s="141"/>
      <c r="J4" s="28"/>
      <c r="K4" s="30"/>
      <c r="M4" s="31" t="s">
        <v>12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41"/>
      <c r="J5" s="28"/>
      <c r="K5" s="30"/>
    </row>
    <row r="6" spans="2:11" ht="13.5">
      <c r="B6" s="27"/>
      <c r="C6" s="28"/>
      <c r="D6" s="39" t="s">
        <v>18</v>
      </c>
      <c r="E6" s="28"/>
      <c r="F6" s="28"/>
      <c r="G6" s="28"/>
      <c r="H6" s="28"/>
      <c r="I6" s="141"/>
      <c r="J6" s="28"/>
      <c r="K6" s="30"/>
    </row>
    <row r="7" spans="2:11" ht="16.5" customHeight="1">
      <c r="B7" s="27"/>
      <c r="C7" s="28"/>
      <c r="D7" s="28"/>
      <c r="E7" s="142" t="str">
        <f>'Rekapitulace stavby'!K6</f>
        <v>Stavební úpravy objektu č.p.27- podkrovní vestavba</v>
      </c>
      <c r="F7" s="39"/>
      <c r="G7" s="39"/>
      <c r="H7" s="39"/>
      <c r="I7" s="141"/>
      <c r="J7" s="28"/>
      <c r="K7" s="30"/>
    </row>
    <row r="8" spans="2:11" s="1" customFormat="1" ht="13.5">
      <c r="B8" s="45"/>
      <c r="C8" s="46"/>
      <c r="D8" s="39" t="s">
        <v>107</v>
      </c>
      <c r="E8" s="46"/>
      <c r="F8" s="46"/>
      <c r="G8" s="46"/>
      <c r="H8" s="46"/>
      <c r="I8" s="143"/>
      <c r="J8" s="46"/>
      <c r="K8" s="50"/>
    </row>
    <row r="9" spans="2:11" s="1" customFormat="1" ht="36.95" customHeight="1">
      <c r="B9" s="45"/>
      <c r="C9" s="46"/>
      <c r="D9" s="46"/>
      <c r="E9" s="144" t="s">
        <v>1183</v>
      </c>
      <c r="F9" s="46"/>
      <c r="G9" s="46"/>
      <c r="H9" s="46"/>
      <c r="I9" s="143"/>
      <c r="J9" s="46"/>
      <c r="K9" s="50"/>
    </row>
    <row r="10" spans="2:11" s="1" customFormat="1" ht="13.5">
      <c r="B10" s="45"/>
      <c r="C10" s="46"/>
      <c r="D10" s="46"/>
      <c r="E10" s="46"/>
      <c r="F10" s="46"/>
      <c r="G10" s="46"/>
      <c r="H10" s="46"/>
      <c r="I10" s="143"/>
      <c r="J10" s="46"/>
      <c r="K10" s="50"/>
    </row>
    <row r="11" spans="2:11" s="1" customFormat="1" ht="14.4" customHeight="1">
      <c r="B11" s="45"/>
      <c r="C11" s="46"/>
      <c r="D11" s="39" t="s">
        <v>20</v>
      </c>
      <c r="E11" s="46"/>
      <c r="F11" s="34" t="s">
        <v>21</v>
      </c>
      <c r="G11" s="46"/>
      <c r="H11" s="46"/>
      <c r="I11" s="145" t="s">
        <v>22</v>
      </c>
      <c r="J11" s="34" t="s">
        <v>21</v>
      </c>
      <c r="K11" s="50"/>
    </row>
    <row r="12" spans="2:11" s="1" customFormat="1" ht="14.4" customHeight="1">
      <c r="B12" s="45"/>
      <c r="C12" s="46"/>
      <c r="D12" s="39" t="s">
        <v>23</v>
      </c>
      <c r="E12" s="46"/>
      <c r="F12" s="34" t="s">
        <v>1032</v>
      </c>
      <c r="G12" s="46"/>
      <c r="H12" s="46"/>
      <c r="I12" s="145" t="s">
        <v>25</v>
      </c>
      <c r="J12" s="146" t="str">
        <f>'Rekapitulace stavby'!AN8</f>
        <v>19. 11. 2017</v>
      </c>
      <c r="K12" s="50"/>
    </row>
    <row r="13" spans="2:11" s="1" customFormat="1" ht="10.8" customHeight="1">
      <c r="B13" s="45"/>
      <c r="C13" s="46"/>
      <c r="D13" s="46"/>
      <c r="E13" s="46"/>
      <c r="F13" s="46"/>
      <c r="G13" s="46"/>
      <c r="H13" s="46"/>
      <c r="I13" s="143"/>
      <c r="J13" s="46"/>
      <c r="K13" s="50"/>
    </row>
    <row r="14" spans="2:11" s="1" customFormat="1" ht="14.4" customHeight="1">
      <c r="B14" s="45"/>
      <c r="C14" s="46"/>
      <c r="D14" s="39" t="s">
        <v>27</v>
      </c>
      <c r="E14" s="46"/>
      <c r="F14" s="46"/>
      <c r="G14" s="46"/>
      <c r="H14" s="46"/>
      <c r="I14" s="145" t="s">
        <v>28</v>
      </c>
      <c r="J14" s="34" t="str">
        <f>IF('Rekapitulace stavby'!AN10="","",'Rekapitulace stavby'!AN10)</f>
        <v/>
      </c>
      <c r="K14" s="50"/>
    </row>
    <row r="15" spans="2:11" s="1" customFormat="1" ht="18" customHeight="1">
      <c r="B15" s="45"/>
      <c r="C15" s="46"/>
      <c r="D15" s="46"/>
      <c r="E15" s="34" t="str">
        <f>IF('Rekapitulace stavby'!E11="","",'Rekapitulace stavby'!E11)</f>
        <v>Obec Milín</v>
      </c>
      <c r="F15" s="46"/>
      <c r="G15" s="46"/>
      <c r="H15" s="46"/>
      <c r="I15" s="145" t="s">
        <v>30</v>
      </c>
      <c r="J15" s="34" t="str">
        <f>IF('Rekapitulace stavby'!AN11="","",'Rekapitulace stavby'!AN11)</f>
        <v/>
      </c>
      <c r="K15" s="50"/>
    </row>
    <row r="16" spans="2:11" s="1" customFormat="1" ht="6.95" customHeight="1">
      <c r="B16" s="45"/>
      <c r="C16" s="46"/>
      <c r="D16" s="46"/>
      <c r="E16" s="46"/>
      <c r="F16" s="46"/>
      <c r="G16" s="46"/>
      <c r="H16" s="46"/>
      <c r="I16" s="143"/>
      <c r="J16" s="46"/>
      <c r="K16" s="50"/>
    </row>
    <row r="17" spans="2:11" s="1" customFormat="1" ht="14.4" customHeight="1">
      <c r="B17" s="45"/>
      <c r="C17" s="46"/>
      <c r="D17" s="39" t="s">
        <v>31</v>
      </c>
      <c r="E17" s="46"/>
      <c r="F17" s="46"/>
      <c r="G17" s="46"/>
      <c r="H17" s="46"/>
      <c r="I17" s="145" t="s">
        <v>28</v>
      </c>
      <c r="J17" s="34" t="str">
        <f>IF('Rekapitulace stavby'!AN13="Vyplň údaj","",IF('Rekapitulace stavby'!AN13="","",'Rekapitulace stavby'!AN13))</f>
        <v/>
      </c>
      <c r="K17" s="50"/>
    </row>
    <row r="18" spans="2:11" s="1" customFormat="1" ht="18" customHeight="1">
      <c r="B18" s="45"/>
      <c r="C18" s="46"/>
      <c r="D18" s="46"/>
      <c r="E18" s="34" t="str">
        <f>IF('Rekapitulace stavby'!E14="Vyplň údaj","",IF('Rekapitulace stavby'!E14="","",'Rekapitulace stavby'!E14))</f>
        <v/>
      </c>
      <c r="F18" s="46"/>
      <c r="G18" s="46"/>
      <c r="H18" s="46"/>
      <c r="I18" s="145" t="s">
        <v>30</v>
      </c>
      <c r="J18" s="34" t="str">
        <f>IF('Rekapitulace stavby'!AN14="Vyplň údaj","",IF('Rekapitulace stavby'!AN14="","",'Rekapitulace stavby'!AN14))</f>
        <v/>
      </c>
      <c r="K18" s="50"/>
    </row>
    <row r="19" spans="2:11" s="1" customFormat="1" ht="6.95" customHeight="1">
      <c r="B19" s="45"/>
      <c r="C19" s="46"/>
      <c r="D19" s="46"/>
      <c r="E19" s="46"/>
      <c r="F19" s="46"/>
      <c r="G19" s="46"/>
      <c r="H19" s="46"/>
      <c r="I19" s="143"/>
      <c r="J19" s="46"/>
      <c r="K19" s="50"/>
    </row>
    <row r="20" spans="2:11" s="1" customFormat="1" ht="14.4" customHeight="1">
      <c r="B20" s="45"/>
      <c r="C20" s="46"/>
      <c r="D20" s="39" t="s">
        <v>33</v>
      </c>
      <c r="E20" s="46"/>
      <c r="F20" s="46"/>
      <c r="G20" s="46"/>
      <c r="H20" s="46"/>
      <c r="I20" s="145" t="s">
        <v>28</v>
      </c>
      <c r="J20" s="34" t="str">
        <f>IF('Rekapitulace stavby'!AN16="","",'Rekapitulace stavby'!AN16)</f>
        <v/>
      </c>
      <c r="K20" s="50"/>
    </row>
    <row r="21" spans="2:11" s="1" customFormat="1" ht="18" customHeight="1">
      <c r="B21" s="45"/>
      <c r="C21" s="46"/>
      <c r="D21" s="46"/>
      <c r="E21" s="34" t="str">
        <f>IF('Rekapitulace stavby'!E17="","",'Rekapitulace stavby'!E17)</f>
        <v>Aspira, projekční ateliér</v>
      </c>
      <c r="F21" s="46"/>
      <c r="G21" s="46"/>
      <c r="H21" s="46"/>
      <c r="I21" s="145" t="s">
        <v>30</v>
      </c>
      <c r="J21" s="34" t="str">
        <f>IF('Rekapitulace stavby'!AN17="","",'Rekapitulace stavby'!AN17)</f>
        <v/>
      </c>
      <c r="K21" s="50"/>
    </row>
    <row r="22" spans="2:11" s="1" customFormat="1" ht="6.95" customHeight="1">
      <c r="B22" s="45"/>
      <c r="C22" s="46"/>
      <c r="D22" s="46"/>
      <c r="E22" s="46"/>
      <c r="F22" s="46"/>
      <c r="G22" s="46"/>
      <c r="H22" s="46"/>
      <c r="I22" s="143"/>
      <c r="J22" s="46"/>
      <c r="K22" s="50"/>
    </row>
    <row r="23" spans="2:11" s="1" customFormat="1" ht="14.4" customHeight="1">
      <c r="B23" s="45"/>
      <c r="C23" s="46"/>
      <c r="D23" s="39" t="s">
        <v>36</v>
      </c>
      <c r="E23" s="46"/>
      <c r="F23" s="46"/>
      <c r="G23" s="46"/>
      <c r="H23" s="46"/>
      <c r="I23" s="143"/>
      <c r="J23" s="46"/>
      <c r="K23" s="50"/>
    </row>
    <row r="24" spans="2:11" s="6" customFormat="1" ht="16.5" customHeight="1">
      <c r="B24" s="147"/>
      <c r="C24" s="148"/>
      <c r="D24" s="148"/>
      <c r="E24" s="43" t="s">
        <v>21</v>
      </c>
      <c r="F24" s="43"/>
      <c r="G24" s="43"/>
      <c r="H24" s="43"/>
      <c r="I24" s="149"/>
      <c r="J24" s="148"/>
      <c r="K24" s="150"/>
    </row>
    <row r="25" spans="2:11" s="1" customFormat="1" ht="6.95" customHeight="1">
      <c r="B25" s="45"/>
      <c r="C25" s="46"/>
      <c r="D25" s="46"/>
      <c r="E25" s="46"/>
      <c r="F25" s="46"/>
      <c r="G25" s="46"/>
      <c r="H25" s="46"/>
      <c r="I25" s="143"/>
      <c r="J25" s="46"/>
      <c r="K25" s="50"/>
    </row>
    <row r="26" spans="2:11" s="1" customFormat="1" ht="6.95" customHeight="1">
      <c r="B26" s="45"/>
      <c r="C26" s="46"/>
      <c r="D26" s="105"/>
      <c r="E26" s="105"/>
      <c r="F26" s="105"/>
      <c r="G26" s="105"/>
      <c r="H26" s="105"/>
      <c r="I26" s="151"/>
      <c r="J26" s="105"/>
      <c r="K26" s="152"/>
    </row>
    <row r="27" spans="2:11" s="1" customFormat="1" ht="25.4" customHeight="1">
      <c r="B27" s="45"/>
      <c r="C27" s="46"/>
      <c r="D27" s="153" t="s">
        <v>38</v>
      </c>
      <c r="E27" s="46"/>
      <c r="F27" s="46"/>
      <c r="G27" s="46"/>
      <c r="H27" s="46"/>
      <c r="I27" s="143"/>
      <c r="J27" s="154">
        <f>ROUND(J81,2)</f>
        <v>0</v>
      </c>
      <c r="K27" s="50"/>
    </row>
    <row r="28" spans="2:11" s="1" customFormat="1" ht="6.95" customHeight="1">
      <c r="B28" s="45"/>
      <c r="C28" s="46"/>
      <c r="D28" s="105"/>
      <c r="E28" s="105"/>
      <c r="F28" s="105"/>
      <c r="G28" s="105"/>
      <c r="H28" s="105"/>
      <c r="I28" s="151"/>
      <c r="J28" s="105"/>
      <c r="K28" s="152"/>
    </row>
    <row r="29" spans="2:11" s="1" customFormat="1" ht="14.4" customHeight="1">
      <c r="B29" s="45"/>
      <c r="C29" s="46"/>
      <c r="D29" s="46"/>
      <c r="E29" s="46"/>
      <c r="F29" s="51" t="s">
        <v>40</v>
      </c>
      <c r="G29" s="46"/>
      <c r="H29" s="46"/>
      <c r="I29" s="155" t="s">
        <v>39</v>
      </c>
      <c r="J29" s="51" t="s">
        <v>41</v>
      </c>
      <c r="K29" s="50"/>
    </row>
    <row r="30" spans="2:11" s="1" customFormat="1" ht="14.4" customHeight="1">
      <c r="B30" s="45"/>
      <c r="C30" s="46"/>
      <c r="D30" s="54" t="s">
        <v>42</v>
      </c>
      <c r="E30" s="54" t="s">
        <v>43</v>
      </c>
      <c r="F30" s="156">
        <f>ROUND(SUM(BE81:BE143),2)</f>
        <v>0</v>
      </c>
      <c r="G30" s="46"/>
      <c r="H30" s="46"/>
      <c r="I30" s="157">
        <v>0.21</v>
      </c>
      <c r="J30" s="156">
        <f>ROUND(ROUND((SUM(BE81:BE143)),2)*I30,2)</f>
        <v>0</v>
      </c>
      <c r="K30" s="50"/>
    </row>
    <row r="31" spans="2:11" s="1" customFormat="1" ht="14.4" customHeight="1">
      <c r="B31" s="45"/>
      <c r="C31" s="46"/>
      <c r="D31" s="46"/>
      <c r="E31" s="54" t="s">
        <v>44</v>
      </c>
      <c r="F31" s="156">
        <f>ROUND(SUM(BF81:BF143),2)</f>
        <v>0</v>
      </c>
      <c r="G31" s="46"/>
      <c r="H31" s="46"/>
      <c r="I31" s="157">
        <v>0.15</v>
      </c>
      <c r="J31" s="156">
        <f>ROUND(ROUND((SUM(BF81:BF143)),2)*I31,2)</f>
        <v>0</v>
      </c>
      <c r="K31" s="50"/>
    </row>
    <row r="32" spans="2:11" s="1" customFormat="1" ht="14.4" customHeight="1" hidden="1">
      <c r="B32" s="45"/>
      <c r="C32" s="46"/>
      <c r="D32" s="46"/>
      <c r="E32" s="54" t="s">
        <v>45</v>
      </c>
      <c r="F32" s="156">
        <f>ROUND(SUM(BG81:BG143),2)</f>
        <v>0</v>
      </c>
      <c r="G32" s="46"/>
      <c r="H32" s="46"/>
      <c r="I32" s="157">
        <v>0.21</v>
      </c>
      <c r="J32" s="156">
        <v>0</v>
      </c>
      <c r="K32" s="50"/>
    </row>
    <row r="33" spans="2:11" s="1" customFormat="1" ht="14.4" customHeight="1" hidden="1">
      <c r="B33" s="45"/>
      <c r="C33" s="46"/>
      <c r="D33" s="46"/>
      <c r="E33" s="54" t="s">
        <v>46</v>
      </c>
      <c r="F33" s="156">
        <f>ROUND(SUM(BH81:BH143),2)</f>
        <v>0</v>
      </c>
      <c r="G33" s="46"/>
      <c r="H33" s="46"/>
      <c r="I33" s="157">
        <v>0.15</v>
      </c>
      <c r="J33" s="156">
        <v>0</v>
      </c>
      <c r="K33" s="50"/>
    </row>
    <row r="34" spans="2:11" s="1" customFormat="1" ht="14.4" customHeight="1" hidden="1">
      <c r="B34" s="45"/>
      <c r="C34" s="46"/>
      <c r="D34" s="46"/>
      <c r="E34" s="54" t="s">
        <v>47</v>
      </c>
      <c r="F34" s="156">
        <f>ROUND(SUM(BI81:BI143),2)</f>
        <v>0</v>
      </c>
      <c r="G34" s="46"/>
      <c r="H34" s="46"/>
      <c r="I34" s="157">
        <v>0</v>
      </c>
      <c r="J34" s="156">
        <v>0</v>
      </c>
      <c r="K34" s="50"/>
    </row>
    <row r="35" spans="2:11" s="1" customFormat="1" ht="6.95" customHeight="1">
      <c r="B35" s="45"/>
      <c r="C35" s="46"/>
      <c r="D35" s="46"/>
      <c r="E35" s="46"/>
      <c r="F35" s="46"/>
      <c r="G35" s="46"/>
      <c r="H35" s="46"/>
      <c r="I35" s="143"/>
      <c r="J35" s="46"/>
      <c r="K35" s="50"/>
    </row>
    <row r="36" spans="2:11" s="1" customFormat="1" ht="25.4" customHeight="1">
      <c r="B36" s="45"/>
      <c r="C36" s="158"/>
      <c r="D36" s="159" t="s">
        <v>48</v>
      </c>
      <c r="E36" s="97"/>
      <c r="F36" s="97"/>
      <c r="G36" s="160" t="s">
        <v>49</v>
      </c>
      <c r="H36" s="161" t="s">
        <v>50</v>
      </c>
      <c r="I36" s="162"/>
      <c r="J36" s="163">
        <f>SUM(J27:J34)</f>
        <v>0</v>
      </c>
      <c r="K36" s="164"/>
    </row>
    <row r="37" spans="2:11" s="1" customFormat="1" ht="14.4" customHeight="1">
      <c r="B37" s="66"/>
      <c r="C37" s="67"/>
      <c r="D37" s="67"/>
      <c r="E37" s="67"/>
      <c r="F37" s="67"/>
      <c r="G37" s="67"/>
      <c r="H37" s="67"/>
      <c r="I37" s="165"/>
      <c r="J37" s="67"/>
      <c r="K37" s="68"/>
    </row>
    <row r="41" spans="2:11" s="1" customFormat="1" ht="6.95" customHeight="1">
      <c r="B41" s="166"/>
      <c r="C41" s="167"/>
      <c r="D41" s="167"/>
      <c r="E41" s="167"/>
      <c r="F41" s="167"/>
      <c r="G41" s="167"/>
      <c r="H41" s="167"/>
      <c r="I41" s="168"/>
      <c r="J41" s="167"/>
      <c r="K41" s="169"/>
    </row>
    <row r="42" spans="2:11" s="1" customFormat="1" ht="36.95" customHeight="1">
      <c r="B42" s="45"/>
      <c r="C42" s="29" t="s">
        <v>109</v>
      </c>
      <c r="D42" s="46"/>
      <c r="E42" s="46"/>
      <c r="F42" s="46"/>
      <c r="G42" s="46"/>
      <c r="H42" s="46"/>
      <c r="I42" s="143"/>
      <c r="J42" s="46"/>
      <c r="K42" s="50"/>
    </row>
    <row r="43" spans="2:11" s="1" customFormat="1" ht="6.95" customHeight="1">
      <c r="B43" s="45"/>
      <c r="C43" s="46"/>
      <c r="D43" s="46"/>
      <c r="E43" s="46"/>
      <c r="F43" s="46"/>
      <c r="G43" s="46"/>
      <c r="H43" s="46"/>
      <c r="I43" s="143"/>
      <c r="J43" s="46"/>
      <c r="K43" s="50"/>
    </row>
    <row r="44" spans="2:11" s="1" customFormat="1" ht="14.4" customHeight="1">
      <c r="B44" s="45"/>
      <c r="C44" s="39" t="s">
        <v>18</v>
      </c>
      <c r="D44" s="46"/>
      <c r="E44" s="46"/>
      <c r="F44" s="46"/>
      <c r="G44" s="46"/>
      <c r="H44" s="46"/>
      <c r="I44" s="143"/>
      <c r="J44" s="46"/>
      <c r="K44" s="50"/>
    </row>
    <row r="45" spans="2:11" s="1" customFormat="1" ht="16.5" customHeight="1">
      <c r="B45" s="45"/>
      <c r="C45" s="46"/>
      <c r="D45" s="46"/>
      <c r="E45" s="142" t="str">
        <f>E7</f>
        <v>Stavební úpravy objektu č.p.27- podkrovní vestavba</v>
      </c>
      <c r="F45" s="39"/>
      <c r="G45" s="39"/>
      <c r="H45" s="39"/>
      <c r="I45" s="143"/>
      <c r="J45" s="46"/>
      <c r="K45" s="50"/>
    </row>
    <row r="46" spans="2:11" s="1" customFormat="1" ht="14.4" customHeight="1">
      <c r="B46" s="45"/>
      <c r="C46" s="39" t="s">
        <v>107</v>
      </c>
      <c r="D46" s="46"/>
      <c r="E46" s="46"/>
      <c r="F46" s="46"/>
      <c r="G46" s="46"/>
      <c r="H46" s="46"/>
      <c r="I46" s="143"/>
      <c r="J46" s="46"/>
      <c r="K46" s="50"/>
    </row>
    <row r="47" spans="2:11" s="1" customFormat="1" ht="17.25" customHeight="1">
      <c r="B47" s="45"/>
      <c r="C47" s="46"/>
      <c r="D47" s="46"/>
      <c r="E47" s="144" t="str">
        <f>E9</f>
        <v>04 - Vzduchotechnika</v>
      </c>
      <c r="F47" s="46"/>
      <c r="G47" s="46"/>
      <c r="H47" s="46"/>
      <c r="I47" s="143"/>
      <c r="J47" s="46"/>
      <c r="K47" s="50"/>
    </row>
    <row r="48" spans="2:11" s="1" customFormat="1" ht="6.95" customHeight="1">
      <c r="B48" s="45"/>
      <c r="C48" s="46"/>
      <c r="D48" s="46"/>
      <c r="E48" s="46"/>
      <c r="F48" s="46"/>
      <c r="G48" s="46"/>
      <c r="H48" s="46"/>
      <c r="I48" s="143"/>
      <c r="J48" s="46"/>
      <c r="K48" s="50"/>
    </row>
    <row r="49" spans="2:11" s="1" customFormat="1" ht="18" customHeight="1">
      <c r="B49" s="45"/>
      <c r="C49" s="39" t="s">
        <v>23</v>
      </c>
      <c r="D49" s="46"/>
      <c r="E49" s="46"/>
      <c r="F49" s="34" t="str">
        <f>F12</f>
        <v xml:space="preserve"> </v>
      </c>
      <c r="G49" s="46"/>
      <c r="H49" s="46"/>
      <c r="I49" s="145" t="s">
        <v>25</v>
      </c>
      <c r="J49" s="146" t="str">
        <f>IF(J12="","",J12)</f>
        <v>19. 11. 2017</v>
      </c>
      <c r="K49" s="50"/>
    </row>
    <row r="50" spans="2:11" s="1" customFormat="1" ht="6.95" customHeight="1">
      <c r="B50" s="45"/>
      <c r="C50" s="46"/>
      <c r="D50" s="46"/>
      <c r="E50" s="46"/>
      <c r="F50" s="46"/>
      <c r="G50" s="46"/>
      <c r="H50" s="46"/>
      <c r="I50" s="143"/>
      <c r="J50" s="46"/>
      <c r="K50" s="50"/>
    </row>
    <row r="51" spans="2:11" s="1" customFormat="1" ht="13.5">
      <c r="B51" s="45"/>
      <c r="C51" s="39" t="s">
        <v>27</v>
      </c>
      <c r="D51" s="46"/>
      <c r="E51" s="46"/>
      <c r="F51" s="34" t="str">
        <f>E15</f>
        <v>Obec Milín</v>
      </c>
      <c r="G51" s="46"/>
      <c r="H51" s="46"/>
      <c r="I51" s="145" t="s">
        <v>33</v>
      </c>
      <c r="J51" s="43" t="str">
        <f>E21</f>
        <v>Aspira, projekční ateliér</v>
      </c>
      <c r="K51" s="50"/>
    </row>
    <row r="52" spans="2:11" s="1" customFormat="1" ht="14.4" customHeight="1">
      <c r="B52" s="45"/>
      <c r="C52" s="39" t="s">
        <v>31</v>
      </c>
      <c r="D52" s="46"/>
      <c r="E52" s="46"/>
      <c r="F52" s="34" t="str">
        <f>IF(E18="","",E18)</f>
        <v/>
      </c>
      <c r="G52" s="46"/>
      <c r="H52" s="46"/>
      <c r="I52" s="143"/>
      <c r="J52" s="170"/>
      <c r="K52" s="50"/>
    </row>
    <row r="53" spans="2:11" s="1" customFormat="1" ht="10.3" customHeight="1">
      <c r="B53" s="45"/>
      <c r="C53" s="46"/>
      <c r="D53" s="46"/>
      <c r="E53" s="46"/>
      <c r="F53" s="46"/>
      <c r="G53" s="46"/>
      <c r="H53" s="46"/>
      <c r="I53" s="143"/>
      <c r="J53" s="46"/>
      <c r="K53" s="50"/>
    </row>
    <row r="54" spans="2:11" s="1" customFormat="1" ht="29.25" customHeight="1">
      <c r="B54" s="45"/>
      <c r="C54" s="171" t="s">
        <v>110</v>
      </c>
      <c r="D54" s="158"/>
      <c r="E54" s="158"/>
      <c r="F54" s="158"/>
      <c r="G54" s="158"/>
      <c r="H54" s="158"/>
      <c r="I54" s="172"/>
      <c r="J54" s="173" t="s">
        <v>111</v>
      </c>
      <c r="K54" s="174"/>
    </row>
    <row r="55" spans="2:11" s="1" customFormat="1" ht="10.3" customHeight="1">
      <c r="B55" s="45"/>
      <c r="C55" s="46"/>
      <c r="D55" s="46"/>
      <c r="E55" s="46"/>
      <c r="F55" s="46"/>
      <c r="G55" s="46"/>
      <c r="H55" s="46"/>
      <c r="I55" s="143"/>
      <c r="J55" s="46"/>
      <c r="K55" s="50"/>
    </row>
    <row r="56" spans="2:47" s="1" customFormat="1" ht="29.25" customHeight="1">
      <c r="B56" s="45"/>
      <c r="C56" s="175" t="s">
        <v>112</v>
      </c>
      <c r="D56" s="46"/>
      <c r="E56" s="46"/>
      <c r="F56" s="46"/>
      <c r="G56" s="46"/>
      <c r="H56" s="46"/>
      <c r="I56" s="143"/>
      <c r="J56" s="154">
        <f>J81</f>
        <v>0</v>
      </c>
      <c r="K56" s="50"/>
      <c r="AU56" s="23" t="s">
        <v>113</v>
      </c>
    </row>
    <row r="57" spans="2:11" s="7" customFormat="1" ht="24.95" customHeight="1">
      <c r="B57" s="176"/>
      <c r="C57" s="177"/>
      <c r="D57" s="178" t="s">
        <v>1184</v>
      </c>
      <c r="E57" s="179"/>
      <c r="F57" s="179"/>
      <c r="G57" s="179"/>
      <c r="H57" s="179"/>
      <c r="I57" s="180"/>
      <c r="J57" s="181">
        <f>J82</f>
        <v>0</v>
      </c>
      <c r="K57" s="182"/>
    </row>
    <row r="58" spans="2:11" s="8" customFormat="1" ht="19.9" customHeight="1">
      <c r="B58" s="183"/>
      <c r="C58" s="184"/>
      <c r="D58" s="185" t="s">
        <v>1185</v>
      </c>
      <c r="E58" s="186"/>
      <c r="F58" s="186"/>
      <c r="G58" s="186"/>
      <c r="H58" s="186"/>
      <c r="I58" s="187"/>
      <c r="J58" s="188">
        <f>J83</f>
        <v>0</v>
      </c>
      <c r="K58" s="189"/>
    </row>
    <row r="59" spans="2:11" s="8" customFormat="1" ht="19.9" customHeight="1">
      <c r="B59" s="183"/>
      <c r="C59" s="184"/>
      <c r="D59" s="185" t="s">
        <v>1186</v>
      </c>
      <c r="E59" s="186"/>
      <c r="F59" s="186"/>
      <c r="G59" s="186"/>
      <c r="H59" s="186"/>
      <c r="I59" s="187"/>
      <c r="J59" s="188">
        <f>J87</f>
        <v>0</v>
      </c>
      <c r="K59" s="189"/>
    </row>
    <row r="60" spans="2:11" s="7" customFormat="1" ht="24.95" customHeight="1">
      <c r="B60" s="176"/>
      <c r="C60" s="177"/>
      <c r="D60" s="178" t="s">
        <v>1187</v>
      </c>
      <c r="E60" s="179"/>
      <c r="F60" s="179"/>
      <c r="G60" s="179"/>
      <c r="H60" s="179"/>
      <c r="I60" s="180"/>
      <c r="J60" s="181">
        <f>J123</f>
        <v>0</v>
      </c>
      <c r="K60" s="182"/>
    </row>
    <row r="61" spans="2:11" s="7" customFormat="1" ht="24.95" customHeight="1">
      <c r="B61" s="176"/>
      <c r="C61" s="177"/>
      <c r="D61" s="178" t="s">
        <v>1188</v>
      </c>
      <c r="E61" s="179"/>
      <c r="F61" s="179"/>
      <c r="G61" s="179"/>
      <c r="H61" s="179"/>
      <c r="I61" s="180"/>
      <c r="J61" s="181">
        <f>J143</f>
        <v>0</v>
      </c>
      <c r="K61" s="182"/>
    </row>
    <row r="62" spans="2:11" s="1" customFormat="1" ht="21.8" customHeight="1">
      <c r="B62" s="45"/>
      <c r="C62" s="46"/>
      <c r="D62" s="46"/>
      <c r="E62" s="46"/>
      <c r="F62" s="46"/>
      <c r="G62" s="46"/>
      <c r="H62" s="46"/>
      <c r="I62" s="143"/>
      <c r="J62" s="46"/>
      <c r="K62" s="50"/>
    </row>
    <row r="63" spans="2:11" s="1" customFormat="1" ht="6.95" customHeight="1">
      <c r="B63" s="66"/>
      <c r="C63" s="67"/>
      <c r="D63" s="67"/>
      <c r="E63" s="67"/>
      <c r="F63" s="67"/>
      <c r="G63" s="67"/>
      <c r="H63" s="67"/>
      <c r="I63" s="165"/>
      <c r="J63" s="67"/>
      <c r="K63" s="68"/>
    </row>
    <row r="67" spans="2:12" s="1" customFormat="1" ht="6.95" customHeight="1">
      <c r="B67" s="69"/>
      <c r="C67" s="70"/>
      <c r="D67" s="70"/>
      <c r="E67" s="70"/>
      <c r="F67" s="70"/>
      <c r="G67" s="70"/>
      <c r="H67" s="70"/>
      <c r="I67" s="168"/>
      <c r="J67" s="70"/>
      <c r="K67" s="70"/>
      <c r="L67" s="71"/>
    </row>
    <row r="68" spans="2:12" s="1" customFormat="1" ht="36.95" customHeight="1">
      <c r="B68" s="45"/>
      <c r="C68" s="72" t="s">
        <v>117</v>
      </c>
      <c r="D68" s="73"/>
      <c r="E68" s="73"/>
      <c r="F68" s="73"/>
      <c r="G68" s="73"/>
      <c r="H68" s="73"/>
      <c r="I68" s="190"/>
      <c r="J68" s="73"/>
      <c r="K68" s="73"/>
      <c r="L68" s="71"/>
    </row>
    <row r="69" spans="2:12" s="1" customFormat="1" ht="6.95" customHeight="1">
      <c r="B69" s="45"/>
      <c r="C69" s="73"/>
      <c r="D69" s="73"/>
      <c r="E69" s="73"/>
      <c r="F69" s="73"/>
      <c r="G69" s="73"/>
      <c r="H69" s="73"/>
      <c r="I69" s="190"/>
      <c r="J69" s="73"/>
      <c r="K69" s="73"/>
      <c r="L69" s="71"/>
    </row>
    <row r="70" spans="2:12" s="1" customFormat="1" ht="14.4" customHeight="1">
      <c r="B70" s="45"/>
      <c r="C70" s="75" t="s">
        <v>18</v>
      </c>
      <c r="D70" s="73"/>
      <c r="E70" s="73"/>
      <c r="F70" s="73"/>
      <c r="G70" s="73"/>
      <c r="H70" s="73"/>
      <c r="I70" s="190"/>
      <c r="J70" s="73"/>
      <c r="K70" s="73"/>
      <c r="L70" s="71"/>
    </row>
    <row r="71" spans="2:12" s="1" customFormat="1" ht="16.5" customHeight="1">
      <c r="B71" s="45"/>
      <c r="C71" s="73"/>
      <c r="D71" s="73"/>
      <c r="E71" s="191" t="str">
        <f>E7</f>
        <v>Stavební úpravy objektu č.p.27- podkrovní vestavba</v>
      </c>
      <c r="F71" s="75"/>
      <c r="G71" s="75"/>
      <c r="H71" s="75"/>
      <c r="I71" s="190"/>
      <c r="J71" s="73"/>
      <c r="K71" s="73"/>
      <c r="L71" s="71"/>
    </row>
    <row r="72" spans="2:12" s="1" customFormat="1" ht="14.4" customHeight="1">
      <c r="B72" s="45"/>
      <c r="C72" s="75" t="s">
        <v>107</v>
      </c>
      <c r="D72" s="73"/>
      <c r="E72" s="73"/>
      <c r="F72" s="73"/>
      <c r="G72" s="73"/>
      <c r="H72" s="73"/>
      <c r="I72" s="190"/>
      <c r="J72" s="73"/>
      <c r="K72" s="73"/>
      <c r="L72" s="71"/>
    </row>
    <row r="73" spans="2:12" s="1" customFormat="1" ht="17.25" customHeight="1">
      <c r="B73" s="45"/>
      <c r="C73" s="73"/>
      <c r="D73" s="73"/>
      <c r="E73" s="81" t="str">
        <f>E9</f>
        <v>04 - Vzduchotechnika</v>
      </c>
      <c r="F73" s="73"/>
      <c r="G73" s="73"/>
      <c r="H73" s="73"/>
      <c r="I73" s="190"/>
      <c r="J73" s="73"/>
      <c r="K73" s="73"/>
      <c r="L73" s="71"/>
    </row>
    <row r="74" spans="2:12" s="1" customFormat="1" ht="6.95" customHeight="1">
      <c r="B74" s="45"/>
      <c r="C74" s="73"/>
      <c r="D74" s="73"/>
      <c r="E74" s="73"/>
      <c r="F74" s="73"/>
      <c r="G74" s="73"/>
      <c r="H74" s="73"/>
      <c r="I74" s="190"/>
      <c r="J74" s="73"/>
      <c r="K74" s="73"/>
      <c r="L74" s="71"/>
    </row>
    <row r="75" spans="2:12" s="1" customFormat="1" ht="18" customHeight="1">
      <c r="B75" s="45"/>
      <c r="C75" s="75" t="s">
        <v>23</v>
      </c>
      <c r="D75" s="73"/>
      <c r="E75" s="73"/>
      <c r="F75" s="192" t="str">
        <f>F12</f>
        <v xml:space="preserve"> </v>
      </c>
      <c r="G75" s="73"/>
      <c r="H75" s="73"/>
      <c r="I75" s="193" t="s">
        <v>25</v>
      </c>
      <c r="J75" s="84" t="str">
        <f>IF(J12="","",J12)</f>
        <v>19. 11. 2017</v>
      </c>
      <c r="K75" s="73"/>
      <c r="L75" s="71"/>
    </row>
    <row r="76" spans="2:12" s="1" customFormat="1" ht="6.95" customHeight="1">
      <c r="B76" s="45"/>
      <c r="C76" s="73"/>
      <c r="D76" s="73"/>
      <c r="E76" s="73"/>
      <c r="F76" s="73"/>
      <c r="G76" s="73"/>
      <c r="H76" s="73"/>
      <c r="I76" s="190"/>
      <c r="J76" s="73"/>
      <c r="K76" s="73"/>
      <c r="L76" s="71"/>
    </row>
    <row r="77" spans="2:12" s="1" customFormat="1" ht="13.5">
      <c r="B77" s="45"/>
      <c r="C77" s="75" t="s">
        <v>27</v>
      </c>
      <c r="D77" s="73"/>
      <c r="E77" s="73"/>
      <c r="F77" s="192" t="str">
        <f>E15</f>
        <v>Obec Milín</v>
      </c>
      <c r="G77" s="73"/>
      <c r="H77" s="73"/>
      <c r="I77" s="193" t="s">
        <v>33</v>
      </c>
      <c r="J77" s="192" t="str">
        <f>E21</f>
        <v>Aspira, projekční ateliér</v>
      </c>
      <c r="K77" s="73"/>
      <c r="L77" s="71"/>
    </row>
    <row r="78" spans="2:12" s="1" customFormat="1" ht="14.4" customHeight="1">
      <c r="B78" s="45"/>
      <c r="C78" s="75" t="s">
        <v>31</v>
      </c>
      <c r="D78" s="73"/>
      <c r="E78" s="73"/>
      <c r="F78" s="192" t="str">
        <f>IF(E18="","",E18)</f>
        <v/>
      </c>
      <c r="G78" s="73"/>
      <c r="H78" s="73"/>
      <c r="I78" s="190"/>
      <c r="J78" s="73"/>
      <c r="K78" s="73"/>
      <c r="L78" s="71"/>
    </row>
    <row r="79" spans="2:12" s="1" customFormat="1" ht="10.3" customHeight="1">
      <c r="B79" s="45"/>
      <c r="C79" s="73"/>
      <c r="D79" s="73"/>
      <c r="E79" s="73"/>
      <c r="F79" s="73"/>
      <c r="G79" s="73"/>
      <c r="H79" s="73"/>
      <c r="I79" s="190"/>
      <c r="J79" s="73"/>
      <c r="K79" s="73"/>
      <c r="L79" s="71"/>
    </row>
    <row r="80" spans="2:20" s="9" customFormat="1" ht="29.25" customHeight="1">
      <c r="B80" s="194"/>
      <c r="C80" s="195" t="s">
        <v>118</v>
      </c>
      <c r="D80" s="196" t="s">
        <v>57</v>
      </c>
      <c r="E80" s="196" t="s">
        <v>53</v>
      </c>
      <c r="F80" s="196" t="s">
        <v>119</v>
      </c>
      <c r="G80" s="196" t="s">
        <v>120</v>
      </c>
      <c r="H80" s="196" t="s">
        <v>121</v>
      </c>
      <c r="I80" s="197" t="s">
        <v>122</v>
      </c>
      <c r="J80" s="196" t="s">
        <v>111</v>
      </c>
      <c r="K80" s="198" t="s">
        <v>123</v>
      </c>
      <c r="L80" s="199"/>
      <c r="M80" s="101" t="s">
        <v>124</v>
      </c>
      <c r="N80" s="102" t="s">
        <v>42</v>
      </c>
      <c r="O80" s="102" t="s">
        <v>125</v>
      </c>
      <c r="P80" s="102" t="s">
        <v>126</v>
      </c>
      <c r="Q80" s="102" t="s">
        <v>127</v>
      </c>
      <c r="R80" s="102" t="s">
        <v>128</v>
      </c>
      <c r="S80" s="102" t="s">
        <v>129</v>
      </c>
      <c r="T80" s="103" t="s">
        <v>130</v>
      </c>
    </row>
    <row r="81" spans="2:63" s="1" customFormat="1" ht="29.25" customHeight="1">
      <c r="B81" s="45"/>
      <c r="C81" s="107" t="s">
        <v>112</v>
      </c>
      <c r="D81" s="73"/>
      <c r="E81" s="73"/>
      <c r="F81" s="73"/>
      <c r="G81" s="73"/>
      <c r="H81" s="73"/>
      <c r="I81" s="190"/>
      <c r="J81" s="200">
        <f>BK81</f>
        <v>0</v>
      </c>
      <c r="K81" s="73"/>
      <c r="L81" s="71"/>
      <c r="M81" s="104"/>
      <c r="N81" s="105"/>
      <c r="O81" s="105"/>
      <c r="P81" s="201">
        <f>P82+P123+P143</f>
        <v>0</v>
      </c>
      <c r="Q81" s="105"/>
      <c r="R81" s="201">
        <f>R82+R123+R143</f>
        <v>0</v>
      </c>
      <c r="S81" s="105"/>
      <c r="T81" s="202">
        <f>T82+T123+T143</f>
        <v>0</v>
      </c>
      <c r="AT81" s="23" t="s">
        <v>71</v>
      </c>
      <c r="AU81" s="23" t="s">
        <v>113</v>
      </c>
      <c r="BK81" s="203">
        <f>BK82+BK123+BK143</f>
        <v>0</v>
      </c>
    </row>
    <row r="82" spans="2:63" s="10" customFormat="1" ht="37.4" customHeight="1">
      <c r="B82" s="204"/>
      <c r="C82" s="205"/>
      <c r="D82" s="206" t="s">
        <v>71</v>
      </c>
      <c r="E82" s="207" t="s">
        <v>1189</v>
      </c>
      <c r="F82" s="207" t="s">
        <v>93</v>
      </c>
      <c r="G82" s="205"/>
      <c r="H82" s="205"/>
      <c r="I82" s="208"/>
      <c r="J82" s="209">
        <f>BK82</f>
        <v>0</v>
      </c>
      <c r="K82" s="205"/>
      <c r="L82" s="210"/>
      <c r="M82" s="211"/>
      <c r="N82" s="212"/>
      <c r="O82" s="212"/>
      <c r="P82" s="213">
        <f>P83+P87</f>
        <v>0</v>
      </c>
      <c r="Q82" s="212"/>
      <c r="R82" s="213">
        <f>R83+R87</f>
        <v>0</v>
      </c>
      <c r="S82" s="212"/>
      <c r="T82" s="214">
        <f>T83+T87</f>
        <v>0</v>
      </c>
      <c r="AR82" s="215" t="s">
        <v>80</v>
      </c>
      <c r="AT82" s="216" t="s">
        <v>71</v>
      </c>
      <c r="AU82" s="216" t="s">
        <v>72</v>
      </c>
      <c r="AY82" s="215" t="s">
        <v>134</v>
      </c>
      <c r="BK82" s="217">
        <f>BK83+BK87</f>
        <v>0</v>
      </c>
    </row>
    <row r="83" spans="2:63" s="10" customFormat="1" ht="19.9" customHeight="1">
      <c r="B83" s="204"/>
      <c r="C83" s="205"/>
      <c r="D83" s="206" t="s">
        <v>71</v>
      </c>
      <c r="E83" s="218" t="s">
        <v>1137</v>
      </c>
      <c r="F83" s="218" t="s">
        <v>1190</v>
      </c>
      <c r="G83" s="205"/>
      <c r="H83" s="205"/>
      <c r="I83" s="208"/>
      <c r="J83" s="219">
        <f>BK83</f>
        <v>0</v>
      </c>
      <c r="K83" s="205"/>
      <c r="L83" s="210"/>
      <c r="M83" s="211"/>
      <c r="N83" s="212"/>
      <c r="O83" s="212"/>
      <c r="P83" s="213">
        <f>SUM(P84:P86)</f>
        <v>0</v>
      </c>
      <c r="Q83" s="212"/>
      <c r="R83" s="213">
        <f>SUM(R84:R86)</f>
        <v>0</v>
      </c>
      <c r="S83" s="212"/>
      <c r="T83" s="214">
        <f>SUM(T84:T86)</f>
        <v>0</v>
      </c>
      <c r="AR83" s="215" t="s">
        <v>80</v>
      </c>
      <c r="AT83" s="216" t="s">
        <v>71</v>
      </c>
      <c r="AU83" s="216" t="s">
        <v>80</v>
      </c>
      <c r="AY83" s="215" t="s">
        <v>134</v>
      </c>
      <c r="BK83" s="217">
        <f>SUM(BK84:BK86)</f>
        <v>0</v>
      </c>
    </row>
    <row r="84" spans="2:65" s="1" customFormat="1" ht="16.5" customHeight="1">
      <c r="B84" s="45"/>
      <c r="C84" s="220" t="s">
        <v>82</v>
      </c>
      <c r="D84" s="220" t="s">
        <v>137</v>
      </c>
      <c r="E84" s="221" t="s">
        <v>1191</v>
      </c>
      <c r="F84" s="222" t="s">
        <v>1192</v>
      </c>
      <c r="G84" s="223" t="s">
        <v>1193</v>
      </c>
      <c r="H84" s="224">
        <v>1</v>
      </c>
      <c r="I84" s="225"/>
      <c r="J84" s="226">
        <f>ROUND(I84*H84,2)</f>
        <v>0</v>
      </c>
      <c r="K84" s="222" t="s">
        <v>21</v>
      </c>
      <c r="L84" s="71"/>
      <c r="M84" s="227" t="s">
        <v>21</v>
      </c>
      <c r="N84" s="228" t="s">
        <v>43</v>
      </c>
      <c r="O84" s="46"/>
      <c r="P84" s="229">
        <f>O84*H84</f>
        <v>0</v>
      </c>
      <c r="Q84" s="229">
        <v>0</v>
      </c>
      <c r="R84" s="229">
        <f>Q84*H84</f>
        <v>0</v>
      </c>
      <c r="S84" s="229">
        <v>0</v>
      </c>
      <c r="T84" s="230">
        <f>S84*H84</f>
        <v>0</v>
      </c>
      <c r="AR84" s="23" t="s">
        <v>174</v>
      </c>
      <c r="AT84" s="23" t="s">
        <v>137</v>
      </c>
      <c r="AU84" s="23" t="s">
        <v>82</v>
      </c>
      <c r="AY84" s="23" t="s">
        <v>134</v>
      </c>
      <c r="BE84" s="231">
        <f>IF(N84="základní",J84,0)</f>
        <v>0</v>
      </c>
      <c r="BF84" s="231">
        <f>IF(N84="snížená",J84,0)</f>
        <v>0</v>
      </c>
      <c r="BG84" s="231">
        <f>IF(N84="zákl. přenesená",J84,0)</f>
        <v>0</v>
      </c>
      <c r="BH84" s="231">
        <f>IF(N84="sníž. přenesená",J84,0)</f>
        <v>0</v>
      </c>
      <c r="BI84" s="231">
        <f>IF(N84="nulová",J84,0)</f>
        <v>0</v>
      </c>
      <c r="BJ84" s="23" t="s">
        <v>80</v>
      </c>
      <c r="BK84" s="231">
        <f>ROUND(I84*H84,2)</f>
        <v>0</v>
      </c>
      <c r="BL84" s="23" t="s">
        <v>174</v>
      </c>
      <c r="BM84" s="23" t="s">
        <v>82</v>
      </c>
    </row>
    <row r="85" spans="2:65" s="1" customFormat="1" ht="16.5" customHeight="1">
      <c r="B85" s="45"/>
      <c r="C85" s="220" t="s">
        <v>72</v>
      </c>
      <c r="D85" s="220" t="s">
        <v>137</v>
      </c>
      <c r="E85" s="221" t="s">
        <v>1194</v>
      </c>
      <c r="F85" s="222" t="s">
        <v>1195</v>
      </c>
      <c r="G85" s="223" t="s">
        <v>1193</v>
      </c>
      <c r="H85" s="224">
        <v>1</v>
      </c>
      <c r="I85" s="225"/>
      <c r="J85" s="226">
        <f>ROUND(I85*H85,2)</f>
        <v>0</v>
      </c>
      <c r="K85" s="222" t="s">
        <v>21</v>
      </c>
      <c r="L85" s="71"/>
      <c r="M85" s="227" t="s">
        <v>21</v>
      </c>
      <c r="N85" s="228" t="s">
        <v>43</v>
      </c>
      <c r="O85" s="46"/>
      <c r="P85" s="229">
        <f>O85*H85</f>
        <v>0</v>
      </c>
      <c r="Q85" s="229">
        <v>0</v>
      </c>
      <c r="R85" s="229">
        <f>Q85*H85</f>
        <v>0</v>
      </c>
      <c r="S85" s="229">
        <v>0</v>
      </c>
      <c r="T85" s="230">
        <f>S85*H85</f>
        <v>0</v>
      </c>
      <c r="AR85" s="23" t="s">
        <v>174</v>
      </c>
      <c r="AT85" s="23" t="s">
        <v>137</v>
      </c>
      <c r="AU85" s="23" t="s">
        <v>82</v>
      </c>
      <c r="AY85" s="23" t="s">
        <v>134</v>
      </c>
      <c r="BE85" s="231">
        <f>IF(N85="základní",J85,0)</f>
        <v>0</v>
      </c>
      <c r="BF85" s="231">
        <f>IF(N85="snížená",J85,0)</f>
        <v>0</v>
      </c>
      <c r="BG85" s="231">
        <f>IF(N85="zákl. přenesená",J85,0)</f>
        <v>0</v>
      </c>
      <c r="BH85" s="231">
        <f>IF(N85="sníž. přenesená",J85,0)</f>
        <v>0</v>
      </c>
      <c r="BI85" s="231">
        <f>IF(N85="nulová",J85,0)</f>
        <v>0</v>
      </c>
      <c r="BJ85" s="23" t="s">
        <v>80</v>
      </c>
      <c r="BK85" s="231">
        <f>ROUND(I85*H85,2)</f>
        <v>0</v>
      </c>
      <c r="BL85" s="23" t="s">
        <v>174</v>
      </c>
      <c r="BM85" s="23" t="s">
        <v>174</v>
      </c>
    </row>
    <row r="86" spans="2:65" s="1" customFormat="1" ht="16.5" customHeight="1">
      <c r="B86" s="45"/>
      <c r="C86" s="220" t="s">
        <v>72</v>
      </c>
      <c r="D86" s="220" t="s">
        <v>137</v>
      </c>
      <c r="E86" s="221" t="s">
        <v>1196</v>
      </c>
      <c r="F86" s="222" t="s">
        <v>1197</v>
      </c>
      <c r="G86" s="223" t="s">
        <v>1193</v>
      </c>
      <c r="H86" s="224">
        <v>1</v>
      </c>
      <c r="I86" s="225"/>
      <c r="J86" s="226">
        <f>ROUND(I86*H86,2)</f>
        <v>0</v>
      </c>
      <c r="K86" s="222" t="s">
        <v>21</v>
      </c>
      <c r="L86" s="71"/>
      <c r="M86" s="227" t="s">
        <v>21</v>
      </c>
      <c r="N86" s="228" t="s">
        <v>43</v>
      </c>
      <c r="O86" s="46"/>
      <c r="P86" s="229">
        <f>O86*H86</f>
        <v>0</v>
      </c>
      <c r="Q86" s="229">
        <v>0</v>
      </c>
      <c r="R86" s="229">
        <f>Q86*H86</f>
        <v>0</v>
      </c>
      <c r="S86" s="229">
        <v>0</v>
      </c>
      <c r="T86" s="230">
        <f>S86*H86</f>
        <v>0</v>
      </c>
      <c r="AR86" s="23" t="s">
        <v>174</v>
      </c>
      <c r="AT86" s="23" t="s">
        <v>137</v>
      </c>
      <c r="AU86" s="23" t="s">
        <v>82</v>
      </c>
      <c r="AY86" s="23" t="s">
        <v>134</v>
      </c>
      <c r="BE86" s="231">
        <f>IF(N86="základní",J86,0)</f>
        <v>0</v>
      </c>
      <c r="BF86" s="231">
        <f>IF(N86="snížená",J86,0)</f>
        <v>0</v>
      </c>
      <c r="BG86" s="231">
        <f>IF(N86="zákl. přenesená",J86,0)</f>
        <v>0</v>
      </c>
      <c r="BH86" s="231">
        <f>IF(N86="sníž. přenesená",J86,0)</f>
        <v>0</v>
      </c>
      <c r="BI86" s="231">
        <f>IF(N86="nulová",J86,0)</f>
        <v>0</v>
      </c>
      <c r="BJ86" s="23" t="s">
        <v>80</v>
      </c>
      <c r="BK86" s="231">
        <f>ROUND(I86*H86,2)</f>
        <v>0</v>
      </c>
      <c r="BL86" s="23" t="s">
        <v>174</v>
      </c>
      <c r="BM86" s="23" t="s">
        <v>184</v>
      </c>
    </row>
    <row r="87" spans="2:63" s="10" customFormat="1" ht="29.85" customHeight="1">
      <c r="B87" s="204"/>
      <c r="C87" s="205"/>
      <c r="D87" s="206" t="s">
        <v>71</v>
      </c>
      <c r="E87" s="218" t="s">
        <v>1153</v>
      </c>
      <c r="F87" s="218" t="s">
        <v>1198</v>
      </c>
      <c r="G87" s="205"/>
      <c r="H87" s="205"/>
      <c r="I87" s="208"/>
      <c r="J87" s="219">
        <f>BK87</f>
        <v>0</v>
      </c>
      <c r="K87" s="205"/>
      <c r="L87" s="210"/>
      <c r="M87" s="211"/>
      <c r="N87" s="212"/>
      <c r="O87" s="212"/>
      <c r="P87" s="213">
        <f>SUM(P88:P122)</f>
        <v>0</v>
      </c>
      <c r="Q87" s="212"/>
      <c r="R87" s="213">
        <f>SUM(R88:R122)</f>
        <v>0</v>
      </c>
      <c r="S87" s="212"/>
      <c r="T87" s="214">
        <f>SUM(T88:T122)</f>
        <v>0</v>
      </c>
      <c r="AR87" s="215" t="s">
        <v>80</v>
      </c>
      <c r="AT87" s="216" t="s">
        <v>71</v>
      </c>
      <c r="AU87" s="216" t="s">
        <v>80</v>
      </c>
      <c r="AY87" s="215" t="s">
        <v>134</v>
      </c>
      <c r="BK87" s="217">
        <f>SUM(BK88:BK122)</f>
        <v>0</v>
      </c>
    </row>
    <row r="88" spans="2:65" s="1" customFormat="1" ht="38.25" customHeight="1">
      <c r="B88" s="45"/>
      <c r="C88" s="220" t="s">
        <v>169</v>
      </c>
      <c r="D88" s="220" t="s">
        <v>137</v>
      </c>
      <c r="E88" s="221" t="s">
        <v>1199</v>
      </c>
      <c r="F88" s="222" t="s">
        <v>1200</v>
      </c>
      <c r="G88" s="223" t="s">
        <v>1193</v>
      </c>
      <c r="H88" s="224">
        <v>1</v>
      </c>
      <c r="I88" s="225"/>
      <c r="J88" s="226">
        <f>ROUND(I88*H88,2)</f>
        <v>0</v>
      </c>
      <c r="K88" s="222" t="s">
        <v>21</v>
      </c>
      <c r="L88" s="71"/>
      <c r="M88" s="227" t="s">
        <v>21</v>
      </c>
      <c r="N88" s="228" t="s">
        <v>43</v>
      </c>
      <c r="O88" s="46"/>
      <c r="P88" s="229">
        <f>O88*H88</f>
        <v>0</v>
      </c>
      <c r="Q88" s="229">
        <v>0</v>
      </c>
      <c r="R88" s="229">
        <f>Q88*H88</f>
        <v>0</v>
      </c>
      <c r="S88" s="229">
        <v>0</v>
      </c>
      <c r="T88" s="230">
        <f>S88*H88</f>
        <v>0</v>
      </c>
      <c r="AR88" s="23" t="s">
        <v>174</v>
      </c>
      <c r="AT88" s="23" t="s">
        <v>137</v>
      </c>
      <c r="AU88" s="23" t="s">
        <v>82</v>
      </c>
      <c r="AY88" s="23" t="s">
        <v>134</v>
      </c>
      <c r="BE88" s="231">
        <f>IF(N88="základní",J88,0)</f>
        <v>0</v>
      </c>
      <c r="BF88" s="231">
        <f>IF(N88="snížená",J88,0)</f>
        <v>0</v>
      </c>
      <c r="BG88" s="231">
        <f>IF(N88="zákl. přenesená",J88,0)</f>
        <v>0</v>
      </c>
      <c r="BH88" s="231">
        <f>IF(N88="sníž. přenesená",J88,0)</f>
        <v>0</v>
      </c>
      <c r="BI88" s="231">
        <f>IF(N88="nulová",J88,0)</f>
        <v>0</v>
      </c>
      <c r="BJ88" s="23" t="s">
        <v>80</v>
      </c>
      <c r="BK88" s="231">
        <f>ROUND(I88*H88,2)</f>
        <v>0</v>
      </c>
      <c r="BL88" s="23" t="s">
        <v>174</v>
      </c>
      <c r="BM88" s="23" t="s">
        <v>214</v>
      </c>
    </row>
    <row r="89" spans="2:65" s="1" customFormat="1" ht="16.5" customHeight="1">
      <c r="B89" s="45"/>
      <c r="C89" s="220" t="s">
        <v>72</v>
      </c>
      <c r="D89" s="220" t="s">
        <v>137</v>
      </c>
      <c r="E89" s="221" t="s">
        <v>1201</v>
      </c>
      <c r="F89" s="222" t="s">
        <v>1202</v>
      </c>
      <c r="G89" s="223" t="s">
        <v>1193</v>
      </c>
      <c r="H89" s="224">
        <v>1</v>
      </c>
      <c r="I89" s="225"/>
      <c r="J89" s="226">
        <f>ROUND(I89*H89,2)</f>
        <v>0</v>
      </c>
      <c r="K89" s="222" t="s">
        <v>21</v>
      </c>
      <c r="L89" s="71"/>
      <c r="M89" s="227" t="s">
        <v>21</v>
      </c>
      <c r="N89" s="228" t="s">
        <v>43</v>
      </c>
      <c r="O89" s="46"/>
      <c r="P89" s="229">
        <f>O89*H89</f>
        <v>0</v>
      </c>
      <c r="Q89" s="229">
        <v>0</v>
      </c>
      <c r="R89" s="229">
        <f>Q89*H89</f>
        <v>0</v>
      </c>
      <c r="S89" s="229">
        <v>0</v>
      </c>
      <c r="T89" s="230">
        <f>S89*H89</f>
        <v>0</v>
      </c>
      <c r="AR89" s="23" t="s">
        <v>174</v>
      </c>
      <c r="AT89" s="23" t="s">
        <v>137</v>
      </c>
      <c r="AU89" s="23" t="s">
        <v>82</v>
      </c>
      <c r="AY89" s="23" t="s">
        <v>134</v>
      </c>
      <c r="BE89" s="231">
        <f>IF(N89="základní",J89,0)</f>
        <v>0</v>
      </c>
      <c r="BF89" s="231">
        <f>IF(N89="snížená",J89,0)</f>
        <v>0</v>
      </c>
      <c r="BG89" s="231">
        <f>IF(N89="zákl. přenesená",J89,0)</f>
        <v>0</v>
      </c>
      <c r="BH89" s="231">
        <f>IF(N89="sníž. přenesená",J89,0)</f>
        <v>0</v>
      </c>
      <c r="BI89" s="231">
        <f>IF(N89="nulová",J89,0)</f>
        <v>0</v>
      </c>
      <c r="BJ89" s="23" t="s">
        <v>80</v>
      </c>
      <c r="BK89" s="231">
        <f>ROUND(I89*H89,2)</f>
        <v>0</v>
      </c>
      <c r="BL89" s="23" t="s">
        <v>174</v>
      </c>
      <c r="BM89" s="23" t="s">
        <v>225</v>
      </c>
    </row>
    <row r="90" spans="2:65" s="1" customFormat="1" ht="16.5" customHeight="1">
      <c r="B90" s="45"/>
      <c r="C90" s="220" t="s">
        <v>72</v>
      </c>
      <c r="D90" s="220" t="s">
        <v>137</v>
      </c>
      <c r="E90" s="221" t="s">
        <v>1203</v>
      </c>
      <c r="F90" s="222" t="s">
        <v>1204</v>
      </c>
      <c r="G90" s="223" t="s">
        <v>1193</v>
      </c>
      <c r="H90" s="224">
        <v>1</v>
      </c>
      <c r="I90" s="225"/>
      <c r="J90" s="226">
        <f>ROUND(I90*H90,2)</f>
        <v>0</v>
      </c>
      <c r="K90" s="222" t="s">
        <v>21</v>
      </c>
      <c r="L90" s="71"/>
      <c r="M90" s="227" t="s">
        <v>21</v>
      </c>
      <c r="N90" s="228" t="s">
        <v>43</v>
      </c>
      <c r="O90" s="46"/>
      <c r="P90" s="229">
        <f>O90*H90</f>
        <v>0</v>
      </c>
      <c r="Q90" s="229">
        <v>0</v>
      </c>
      <c r="R90" s="229">
        <f>Q90*H90</f>
        <v>0</v>
      </c>
      <c r="S90" s="229">
        <v>0</v>
      </c>
      <c r="T90" s="230">
        <f>S90*H90</f>
        <v>0</v>
      </c>
      <c r="AR90" s="23" t="s">
        <v>174</v>
      </c>
      <c r="AT90" s="23" t="s">
        <v>137</v>
      </c>
      <c r="AU90" s="23" t="s">
        <v>82</v>
      </c>
      <c r="AY90" s="23" t="s">
        <v>134</v>
      </c>
      <c r="BE90" s="231">
        <f>IF(N90="základní",J90,0)</f>
        <v>0</v>
      </c>
      <c r="BF90" s="231">
        <f>IF(N90="snížená",J90,0)</f>
        <v>0</v>
      </c>
      <c r="BG90" s="231">
        <f>IF(N90="zákl. přenesená",J90,0)</f>
        <v>0</v>
      </c>
      <c r="BH90" s="231">
        <f>IF(N90="sníž. přenesená",J90,0)</f>
        <v>0</v>
      </c>
      <c r="BI90" s="231">
        <f>IF(N90="nulová",J90,0)</f>
        <v>0</v>
      </c>
      <c r="BJ90" s="23" t="s">
        <v>80</v>
      </c>
      <c r="BK90" s="231">
        <f>ROUND(I90*H90,2)</f>
        <v>0</v>
      </c>
      <c r="BL90" s="23" t="s">
        <v>174</v>
      </c>
      <c r="BM90" s="23" t="s">
        <v>234</v>
      </c>
    </row>
    <row r="91" spans="2:65" s="1" customFormat="1" ht="38.25" customHeight="1">
      <c r="B91" s="45"/>
      <c r="C91" s="220" t="s">
        <v>72</v>
      </c>
      <c r="D91" s="220" t="s">
        <v>137</v>
      </c>
      <c r="E91" s="221" t="s">
        <v>1205</v>
      </c>
      <c r="F91" s="222" t="s">
        <v>1206</v>
      </c>
      <c r="G91" s="223" t="s">
        <v>1193</v>
      </c>
      <c r="H91" s="224">
        <v>1</v>
      </c>
      <c r="I91" s="225"/>
      <c r="J91" s="226">
        <f>ROUND(I91*H91,2)</f>
        <v>0</v>
      </c>
      <c r="K91" s="222" t="s">
        <v>21</v>
      </c>
      <c r="L91" s="71"/>
      <c r="M91" s="227" t="s">
        <v>21</v>
      </c>
      <c r="N91" s="228" t="s">
        <v>43</v>
      </c>
      <c r="O91" s="46"/>
      <c r="P91" s="229">
        <f>O91*H91</f>
        <v>0</v>
      </c>
      <c r="Q91" s="229">
        <v>0</v>
      </c>
      <c r="R91" s="229">
        <f>Q91*H91</f>
        <v>0</v>
      </c>
      <c r="S91" s="229">
        <v>0</v>
      </c>
      <c r="T91" s="230">
        <f>S91*H91</f>
        <v>0</v>
      </c>
      <c r="AR91" s="23" t="s">
        <v>174</v>
      </c>
      <c r="AT91" s="23" t="s">
        <v>137</v>
      </c>
      <c r="AU91" s="23" t="s">
        <v>82</v>
      </c>
      <c r="AY91" s="23" t="s">
        <v>134</v>
      </c>
      <c r="BE91" s="231">
        <f>IF(N91="základní",J91,0)</f>
        <v>0</v>
      </c>
      <c r="BF91" s="231">
        <f>IF(N91="snížená",J91,0)</f>
        <v>0</v>
      </c>
      <c r="BG91" s="231">
        <f>IF(N91="zákl. přenesená",J91,0)</f>
        <v>0</v>
      </c>
      <c r="BH91" s="231">
        <f>IF(N91="sníž. přenesená",J91,0)</f>
        <v>0</v>
      </c>
      <c r="BI91" s="231">
        <f>IF(N91="nulová",J91,0)</f>
        <v>0</v>
      </c>
      <c r="BJ91" s="23" t="s">
        <v>80</v>
      </c>
      <c r="BK91" s="231">
        <f>ROUND(I91*H91,2)</f>
        <v>0</v>
      </c>
      <c r="BL91" s="23" t="s">
        <v>174</v>
      </c>
      <c r="BM91" s="23" t="s">
        <v>250</v>
      </c>
    </row>
    <row r="92" spans="2:65" s="1" customFormat="1" ht="16.5" customHeight="1">
      <c r="B92" s="45"/>
      <c r="C92" s="220" t="s">
        <v>72</v>
      </c>
      <c r="D92" s="220" t="s">
        <v>137</v>
      </c>
      <c r="E92" s="221" t="s">
        <v>1207</v>
      </c>
      <c r="F92" s="222" t="s">
        <v>1208</v>
      </c>
      <c r="G92" s="223" t="s">
        <v>1193</v>
      </c>
      <c r="H92" s="224">
        <v>1</v>
      </c>
      <c r="I92" s="225"/>
      <c r="J92" s="226">
        <f>ROUND(I92*H92,2)</f>
        <v>0</v>
      </c>
      <c r="K92" s="222" t="s">
        <v>21</v>
      </c>
      <c r="L92" s="71"/>
      <c r="M92" s="227" t="s">
        <v>21</v>
      </c>
      <c r="N92" s="228" t="s">
        <v>43</v>
      </c>
      <c r="O92" s="46"/>
      <c r="P92" s="229">
        <f>O92*H92</f>
        <v>0</v>
      </c>
      <c r="Q92" s="229">
        <v>0</v>
      </c>
      <c r="R92" s="229">
        <f>Q92*H92</f>
        <v>0</v>
      </c>
      <c r="S92" s="229">
        <v>0</v>
      </c>
      <c r="T92" s="230">
        <f>S92*H92</f>
        <v>0</v>
      </c>
      <c r="AR92" s="23" t="s">
        <v>174</v>
      </c>
      <c r="AT92" s="23" t="s">
        <v>137</v>
      </c>
      <c r="AU92" s="23" t="s">
        <v>82</v>
      </c>
      <c r="AY92" s="23" t="s">
        <v>134</v>
      </c>
      <c r="BE92" s="231">
        <f>IF(N92="základní",J92,0)</f>
        <v>0</v>
      </c>
      <c r="BF92" s="231">
        <f>IF(N92="snížená",J92,0)</f>
        <v>0</v>
      </c>
      <c r="BG92" s="231">
        <f>IF(N92="zákl. přenesená",J92,0)</f>
        <v>0</v>
      </c>
      <c r="BH92" s="231">
        <f>IF(N92="sníž. přenesená",J92,0)</f>
        <v>0</v>
      </c>
      <c r="BI92" s="231">
        <f>IF(N92="nulová",J92,0)</f>
        <v>0</v>
      </c>
      <c r="BJ92" s="23" t="s">
        <v>80</v>
      </c>
      <c r="BK92" s="231">
        <f>ROUND(I92*H92,2)</f>
        <v>0</v>
      </c>
      <c r="BL92" s="23" t="s">
        <v>174</v>
      </c>
      <c r="BM92" s="23" t="s">
        <v>259</v>
      </c>
    </row>
    <row r="93" spans="2:65" s="1" customFormat="1" ht="16.5" customHeight="1">
      <c r="B93" s="45"/>
      <c r="C93" s="220" t="s">
        <v>72</v>
      </c>
      <c r="D93" s="220" t="s">
        <v>137</v>
      </c>
      <c r="E93" s="221" t="s">
        <v>1209</v>
      </c>
      <c r="F93" s="222" t="s">
        <v>1210</v>
      </c>
      <c r="G93" s="223" t="s">
        <v>1193</v>
      </c>
      <c r="H93" s="224">
        <v>1</v>
      </c>
      <c r="I93" s="225"/>
      <c r="J93" s="226">
        <f>ROUND(I93*H93,2)</f>
        <v>0</v>
      </c>
      <c r="K93" s="222" t="s">
        <v>21</v>
      </c>
      <c r="L93" s="71"/>
      <c r="M93" s="227" t="s">
        <v>21</v>
      </c>
      <c r="N93" s="228" t="s">
        <v>43</v>
      </c>
      <c r="O93" s="46"/>
      <c r="P93" s="229">
        <f>O93*H93</f>
        <v>0</v>
      </c>
      <c r="Q93" s="229">
        <v>0</v>
      </c>
      <c r="R93" s="229">
        <f>Q93*H93</f>
        <v>0</v>
      </c>
      <c r="S93" s="229">
        <v>0</v>
      </c>
      <c r="T93" s="230">
        <f>S93*H93</f>
        <v>0</v>
      </c>
      <c r="AR93" s="23" t="s">
        <v>174</v>
      </c>
      <c r="AT93" s="23" t="s">
        <v>137</v>
      </c>
      <c r="AU93" s="23" t="s">
        <v>82</v>
      </c>
      <c r="AY93" s="23" t="s">
        <v>134</v>
      </c>
      <c r="BE93" s="231">
        <f>IF(N93="základní",J93,0)</f>
        <v>0</v>
      </c>
      <c r="BF93" s="231">
        <f>IF(N93="snížená",J93,0)</f>
        <v>0</v>
      </c>
      <c r="BG93" s="231">
        <f>IF(N93="zákl. přenesená",J93,0)</f>
        <v>0</v>
      </c>
      <c r="BH93" s="231">
        <f>IF(N93="sníž. přenesená",J93,0)</f>
        <v>0</v>
      </c>
      <c r="BI93" s="231">
        <f>IF(N93="nulová",J93,0)</f>
        <v>0</v>
      </c>
      <c r="BJ93" s="23" t="s">
        <v>80</v>
      </c>
      <c r="BK93" s="231">
        <f>ROUND(I93*H93,2)</f>
        <v>0</v>
      </c>
      <c r="BL93" s="23" t="s">
        <v>174</v>
      </c>
      <c r="BM93" s="23" t="s">
        <v>268</v>
      </c>
    </row>
    <row r="94" spans="2:65" s="1" customFormat="1" ht="16.5" customHeight="1">
      <c r="B94" s="45"/>
      <c r="C94" s="220" t="s">
        <v>72</v>
      </c>
      <c r="D94" s="220" t="s">
        <v>137</v>
      </c>
      <c r="E94" s="221" t="s">
        <v>1211</v>
      </c>
      <c r="F94" s="222" t="s">
        <v>1212</v>
      </c>
      <c r="G94" s="223" t="s">
        <v>1193</v>
      </c>
      <c r="H94" s="224">
        <v>1</v>
      </c>
      <c r="I94" s="225"/>
      <c r="J94" s="226">
        <f>ROUND(I94*H94,2)</f>
        <v>0</v>
      </c>
      <c r="K94" s="222" t="s">
        <v>21</v>
      </c>
      <c r="L94" s="71"/>
      <c r="M94" s="227" t="s">
        <v>21</v>
      </c>
      <c r="N94" s="228" t="s">
        <v>43</v>
      </c>
      <c r="O94" s="46"/>
      <c r="P94" s="229">
        <f>O94*H94</f>
        <v>0</v>
      </c>
      <c r="Q94" s="229">
        <v>0</v>
      </c>
      <c r="R94" s="229">
        <f>Q94*H94</f>
        <v>0</v>
      </c>
      <c r="S94" s="229">
        <v>0</v>
      </c>
      <c r="T94" s="230">
        <f>S94*H94</f>
        <v>0</v>
      </c>
      <c r="AR94" s="23" t="s">
        <v>174</v>
      </c>
      <c r="AT94" s="23" t="s">
        <v>137</v>
      </c>
      <c r="AU94" s="23" t="s">
        <v>82</v>
      </c>
      <c r="AY94" s="23" t="s">
        <v>134</v>
      </c>
      <c r="BE94" s="231">
        <f>IF(N94="základní",J94,0)</f>
        <v>0</v>
      </c>
      <c r="BF94" s="231">
        <f>IF(N94="snížená",J94,0)</f>
        <v>0</v>
      </c>
      <c r="BG94" s="231">
        <f>IF(N94="zákl. přenesená",J94,0)</f>
        <v>0</v>
      </c>
      <c r="BH94" s="231">
        <f>IF(N94="sníž. přenesená",J94,0)</f>
        <v>0</v>
      </c>
      <c r="BI94" s="231">
        <f>IF(N94="nulová",J94,0)</f>
        <v>0</v>
      </c>
      <c r="BJ94" s="23" t="s">
        <v>80</v>
      </c>
      <c r="BK94" s="231">
        <f>ROUND(I94*H94,2)</f>
        <v>0</v>
      </c>
      <c r="BL94" s="23" t="s">
        <v>174</v>
      </c>
      <c r="BM94" s="23" t="s">
        <v>276</v>
      </c>
    </row>
    <row r="95" spans="2:65" s="1" customFormat="1" ht="16.5" customHeight="1">
      <c r="B95" s="45"/>
      <c r="C95" s="220" t="s">
        <v>72</v>
      </c>
      <c r="D95" s="220" t="s">
        <v>137</v>
      </c>
      <c r="E95" s="221" t="s">
        <v>1213</v>
      </c>
      <c r="F95" s="222" t="s">
        <v>1214</v>
      </c>
      <c r="G95" s="223" t="s">
        <v>1172</v>
      </c>
      <c r="H95" s="224">
        <v>1</v>
      </c>
      <c r="I95" s="225"/>
      <c r="J95" s="226">
        <f>ROUND(I95*H95,2)</f>
        <v>0</v>
      </c>
      <c r="K95" s="222" t="s">
        <v>21</v>
      </c>
      <c r="L95" s="71"/>
      <c r="M95" s="227" t="s">
        <v>21</v>
      </c>
      <c r="N95" s="228" t="s">
        <v>43</v>
      </c>
      <c r="O95" s="46"/>
      <c r="P95" s="229">
        <f>O95*H95</f>
        <v>0</v>
      </c>
      <c r="Q95" s="229">
        <v>0</v>
      </c>
      <c r="R95" s="229">
        <f>Q95*H95</f>
        <v>0</v>
      </c>
      <c r="S95" s="229">
        <v>0</v>
      </c>
      <c r="T95" s="230">
        <f>S95*H95</f>
        <v>0</v>
      </c>
      <c r="AR95" s="23" t="s">
        <v>174</v>
      </c>
      <c r="AT95" s="23" t="s">
        <v>137</v>
      </c>
      <c r="AU95" s="23" t="s">
        <v>82</v>
      </c>
      <c r="AY95" s="23" t="s">
        <v>134</v>
      </c>
      <c r="BE95" s="231">
        <f>IF(N95="základní",J95,0)</f>
        <v>0</v>
      </c>
      <c r="BF95" s="231">
        <f>IF(N95="snížená",J95,0)</f>
        <v>0</v>
      </c>
      <c r="BG95" s="231">
        <f>IF(N95="zákl. přenesená",J95,0)</f>
        <v>0</v>
      </c>
      <c r="BH95" s="231">
        <f>IF(N95="sníž. přenesená",J95,0)</f>
        <v>0</v>
      </c>
      <c r="BI95" s="231">
        <f>IF(N95="nulová",J95,0)</f>
        <v>0</v>
      </c>
      <c r="BJ95" s="23" t="s">
        <v>80</v>
      </c>
      <c r="BK95" s="231">
        <f>ROUND(I95*H95,2)</f>
        <v>0</v>
      </c>
      <c r="BL95" s="23" t="s">
        <v>174</v>
      </c>
      <c r="BM95" s="23" t="s">
        <v>284</v>
      </c>
    </row>
    <row r="96" spans="2:65" s="1" customFormat="1" ht="25.5" customHeight="1">
      <c r="B96" s="45"/>
      <c r="C96" s="220" t="s">
        <v>72</v>
      </c>
      <c r="D96" s="220" t="s">
        <v>137</v>
      </c>
      <c r="E96" s="221" t="s">
        <v>1215</v>
      </c>
      <c r="F96" s="222" t="s">
        <v>1216</v>
      </c>
      <c r="G96" s="223" t="s">
        <v>1172</v>
      </c>
      <c r="H96" s="224">
        <v>2</v>
      </c>
      <c r="I96" s="225"/>
      <c r="J96" s="226">
        <f>ROUND(I96*H96,2)</f>
        <v>0</v>
      </c>
      <c r="K96" s="222" t="s">
        <v>21</v>
      </c>
      <c r="L96" s="71"/>
      <c r="M96" s="227" t="s">
        <v>21</v>
      </c>
      <c r="N96" s="228" t="s">
        <v>43</v>
      </c>
      <c r="O96" s="46"/>
      <c r="P96" s="229">
        <f>O96*H96</f>
        <v>0</v>
      </c>
      <c r="Q96" s="229">
        <v>0</v>
      </c>
      <c r="R96" s="229">
        <f>Q96*H96</f>
        <v>0</v>
      </c>
      <c r="S96" s="229">
        <v>0</v>
      </c>
      <c r="T96" s="230">
        <f>S96*H96</f>
        <v>0</v>
      </c>
      <c r="AR96" s="23" t="s">
        <v>174</v>
      </c>
      <c r="AT96" s="23" t="s">
        <v>137</v>
      </c>
      <c r="AU96" s="23" t="s">
        <v>82</v>
      </c>
      <c r="AY96" s="23" t="s">
        <v>134</v>
      </c>
      <c r="BE96" s="231">
        <f>IF(N96="základní",J96,0)</f>
        <v>0</v>
      </c>
      <c r="BF96" s="231">
        <f>IF(N96="snížená",J96,0)</f>
        <v>0</v>
      </c>
      <c r="BG96" s="231">
        <f>IF(N96="zákl. přenesená",J96,0)</f>
        <v>0</v>
      </c>
      <c r="BH96" s="231">
        <f>IF(N96="sníž. přenesená",J96,0)</f>
        <v>0</v>
      </c>
      <c r="BI96" s="231">
        <f>IF(N96="nulová",J96,0)</f>
        <v>0</v>
      </c>
      <c r="BJ96" s="23" t="s">
        <v>80</v>
      </c>
      <c r="BK96" s="231">
        <f>ROUND(I96*H96,2)</f>
        <v>0</v>
      </c>
      <c r="BL96" s="23" t="s">
        <v>174</v>
      </c>
      <c r="BM96" s="23" t="s">
        <v>293</v>
      </c>
    </row>
    <row r="97" spans="2:65" s="1" customFormat="1" ht="16.5" customHeight="1">
      <c r="B97" s="45"/>
      <c r="C97" s="220" t="s">
        <v>72</v>
      </c>
      <c r="D97" s="220" t="s">
        <v>137</v>
      </c>
      <c r="E97" s="221" t="s">
        <v>1217</v>
      </c>
      <c r="F97" s="222" t="s">
        <v>1218</v>
      </c>
      <c r="G97" s="223" t="s">
        <v>1193</v>
      </c>
      <c r="H97" s="224">
        <v>2</v>
      </c>
      <c r="I97" s="225"/>
      <c r="J97" s="226">
        <f>ROUND(I97*H97,2)</f>
        <v>0</v>
      </c>
      <c r="K97" s="222" t="s">
        <v>21</v>
      </c>
      <c r="L97" s="71"/>
      <c r="M97" s="227" t="s">
        <v>21</v>
      </c>
      <c r="N97" s="228" t="s">
        <v>43</v>
      </c>
      <c r="O97" s="46"/>
      <c r="P97" s="229">
        <f>O97*H97</f>
        <v>0</v>
      </c>
      <c r="Q97" s="229">
        <v>0</v>
      </c>
      <c r="R97" s="229">
        <f>Q97*H97</f>
        <v>0</v>
      </c>
      <c r="S97" s="229">
        <v>0</v>
      </c>
      <c r="T97" s="230">
        <f>S97*H97</f>
        <v>0</v>
      </c>
      <c r="AR97" s="23" t="s">
        <v>174</v>
      </c>
      <c r="AT97" s="23" t="s">
        <v>137</v>
      </c>
      <c r="AU97" s="23" t="s">
        <v>82</v>
      </c>
      <c r="AY97" s="23" t="s">
        <v>134</v>
      </c>
      <c r="BE97" s="231">
        <f>IF(N97="základní",J97,0)</f>
        <v>0</v>
      </c>
      <c r="BF97" s="231">
        <f>IF(N97="snížená",J97,0)</f>
        <v>0</v>
      </c>
      <c r="BG97" s="231">
        <f>IF(N97="zákl. přenesená",J97,0)</f>
        <v>0</v>
      </c>
      <c r="BH97" s="231">
        <f>IF(N97="sníž. přenesená",J97,0)</f>
        <v>0</v>
      </c>
      <c r="BI97" s="231">
        <f>IF(N97="nulová",J97,0)</f>
        <v>0</v>
      </c>
      <c r="BJ97" s="23" t="s">
        <v>80</v>
      </c>
      <c r="BK97" s="231">
        <f>ROUND(I97*H97,2)</f>
        <v>0</v>
      </c>
      <c r="BL97" s="23" t="s">
        <v>174</v>
      </c>
      <c r="BM97" s="23" t="s">
        <v>303</v>
      </c>
    </row>
    <row r="98" spans="2:65" s="1" customFormat="1" ht="16.5" customHeight="1">
      <c r="B98" s="45"/>
      <c r="C98" s="220" t="s">
        <v>72</v>
      </c>
      <c r="D98" s="220" t="s">
        <v>137</v>
      </c>
      <c r="E98" s="221" t="s">
        <v>1219</v>
      </c>
      <c r="F98" s="222" t="s">
        <v>1220</v>
      </c>
      <c r="G98" s="223" t="s">
        <v>1193</v>
      </c>
      <c r="H98" s="224">
        <v>1</v>
      </c>
      <c r="I98" s="225"/>
      <c r="J98" s="226">
        <f>ROUND(I98*H98,2)</f>
        <v>0</v>
      </c>
      <c r="K98" s="222" t="s">
        <v>21</v>
      </c>
      <c r="L98" s="71"/>
      <c r="M98" s="227" t="s">
        <v>21</v>
      </c>
      <c r="N98" s="228" t="s">
        <v>43</v>
      </c>
      <c r="O98" s="46"/>
      <c r="P98" s="229">
        <f>O98*H98</f>
        <v>0</v>
      </c>
      <c r="Q98" s="229">
        <v>0</v>
      </c>
      <c r="R98" s="229">
        <f>Q98*H98</f>
        <v>0</v>
      </c>
      <c r="S98" s="229">
        <v>0</v>
      </c>
      <c r="T98" s="230">
        <f>S98*H98</f>
        <v>0</v>
      </c>
      <c r="AR98" s="23" t="s">
        <v>174</v>
      </c>
      <c r="AT98" s="23" t="s">
        <v>137</v>
      </c>
      <c r="AU98" s="23" t="s">
        <v>82</v>
      </c>
      <c r="AY98" s="23" t="s">
        <v>134</v>
      </c>
      <c r="BE98" s="231">
        <f>IF(N98="základní",J98,0)</f>
        <v>0</v>
      </c>
      <c r="BF98" s="231">
        <f>IF(N98="snížená",J98,0)</f>
        <v>0</v>
      </c>
      <c r="BG98" s="231">
        <f>IF(N98="zákl. přenesená",J98,0)</f>
        <v>0</v>
      </c>
      <c r="BH98" s="231">
        <f>IF(N98="sníž. přenesená",J98,0)</f>
        <v>0</v>
      </c>
      <c r="BI98" s="231">
        <f>IF(N98="nulová",J98,0)</f>
        <v>0</v>
      </c>
      <c r="BJ98" s="23" t="s">
        <v>80</v>
      </c>
      <c r="BK98" s="231">
        <f>ROUND(I98*H98,2)</f>
        <v>0</v>
      </c>
      <c r="BL98" s="23" t="s">
        <v>174</v>
      </c>
      <c r="BM98" s="23" t="s">
        <v>313</v>
      </c>
    </row>
    <row r="99" spans="2:65" s="1" customFormat="1" ht="16.5" customHeight="1">
      <c r="B99" s="45"/>
      <c r="C99" s="220" t="s">
        <v>72</v>
      </c>
      <c r="D99" s="220" t="s">
        <v>137</v>
      </c>
      <c r="E99" s="221" t="s">
        <v>1221</v>
      </c>
      <c r="F99" s="222" t="s">
        <v>1222</v>
      </c>
      <c r="G99" s="223" t="s">
        <v>1193</v>
      </c>
      <c r="H99" s="224">
        <v>1</v>
      </c>
      <c r="I99" s="225"/>
      <c r="J99" s="226">
        <f>ROUND(I99*H99,2)</f>
        <v>0</v>
      </c>
      <c r="K99" s="222" t="s">
        <v>21</v>
      </c>
      <c r="L99" s="71"/>
      <c r="M99" s="227" t="s">
        <v>21</v>
      </c>
      <c r="N99" s="228" t="s">
        <v>43</v>
      </c>
      <c r="O99" s="46"/>
      <c r="P99" s="229">
        <f>O99*H99</f>
        <v>0</v>
      </c>
      <c r="Q99" s="229">
        <v>0</v>
      </c>
      <c r="R99" s="229">
        <f>Q99*H99</f>
        <v>0</v>
      </c>
      <c r="S99" s="229">
        <v>0</v>
      </c>
      <c r="T99" s="230">
        <f>S99*H99</f>
        <v>0</v>
      </c>
      <c r="AR99" s="23" t="s">
        <v>174</v>
      </c>
      <c r="AT99" s="23" t="s">
        <v>137</v>
      </c>
      <c r="AU99" s="23" t="s">
        <v>82</v>
      </c>
      <c r="AY99" s="23" t="s">
        <v>134</v>
      </c>
      <c r="BE99" s="231">
        <f>IF(N99="základní",J99,0)</f>
        <v>0</v>
      </c>
      <c r="BF99" s="231">
        <f>IF(N99="snížená",J99,0)</f>
        <v>0</v>
      </c>
      <c r="BG99" s="231">
        <f>IF(N99="zákl. přenesená",J99,0)</f>
        <v>0</v>
      </c>
      <c r="BH99" s="231">
        <f>IF(N99="sníž. přenesená",J99,0)</f>
        <v>0</v>
      </c>
      <c r="BI99" s="231">
        <f>IF(N99="nulová",J99,0)</f>
        <v>0</v>
      </c>
      <c r="BJ99" s="23" t="s">
        <v>80</v>
      </c>
      <c r="BK99" s="231">
        <f>ROUND(I99*H99,2)</f>
        <v>0</v>
      </c>
      <c r="BL99" s="23" t="s">
        <v>174</v>
      </c>
      <c r="BM99" s="23" t="s">
        <v>325</v>
      </c>
    </row>
    <row r="100" spans="2:65" s="1" customFormat="1" ht="25.5" customHeight="1">
      <c r="B100" s="45"/>
      <c r="C100" s="220" t="s">
        <v>72</v>
      </c>
      <c r="D100" s="220" t="s">
        <v>137</v>
      </c>
      <c r="E100" s="221" t="s">
        <v>1223</v>
      </c>
      <c r="F100" s="222" t="s">
        <v>1224</v>
      </c>
      <c r="G100" s="223" t="s">
        <v>1193</v>
      </c>
      <c r="H100" s="224">
        <v>2</v>
      </c>
      <c r="I100" s="225"/>
      <c r="J100" s="226">
        <f>ROUND(I100*H100,2)</f>
        <v>0</v>
      </c>
      <c r="K100" s="222" t="s">
        <v>21</v>
      </c>
      <c r="L100" s="71"/>
      <c r="M100" s="227" t="s">
        <v>21</v>
      </c>
      <c r="N100" s="228" t="s">
        <v>43</v>
      </c>
      <c r="O100" s="46"/>
      <c r="P100" s="229">
        <f>O100*H100</f>
        <v>0</v>
      </c>
      <c r="Q100" s="229">
        <v>0</v>
      </c>
      <c r="R100" s="229">
        <f>Q100*H100</f>
        <v>0</v>
      </c>
      <c r="S100" s="229">
        <v>0</v>
      </c>
      <c r="T100" s="230">
        <f>S100*H100</f>
        <v>0</v>
      </c>
      <c r="AR100" s="23" t="s">
        <v>174</v>
      </c>
      <c r="AT100" s="23" t="s">
        <v>137</v>
      </c>
      <c r="AU100" s="23" t="s">
        <v>82</v>
      </c>
      <c r="AY100" s="23" t="s">
        <v>134</v>
      </c>
      <c r="BE100" s="231">
        <f>IF(N100="základní",J100,0)</f>
        <v>0</v>
      </c>
      <c r="BF100" s="231">
        <f>IF(N100="snížená",J100,0)</f>
        <v>0</v>
      </c>
      <c r="BG100" s="231">
        <f>IF(N100="zákl. přenesená",J100,0)</f>
        <v>0</v>
      </c>
      <c r="BH100" s="231">
        <f>IF(N100="sníž. přenesená",J100,0)</f>
        <v>0</v>
      </c>
      <c r="BI100" s="231">
        <f>IF(N100="nulová",J100,0)</f>
        <v>0</v>
      </c>
      <c r="BJ100" s="23" t="s">
        <v>80</v>
      </c>
      <c r="BK100" s="231">
        <f>ROUND(I100*H100,2)</f>
        <v>0</v>
      </c>
      <c r="BL100" s="23" t="s">
        <v>174</v>
      </c>
      <c r="BM100" s="23" t="s">
        <v>335</v>
      </c>
    </row>
    <row r="101" spans="2:65" s="1" customFormat="1" ht="16.5" customHeight="1">
      <c r="B101" s="45"/>
      <c r="C101" s="220" t="s">
        <v>72</v>
      </c>
      <c r="D101" s="220" t="s">
        <v>137</v>
      </c>
      <c r="E101" s="221" t="s">
        <v>1225</v>
      </c>
      <c r="F101" s="222" t="s">
        <v>1226</v>
      </c>
      <c r="G101" s="223" t="s">
        <v>1193</v>
      </c>
      <c r="H101" s="224">
        <v>2</v>
      </c>
      <c r="I101" s="225"/>
      <c r="J101" s="226">
        <f>ROUND(I101*H101,2)</f>
        <v>0</v>
      </c>
      <c r="K101" s="222" t="s">
        <v>21</v>
      </c>
      <c r="L101" s="71"/>
      <c r="M101" s="227" t="s">
        <v>21</v>
      </c>
      <c r="N101" s="228" t="s">
        <v>43</v>
      </c>
      <c r="O101" s="46"/>
      <c r="P101" s="229">
        <f>O101*H101</f>
        <v>0</v>
      </c>
      <c r="Q101" s="229">
        <v>0</v>
      </c>
      <c r="R101" s="229">
        <f>Q101*H101</f>
        <v>0</v>
      </c>
      <c r="S101" s="229">
        <v>0</v>
      </c>
      <c r="T101" s="230">
        <f>S101*H101</f>
        <v>0</v>
      </c>
      <c r="AR101" s="23" t="s">
        <v>174</v>
      </c>
      <c r="AT101" s="23" t="s">
        <v>137</v>
      </c>
      <c r="AU101" s="23" t="s">
        <v>82</v>
      </c>
      <c r="AY101" s="23" t="s">
        <v>134</v>
      </c>
      <c r="BE101" s="231">
        <f>IF(N101="základní",J101,0)</f>
        <v>0</v>
      </c>
      <c r="BF101" s="231">
        <f>IF(N101="snížená",J101,0)</f>
        <v>0</v>
      </c>
      <c r="BG101" s="231">
        <f>IF(N101="zákl. přenesená",J101,0)</f>
        <v>0</v>
      </c>
      <c r="BH101" s="231">
        <f>IF(N101="sníž. přenesená",J101,0)</f>
        <v>0</v>
      </c>
      <c r="BI101" s="231">
        <f>IF(N101="nulová",J101,0)</f>
        <v>0</v>
      </c>
      <c r="BJ101" s="23" t="s">
        <v>80</v>
      </c>
      <c r="BK101" s="231">
        <f>ROUND(I101*H101,2)</f>
        <v>0</v>
      </c>
      <c r="BL101" s="23" t="s">
        <v>174</v>
      </c>
      <c r="BM101" s="23" t="s">
        <v>345</v>
      </c>
    </row>
    <row r="102" spans="2:65" s="1" customFormat="1" ht="25.5" customHeight="1">
      <c r="B102" s="45"/>
      <c r="C102" s="220" t="s">
        <v>72</v>
      </c>
      <c r="D102" s="220" t="s">
        <v>137</v>
      </c>
      <c r="E102" s="221" t="s">
        <v>1227</v>
      </c>
      <c r="F102" s="222" t="s">
        <v>1228</v>
      </c>
      <c r="G102" s="223" t="s">
        <v>1193</v>
      </c>
      <c r="H102" s="224">
        <v>1</v>
      </c>
      <c r="I102" s="225"/>
      <c r="J102" s="226">
        <f>ROUND(I102*H102,2)</f>
        <v>0</v>
      </c>
      <c r="K102" s="222" t="s">
        <v>21</v>
      </c>
      <c r="L102" s="71"/>
      <c r="M102" s="227" t="s">
        <v>21</v>
      </c>
      <c r="N102" s="228" t="s">
        <v>43</v>
      </c>
      <c r="O102" s="46"/>
      <c r="P102" s="229">
        <f>O102*H102</f>
        <v>0</v>
      </c>
      <c r="Q102" s="229">
        <v>0</v>
      </c>
      <c r="R102" s="229">
        <f>Q102*H102</f>
        <v>0</v>
      </c>
      <c r="S102" s="229">
        <v>0</v>
      </c>
      <c r="T102" s="230">
        <f>S102*H102</f>
        <v>0</v>
      </c>
      <c r="AR102" s="23" t="s">
        <v>174</v>
      </c>
      <c r="AT102" s="23" t="s">
        <v>137</v>
      </c>
      <c r="AU102" s="23" t="s">
        <v>82</v>
      </c>
      <c r="AY102" s="23" t="s">
        <v>134</v>
      </c>
      <c r="BE102" s="231">
        <f>IF(N102="základní",J102,0)</f>
        <v>0</v>
      </c>
      <c r="BF102" s="231">
        <f>IF(N102="snížená",J102,0)</f>
        <v>0</v>
      </c>
      <c r="BG102" s="231">
        <f>IF(N102="zákl. přenesená",J102,0)</f>
        <v>0</v>
      </c>
      <c r="BH102" s="231">
        <f>IF(N102="sníž. přenesená",J102,0)</f>
        <v>0</v>
      </c>
      <c r="BI102" s="231">
        <f>IF(N102="nulová",J102,0)</f>
        <v>0</v>
      </c>
      <c r="BJ102" s="23" t="s">
        <v>80</v>
      </c>
      <c r="BK102" s="231">
        <f>ROUND(I102*H102,2)</f>
        <v>0</v>
      </c>
      <c r="BL102" s="23" t="s">
        <v>174</v>
      </c>
      <c r="BM102" s="23" t="s">
        <v>355</v>
      </c>
    </row>
    <row r="103" spans="2:65" s="1" customFormat="1" ht="25.5" customHeight="1">
      <c r="B103" s="45"/>
      <c r="C103" s="220" t="s">
        <v>72</v>
      </c>
      <c r="D103" s="220" t="s">
        <v>137</v>
      </c>
      <c r="E103" s="221" t="s">
        <v>1229</v>
      </c>
      <c r="F103" s="222" t="s">
        <v>1230</v>
      </c>
      <c r="G103" s="223" t="s">
        <v>1193</v>
      </c>
      <c r="H103" s="224">
        <v>1</v>
      </c>
      <c r="I103" s="225"/>
      <c r="J103" s="226">
        <f>ROUND(I103*H103,2)</f>
        <v>0</v>
      </c>
      <c r="K103" s="222" t="s">
        <v>21</v>
      </c>
      <c r="L103" s="71"/>
      <c r="M103" s="227" t="s">
        <v>21</v>
      </c>
      <c r="N103" s="228" t="s">
        <v>43</v>
      </c>
      <c r="O103" s="46"/>
      <c r="P103" s="229">
        <f>O103*H103</f>
        <v>0</v>
      </c>
      <c r="Q103" s="229">
        <v>0</v>
      </c>
      <c r="R103" s="229">
        <f>Q103*H103</f>
        <v>0</v>
      </c>
      <c r="S103" s="229">
        <v>0</v>
      </c>
      <c r="T103" s="230">
        <f>S103*H103</f>
        <v>0</v>
      </c>
      <c r="AR103" s="23" t="s">
        <v>174</v>
      </c>
      <c r="AT103" s="23" t="s">
        <v>137</v>
      </c>
      <c r="AU103" s="23" t="s">
        <v>82</v>
      </c>
      <c r="AY103" s="23" t="s">
        <v>134</v>
      </c>
      <c r="BE103" s="231">
        <f>IF(N103="základní",J103,0)</f>
        <v>0</v>
      </c>
      <c r="BF103" s="231">
        <f>IF(N103="snížená",J103,0)</f>
        <v>0</v>
      </c>
      <c r="BG103" s="231">
        <f>IF(N103="zákl. přenesená",J103,0)</f>
        <v>0</v>
      </c>
      <c r="BH103" s="231">
        <f>IF(N103="sníž. přenesená",J103,0)</f>
        <v>0</v>
      </c>
      <c r="BI103" s="231">
        <f>IF(N103="nulová",J103,0)</f>
        <v>0</v>
      </c>
      <c r="BJ103" s="23" t="s">
        <v>80</v>
      </c>
      <c r="BK103" s="231">
        <f>ROUND(I103*H103,2)</f>
        <v>0</v>
      </c>
      <c r="BL103" s="23" t="s">
        <v>174</v>
      </c>
      <c r="BM103" s="23" t="s">
        <v>364</v>
      </c>
    </row>
    <row r="104" spans="2:65" s="1" customFormat="1" ht="25.5" customHeight="1">
      <c r="B104" s="45"/>
      <c r="C104" s="220" t="s">
        <v>72</v>
      </c>
      <c r="D104" s="220" t="s">
        <v>137</v>
      </c>
      <c r="E104" s="221" t="s">
        <v>1231</v>
      </c>
      <c r="F104" s="222" t="s">
        <v>1232</v>
      </c>
      <c r="G104" s="223" t="s">
        <v>1193</v>
      </c>
      <c r="H104" s="224">
        <v>2</v>
      </c>
      <c r="I104" s="225"/>
      <c r="J104" s="226">
        <f>ROUND(I104*H104,2)</f>
        <v>0</v>
      </c>
      <c r="K104" s="222" t="s">
        <v>21</v>
      </c>
      <c r="L104" s="71"/>
      <c r="M104" s="227" t="s">
        <v>21</v>
      </c>
      <c r="N104" s="228" t="s">
        <v>43</v>
      </c>
      <c r="O104" s="46"/>
      <c r="P104" s="229">
        <f>O104*H104</f>
        <v>0</v>
      </c>
      <c r="Q104" s="229">
        <v>0</v>
      </c>
      <c r="R104" s="229">
        <f>Q104*H104</f>
        <v>0</v>
      </c>
      <c r="S104" s="229">
        <v>0</v>
      </c>
      <c r="T104" s="230">
        <f>S104*H104</f>
        <v>0</v>
      </c>
      <c r="AR104" s="23" t="s">
        <v>174</v>
      </c>
      <c r="AT104" s="23" t="s">
        <v>137</v>
      </c>
      <c r="AU104" s="23" t="s">
        <v>82</v>
      </c>
      <c r="AY104" s="23" t="s">
        <v>134</v>
      </c>
      <c r="BE104" s="231">
        <f>IF(N104="základní",J104,0)</f>
        <v>0</v>
      </c>
      <c r="BF104" s="231">
        <f>IF(N104="snížená",J104,0)</f>
        <v>0</v>
      </c>
      <c r="BG104" s="231">
        <f>IF(N104="zákl. přenesená",J104,0)</f>
        <v>0</v>
      </c>
      <c r="BH104" s="231">
        <f>IF(N104="sníž. přenesená",J104,0)</f>
        <v>0</v>
      </c>
      <c r="BI104" s="231">
        <f>IF(N104="nulová",J104,0)</f>
        <v>0</v>
      </c>
      <c r="BJ104" s="23" t="s">
        <v>80</v>
      </c>
      <c r="BK104" s="231">
        <f>ROUND(I104*H104,2)</f>
        <v>0</v>
      </c>
      <c r="BL104" s="23" t="s">
        <v>174</v>
      </c>
      <c r="BM104" s="23" t="s">
        <v>374</v>
      </c>
    </row>
    <row r="105" spans="2:65" s="1" customFormat="1" ht="25.5" customHeight="1">
      <c r="B105" s="45"/>
      <c r="C105" s="220" t="s">
        <v>72</v>
      </c>
      <c r="D105" s="220" t="s">
        <v>137</v>
      </c>
      <c r="E105" s="221" t="s">
        <v>1233</v>
      </c>
      <c r="F105" s="222" t="s">
        <v>1234</v>
      </c>
      <c r="G105" s="223" t="s">
        <v>1193</v>
      </c>
      <c r="H105" s="224">
        <v>1</v>
      </c>
      <c r="I105" s="225"/>
      <c r="J105" s="226">
        <f>ROUND(I105*H105,2)</f>
        <v>0</v>
      </c>
      <c r="K105" s="222" t="s">
        <v>21</v>
      </c>
      <c r="L105" s="71"/>
      <c r="M105" s="227" t="s">
        <v>21</v>
      </c>
      <c r="N105" s="228" t="s">
        <v>43</v>
      </c>
      <c r="O105" s="46"/>
      <c r="P105" s="229">
        <f>O105*H105</f>
        <v>0</v>
      </c>
      <c r="Q105" s="229">
        <v>0</v>
      </c>
      <c r="R105" s="229">
        <f>Q105*H105</f>
        <v>0</v>
      </c>
      <c r="S105" s="229">
        <v>0</v>
      </c>
      <c r="T105" s="230">
        <f>S105*H105</f>
        <v>0</v>
      </c>
      <c r="AR105" s="23" t="s">
        <v>174</v>
      </c>
      <c r="AT105" s="23" t="s">
        <v>137</v>
      </c>
      <c r="AU105" s="23" t="s">
        <v>82</v>
      </c>
      <c r="AY105" s="23" t="s">
        <v>134</v>
      </c>
      <c r="BE105" s="231">
        <f>IF(N105="základní",J105,0)</f>
        <v>0</v>
      </c>
      <c r="BF105" s="231">
        <f>IF(N105="snížená",J105,0)</f>
        <v>0</v>
      </c>
      <c r="BG105" s="231">
        <f>IF(N105="zákl. přenesená",J105,0)</f>
        <v>0</v>
      </c>
      <c r="BH105" s="231">
        <f>IF(N105="sníž. přenesená",J105,0)</f>
        <v>0</v>
      </c>
      <c r="BI105" s="231">
        <f>IF(N105="nulová",J105,0)</f>
        <v>0</v>
      </c>
      <c r="BJ105" s="23" t="s">
        <v>80</v>
      </c>
      <c r="BK105" s="231">
        <f>ROUND(I105*H105,2)</f>
        <v>0</v>
      </c>
      <c r="BL105" s="23" t="s">
        <v>174</v>
      </c>
      <c r="BM105" s="23" t="s">
        <v>387</v>
      </c>
    </row>
    <row r="106" spans="2:65" s="1" customFormat="1" ht="16.5" customHeight="1">
      <c r="B106" s="45"/>
      <c r="C106" s="220" t="s">
        <v>72</v>
      </c>
      <c r="D106" s="220" t="s">
        <v>137</v>
      </c>
      <c r="E106" s="221" t="s">
        <v>1235</v>
      </c>
      <c r="F106" s="222" t="s">
        <v>1236</v>
      </c>
      <c r="G106" s="223" t="s">
        <v>1193</v>
      </c>
      <c r="H106" s="224">
        <v>2</v>
      </c>
      <c r="I106" s="225"/>
      <c r="J106" s="226">
        <f>ROUND(I106*H106,2)</f>
        <v>0</v>
      </c>
      <c r="K106" s="222" t="s">
        <v>21</v>
      </c>
      <c r="L106" s="71"/>
      <c r="M106" s="227" t="s">
        <v>21</v>
      </c>
      <c r="N106" s="228" t="s">
        <v>43</v>
      </c>
      <c r="O106" s="46"/>
      <c r="P106" s="229">
        <f>O106*H106</f>
        <v>0</v>
      </c>
      <c r="Q106" s="229">
        <v>0</v>
      </c>
      <c r="R106" s="229">
        <f>Q106*H106</f>
        <v>0</v>
      </c>
      <c r="S106" s="229">
        <v>0</v>
      </c>
      <c r="T106" s="230">
        <f>S106*H106</f>
        <v>0</v>
      </c>
      <c r="AR106" s="23" t="s">
        <v>174</v>
      </c>
      <c r="AT106" s="23" t="s">
        <v>137</v>
      </c>
      <c r="AU106" s="23" t="s">
        <v>82</v>
      </c>
      <c r="AY106" s="23" t="s">
        <v>134</v>
      </c>
      <c r="BE106" s="231">
        <f>IF(N106="základní",J106,0)</f>
        <v>0</v>
      </c>
      <c r="BF106" s="231">
        <f>IF(N106="snížená",J106,0)</f>
        <v>0</v>
      </c>
      <c r="BG106" s="231">
        <f>IF(N106="zákl. přenesená",J106,0)</f>
        <v>0</v>
      </c>
      <c r="BH106" s="231">
        <f>IF(N106="sníž. přenesená",J106,0)</f>
        <v>0</v>
      </c>
      <c r="BI106" s="231">
        <f>IF(N106="nulová",J106,0)</f>
        <v>0</v>
      </c>
      <c r="BJ106" s="23" t="s">
        <v>80</v>
      </c>
      <c r="BK106" s="231">
        <f>ROUND(I106*H106,2)</f>
        <v>0</v>
      </c>
      <c r="BL106" s="23" t="s">
        <v>174</v>
      </c>
      <c r="BM106" s="23" t="s">
        <v>397</v>
      </c>
    </row>
    <row r="107" spans="2:47" s="1" customFormat="1" ht="13.5">
      <c r="B107" s="45"/>
      <c r="C107" s="73"/>
      <c r="D107" s="238" t="s">
        <v>1144</v>
      </c>
      <c r="E107" s="73"/>
      <c r="F107" s="282" t="s">
        <v>1237</v>
      </c>
      <c r="G107" s="73"/>
      <c r="H107" s="73"/>
      <c r="I107" s="190"/>
      <c r="J107" s="73"/>
      <c r="K107" s="73"/>
      <c r="L107" s="71"/>
      <c r="M107" s="283"/>
      <c r="N107" s="46"/>
      <c r="O107" s="46"/>
      <c r="P107" s="46"/>
      <c r="Q107" s="46"/>
      <c r="R107" s="46"/>
      <c r="S107" s="46"/>
      <c r="T107" s="94"/>
      <c r="AT107" s="23" t="s">
        <v>1144</v>
      </c>
      <c r="AU107" s="23" t="s">
        <v>82</v>
      </c>
    </row>
    <row r="108" spans="2:65" s="1" customFormat="1" ht="25.5" customHeight="1">
      <c r="B108" s="45"/>
      <c r="C108" s="220" t="s">
        <v>72</v>
      </c>
      <c r="D108" s="220" t="s">
        <v>137</v>
      </c>
      <c r="E108" s="221" t="s">
        <v>1238</v>
      </c>
      <c r="F108" s="222" t="s">
        <v>1239</v>
      </c>
      <c r="G108" s="223" t="s">
        <v>1240</v>
      </c>
      <c r="H108" s="224">
        <v>4</v>
      </c>
      <c r="I108" s="225"/>
      <c r="J108" s="226">
        <f>ROUND(I108*H108,2)</f>
        <v>0</v>
      </c>
      <c r="K108" s="222" t="s">
        <v>21</v>
      </c>
      <c r="L108" s="71"/>
      <c r="M108" s="227" t="s">
        <v>21</v>
      </c>
      <c r="N108" s="228" t="s">
        <v>43</v>
      </c>
      <c r="O108" s="46"/>
      <c r="P108" s="229">
        <f>O108*H108</f>
        <v>0</v>
      </c>
      <c r="Q108" s="229">
        <v>0</v>
      </c>
      <c r="R108" s="229">
        <f>Q108*H108</f>
        <v>0</v>
      </c>
      <c r="S108" s="229">
        <v>0</v>
      </c>
      <c r="T108" s="230">
        <f>S108*H108</f>
        <v>0</v>
      </c>
      <c r="AR108" s="23" t="s">
        <v>174</v>
      </c>
      <c r="AT108" s="23" t="s">
        <v>137</v>
      </c>
      <c r="AU108" s="23" t="s">
        <v>82</v>
      </c>
      <c r="AY108" s="23" t="s">
        <v>134</v>
      </c>
      <c r="BE108" s="231">
        <f>IF(N108="základní",J108,0)</f>
        <v>0</v>
      </c>
      <c r="BF108" s="231">
        <f>IF(N108="snížená",J108,0)</f>
        <v>0</v>
      </c>
      <c r="BG108" s="231">
        <f>IF(N108="zákl. přenesená",J108,0)</f>
        <v>0</v>
      </c>
      <c r="BH108" s="231">
        <f>IF(N108="sníž. přenesená",J108,0)</f>
        <v>0</v>
      </c>
      <c r="BI108" s="231">
        <f>IF(N108="nulová",J108,0)</f>
        <v>0</v>
      </c>
      <c r="BJ108" s="23" t="s">
        <v>80</v>
      </c>
      <c r="BK108" s="231">
        <f>ROUND(I108*H108,2)</f>
        <v>0</v>
      </c>
      <c r="BL108" s="23" t="s">
        <v>174</v>
      </c>
      <c r="BM108" s="23" t="s">
        <v>407</v>
      </c>
    </row>
    <row r="109" spans="2:65" s="1" customFormat="1" ht="25.5" customHeight="1">
      <c r="B109" s="45"/>
      <c r="C109" s="220" t="s">
        <v>72</v>
      </c>
      <c r="D109" s="220" t="s">
        <v>137</v>
      </c>
      <c r="E109" s="221" t="s">
        <v>1241</v>
      </c>
      <c r="F109" s="222" t="s">
        <v>1242</v>
      </c>
      <c r="G109" s="223" t="s">
        <v>1240</v>
      </c>
      <c r="H109" s="224">
        <v>9</v>
      </c>
      <c r="I109" s="225"/>
      <c r="J109" s="226">
        <f>ROUND(I109*H109,2)</f>
        <v>0</v>
      </c>
      <c r="K109" s="222" t="s">
        <v>21</v>
      </c>
      <c r="L109" s="71"/>
      <c r="M109" s="227" t="s">
        <v>21</v>
      </c>
      <c r="N109" s="228" t="s">
        <v>43</v>
      </c>
      <c r="O109" s="46"/>
      <c r="P109" s="229">
        <f>O109*H109</f>
        <v>0</v>
      </c>
      <c r="Q109" s="229">
        <v>0</v>
      </c>
      <c r="R109" s="229">
        <f>Q109*H109</f>
        <v>0</v>
      </c>
      <c r="S109" s="229">
        <v>0</v>
      </c>
      <c r="T109" s="230">
        <f>S109*H109</f>
        <v>0</v>
      </c>
      <c r="AR109" s="23" t="s">
        <v>174</v>
      </c>
      <c r="AT109" s="23" t="s">
        <v>137</v>
      </c>
      <c r="AU109" s="23" t="s">
        <v>82</v>
      </c>
      <c r="AY109" s="23" t="s">
        <v>134</v>
      </c>
      <c r="BE109" s="231">
        <f>IF(N109="základní",J109,0)</f>
        <v>0</v>
      </c>
      <c r="BF109" s="231">
        <f>IF(N109="snížená",J109,0)</f>
        <v>0</v>
      </c>
      <c r="BG109" s="231">
        <f>IF(N109="zákl. přenesená",J109,0)</f>
        <v>0</v>
      </c>
      <c r="BH109" s="231">
        <f>IF(N109="sníž. přenesená",J109,0)</f>
        <v>0</v>
      </c>
      <c r="BI109" s="231">
        <f>IF(N109="nulová",J109,0)</f>
        <v>0</v>
      </c>
      <c r="BJ109" s="23" t="s">
        <v>80</v>
      </c>
      <c r="BK109" s="231">
        <f>ROUND(I109*H109,2)</f>
        <v>0</v>
      </c>
      <c r="BL109" s="23" t="s">
        <v>174</v>
      </c>
      <c r="BM109" s="23" t="s">
        <v>418</v>
      </c>
    </row>
    <row r="110" spans="2:65" s="1" customFormat="1" ht="16.5" customHeight="1">
      <c r="B110" s="45"/>
      <c r="C110" s="220" t="s">
        <v>72</v>
      </c>
      <c r="D110" s="220" t="s">
        <v>137</v>
      </c>
      <c r="E110" s="221" t="s">
        <v>1243</v>
      </c>
      <c r="F110" s="222" t="s">
        <v>1244</v>
      </c>
      <c r="G110" s="223" t="s">
        <v>1240</v>
      </c>
      <c r="H110" s="224">
        <v>13</v>
      </c>
      <c r="I110" s="225"/>
      <c r="J110" s="226">
        <f>ROUND(I110*H110,2)</f>
        <v>0</v>
      </c>
      <c r="K110" s="222" t="s">
        <v>21</v>
      </c>
      <c r="L110" s="71"/>
      <c r="M110" s="227" t="s">
        <v>21</v>
      </c>
      <c r="N110" s="228" t="s">
        <v>43</v>
      </c>
      <c r="O110" s="46"/>
      <c r="P110" s="229">
        <f>O110*H110</f>
        <v>0</v>
      </c>
      <c r="Q110" s="229">
        <v>0</v>
      </c>
      <c r="R110" s="229">
        <f>Q110*H110</f>
        <v>0</v>
      </c>
      <c r="S110" s="229">
        <v>0</v>
      </c>
      <c r="T110" s="230">
        <f>S110*H110</f>
        <v>0</v>
      </c>
      <c r="AR110" s="23" t="s">
        <v>174</v>
      </c>
      <c r="AT110" s="23" t="s">
        <v>137</v>
      </c>
      <c r="AU110" s="23" t="s">
        <v>82</v>
      </c>
      <c r="AY110" s="23" t="s">
        <v>134</v>
      </c>
      <c r="BE110" s="231">
        <f>IF(N110="základní",J110,0)</f>
        <v>0</v>
      </c>
      <c r="BF110" s="231">
        <f>IF(N110="snížená",J110,0)</f>
        <v>0</v>
      </c>
      <c r="BG110" s="231">
        <f>IF(N110="zákl. přenesená",J110,0)</f>
        <v>0</v>
      </c>
      <c r="BH110" s="231">
        <f>IF(N110="sníž. přenesená",J110,0)</f>
        <v>0</v>
      </c>
      <c r="BI110" s="231">
        <f>IF(N110="nulová",J110,0)</f>
        <v>0</v>
      </c>
      <c r="BJ110" s="23" t="s">
        <v>80</v>
      </c>
      <c r="BK110" s="231">
        <f>ROUND(I110*H110,2)</f>
        <v>0</v>
      </c>
      <c r="BL110" s="23" t="s">
        <v>174</v>
      </c>
      <c r="BM110" s="23" t="s">
        <v>426</v>
      </c>
    </row>
    <row r="111" spans="2:47" s="1" customFormat="1" ht="13.5">
      <c r="B111" s="45"/>
      <c r="C111" s="73"/>
      <c r="D111" s="238" t="s">
        <v>1144</v>
      </c>
      <c r="E111" s="73"/>
      <c r="F111" s="282" t="s">
        <v>1245</v>
      </c>
      <c r="G111" s="73"/>
      <c r="H111" s="73"/>
      <c r="I111" s="190"/>
      <c r="J111" s="73"/>
      <c r="K111" s="73"/>
      <c r="L111" s="71"/>
      <c r="M111" s="283"/>
      <c r="N111" s="46"/>
      <c r="O111" s="46"/>
      <c r="P111" s="46"/>
      <c r="Q111" s="46"/>
      <c r="R111" s="46"/>
      <c r="S111" s="46"/>
      <c r="T111" s="94"/>
      <c r="AT111" s="23" t="s">
        <v>1144</v>
      </c>
      <c r="AU111" s="23" t="s">
        <v>82</v>
      </c>
    </row>
    <row r="112" spans="2:65" s="1" customFormat="1" ht="25.5" customHeight="1">
      <c r="B112" s="45"/>
      <c r="C112" s="220" t="s">
        <v>72</v>
      </c>
      <c r="D112" s="220" t="s">
        <v>137</v>
      </c>
      <c r="E112" s="221" t="s">
        <v>1246</v>
      </c>
      <c r="F112" s="222" t="s">
        <v>1247</v>
      </c>
      <c r="G112" s="223" t="s">
        <v>1240</v>
      </c>
      <c r="H112" s="224">
        <v>1</v>
      </c>
      <c r="I112" s="225"/>
      <c r="J112" s="226">
        <f>ROUND(I112*H112,2)</f>
        <v>0</v>
      </c>
      <c r="K112" s="222" t="s">
        <v>21</v>
      </c>
      <c r="L112" s="71"/>
      <c r="M112" s="227" t="s">
        <v>21</v>
      </c>
      <c r="N112" s="228" t="s">
        <v>43</v>
      </c>
      <c r="O112" s="46"/>
      <c r="P112" s="229">
        <f>O112*H112</f>
        <v>0</v>
      </c>
      <c r="Q112" s="229">
        <v>0</v>
      </c>
      <c r="R112" s="229">
        <f>Q112*H112</f>
        <v>0</v>
      </c>
      <c r="S112" s="229">
        <v>0</v>
      </c>
      <c r="T112" s="230">
        <f>S112*H112</f>
        <v>0</v>
      </c>
      <c r="AR112" s="23" t="s">
        <v>174</v>
      </c>
      <c r="AT112" s="23" t="s">
        <v>137</v>
      </c>
      <c r="AU112" s="23" t="s">
        <v>82</v>
      </c>
      <c r="AY112" s="23" t="s">
        <v>134</v>
      </c>
      <c r="BE112" s="231">
        <f>IF(N112="základní",J112,0)</f>
        <v>0</v>
      </c>
      <c r="BF112" s="231">
        <f>IF(N112="snížená",J112,0)</f>
        <v>0</v>
      </c>
      <c r="BG112" s="231">
        <f>IF(N112="zákl. přenesená",J112,0)</f>
        <v>0</v>
      </c>
      <c r="BH112" s="231">
        <f>IF(N112="sníž. přenesená",J112,0)</f>
        <v>0</v>
      </c>
      <c r="BI112" s="231">
        <f>IF(N112="nulová",J112,0)</f>
        <v>0</v>
      </c>
      <c r="BJ112" s="23" t="s">
        <v>80</v>
      </c>
      <c r="BK112" s="231">
        <f>ROUND(I112*H112,2)</f>
        <v>0</v>
      </c>
      <c r="BL112" s="23" t="s">
        <v>174</v>
      </c>
      <c r="BM112" s="23" t="s">
        <v>439</v>
      </c>
    </row>
    <row r="113" spans="2:65" s="1" customFormat="1" ht="25.5" customHeight="1">
      <c r="B113" s="45"/>
      <c r="C113" s="220" t="s">
        <v>72</v>
      </c>
      <c r="D113" s="220" t="s">
        <v>137</v>
      </c>
      <c r="E113" s="221" t="s">
        <v>1248</v>
      </c>
      <c r="F113" s="222" t="s">
        <v>1249</v>
      </c>
      <c r="G113" s="223" t="s">
        <v>1240</v>
      </c>
      <c r="H113" s="224">
        <v>2</v>
      </c>
      <c r="I113" s="225"/>
      <c r="J113" s="226">
        <f>ROUND(I113*H113,2)</f>
        <v>0</v>
      </c>
      <c r="K113" s="222" t="s">
        <v>21</v>
      </c>
      <c r="L113" s="71"/>
      <c r="M113" s="227" t="s">
        <v>21</v>
      </c>
      <c r="N113" s="228" t="s">
        <v>43</v>
      </c>
      <c r="O113" s="46"/>
      <c r="P113" s="229">
        <f>O113*H113</f>
        <v>0</v>
      </c>
      <c r="Q113" s="229">
        <v>0</v>
      </c>
      <c r="R113" s="229">
        <f>Q113*H113</f>
        <v>0</v>
      </c>
      <c r="S113" s="229">
        <v>0</v>
      </c>
      <c r="T113" s="230">
        <f>S113*H113</f>
        <v>0</v>
      </c>
      <c r="AR113" s="23" t="s">
        <v>174</v>
      </c>
      <c r="AT113" s="23" t="s">
        <v>137</v>
      </c>
      <c r="AU113" s="23" t="s">
        <v>82</v>
      </c>
      <c r="AY113" s="23" t="s">
        <v>134</v>
      </c>
      <c r="BE113" s="231">
        <f>IF(N113="základní",J113,0)</f>
        <v>0</v>
      </c>
      <c r="BF113" s="231">
        <f>IF(N113="snížená",J113,0)</f>
        <v>0</v>
      </c>
      <c r="BG113" s="231">
        <f>IF(N113="zákl. přenesená",J113,0)</f>
        <v>0</v>
      </c>
      <c r="BH113" s="231">
        <f>IF(N113="sníž. přenesená",J113,0)</f>
        <v>0</v>
      </c>
      <c r="BI113" s="231">
        <f>IF(N113="nulová",J113,0)</f>
        <v>0</v>
      </c>
      <c r="BJ113" s="23" t="s">
        <v>80</v>
      </c>
      <c r="BK113" s="231">
        <f>ROUND(I113*H113,2)</f>
        <v>0</v>
      </c>
      <c r="BL113" s="23" t="s">
        <v>174</v>
      </c>
      <c r="BM113" s="23" t="s">
        <v>449</v>
      </c>
    </row>
    <row r="114" spans="2:65" s="1" customFormat="1" ht="16.5" customHeight="1">
      <c r="B114" s="45"/>
      <c r="C114" s="220" t="s">
        <v>72</v>
      </c>
      <c r="D114" s="220" t="s">
        <v>137</v>
      </c>
      <c r="E114" s="221" t="s">
        <v>1250</v>
      </c>
      <c r="F114" s="222" t="s">
        <v>1251</v>
      </c>
      <c r="G114" s="223" t="s">
        <v>1240</v>
      </c>
      <c r="H114" s="224">
        <v>3</v>
      </c>
      <c r="I114" s="225"/>
      <c r="J114" s="226">
        <f>ROUND(I114*H114,2)</f>
        <v>0</v>
      </c>
      <c r="K114" s="222" t="s">
        <v>21</v>
      </c>
      <c r="L114" s="71"/>
      <c r="M114" s="227" t="s">
        <v>21</v>
      </c>
      <c r="N114" s="228" t="s">
        <v>43</v>
      </c>
      <c r="O114" s="46"/>
      <c r="P114" s="229">
        <f>O114*H114</f>
        <v>0</v>
      </c>
      <c r="Q114" s="229">
        <v>0</v>
      </c>
      <c r="R114" s="229">
        <f>Q114*H114</f>
        <v>0</v>
      </c>
      <c r="S114" s="229">
        <v>0</v>
      </c>
      <c r="T114" s="230">
        <f>S114*H114</f>
        <v>0</v>
      </c>
      <c r="AR114" s="23" t="s">
        <v>174</v>
      </c>
      <c r="AT114" s="23" t="s">
        <v>137</v>
      </c>
      <c r="AU114" s="23" t="s">
        <v>82</v>
      </c>
      <c r="AY114" s="23" t="s">
        <v>134</v>
      </c>
      <c r="BE114" s="231">
        <f>IF(N114="základní",J114,0)</f>
        <v>0</v>
      </c>
      <c r="BF114" s="231">
        <f>IF(N114="snížená",J114,0)</f>
        <v>0</v>
      </c>
      <c r="BG114" s="231">
        <f>IF(N114="zákl. přenesená",J114,0)</f>
        <v>0</v>
      </c>
      <c r="BH114" s="231">
        <f>IF(N114="sníž. přenesená",J114,0)</f>
        <v>0</v>
      </c>
      <c r="BI114" s="231">
        <f>IF(N114="nulová",J114,0)</f>
        <v>0</v>
      </c>
      <c r="BJ114" s="23" t="s">
        <v>80</v>
      </c>
      <c r="BK114" s="231">
        <f>ROUND(I114*H114,2)</f>
        <v>0</v>
      </c>
      <c r="BL114" s="23" t="s">
        <v>174</v>
      </c>
      <c r="BM114" s="23" t="s">
        <v>457</v>
      </c>
    </row>
    <row r="115" spans="2:65" s="1" customFormat="1" ht="16.5" customHeight="1">
      <c r="B115" s="45"/>
      <c r="C115" s="220" t="s">
        <v>72</v>
      </c>
      <c r="D115" s="220" t="s">
        <v>137</v>
      </c>
      <c r="E115" s="221" t="s">
        <v>1252</v>
      </c>
      <c r="F115" s="222" t="s">
        <v>1253</v>
      </c>
      <c r="G115" s="223" t="s">
        <v>1193</v>
      </c>
      <c r="H115" s="224">
        <v>2</v>
      </c>
      <c r="I115" s="225"/>
      <c r="J115" s="226">
        <f>ROUND(I115*H115,2)</f>
        <v>0</v>
      </c>
      <c r="K115" s="222" t="s">
        <v>21</v>
      </c>
      <c r="L115" s="71"/>
      <c r="M115" s="227" t="s">
        <v>21</v>
      </c>
      <c r="N115" s="228" t="s">
        <v>43</v>
      </c>
      <c r="O115" s="46"/>
      <c r="P115" s="229">
        <f>O115*H115</f>
        <v>0</v>
      </c>
      <c r="Q115" s="229">
        <v>0</v>
      </c>
      <c r="R115" s="229">
        <f>Q115*H115</f>
        <v>0</v>
      </c>
      <c r="S115" s="229">
        <v>0</v>
      </c>
      <c r="T115" s="230">
        <f>S115*H115</f>
        <v>0</v>
      </c>
      <c r="AR115" s="23" t="s">
        <v>174</v>
      </c>
      <c r="AT115" s="23" t="s">
        <v>137</v>
      </c>
      <c r="AU115" s="23" t="s">
        <v>82</v>
      </c>
      <c r="AY115" s="23" t="s">
        <v>134</v>
      </c>
      <c r="BE115" s="231">
        <f>IF(N115="základní",J115,0)</f>
        <v>0</v>
      </c>
      <c r="BF115" s="231">
        <f>IF(N115="snížená",J115,0)</f>
        <v>0</v>
      </c>
      <c r="BG115" s="231">
        <f>IF(N115="zákl. přenesená",J115,0)</f>
        <v>0</v>
      </c>
      <c r="BH115" s="231">
        <f>IF(N115="sníž. přenesená",J115,0)</f>
        <v>0</v>
      </c>
      <c r="BI115" s="231">
        <f>IF(N115="nulová",J115,0)</f>
        <v>0</v>
      </c>
      <c r="BJ115" s="23" t="s">
        <v>80</v>
      </c>
      <c r="BK115" s="231">
        <f>ROUND(I115*H115,2)</f>
        <v>0</v>
      </c>
      <c r="BL115" s="23" t="s">
        <v>174</v>
      </c>
      <c r="BM115" s="23" t="s">
        <v>463</v>
      </c>
    </row>
    <row r="116" spans="2:65" s="1" customFormat="1" ht="16.5" customHeight="1">
      <c r="B116" s="45"/>
      <c r="C116" s="220" t="s">
        <v>72</v>
      </c>
      <c r="D116" s="220" t="s">
        <v>137</v>
      </c>
      <c r="E116" s="221" t="s">
        <v>1254</v>
      </c>
      <c r="F116" s="222" t="s">
        <v>1255</v>
      </c>
      <c r="G116" s="223" t="s">
        <v>1193</v>
      </c>
      <c r="H116" s="224">
        <v>2</v>
      </c>
      <c r="I116" s="225"/>
      <c r="J116" s="226">
        <f>ROUND(I116*H116,2)</f>
        <v>0</v>
      </c>
      <c r="K116" s="222" t="s">
        <v>21</v>
      </c>
      <c r="L116" s="71"/>
      <c r="M116" s="227" t="s">
        <v>21</v>
      </c>
      <c r="N116" s="228" t="s">
        <v>43</v>
      </c>
      <c r="O116" s="46"/>
      <c r="P116" s="229">
        <f>O116*H116</f>
        <v>0</v>
      </c>
      <c r="Q116" s="229">
        <v>0</v>
      </c>
      <c r="R116" s="229">
        <f>Q116*H116</f>
        <v>0</v>
      </c>
      <c r="S116" s="229">
        <v>0</v>
      </c>
      <c r="T116" s="230">
        <f>S116*H116</f>
        <v>0</v>
      </c>
      <c r="AR116" s="23" t="s">
        <v>174</v>
      </c>
      <c r="AT116" s="23" t="s">
        <v>137</v>
      </c>
      <c r="AU116" s="23" t="s">
        <v>82</v>
      </c>
      <c r="AY116" s="23" t="s">
        <v>134</v>
      </c>
      <c r="BE116" s="231">
        <f>IF(N116="základní",J116,0)</f>
        <v>0</v>
      </c>
      <c r="BF116" s="231">
        <f>IF(N116="snížená",J116,0)</f>
        <v>0</v>
      </c>
      <c r="BG116" s="231">
        <f>IF(N116="zákl. přenesená",J116,0)</f>
        <v>0</v>
      </c>
      <c r="BH116" s="231">
        <f>IF(N116="sníž. přenesená",J116,0)</f>
        <v>0</v>
      </c>
      <c r="BI116" s="231">
        <f>IF(N116="nulová",J116,0)</f>
        <v>0</v>
      </c>
      <c r="BJ116" s="23" t="s">
        <v>80</v>
      </c>
      <c r="BK116" s="231">
        <f>ROUND(I116*H116,2)</f>
        <v>0</v>
      </c>
      <c r="BL116" s="23" t="s">
        <v>174</v>
      </c>
      <c r="BM116" s="23" t="s">
        <v>474</v>
      </c>
    </row>
    <row r="117" spans="2:65" s="1" customFormat="1" ht="16.5" customHeight="1">
      <c r="B117" s="45"/>
      <c r="C117" s="220" t="s">
        <v>72</v>
      </c>
      <c r="D117" s="220" t="s">
        <v>137</v>
      </c>
      <c r="E117" s="221" t="s">
        <v>1256</v>
      </c>
      <c r="F117" s="222" t="s">
        <v>1257</v>
      </c>
      <c r="G117" s="223" t="s">
        <v>188</v>
      </c>
      <c r="H117" s="224">
        <v>6</v>
      </c>
      <c r="I117" s="225"/>
      <c r="J117" s="226">
        <f>ROUND(I117*H117,2)</f>
        <v>0</v>
      </c>
      <c r="K117" s="222" t="s">
        <v>21</v>
      </c>
      <c r="L117" s="71"/>
      <c r="M117" s="227" t="s">
        <v>21</v>
      </c>
      <c r="N117" s="228" t="s">
        <v>43</v>
      </c>
      <c r="O117" s="46"/>
      <c r="P117" s="229">
        <f>O117*H117</f>
        <v>0</v>
      </c>
      <c r="Q117" s="229">
        <v>0</v>
      </c>
      <c r="R117" s="229">
        <f>Q117*H117</f>
        <v>0</v>
      </c>
      <c r="S117" s="229">
        <v>0</v>
      </c>
      <c r="T117" s="230">
        <f>S117*H117</f>
        <v>0</v>
      </c>
      <c r="AR117" s="23" t="s">
        <v>174</v>
      </c>
      <c r="AT117" s="23" t="s">
        <v>137</v>
      </c>
      <c r="AU117" s="23" t="s">
        <v>82</v>
      </c>
      <c r="AY117" s="23" t="s">
        <v>134</v>
      </c>
      <c r="BE117" s="231">
        <f>IF(N117="základní",J117,0)</f>
        <v>0</v>
      </c>
      <c r="BF117" s="231">
        <f>IF(N117="snížená",J117,0)</f>
        <v>0</v>
      </c>
      <c r="BG117" s="231">
        <f>IF(N117="zákl. přenesená",J117,0)</f>
        <v>0</v>
      </c>
      <c r="BH117" s="231">
        <f>IF(N117="sníž. přenesená",J117,0)</f>
        <v>0</v>
      </c>
      <c r="BI117" s="231">
        <f>IF(N117="nulová",J117,0)</f>
        <v>0</v>
      </c>
      <c r="BJ117" s="23" t="s">
        <v>80</v>
      </c>
      <c r="BK117" s="231">
        <f>ROUND(I117*H117,2)</f>
        <v>0</v>
      </c>
      <c r="BL117" s="23" t="s">
        <v>174</v>
      </c>
      <c r="BM117" s="23" t="s">
        <v>485</v>
      </c>
    </row>
    <row r="118" spans="2:65" s="1" customFormat="1" ht="16.5" customHeight="1">
      <c r="B118" s="45"/>
      <c r="C118" s="220" t="s">
        <v>72</v>
      </c>
      <c r="D118" s="220" t="s">
        <v>137</v>
      </c>
      <c r="E118" s="221" t="s">
        <v>1258</v>
      </c>
      <c r="F118" s="222" t="s">
        <v>1259</v>
      </c>
      <c r="G118" s="223" t="s">
        <v>188</v>
      </c>
      <c r="H118" s="224">
        <v>6</v>
      </c>
      <c r="I118" s="225"/>
      <c r="J118" s="226">
        <f>ROUND(I118*H118,2)</f>
        <v>0</v>
      </c>
      <c r="K118" s="222" t="s">
        <v>21</v>
      </c>
      <c r="L118" s="71"/>
      <c r="M118" s="227" t="s">
        <v>21</v>
      </c>
      <c r="N118" s="228" t="s">
        <v>43</v>
      </c>
      <c r="O118" s="46"/>
      <c r="P118" s="229">
        <f>O118*H118</f>
        <v>0</v>
      </c>
      <c r="Q118" s="229">
        <v>0</v>
      </c>
      <c r="R118" s="229">
        <f>Q118*H118</f>
        <v>0</v>
      </c>
      <c r="S118" s="229">
        <v>0</v>
      </c>
      <c r="T118" s="230">
        <f>S118*H118</f>
        <v>0</v>
      </c>
      <c r="AR118" s="23" t="s">
        <v>174</v>
      </c>
      <c r="AT118" s="23" t="s">
        <v>137</v>
      </c>
      <c r="AU118" s="23" t="s">
        <v>82</v>
      </c>
      <c r="AY118" s="23" t="s">
        <v>134</v>
      </c>
      <c r="BE118" s="231">
        <f>IF(N118="základní",J118,0)</f>
        <v>0</v>
      </c>
      <c r="BF118" s="231">
        <f>IF(N118="snížená",J118,0)</f>
        <v>0</v>
      </c>
      <c r="BG118" s="231">
        <f>IF(N118="zákl. přenesená",J118,0)</f>
        <v>0</v>
      </c>
      <c r="BH118" s="231">
        <f>IF(N118="sníž. přenesená",J118,0)</f>
        <v>0</v>
      </c>
      <c r="BI118" s="231">
        <f>IF(N118="nulová",J118,0)</f>
        <v>0</v>
      </c>
      <c r="BJ118" s="23" t="s">
        <v>80</v>
      </c>
      <c r="BK118" s="231">
        <f>ROUND(I118*H118,2)</f>
        <v>0</v>
      </c>
      <c r="BL118" s="23" t="s">
        <v>174</v>
      </c>
      <c r="BM118" s="23" t="s">
        <v>494</v>
      </c>
    </row>
    <row r="119" spans="2:65" s="1" customFormat="1" ht="16.5" customHeight="1">
      <c r="B119" s="45"/>
      <c r="C119" s="220" t="s">
        <v>72</v>
      </c>
      <c r="D119" s="220" t="s">
        <v>137</v>
      </c>
      <c r="E119" s="221" t="s">
        <v>1260</v>
      </c>
      <c r="F119" s="222" t="s">
        <v>1261</v>
      </c>
      <c r="G119" s="223" t="s">
        <v>1193</v>
      </c>
      <c r="H119" s="224">
        <v>1</v>
      </c>
      <c r="I119" s="225"/>
      <c r="J119" s="226">
        <f>ROUND(I119*H119,2)</f>
        <v>0</v>
      </c>
      <c r="K119" s="222" t="s">
        <v>21</v>
      </c>
      <c r="L119" s="71"/>
      <c r="M119" s="227" t="s">
        <v>21</v>
      </c>
      <c r="N119" s="228" t="s">
        <v>43</v>
      </c>
      <c r="O119" s="46"/>
      <c r="P119" s="229">
        <f>O119*H119</f>
        <v>0</v>
      </c>
      <c r="Q119" s="229">
        <v>0</v>
      </c>
      <c r="R119" s="229">
        <f>Q119*H119</f>
        <v>0</v>
      </c>
      <c r="S119" s="229">
        <v>0</v>
      </c>
      <c r="T119" s="230">
        <f>S119*H119</f>
        <v>0</v>
      </c>
      <c r="AR119" s="23" t="s">
        <v>174</v>
      </c>
      <c r="AT119" s="23" t="s">
        <v>137</v>
      </c>
      <c r="AU119" s="23" t="s">
        <v>82</v>
      </c>
      <c r="AY119" s="23" t="s">
        <v>134</v>
      </c>
      <c r="BE119" s="231">
        <f>IF(N119="základní",J119,0)</f>
        <v>0</v>
      </c>
      <c r="BF119" s="231">
        <f>IF(N119="snížená",J119,0)</f>
        <v>0</v>
      </c>
      <c r="BG119" s="231">
        <f>IF(N119="zákl. přenesená",J119,0)</f>
        <v>0</v>
      </c>
      <c r="BH119" s="231">
        <f>IF(N119="sníž. přenesená",J119,0)</f>
        <v>0</v>
      </c>
      <c r="BI119" s="231">
        <f>IF(N119="nulová",J119,0)</f>
        <v>0</v>
      </c>
      <c r="BJ119" s="23" t="s">
        <v>80</v>
      </c>
      <c r="BK119" s="231">
        <f>ROUND(I119*H119,2)</f>
        <v>0</v>
      </c>
      <c r="BL119" s="23" t="s">
        <v>174</v>
      </c>
      <c r="BM119" s="23" t="s">
        <v>506</v>
      </c>
    </row>
    <row r="120" spans="2:65" s="1" customFormat="1" ht="16.5" customHeight="1">
      <c r="B120" s="45"/>
      <c r="C120" s="220" t="s">
        <v>72</v>
      </c>
      <c r="D120" s="220" t="s">
        <v>137</v>
      </c>
      <c r="E120" s="221" t="s">
        <v>1262</v>
      </c>
      <c r="F120" s="222" t="s">
        <v>1263</v>
      </c>
      <c r="G120" s="223" t="s">
        <v>188</v>
      </c>
      <c r="H120" s="224">
        <v>1</v>
      </c>
      <c r="I120" s="225"/>
      <c r="J120" s="226">
        <f>ROUND(I120*H120,2)</f>
        <v>0</v>
      </c>
      <c r="K120" s="222" t="s">
        <v>21</v>
      </c>
      <c r="L120" s="71"/>
      <c r="M120" s="227" t="s">
        <v>21</v>
      </c>
      <c r="N120" s="228" t="s">
        <v>43</v>
      </c>
      <c r="O120" s="46"/>
      <c r="P120" s="229">
        <f>O120*H120</f>
        <v>0</v>
      </c>
      <c r="Q120" s="229">
        <v>0</v>
      </c>
      <c r="R120" s="229">
        <f>Q120*H120</f>
        <v>0</v>
      </c>
      <c r="S120" s="229">
        <v>0</v>
      </c>
      <c r="T120" s="230">
        <f>S120*H120</f>
        <v>0</v>
      </c>
      <c r="AR120" s="23" t="s">
        <v>174</v>
      </c>
      <c r="AT120" s="23" t="s">
        <v>137</v>
      </c>
      <c r="AU120" s="23" t="s">
        <v>82</v>
      </c>
      <c r="AY120" s="23" t="s">
        <v>134</v>
      </c>
      <c r="BE120" s="231">
        <f>IF(N120="základní",J120,0)</f>
        <v>0</v>
      </c>
      <c r="BF120" s="231">
        <f>IF(N120="snížená",J120,0)</f>
        <v>0</v>
      </c>
      <c r="BG120" s="231">
        <f>IF(N120="zákl. přenesená",J120,0)</f>
        <v>0</v>
      </c>
      <c r="BH120" s="231">
        <f>IF(N120="sníž. přenesená",J120,0)</f>
        <v>0</v>
      </c>
      <c r="BI120" s="231">
        <f>IF(N120="nulová",J120,0)</f>
        <v>0</v>
      </c>
      <c r="BJ120" s="23" t="s">
        <v>80</v>
      </c>
      <c r="BK120" s="231">
        <f>ROUND(I120*H120,2)</f>
        <v>0</v>
      </c>
      <c r="BL120" s="23" t="s">
        <v>174</v>
      </c>
      <c r="BM120" s="23" t="s">
        <v>518</v>
      </c>
    </row>
    <row r="121" spans="2:65" s="1" customFormat="1" ht="16.5" customHeight="1">
      <c r="B121" s="45"/>
      <c r="C121" s="220" t="s">
        <v>72</v>
      </c>
      <c r="D121" s="220" t="s">
        <v>137</v>
      </c>
      <c r="E121" s="221" t="s">
        <v>1264</v>
      </c>
      <c r="F121" s="222" t="s">
        <v>1265</v>
      </c>
      <c r="G121" s="223" t="s">
        <v>1266</v>
      </c>
      <c r="H121" s="224">
        <v>25</v>
      </c>
      <c r="I121" s="225"/>
      <c r="J121" s="226">
        <f>ROUND(I121*H121,2)</f>
        <v>0</v>
      </c>
      <c r="K121" s="222" t="s">
        <v>21</v>
      </c>
      <c r="L121" s="71"/>
      <c r="M121" s="227" t="s">
        <v>21</v>
      </c>
      <c r="N121" s="228" t="s">
        <v>43</v>
      </c>
      <c r="O121" s="46"/>
      <c r="P121" s="229">
        <f>O121*H121</f>
        <v>0</v>
      </c>
      <c r="Q121" s="229">
        <v>0</v>
      </c>
      <c r="R121" s="229">
        <f>Q121*H121</f>
        <v>0</v>
      </c>
      <c r="S121" s="229">
        <v>0</v>
      </c>
      <c r="T121" s="230">
        <f>S121*H121</f>
        <v>0</v>
      </c>
      <c r="AR121" s="23" t="s">
        <v>174</v>
      </c>
      <c r="AT121" s="23" t="s">
        <v>137</v>
      </c>
      <c r="AU121" s="23" t="s">
        <v>82</v>
      </c>
      <c r="AY121" s="23" t="s">
        <v>134</v>
      </c>
      <c r="BE121" s="231">
        <f>IF(N121="základní",J121,0)</f>
        <v>0</v>
      </c>
      <c r="BF121" s="231">
        <f>IF(N121="snížená",J121,0)</f>
        <v>0</v>
      </c>
      <c r="BG121" s="231">
        <f>IF(N121="zákl. přenesená",J121,0)</f>
        <v>0</v>
      </c>
      <c r="BH121" s="231">
        <f>IF(N121="sníž. přenesená",J121,0)</f>
        <v>0</v>
      </c>
      <c r="BI121" s="231">
        <f>IF(N121="nulová",J121,0)</f>
        <v>0</v>
      </c>
      <c r="BJ121" s="23" t="s">
        <v>80</v>
      </c>
      <c r="BK121" s="231">
        <f>ROUND(I121*H121,2)</f>
        <v>0</v>
      </c>
      <c r="BL121" s="23" t="s">
        <v>174</v>
      </c>
      <c r="BM121" s="23" t="s">
        <v>530</v>
      </c>
    </row>
    <row r="122" spans="2:65" s="1" customFormat="1" ht="16.5" customHeight="1">
      <c r="B122" s="45"/>
      <c r="C122" s="220" t="s">
        <v>72</v>
      </c>
      <c r="D122" s="220" t="s">
        <v>137</v>
      </c>
      <c r="E122" s="221" t="s">
        <v>1267</v>
      </c>
      <c r="F122" s="222" t="s">
        <v>1268</v>
      </c>
      <c r="G122" s="223" t="s">
        <v>181</v>
      </c>
      <c r="H122" s="224">
        <v>0.15</v>
      </c>
      <c r="I122" s="225"/>
      <c r="J122" s="226">
        <f>ROUND(I122*H122,2)</f>
        <v>0</v>
      </c>
      <c r="K122" s="222" t="s">
        <v>21</v>
      </c>
      <c r="L122" s="71"/>
      <c r="M122" s="227" t="s">
        <v>21</v>
      </c>
      <c r="N122" s="228" t="s">
        <v>43</v>
      </c>
      <c r="O122" s="46"/>
      <c r="P122" s="229">
        <f>O122*H122</f>
        <v>0</v>
      </c>
      <c r="Q122" s="229">
        <v>0</v>
      </c>
      <c r="R122" s="229">
        <f>Q122*H122</f>
        <v>0</v>
      </c>
      <c r="S122" s="229">
        <v>0</v>
      </c>
      <c r="T122" s="230">
        <f>S122*H122</f>
        <v>0</v>
      </c>
      <c r="AR122" s="23" t="s">
        <v>174</v>
      </c>
      <c r="AT122" s="23" t="s">
        <v>137</v>
      </c>
      <c r="AU122" s="23" t="s">
        <v>82</v>
      </c>
      <c r="AY122" s="23" t="s">
        <v>134</v>
      </c>
      <c r="BE122" s="231">
        <f>IF(N122="základní",J122,0)</f>
        <v>0</v>
      </c>
      <c r="BF122" s="231">
        <f>IF(N122="snížená",J122,0)</f>
        <v>0</v>
      </c>
      <c r="BG122" s="231">
        <f>IF(N122="zákl. přenesená",J122,0)</f>
        <v>0</v>
      </c>
      <c r="BH122" s="231">
        <f>IF(N122="sníž. přenesená",J122,0)</f>
        <v>0</v>
      </c>
      <c r="BI122" s="231">
        <f>IF(N122="nulová",J122,0)</f>
        <v>0</v>
      </c>
      <c r="BJ122" s="23" t="s">
        <v>80</v>
      </c>
      <c r="BK122" s="231">
        <f>ROUND(I122*H122,2)</f>
        <v>0</v>
      </c>
      <c r="BL122" s="23" t="s">
        <v>174</v>
      </c>
      <c r="BM122" s="23" t="s">
        <v>540</v>
      </c>
    </row>
    <row r="123" spans="2:63" s="10" customFormat="1" ht="37.4" customHeight="1">
      <c r="B123" s="204"/>
      <c r="C123" s="205"/>
      <c r="D123" s="206" t="s">
        <v>71</v>
      </c>
      <c r="E123" s="207" t="s">
        <v>1269</v>
      </c>
      <c r="F123" s="207" t="s">
        <v>1270</v>
      </c>
      <c r="G123" s="205"/>
      <c r="H123" s="205"/>
      <c r="I123" s="208"/>
      <c r="J123" s="209">
        <f>BK123</f>
        <v>0</v>
      </c>
      <c r="K123" s="205"/>
      <c r="L123" s="210"/>
      <c r="M123" s="211"/>
      <c r="N123" s="212"/>
      <c r="O123" s="212"/>
      <c r="P123" s="213">
        <f>SUM(P124:P142)</f>
        <v>0</v>
      </c>
      <c r="Q123" s="212"/>
      <c r="R123" s="213">
        <f>SUM(R124:R142)</f>
        <v>0</v>
      </c>
      <c r="S123" s="212"/>
      <c r="T123" s="214">
        <f>SUM(T124:T142)</f>
        <v>0</v>
      </c>
      <c r="AR123" s="215" t="s">
        <v>80</v>
      </c>
      <c r="AT123" s="216" t="s">
        <v>71</v>
      </c>
      <c r="AU123" s="216" t="s">
        <v>72</v>
      </c>
      <c r="AY123" s="215" t="s">
        <v>134</v>
      </c>
      <c r="BK123" s="217">
        <f>SUM(BK124:BK142)</f>
        <v>0</v>
      </c>
    </row>
    <row r="124" spans="2:65" s="1" customFormat="1" ht="16.5" customHeight="1">
      <c r="B124" s="45"/>
      <c r="C124" s="220" t="s">
        <v>1271</v>
      </c>
      <c r="D124" s="220" t="s">
        <v>137</v>
      </c>
      <c r="E124" s="221" t="s">
        <v>1272</v>
      </c>
      <c r="F124" s="222" t="s">
        <v>1273</v>
      </c>
      <c r="G124" s="223" t="s">
        <v>1193</v>
      </c>
      <c r="H124" s="224">
        <v>1</v>
      </c>
      <c r="I124" s="225"/>
      <c r="J124" s="226">
        <f>ROUND(I124*H124,2)</f>
        <v>0</v>
      </c>
      <c r="K124" s="222" t="s">
        <v>21</v>
      </c>
      <c r="L124" s="71"/>
      <c r="M124" s="227" t="s">
        <v>21</v>
      </c>
      <c r="N124" s="228" t="s">
        <v>43</v>
      </c>
      <c r="O124" s="46"/>
      <c r="P124" s="229">
        <f>O124*H124</f>
        <v>0</v>
      </c>
      <c r="Q124" s="229">
        <v>0</v>
      </c>
      <c r="R124" s="229">
        <f>Q124*H124</f>
        <v>0</v>
      </c>
      <c r="S124" s="229">
        <v>0</v>
      </c>
      <c r="T124" s="230">
        <f>S124*H124</f>
        <v>0</v>
      </c>
      <c r="AR124" s="23" t="s">
        <v>174</v>
      </c>
      <c r="AT124" s="23" t="s">
        <v>137</v>
      </c>
      <c r="AU124" s="23" t="s">
        <v>80</v>
      </c>
      <c r="AY124" s="23" t="s">
        <v>134</v>
      </c>
      <c r="BE124" s="231">
        <f>IF(N124="základní",J124,0)</f>
        <v>0</v>
      </c>
      <c r="BF124" s="231">
        <f>IF(N124="snížená",J124,0)</f>
        <v>0</v>
      </c>
      <c r="BG124" s="231">
        <f>IF(N124="zákl. přenesená",J124,0)</f>
        <v>0</v>
      </c>
      <c r="BH124" s="231">
        <f>IF(N124="sníž. přenesená",J124,0)</f>
        <v>0</v>
      </c>
      <c r="BI124" s="231">
        <f>IF(N124="nulová",J124,0)</f>
        <v>0</v>
      </c>
      <c r="BJ124" s="23" t="s">
        <v>80</v>
      </c>
      <c r="BK124" s="231">
        <f>ROUND(I124*H124,2)</f>
        <v>0</v>
      </c>
      <c r="BL124" s="23" t="s">
        <v>174</v>
      </c>
      <c r="BM124" s="23" t="s">
        <v>552</v>
      </c>
    </row>
    <row r="125" spans="2:65" s="1" customFormat="1" ht="16.5" customHeight="1">
      <c r="B125" s="45"/>
      <c r="C125" s="220" t="s">
        <v>1274</v>
      </c>
      <c r="D125" s="220" t="s">
        <v>137</v>
      </c>
      <c r="E125" s="221" t="s">
        <v>1275</v>
      </c>
      <c r="F125" s="222" t="s">
        <v>1276</v>
      </c>
      <c r="G125" s="223" t="s">
        <v>1277</v>
      </c>
      <c r="H125" s="224">
        <v>1</v>
      </c>
      <c r="I125" s="225"/>
      <c r="J125" s="226">
        <f>ROUND(I125*H125,2)</f>
        <v>0</v>
      </c>
      <c r="K125" s="222" t="s">
        <v>21</v>
      </c>
      <c r="L125" s="71"/>
      <c r="M125" s="227" t="s">
        <v>21</v>
      </c>
      <c r="N125" s="228" t="s">
        <v>43</v>
      </c>
      <c r="O125" s="46"/>
      <c r="P125" s="229">
        <f>O125*H125</f>
        <v>0</v>
      </c>
      <c r="Q125" s="229">
        <v>0</v>
      </c>
      <c r="R125" s="229">
        <f>Q125*H125</f>
        <v>0</v>
      </c>
      <c r="S125" s="229">
        <v>0</v>
      </c>
      <c r="T125" s="230">
        <f>S125*H125</f>
        <v>0</v>
      </c>
      <c r="AR125" s="23" t="s">
        <v>174</v>
      </c>
      <c r="AT125" s="23" t="s">
        <v>137</v>
      </c>
      <c r="AU125" s="23" t="s">
        <v>80</v>
      </c>
      <c r="AY125" s="23" t="s">
        <v>134</v>
      </c>
      <c r="BE125" s="231">
        <f>IF(N125="základní",J125,0)</f>
        <v>0</v>
      </c>
      <c r="BF125" s="231">
        <f>IF(N125="snížená",J125,0)</f>
        <v>0</v>
      </c>
      <c r="BG125" s="231">
        <f>IF(N125="zákl. přenesená",J125,0)</f>
        <v>0</v>
      </c>
      <c r="BH125" s="231">
        <f>IF(N125="sníž. přenesená",J125,0)</f>
        <v>0</v>
      </c>
      <c r="BI125" s="231">
        <f>IF(N125="nulová",J125,0)</f>
        <v>0</v>
      </c>
      <c r="BJ125" s="23" t="s">
        <v>80</v>
      </c>
      <c r="BK125" s="231">
        <f>ROUND(I125*H125,2)</f>
        <v>0</v>
      </c>
      <c r="BL125" s="23" t="s">
        <v>174</v>
      </c>
      <c r="BM125" s="23" t="s">
        <v>561</v>
      </c>
    </row>
    <row r="126" spans="2:65" s="1" customFormat="1" ht="16.5" customHeight="1">
      <c r="B126" s="45"/>
      <c r="C126" s="220" t="s">
        <v>1278</v>
      </c>
      <c r="D126" s="220" t="s">
        <v>137</v>
      </c>
      <c r="E126" s="221" t="s">
        <v>1279</v>
      </c>
      <c r="F126" s="222" t="s">
        <v>1280</v>
      </c>
      <c r="G126" s="223" t="s">
        <v>1277</v>
      </c>
      <c r="H126" s="224">
        <v>4</v>
      </c>
      <c r="I126" s="225"/>
      <c r="J126" s="226">
        <f>ROUND(I126*H126,2)</f>
        <v>0</v>
      </c>
      <c r="K126" s="222" t="s">
        <v>21</v>
      </c>
      <c r="L126" s="71"/>
      <c r="M126" s="227" t="s">
        <v>21</v>
      </c>
      <c r="N126" s="228" t="s">
        <v>43</v>
      </c>
      <c r="O126" s="46"/>
      <c r="P126" s="229">
        <f>O126*H126</f>
        <v>0</v>
      </c>
      <c r="Q126" s="229">
        <v>0</v>
      </c>
      <c r="R126" s="229">
        <f>Q126*H126</f>
        <v>0</v>
      </c>
      <c r="S126" s="229">
        <v>0</v>
      </c>
      <c r="T126" s="230">
        <f>S126*H126</f>
        <v>0</v>
      </c>
      <c r="AR126" s="23" t="s">
        <v>174</v>
      </c>
      <c r="AT126" s="23" t="s">
        <v>137</v>
      </c>
      <c r="AU126" s="23" t="s">
        <v>80</v>
      </c>
      <c r="AY126" s="23" t="s">
        <v>134</v>
      </c>
      <c r="BE126" s="231">
        <f>IF(N126="základní",J126,0)</f>
        <v>0</v>
      </c>
      <c r="BF126" s="231">
        <f>IF(N126="snížená",J126,0)</f>
        <v>0</v>
      </c>
      <c r="BG126" s="231">
        <f>IF(N126="zákl. přenesená",J126,0)</f>
        <v>0</v>
      </c>
      <c r="BH126" s="231">
        <f>IF(N126="sníž. přenesená",J126,0)</f>
        <v>0</v>
      </c>
      <c r="BI126" s="231">
        <f>IF(N126="nulová",J126,0)</f>
        <v>0</v>
      </c>
      <c r="BJ126" s="23" t="s">
        <v>80</v>
      </c>
      <c r="BK126" s="231">
        <f>ROUND(I126*H126,2)</f>
        <v>0</v>
      </c>
      <c r="BL126" s="23" t="s">
        <v>174</v>
      </c>
      <c r="BM126" s="23" t="s">
        <v>570</v>
      </c>
    </row>
    <row r="127" spans="2:65" s="1" customFormat="1" ht="16.5" customHeight="1">
      <c r="B127" s="45"/>
      <c r="C127" s="220" t="s">
        <v>1281</v>
      </c>
      <c r="D127" s="220" t="s">
        <v>137</v>
      </c>
      <c r="E127" s="221" t="s">
        <v>1282</v>
      </c>
      <c r="F127" s="222" t="s">
        <v>1283</v>
      </c>
      <c r="G127" s="223" t="s">
        <v>1277</v>
      </c>
      <c r="H127" s="224">
        <v>1</v>
      </c>
      <c r="I127" s="225"/>
      <c r="J127" s="226">
        <f>ROUND(I127*H127,2)</f>
        <v>0</v>
      </c>
      <c r="K127" s="222" t="s">
        <v>21</v>
      </c>
      <c r="L127" s="71"/>
      <c r="M127" s="227" t="s">
        <v>21</v>
      </c>
      <c r="N127" s="228" t="s">
        <v>43</v>
      </c>
      <c r="O127" s="46"/>
      <c r="P127" s="229">
        <f>O127*H127</f>
        <v>0</v>
      </c>
      <c r="Q127" s="229">
        <v>0</v>
      </c>
      <c r="R127" s="229">
        <f>Q127*H127</f>
        <v>0</v>
      </c>
      <c r="S127" s="229">
        <v>0</v>
      </c>
      <c r="T127" s="230">
        <f>S127*H127</f>
        <v>0</v>
      </c>
      <c r="AR127" s="23" t="s">
        <v>174</v>
      </c>
      <c r="AT127" s="23" t="s">
        <v>137</v>
      </c>
      <c r="AU127" s="23" t="s">
        <v>80</v>
      </c>
      <c r="AY127" s="23" t="s">
        <v>134</v>
      </c>
      <c r="BE127" s="231">
        <f>IF(N127="základní",J127,0)</f>
        <v>0</v>
      </c>
      <c r="BF127" s="231">
        <f>IF(N127="snížená",J127,0)</f>
        <v>0</v>
      </c>
      <c r="BG127" s="231">
        <f>IF(N127="zákl. přenesená",J127,0)</f>
        <v>0</v>
      </c>
      <c r="BH127" s="231">
        <f>IF(N127="sníž. přenesená",J127,0)</f>
        <v>0</v>
      </c>
      <c r="BI127" s="231">
        <f>IF(N127="nulová",J127,0)</f>
        <v>0</v>
      </c>
      <c r="BJ127" s="23" t="s">
        <v>80</v>
      </c>
      <c r="BK127" s="231">
        <f>ROUND(I127*H127,2)</f>
        <v>0</v>
      </c>
      <c r="BL127" s="23" t="s">
        <v>174</v>
      </c>
      <c r="BM127" s="23" t="s">
        <v>580</v>
      </c>
    </row>
    <row r="128" spans="2:65" s="1" customFormat="1" ht="25.5" customHeight="1">
      <c r="B128" s="45"/>
      <c r="C128" s="220" t="s">
        <v>1284</v>
      </c>
      <c r="D128" s="220" t="s">
        <v>137</v>
      </c>
      <c r="E128" s="221" t="s">
        <v>1285</v>
      </c>
      <c r="F128" s="222" t="s">
        <v>1286</v>
      </c>
      <c r="G128" s="223" t="s">
        <v>1193</v>
      </c>
      <c r="H128" s="224">
        <v>1</v>
      </c>
      <c r="I128" s="225"/>
      <c r="J128" s="226">
        <f>ROUND(I128*H128,2)</f>
        <v>0</v>
      </c>
      <c r="K128" s="222" t="s">
        <v>21</v>
      </c>
      <c r="L128" s="71"/>
      <c r="M128" s="227" t="s">
        <v>21</v>
      </c>
      <c r="N128" s="228" t="s">
        <v>43</v>
      </c>
      <c r="O128" s="46"/>
      <c r="P128" s="229">
        <f>O128*H128</f>
        <v>0</v>
      </c>
      <c r="Q128" s="229">
        <v>0</v>
      </c>
      <c r="R128" s="229">
        <f>Q128*H128</f>
        <v>0</v>
      </c>
      <c r="S128" s="229">
        <v>0</v>
      </c>
      <c r="T128" s="230">
        <f>S128*H128</f>
        <v>0</v>
      </c>
      <c r="AR128" s="23" t="s">
        <v>174</v>
      </c>
      <c r="AT128" s="23" t="s">
        <v>137</v>
      </c>
      <c r="AU128" s="23" t="s">
        <v>80</v>
      </c>
      <c r="AY128" s="23" t="s">
        <v>134</v>
      </c>
      <c r="BE128" s="231">
        <f>IF(N128="základní",J128,0)</f>
        <v>0</v>
      </c>
      <c r="BF128" s="231">
        <f>IF(N128="snížená",J128,0)</f>
        <v>0</v>
      </c>
      <c r="BG128" s="231">
        <f>IF(N128="zákl. přenesená",J128,0)</f>
        <v>0</v>
      </c>
      <c r="BH128" s="231">
        <f>IF(N128="sníž. přenesená",J128,0)</f>
        <v>0</v>
      </c>
      <c r="BI128" s="231">
        <f>IF(N128="nulová",J128,0)</f>
        <v>0</v>
      </c>
      <c r="BJ128" s="23" t="s">
        <v>80</v>
      </c>
      <c r="BK128" s="231">
        <f>ROUND(I128*H128,2)</f>
        <v>0</v>
      </c>
      <c r="BL128" s="23" t="s">
        <v>174</v>
      </c>
      <c r="BM128" s="23" t="s">
        <v>591</v>
      </c>
    </row>
    <row r="129" spans="2:65" s="1" customFormat="1" ht="16.5" customHeight="1">
      <c r="B129" s="45"/>
      <c r="C129" s="220" t="s">
        <v>1287</v>
      </c>
      <c r="D129" s="220" t="s">
        <v>137</v>
      </c>
      <c r="E129" s="221" t="s">
        <v>1288</v>
      </c>
      <c r="F129" s="222" t="s">
        <v>1289</v>
      </c>
      <c r="G129" s="223" t="s">
        <v>1193</v>
      </c>
      <c r="H129" s="224">
        <v>1</v>
      </c>
      <c r="I129" s="225"/>
      <c r="J129" s="226">
        <f>ROUND(I129*H129,2)</f>
        <v>0</v>
      </c>
      <c r="K129" s="222" t="s">
        <v>21</v>
      </c>
      <c r="L129" s="71"/>
      <c r="M129" s="227" t="s">
        <v>21</v>
      </c>
      <c r="N129" s="228" t="s">
        <v>43</v>
      </c>
      <c r="O129" s="46"/>
      <c r="P129" s="229">
        <f>O129*H129</f>
        <v>0</v>
      </c>
      <c r="Q129" s="229">
        <v>0</v>
      </c>
      <c r="R129" s="229">
        <f>Q129*H129</f>
        <v>0</v>
      </c>
      <c r="S129" s="229">
        <v>0</v>
      </c>
      <c r="T129" s="230">
        <f>S129*H129</f>
        <v>0</v>
      </c>
      <c r="AR129" s="23" t="s">
        <v>174</v>
      </c>
      <c r="AT129" s="23" t="s">
        <v>137</v>
      </c>
      <c r="AU129" s="23" t="s">
        <v>80</v>
      </c>
      <c r="AY129" s="23" t="s">
        <v>134</v>
      </c>
      <c r="BE129" s="231">
        <f>IF(N129="základní",J129,0)</f>
        <v>0</v>
      </c>
      <c r="BF129" s="231">
        <f>IF(N129="snížená",J129,0)</f>
        <v>0</v>
      </c>
      <c r="BG129" s="231">
        <f>IF(N129="zákl. přenesená",J129,0)</f>
        <v>0</v>
      </c>
      <c r="BH129" s="231">
        <f>IF(N129="sníž. přenesená",J129,0)</f>
        <v>0</v>
      </c>
      <c r="BI129" s="231">
        <f>IF(N129="nulová",J129,0)</f>
        <v>0</v>
      </c>
      <c r="BJ129" s="23" t="s">
        <v>80</v>
      </c>
      <c r="BK129" s="231">
        <f>ROUND(I129*H129,2)</f>
        <v>0</v>
      </c>
      <c r="BL129" s="23" t="s">
        <v>174</v>
      </c>
      <c r="BM129" s="23" t="s">
        <v>599</v>
      </c>
    </row>
    <row r="130" spans="2:65" s="1" customFormat="1" ht="16.5" customHeight="1">
      <c r="B130" s="45"/>
      <c r="C130" s="220" t="s">
        <v>1290</v>
      </c>
      <c r="D130" s="220" t="s">
        <v>137</v>
      </c>
      <c r="E130" s="221" t="s">
        <v>1291</v>
      </c>
      <c r="F130" s="222" t="s">
        <v>1292</v>
      </c>
      <c r="G130" s="223" t="s">
        <v>1193</v>
      </c>
      <c r="H130" s="224">
        <v>1</v>
      </c>
      <c r="I130" s="225"/>
      <c r="J130" s="226">
        <f>ROUND(I130*H130,2)</f>
        <v>0</v>
      </c>
      <c r="K130" s="222" t="s">
        <v>21</v>
      </c>
      <c r="L130" s="71"/>
      <c r="M130" s="227" t="s">
        <v>21</v>
      </c>
      <c r="N130" s="228" t="s">
        <v>43</v>
      </c>
      <c r="O130" s="46"/>
      <c r="P130" s="229">
        <f>O130*H130</f>
        <v>0</v>
      </c>
      <c r="Q130" s="229">
        <v>0</v>
      </c>
      <c r="R130" s="229">
        <f>Q130*H130</f>
        <v>0</v>
      </c>
      <c r="S130" s="229">
        <v>0</v>
      </c>
      <c r="T130" s="230">
        <f>S130*H130</f>
        <v>0</v>
      </c>
      <c r="AR130" s="23" t="s">
        <v>174</v>
      </c>
      <c r="AT130" s="23" t="s">
        <v>137</v>
      </c>
      <c r="AU130" s="23" t="s">
        <v>80</v>
      </c>
      <c r="AY130" s="23" t="s">
        <v>134</v>
      </c>
      <c r="BE130" s="231">
        <f>IF(N130="základní",J130,0)</f>
        <v>0</v>
      </c>
      <c r="BF130" s="231">
        <f>IF(N130="snížená",J130,0)</f>
        <v>0</v>
      </c>
      <c r="BG130" s="231">
        <f>IF(N130="zákl. přenesená",J130,0)</f>
        <v>0</v>
      </c>
      <c r="BH130" s="231">
        <f>IF(N130="sníž. přenesená",J130,0)</f>
        <v>0</v>
      </c>
      <c r="BI130" s="231">
        <f>IF(N130="nulová",J130,0)</f>
        <v>0</v>
      </c>
      <c r="BJ130" s="23" t="s">
        <v>80</v>
      </c>
      <c r="BK130" s="231">
        <f>ROUND(I130*H130,2)</f>
        <v>0</v>
      </c>
      <c r="BL130" s="23" t="s">
        <v>174</v>
      </c>
      <c r="BM130" s="23" t="s">
        <v>607</v>
      </c>
    </row>
    <row r="131" spans="2:65" s="1" customFormat="1" ht="16.5" customHeight="1">
      <c r="B131" s="45"/>
      <c r="C131" s="220" t="s">
        <v>1293</v>
      </c>
      <c r="D131" s="220" t="s">
        <v>137</v>
      </c>
      <c r="E131" s="221" t="s">
        <v>1294</v>
      </c>
      <c r="F131" s="222" t="s">
        <v>1295</v>
      </c>
      <c r="G131" s="223" t="s">
        <v>1193</v>
      </c>
      <c r="H131" s="224">
        <v>1</v>
      </c>
      <c r="I131" s="225"/>
      <c r="J131" s="226">
        <f>ROUND(I131*H131,2)</f>
        <v>0</v>
      </c>
      <c r="K131" s="222" t="s">
        <v>21</v>
      </c>
      <c r="L131" s="71"/>
      <c r="M131" s="227" t="s">
        <v>21</v>
      </c>
      <c r="N131" s="228" t="s">
        <v>43</v>
      </c>
      <c r="O131" s="46"/>
      <c r="P131" s="229">
        <f>O131*H131</f>
        <v>0</v>
      </c>
      <c r="Q131" s="229">
        <v>0</v>
      </c>
      <c r="R131" s="229">
        <f>Q131*H131</f>
        <v>0</v>
      </c>
      <c r="S131" s="229">
        <v>0</v>
      </c>
      <c r="T131" s="230">
        <f>S131*H131</f>
        <v>0</v>
      </c>
      <c r="AR131" s="23" t="s">
        <v>174</v>
      </c>
      <c r="AT131" s="23" t="s">
        <v>137</v>
      </c>
      <c r="AU131" s="23" t="s">
        <v>80</v>
      </c>
      <c r="AY131" s="23" t="s">
        <v>134</v>
      </c>
      <c r="BE131" s="231">
        <f>IF(N131="základní",J131,0)</f>
        <v>0</v>
      </c>
      <c r="BF131" s="231">
        <f>IF(N131="snížená",J131,0)</f>
        <v>0</v>
      </c>
      <c r="BG131" s="231">
        <f>IF(N131="zákl. přenesená",J131,0)</f>
        <v>0</v>
      </c>
      <c r="BH131" s="231">
        <f>IF(N131="sníž. přenesená",J131,0)</f>
        <v>0</v>
      </c>
      <c r="BI131" s="231">
        <f>IF(N131="nulová",J131,0)</f>
        <v>0</v>
      </c>
      <c r="BJ131" s="23" t="s">
        <v>80</v>
      </c>
      <c r="BK131" s="231">
        <f>ROUND(I131*H131,2)</f>
        <v>0</v>
      </c>
      <c r="BL131" s="23" t="s">
        <v>174</v>
      </c>
      <c r="BM131" s="23" t="s">
        <v>615</v>
      </c>
    </row>
    <row r="132" spans="2:65" s="1" customFormat="1" ht="16.5" customHeight="1">
      <c r="B132" s="45"/>
      <c r="C132" s="220" t="s">
        <v>1296</v>
      </c>
      <c r="D132" s="220" t="s">
        <v>137</v>
      </c>
      <c r="E132" s="221" t="s">
        <v>1297</v>
      </c>
      <c r="F132" s="222" t="s">
        <v>1298</v>
      </c>
      <c r="G132" s="223" t="s">
        <v>1193</v>
      </c>
      <c r="H132" s="224">
        <v>1</v>
      </c>
      <c r="I132" s="225"/>
      <c r="J132" s="226">
        <f>ROUND(I132*H132,2)</f>
        <v>0</v>
      </c>
      <c r="K132" s="222" t="s">
        <v>21</v>
      </c>
      <c r="L132" s="71"/>
      <c r="M132" s="227" t="s">
        <v>21</v>
      </c>
      <c r="N132" s="228" t="s">
        <v>43</v>
      </c>
      <c r="O132" s="46"/>
      <c r="P132" s="229">
        <f>O132*H132</f>
        <v>0</v>
      </c>
      <c r="Q132" s="229">
        <v>0</v>
      </c>
      <c r="R132" s="229">
        <f>Q132*H132</f>
        <v>0</v>
      </c>
      <c r="S132" s="229">
        <v>0</v>
      </c>
      <c r="T132" s="230">
        <f>S132*H132</f>
        <v>0</v>
      </c>
      <c r="AR132" s="23" t="s">
        <v>174</v>
      </c>
      <c r="AT132" s="23" t="s">
        <v>137</v>
      </c>
      <c r="AU132" s="23" t="s">
        <v>80</v>
      </c>
      <c r="AY132" s="23" t="s">
        <v>134</v>
      </c>
      <c r="BE132" s="231">
        <f>IF(N132="základní",J132,0)</f>
        <v>0</v>
      </c>
      <c r="BF132" s="231">
        <f>IF(N132="snížená",J132,0)</f>
        <v>0</v>
      </c>
      <c r="BG132" s="231">
        <f>IF(N132="zákl. přenesená",J132,0)</f>
        <v>0</v>
      </c>
      <c r="BH132" s="231">
        <f>IF(N132="sníž. přenesená",J132,0)</f>
        <v>0</v>
      </c>
      <c r="BI132" s="231">
        <f>IF(N132="nulová",J132,0)</f>
        <v>0</v>
      </c>
      <c r="BJ132" s="23" t="s">
        <v>80</v>
      </c>
      <c r="BK132" s="231">
        <f>ROUND(I132*H132,2)</f>
        <v>0</v>
      </c>
      <c r="BL132" s="23" t="s">
        <v>174</v>
      </c>
      <c r="BM132" s="23" t="s">
        <v>623</v>
      </c>
    </row>
    <row r="133" spans="2:65" s="1" customFormat="1" ht="16.5" customHeight="1">
      <c r="B133" s="45"/>
      <c r="C133" s="220" t="s">
        <v>1299</v>
      </c>
      <c r="D133" s="220" t="s">
        <v>137</v>
      </c>
      <c r="E133" s="221" t="s">
        <v>1300</v>
      </c>
      <c r="F133" s="222" t="s">
        <v>1301</v>
      </c>
      <c r="G133" s="223" t="s">
        <v>1193</v>
      </c>
      <c r="H133" s="224">
        <v>1</v>
      </c>
      <c r="I133" s="225"/>
      <c r="J133" s="226">
        <f>ROUND(I133*H133,2)</f>
        <v>0</v>
      </c>
      <c r="K133" s="222" t="s">
        <v>21</v>
      </c>
      <c r="L133" s="71"/>
      <c r="M133" s="227" t="s">
        <v>21</v>
      </c>
      <c r="N133" s="228" t="s">
        <v>43</v>
      </c>
      <c r="O133" s="46"/>
      <c r="P133" s="229">
        <f>O133*H133</f>
        <v>0</v>
      </c>
      <c r="Q133" s="229">
        <v>0</v>
      </c>
      <c r="R133" s="229">
        <f>Q133*H133</f>
        <v>0</v>
      </c>
      <c r="S133" s="229">
        <v>0</v>
      </c>
      <c r="T133" s="230">
        <f>S133*H133</f>
        <v>0</v>
      </c>
      <c r="AR133" s="23" t="s">
        <v>174</v>
      </c>
      <c r="AT133" s="23" t="s">
        <v>137</v>
      </c>
      <c r="AU133" s="23" t="s">
        <v>80</v>
      </c>
      <c r="AY133" s="23" t="s">
        <v>134</v>
      </c>
      <c r="BE133" s="231">
        <f>IF(N133="základní",J133,0)</f>
        <v>0</v>
      </c>
      <c r="BF133" s="231">
        <f>IF(N133="snížená",J133,0)</f>
        <v>0</v>
      </c>
      <c r="BG133" s="231">
        <f>IF(N133="zákl. přenesená",J133,0)</f>
        <v>0</v>
      </c>
      <c r="BH133" s="231">
        <f>IF(N133="sníž. přenesená",J133,0)</f>
        <v>0</v>
      </c>
      <c r="BI133" s="231">
        <f>IF(N133="nulová",J133,0)</f>
        <v>0</v>
      </c>
      <c r="BJ133" s="23" t="s">
        <v>80</v>
      </c>
      <c r="BK133" s="231">
        <f>ROUND(I133*H133,2)</f>
        <v>0</v>
      </c>
      <c r="BL133" s="23" t="s">
        <v>174</v>
      </c>
      <c r="BM133" s="23" t="s">
        <v>631</v>
      </c>
    </row>
    <row r="134" spans="2:65" s="1" customFormat="1" ht="25.5" customHeight="1">
      <c r="B134" s="45"/>
      <c r="C134" s="220" t="s">
        <v>1302</v>
      </c>
      <c r="D134" s="220" t="s">
        <v>137</v>
      </c>
      <c r="E134" s="221" t="s">
        <v>1303</v>
      </c>
      <c r="F134" s="222" t="s">
        <v>1304</v>
      </c>
      <c r="G134" s="223" t="s">
        <v>1193</v>
      </c>
      <c r="H134" s="224">
        <v>2</v>
      </c>
      <c r="I134" s="225"/>
      <c r="J134" s="226">
        <f>ROUND(I134*H134,2)</f>
        <v>0</v>
      </c>
      <c r="K134" s="222" t="s">
        <v>21</v>
      </c>
      <c r="L134" s="71"/>
      <c r="M134" s="227" t="s">
        <v>21</v>
      </c>
      <c r="N134" s="228" t="s">
        <v>43</v>
      </c>
      <c r="O134" s="46"/>
      <c r="P134" s="229">
        <f>O134*H134</f>
        <v>0</v>
      </c>
      <c r="Q134" s="229">
        <v>0</v>
      </c>
      <c r="R134" s="229">
        <f>Q134*H134</f>
        <v>0</v>
      </c>
      <c r="S134" s="229">
        <v>0</v>
      </c>
      <c r="T134" s="230">
        <f>S134*H134</f>
        <v>0</v>
      </c>
      <c r="AR134" s="23" t="s">
        <v>174</v>
      </c>
      <c r="AT134" s="23" t="s">
        <v>137</v>
      </c>
      <c r="AU134" s="23" t="s">
        <v>80</v>
      </c>
      <c r="AY134" s="23" t="s">
        <v>134</v>
      </c>
      <c r="BE134" s="231">
        <f>IF(N134="základní",J134,0)</f>
        <v>0</v>
      </c>
      <c r="BF134" s="231">
        <f>IF(N134="snížená",J134,0)</f>
        <v>0</v>
      </c>
      <c r="BG134" s="231">
        <f>IF(N134="zákl. přenesená",J134,0)</f>
        <v>0</v>
      </c>
      <c r="BH134" s="231">
        <f>IF(N134="sníž. přenesená",J134,0)</f>
        <v>0</v>
      </c>
      <c r="BI134" s="231">
        <f>IF(N134="nulová",J134,0)</f>
        <v>0</v>
      </c>
      <c r="BJ134" s="23" t="s">
        <v>80</v>
      </c>
      <c r="BK134" s="231">
        <f>ROUND(I134*H134,2)</f>
        <v>0</v>
      </c>
      <c r="BL134" s="23" t="s">
        <v>174</v>
      </c>
      <c r="BM134" s="23" t="s">
        <v>639</v>
      </c>
    </row>
    <row r="135" spans="2:65" s="1" customFormat="1" ht="16.5" customHeight="1">
      <c r="B135" s="45"/>
      <c r="C135" s="220" t="s">
        <v>1305</v>
      </c>
      <c r="D135" s="220" t="s">
        <v>137</v>
      </c>
      <c r="E135" s="221" t="s">
        <v>1306</v>
      </c>
      <c r="F135" s="222" t="s">
        <v>1307</v>
      </c>
      <c r="G135" s="223" t="s">
        <v>1193</v>
      </c>
      <c r="H135" s="224">
        <v>2</v>
      </c>
      <c r="I135" s="225"/>
      <c r="J135" s="226">
        <f>ROUND(I135*H135,2)</f>
        <v>0</v>
      </c>
      <c r="K135" s="222" t="s">
        <v>21</v>
      </c>
      <c r="L135" s="71"/>
      <c r="M135" s="227" t="s">
        <v>21</v>
      </c>
      <c r="N135" s="228" t="s">
        <v>43</v>
      </c>
      <c r="O135" s="46"/>
      <c r="P135" s="229">
        <f>O135*H135</f>
        <v>0</v>
      </c>
      <c r="Q135" s="229">
        <v>0</v>
      </c>
      <c r="R135" s="229">
        <f>Q135*H135</f>
        <v>0</v>
      </c>
      <c r="S135" s="229">
        <v>0</v>
      </c>
      <c r="T135" s="230">
        <f>S135*H135</f>
        <v>0</v>
      </c>
      <c r="AR135" s="23" t="s">
        <v>174</v>
      </c>
      <c r="AT135" s="23" t="s">
        <v>137</v>
      </c>
      <c r="AU135" s="23" t="s">
        <v>80</v>
      </c>
      <c r="AY135" s="23" t="s">
        <v>134</v>
      </c>
      <c r="BE135" s="231">
        <f>IF(N135="základní",J135,0)</f>
        <v>0</v>
      </c>
      <c r="BF135" s="231">
        <f>IF(N135="snížená",J135,0)</f>
        <v>0</v>
      </c>
      <c r="BG135" s="231">
        <f>IF(N135="zákl. přenesená",J135,0)</f>
        <v>0</v>
      </c>
      <c r="BH135" s="231">
        <f>IF(N135="sníž. přenesená",J135,0)</f>
        <v>0</v>
      </c>
      <c r="BI135" s="231">
        <f>IF(N135="nulová",J135,0)</f>
        <v>0</v>
      </c>
      <c r="BJ135" s="23" t="s">
        <v>80</v>
      </c>
      <c r="BK135" s="231">
        <f>ROUND(I135*H135,2)</f>
        <v>0</v>
      </c>
      <c r="BL135" s="23" t="s">
        <v>174</v>
      </c>
      <c r="BM135" s="23" t="s">
        <v>649</v>
      </c>
    </row>
    <row r="136" spans="2:65" s="1" customFormat="1" ht="16.5" customHeight="1">
      <c r="B136" s="45"/>
      <c r="C136" s="220" t="s">
        <v>1308</v>
      </c>
      <c r="D136" s="220" t="s">
        <v>137</v>
      </c>
      <c r="E136" s="221" t="s">
        <v>1309</v>
      </c>
      <c r="F136" s="222" t="s">
        <v>1310</v>
      </c>
      <c r="G136" s="223" t="s">
        <v>1193</v>
      </c>
      <c r="H136" s="224">
        <v>2</v>
      </c>
      <c r="I136" s="225"/>
      <c r="J136" s="226">
        <f>ROUND(I136*H136,2)</f>
        <v>0</v>
      </c>
      <c r="K136" s="222" t="s">
        <v>21</v>
      </c>
      <c r="L136" s="71"/>
      <c r="M136" s="227" t="s">
        <v>21</v>
      </c>
      <c r="N136" s="228" t="s">
        <v>43</v>
      </c>
      <c r="O136" s="46"/>
      <c r="P136" s="229">
        <f>O136*H136</f>
        <v>0</v>
      </c>
      <c r="Q136" s="229">
        <v>0</v>
      </c>
      <c r="R136" s="229">
        <f>Q136*H136</f>
        <v>0</v>
      </c>
      <c r="S136" s="229">
        <v>0</v>
      </c>
      <c r="T136" s="230">
        <f>S136*H136</f>
        <v>0</v>
      </c>
      <c r="AR136" s="23" t="s">
        <v>174</v>
      </c>
      <c r="AT136" s="23" t="s">
        <v>137</v>
      </c>
      <c r="AU136" s="23" t="s">
        <v>80</v>
      </c>
      <c r="AY136" s="23" t="s">
        <v>134</v>
      </c>
      <c r="BE136" s="231">
        <f>IF(N136="základní",J136,0)</f>
        <v>0</v>
      </c>
      <c r="BF136" s="231">
        <f>IF(N136="snížená",J136,0)</f>
        <v>0</v>
      </c>
      <c r="BG136" s="231">
        <f>IF(N136="zákl. přenesená",J136,0)</f>
        <v>0</v>
      </c>
      <c r="BH136" s="231">
        <f>IF(N136="sníž. přenesená",J136,0)</f>
        <v>0</v>
      </c>
      <c r="BI136" s="231">
        <f>IF(N136="nulová",J136,0)</f>
        <v>0</v>
      </c>
      <c r="BJ136" s="23" t="s">
        <v>80</v>
      </c>
      <c r="BK136" s="231">
        <f>ROUND(I136*H136,2)</f>
        <v>0</v>
      </c>
      <c r="BL136" s="23" t="s">
        <v>174</v>
      </c>
      <c r="BM136" s="23" t="s">
        <v>658</v>
      </c>
    </row>
    <row r="137" spans="2:65" s="1" customFormat="1" ht="16.5" customHeight="1">
      <c r="B137" s="45"/>
      <c r="C137" s="220" t="s">
        <v>1311</v>
      </c>
      <c r="D137" s="220" t="s">
        <v>137</v>
      </c>
      <c r="E137" s="221" t="s">
        <v>1312</v>
      </c>
      <c r="F137" s="222" t="s">
        <v>1313</v>
      </c>
      <c r="G137" s="223" t="s">
        <v>1193</v>
      </c>
      <c r="H137" s="224">
        <v>2</v>
      </c>
      <c r="I137" s="225"/>
      <c r="J137" s="226">
        <f>ROUND(I137*H137,2)</f>
        <v>0</v>
      </c>
      <c r="K137" s="222" t="s">
        <v>21</v>
      </c>
      <c r="L137" s="71"/>
      <c r="M137" s="227" t="s">
        <v>21</v>
      </c>
      <c r="N137" s="228" t="s">
        <v>43</v>
      </c>
      <c r="O137" s="46"/>
      <c r="P137" s="229">
        <f>O137*H137</f>
        <v>0</v>
      </c>
      <c r="Q137" s="229">
        <v>0</v>
      </c>
      <c r="R137" s="229">
        <f>Q137*H137</f>
        <v>0</v>
      </c>
      <c r="S137" s="229">
        <v>0</v>
      </c>
      <c r="T137" s="230">
        <f>S137*H137</f>
        <v>0</v>
      </c>
      <c r="AR137" s="23" t="s">
        <v>174</v>
      </c>
      <c r="AT137" s="23" t="s">
        <v>137</v>
      </c>
      <c r="AU137" s="23" t="s">
        <v>80</v>
      </c>
      <c r="AY137" s="23" t="s">
        <v>134</v>
      </c>
      <c r="BE137" s="231">
        <f>IF(N137="základní",J137,0)</f>
        <v>0</v>
      </c>
      <c r="BF137" s="231">
        <f>IF(N137="snížená",J137,0)</f>
        <v>0</v>
      </c>
      <c r="BG137" s="231">
        <f>IF(N137="zákl. přenesená",J137,0)</f>
        <v>0</v>
      </c>
      <c r="BH137" s="231">
        <f>IF(N137="sníž. přenesená",J137,0)</f>
        <v>0</v>
      </c>
      <c r="BI137" s="231">
        <f>IF(N137="nulová",J137,0)</f>
        <v>0</v>
      </c>
      <c r="BJ137" s="23" t="s">
        <v>80</v>
      </c>
      <c r="BK137" s="231">
        <f>ROUND(I137*H137,2)</f>
        <v>0</v>
      </c>
      <c r="BL137" s="23" t="s">
        <v>174</v>
      </c>
      <c r="BM137" s="23" t="s">
        <v>667</v>
      </c>
    </row>
    <row r="138" spans="2:65" s="1" customFormat="1" ht="25.5" customHeight="1">
      <c r="B138" s="45"/>
      <c r="C138" s="220" t="s">
        <v>1314</v>
      </c>
      <c r="D138" s="220" t="s">
        <v>137</v>
      </c>
      <c r="E138" s="221" t="s">
        <v>1315</v>
      </c>
      <c r="F138" s="222" t="s">
        <v>1316</v>
      </c>
      <c r="G138" s="223" t="s">
        <v>1193</v>
      </c>
      <c r="H138" s="224">
        <v>1</v>
      </c>
      <c r="I138" s="225"/>
      <c r="J138" s="226">
        <f>ROUND(I138*H138,2)</f>
        <v>0</v>
      </c>
      <c r="K138" s="222" t="s">
        <v>21</v>
      </c>
      <c r="L138" s="71"/>
      <c r="M138" s="227" t="s">
        <v>21</v>
      </c>
      <c r="N138" s="228" t="s">
        <v>43</v>
      </c>
      <c r="O138" s="46"/>
      <c r="P138" s="229">
        <f>O138*H138</f>
        <v>0</v>
      </c>
      <c r="Q138" s="229">
        <v>0</v>
      </c>
      <c r="R138" s="229">
        <f>Q138*H138</f>
        <v>0</v>
      </c>
      <c r="S138" s="229">
        <v>0</v>
      </c>
      <c r="T138" s="230">
        <f>S138*H138</f>
        <v>0</v>
      </c>
      <c r="AR138" s="23" t="s">
        <v>174</v>
      </c>
      <c r="AT138" s="23" t="s">
        <v>137</v>
      </c>
      <c r="AU138" s="23" t="s">
        <v>80</v>
      </c>
      <c r="AY138" s="23" t="s">
        <v>134</v>
      </c>
      <c r="BE138" s="231">
        <f>IF(N138="základní",J138,0)</f>
        <v>0</v>
      </c>
      <c r="BF138" s="231">
        <f>IF(N138="snížená",J138,0)</f>
        <v>0</v>
      </c>
      <c r="BG138" s="231">
        <f>IF(N138="zákl. přenesená",J138,0)</f>
        <v>0</v>
      </c>
      <c r="BH138" s="231">
        <f>IF(N138="sníž. přenesená",J138,0)</f>
        <v>0</v>
      </c>
      <c r="BI138" s="231">
        <f>IF(N138="nulová",J138,0)</f>
        <v>0</v>
      </c>
      <c r="BJ138" s="23" t="s">
        <v>80</v>
      </c>
      <c r="BK138" s="231">
        <f>ROUND(I138*H138,2)</f>
        <v>0</v>
      </c>
      <c r="BL138" s="23" t="s">
        <v>174</v>
      </c>
      <c r="BM138" s="23" t="s">
        <v>676</v>
      </c>
    </row>
    <row r="139" spans="2:65" s="1" customFormat="1" ht="25.5" customHeight="1">
      <c r="B139" s="45"/>
      <c r="C139" s="220" t="s">
        <v>1317</v>
      </c>
      <c r="D139" s="220" t="s">
        <v>137</v>
      </c>
      <c r="E139" s="221" t="s">
        <v>1318</v>
      </c>
      <c r="F139" s="222" t="s">
        <v>1319</v>
      </c>
      <c r="G139" s="223" t="s">
        <v>1266</v>
      </c>
      <c r="H139" s="224">
        <v>40</v>
      </c>
      <c r="I139" s="225"/>
      <c r="J139" s="226">
        <f>ROUND(I139*H139,2)</f>
        <v>0</v>
      </c>
      <c r="K139" s="222" t="s">
        <v>21</v>
      </c>
      <c r="L139" s="71"/>
      <c r="M139" s="227" t="s">
        <v>21</v>
      </c>
      <c r="N139" s="228" t="s">
        <v>43</v>
      </c>
      <c r="O139" s="46"/>
      <c r="P139" s="229">
        <f>O139*H139</f>
        <v>0</v>
      </c>
      <c r="Q139" s="229">
        <v>0</v>
      </c>
      <c r="R139" s="229">
        <f>Q139*H139</f>
        <v>0</v>
      </c>
      <c r="S139" s="229">
        <v>0</v>
      </c>
      <c r="T139" s="230">
        <f>S139*H139</f>
        <v>0</v>
      </c>
      <c r="AR139" s="23" t="s">
        <v>174</v>
      </c>
      <c r="AT139" s="23" t="s">
        <v>137</v>
      </c>
      <c r="AU139" s="23" t="s">
        <v>80</v>
      </c>
      <c r="AY139" s="23" t="s">
        <v>134</v>
      </c>
      <c r="BE139" s="231">
        <f>IF(N139="základní",J139,0)</f>
        <v>0</v>
      </c>
      <c r="BF139" s="231">
        <f>IF(N139="snížená",J139,0)</f>
        <v>0</v>
      </c>
      <c r="BG139" s="231">
        <f>IF(N139="zákl. přenesená",J139,0)</f>
        <v>0</v>
      </c>
      <c r="BH139" s="231">
        <f>IF(N139="sníž. přenesená",J139,0)</f>
        <v>0</v>
      </c>
      <c r="BI139" s="231">
        <f>IF(N139="nulová",J139,0)</f>
        <v>0</v>
      </c>
      <c r="BJ139" s="23" t="s">
        <v>80</v>
      </c>
      <c r="BK139" s="231">
        <f>ROUND(I139*H139,2)</f>
        <v>0</v>
      </c>
      <c r="BL139" s="23" t="s">
        <v>174</v>
      </c>
      <c r="BM139" s="23" t="s">
        <v>684</v>
      </c>
    </row>
    <row r="140" spans="2:65" s="1" customFormat="1" ht="25.5" customHeight="1">
      <c r="B140" s="45"/>
      <c r="C140" s="220" t="s">
        <v>1320</v>
      </c>
      <c r="D140" s="220" t="s">
        <v>137</v>
      </c>
      <c r="E140" s="221" t="s">
        <v>1321</v>
      </c>
      <c r="F140" s="222" t="s">
        <v>1322</v>
      </c>
      <c r="G140" s="223" t="s">
        <v>1193</v>
      </c>
      <c r="H140" s="224">
        <v>1</v>
      </c>
      <c r="I140" s="225"/>
      <c r="J140" s="226">
        <f>ROUND(I140*H140,2)</f>
        <v>0</v>
      </c>
      <c r="K140" s="222" t="s">
        <v>21</v>
      </c>
      <c r="L140" s="71"/>
      <c r="M140" s="227" t="s">
        <v>21</v>
      </c>
      <c r="N140" s="228" t="s">
        <v>43</v>
      </c>
      <c r="O140" s="46"/>
      <c r="P140" s="229">
        <f>O140*H140</f>
        <v>0</v>
      </c>
      <c r="Q140" s="229">
        <v>0</v>
      </c>
      <c r="R140" s="229">
        <f>Q140*H140</f>
        <v>0</v>
      </c>
      <c r="S140" s="229">
        <v>0</v>
      </c>
      <c r="T140" s="230">
        <f>S140*H140</f>
        <v>0</v>
      </c>
      <c r="AR140" s="23" t="s">
        <v>174</v>
      </c>
      <c r="AT140" s="23" t="s">
        <v>137</v>
      </c>
      <c r="AU140" s="23" t="s">
        <v>80</v>
      </c>
      <c r="AY140" s="23" t="s">
        <v>134</v>
      </c>
      <c r="BE140" s="231">
        <f>IF(N140="základní",J140,0)</f>
        <v>0</v>
      </c>
      <c r="BF140" s="231">
        <f>IF(N140="snížená",J140,0)</f>
        <v>0</v>
      </c>
      <c r="BG140" s="231">
        <f>IF(N140="zákl. přenesená",J140,0)</f>
        <v>0</v>
      </c>
      <c r="BH140" s="231">
        <f>IF(N140="sníž. přenesená",J140,0)</f>
        <v>0</v>
      </c>
      <c r="BI140" s="231">
        <f>IF(N140="nulová",J140,0)</f>
        <v>0</v>
      </c>
      <c r="BJ140" s="23" t="s">
        <v>80</v>
      </c>
      <c r="BK140" s="231">
        <f>ROUND(I140*H140,2)</f>
        <v>0</v>
      </c>
      <c r="BL140" s="23" t="s">
        <v>174</v>
      </c>
      <c r="BM140" s="23" t="s">
        <v>692</v>
      </c>
    </row>
    <row r="141" spans="2:65" s="1" customFormat="1" ht="25.5" customHeight="1">
      <c r="B141" s="45"/>
      <c r="C141" s="220" t="s">
        <v>1323</v>
      </c>
      <c r="D141" s="220" t="s">
        <v>137</v>
      </c>
      <c r="E141" s="221" t="s">
        <v>1324</v>
      </c>
      <c r="F141" s="222" t="s">
        <v>1325</v>
      </c>
      <c r="G141" s="223" t="s">
        <v>1193</v>
      </c>
      <c r="H141" s="224">
        <v>1</v>
      </c>
      <c r="I141" s="225"/>
      <c r="J141" s="226">
        <f>ROUND(I141*H141,2)</f>
        <v>0</v>
      </c>
      <c r="K141" s="222" t="s">
        <v>21</v>
      </c>
      <c r="L141" s="71"/>
      <c r="M141" s="227" t="s">
        <v>21</v>
      </c>
      <c r="N141" s="228" t="s">
        <v>43</v>
      </c>
      <c r="O141" s="46"/>
      <c r="P141" s="229">
        <f>O141*H141</f>
        <v>0</v>
      </c>
      <c r="Q141" s="229">
        <v>0</v>
      </c>
      <c r="R141" s="229">
        <f>Q141*H141</f>
        <v>0</v>
      </c>
      <c r="S141" s="229">
        <v>0</v>
      </c>
      <c r="T141" s="230">
        <f>S141*H141</f>
        <v>0</v>
      </c>
      <c r="AR141" s="23" t="s">
        <v>174</v>
      </c>
      <c r="AT141" s="23" t="s">
        <v>137</v>
      </c>
      <c r="AU141" s="23" t="s">
        <v>80</v>
      </c>
      <c r="AY141" s="23" t="s">
        <v>134</v>
      </c>
      <c r="BE141" s="231">
        <f>IF(N141="základní",J141,0)</f>
        <v>0</v>
      </c>
      <c r="BF141" s="231">
        <f>IF(N141="snížená",J141,0)</f>
        <v>0</v>
      </c>
      <c r="BG141" s="231">
        <f>IF(N141="zákl. přenesená",J141,0)</f>
        <v>0</v>
      </c>
      <c r="BH141" s="231">
        <f>IF(N141="sníž. přenesená",J141,0)</f>
        <v>0</v>
      </c>
      <c r="BI141" s="231">
        <f>IF(N141="nulová",J141,0)</f>
        <v>0</v>
      </c>
      <c r="BJ141" s="23" t="s">
        <v>80</v>
      </c>
      <c r="BK141" s="231">
        <f>ROUND(I141*H141,2)</f>
        <v>0</v>
      </c>
      <c r="BL141" s="23" t="s">
        <v>174</v>
      </c>
      <c r="BM141" s="23" t="s">
        <v>703</v>
      </c>
    </row>
    <row r="142" spans="2:65" s="1" customFormat="1" ht="16.5" customHeight="1">
      <c r="B142" s="45"/>
      <c r="C142" s="220" t="s">
        <v>1326</v>
      </c>
      <c r="D142" s="220" t="s">
        <v>137</v>
      </c>
      <c r="E142" s="221" t="s">
        <v>1327</v>
      </c>
      <c r="F142" s="222" t="s">
        <v>1328</v>
      </c>
      <c r="G142" s="223" t="s">
        <v>1193</v>
      </c>
      <c r="H142" s="224">
        <v>1</v>
      </c>
      <c r="I142" s="225"/>
      <c r="J142" s="226">
        <f>ROUND(I142*H142,2)</f>
        <v>0</v>
      </c>
      <c r="K142" s="222" t="s">
        <v>21</v>
      </c>
      <c r="L142" s="71"/>
      <c r="M142" s="227" t="s">
        <v>21</v>
      </c>
      <c r="N142" s="228" t="s">
        <v>43</v>
      </c>
      <c r="O142" s="46"/>
      <c r="P142" s="229">
        <f>O142*H142</f>
        <v>0</v>
      </c>
      <c r="Q142" s="229">
        <v>0</v>
      </c>
      <c r="R142" s="229">
        <f>Q142*H142</f>
        <v>0</v>
      </c>
      <c r="S142" s="229">
        <v>0</v>
      </c>
      <c r="T142" s="230">
        <f>S142*H142</f>
        <v>0</v>
      </c>
      <c r="AR142" s="23" t="s">
        <v>174</v>
      </c>
      <c r="AT142" s="23" t="s">
        <v>137</v>
      </c>
      <c r="AU142" s="23" t="s">
        <v>80</v>
      </c>
      <c r="AY142" s="23" t="s">
        <v>134</v>
      </c>
      <c r="BE142" s="231">
        <f>IF(N142="základní",J142,0)</f>
        <v>0</v>
      </c>
      <c r="BF142" s="231">
        <f>IF(N142="snížená",J142,0)</f>
        <v>0</v>
      </c>
      <c r="BG142" s="231">
        <f>IF(N142="zákl. přenesená",J142,0)</f>
        <v>0</v>
      </c>
      <c r="BH142" s="231">
        <f>IF(N142="sníž. přenesená",J142,0)</f>
        <v>0</v>
      </c>
      <c r="BI142" s="231">
        <f>IF(N142="nulová",J142,0)</f>
        <v>0</v>
      </c>
      <c r="BJ142" s="23" t="s">
        <v>80</v>
      </c>
      <c r="BK142" s="231">
        <f>ROUND(I142*H142,2)</f>
        <v>0</v>
      </c>
      <c r="BL142" s="23" t="s">
        <v>174</v>
      </c>
      <c r="BM142" s="23" t="s">
        <v>712</v>
      </c>
    </row>
    <row r="143" spans="2:63" s="10" customFormat="1" ht="37.4" customHeight="1">
      <c r="B143" s="204"/>
      <c r="C143" s="205"/>
      <c r="D143" s="206" t="s">
        <v>71</v>
      </c>
      <c r="E143" s="207" t="s">
        <v>1329</v>
      </c>
      <c r="F143" s="207" t="s">
        <v>1330</v>
      </c>
      <c r="G143" s="205"/>
      <c r="H143" s="205"/>
      <c r="I143" s="208"/>
      <c r="J143" s="209">
        <f>BK143</f>
        <v>0</v>
      </c>
      <c r="K143" s="205"/>
      <c r="L143" s="210"/>
      <c r="M143" s="284"/>
      <c r="N143" s="285"/>
      <c r="O143" s="285"/>
      <c r="P143" s="286">
        <v>0</v>
      </c>
      <c r="Q143" s="285"/>
      <c r="R143" s="286">
        <v>0</v>
      </c>
      <c r="S143" s="285"/>
      <c r="T143" s="287">
        <v>0</v>
      </c>
      <c r="AR143" s="215" t="s">
        <v>80</v>
      </c>
      <c r="AT143" s="216" t="s">
        <v>71</v>
      </c>
      <c r="AU143" s="216" t="s">
        <v>72</v>
      </c>
      <c r="AY143" s="215" t="s">
        <v>134</v>
      </c>
      <c r="BK143" s="217">
        <v>0</v>
      </c>
    </row>
    <row r="144" spans="2:12" s="1" customFormat="1" ht="6.95" customHeight="1">
      <c r="B144" s="66"/>
      <c r="C144" s="67"/>
      <c r="D144" s="67"/>
      <c r="E144" s="67"/>
      <c r="F144" s="67"/>
      <c r="G144" s="67"/>
      <c r="H144" s="67"/>
      <c r="I144" s="165"/>
      <c r="J144" s="67"/>
      <c r="K144" s="67"/>
      <c r="L144" s="71"/>
    </row>
  </sheetData>
  <sheetProtection password="CC35" sheet="1" objects="1" scenarios="1" formatColumns="0" formatRows="0" autoFilter="0"/>
  <autoFilter ref="C80:K143"/>
  <mergeCells count="10">
    <mergeCell ref="E7:H7"/>
    <mergeCell ref="E9:H9"/>
    <mergeCell ref="E24:H24"/>
    <mergeCell ref="E45:H45"/>
    <mergeCell ref="E47:H47"/>
    <mergeCell ref="J51:J52"/>
    <mergeCell ref="E71:H71"/>
    <mergeCell ref="E73:H73"/>
    <mergeCell ref="G1:H1"/>
    <mergeCell ref="L2:V2"/>
  </mergeCells>
  <hyperlinks>
    <hyperlink ref="F1:G1" location="C2" display="1) Krycí list soupisu"/>
    <hyperlink ref="G1:H1" location="C54" display="2) Rekapitulace"/>
    <hyperlink ref="J1" location="C80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65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5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0"/>
      <c r="B1" s="136"/>
      <c r="C1" s="136"/>
      <c r="D1" s="137" t="s">
        <v>1</v>
      </c>
      <c r="E1" s="136"/>
      <c r="F1" s="138" t="s">
        <v>101</v>
      </c>
      <c r="G1" s="138" t="s">
        <v>102</v>
      </c>
      <c r="H1" s="138"/>
      <c r="I1" s="139"/>
      <c r="J1" s="138" t="s">
        <v>103</v>
      </c>
      <c r="K1" s="137" t="s">
        <v>104</v>
      </c>
      <c r="L1" s="138" t="s">
        <v>105</v>
      </c>
      <c r="M1" s="138"/>
      <c r="N1" s="138"/>
      <c r="O1" s="138"/>
      <c r="P1" s="138"/>
      <c r="Q1" s="138"/>
      <c r="R1" s="138"/>
      <c r="S1" s="138"/>
      <c r="T1" s="138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AT2" s="23" t="s">
        <v>97</v>
      </c>
    </row>
    <row r="3" spans="2:46" ht="6.95" customHeight="1">
      <c r="B3" s="24"/>
      <c r="C3" s="25"/>
      <c r="D3" s="25"/>
      <c r="E3" s="25"/>
      <c r="F3" s="25"/>
      <c r="G3" s="25"/>
      <c r="H3" s="25"/>
      <c r="I3" s="140"/>
      <c r="J3" s="25"/>
      <c r="K3" s="26"/>
      <c r="AT3" s="23" t="s">
        <v>82</v>
      </c>
    </row>
    <row r="4" spans="2:46" ht="36.95" customHeight="1">
      <c r="B4" s="27"/>
      <c r="C4" s="28"/>
      <c r="D4" s="29" t="s">
        <v>106</v>
      </c>
      <c r="E4" s="28"/>
      <c r="F4" s="28"/>
      <c r="G4" s="28"/>
      <c r="H4" s="28"/>
      <c r="I4" s="141"/>
      <c r="J4" s="28"/>
      <c r="K4" s="30"/>
      <c r="M4" s="31" t="s">
        <v>12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41"/>
      <c r="J5" s="28"/>
      <c r="K5" s="30"/>
    </row>
    <row r="6" spans="2:11" ht="13.5">
      <c r="B6" s="27"/>
      <c r="C6" s="28"/>
      <c r="D6" s="39" t="s">
        <v>18</v>
      </c>
      <c r="E6" s="28"/>
      <c r="F6" s="28"/>
      <c r="G6" s="28"/>
      <c r="H6" s="28"/>
      <c r="I6" s="141"/>
      <c r="J6" s="28"/>
      <c r="K6" s="30"/>
    </row>
    <row r="7" spans="2:11" ht="16.5" customHeight="1">
      <c r="B7" s="27"/>
      <c r="C7" s="28"/>
      <c r="D7" s="28"/>
      <c r="E7" s="142" t="str">
        <f>'Rekapitulace stavby'!K6</f>
        <v>Stavební úpravy objektu č.p.27- podkrovní vestavba</v>
      </c>
      <c r="F7" s="39"/>
      <c r="G7" s="39"/>
      <c r="H7" s="39"/>
      <c r="I7" s="141"/>
      <c r="J7" s="28"/>
      <c r="K7" s="30"/>
    </row>
    <row r="8" spans="2:11" s="1" customFormat="1" ht="13.5">
      <c r="B8" s="45"/>
      <c r="C8" s="46"/>
      <c r="D8" s="39" t="s">
        <v>107</v>
      </c>
      <c r="E8" s="46"/>
      <c r="F8" s="46"/>
      <c r="G8" s="46"/>
      <c r="H8" s="46"/>
      <c r="I8" s="143"/>
      <c r="J8" s="46"/>
      <c r="K8" s="50"/>
    </row>
    <row r="9" spans="2:11" s="1" customFormat="1" ht="36.95" customHeight="1">
      <c r="B9" s="45"/>
      <c r="C9" s="46"/>
      <c r="D9" s="46"/>
      <c r="E9" s="144" t="s">
        <v>1331</v>
      </c>
      <c r="F9" s="46"/>
      <c r="G9" s="46"/>
      <c r="H9" s="46"/>
      <c r="I9" s="143"/>
      <c r="J9" s="46"/>
      <c r="K9" s="50"/>
    </row>
    <row r="10" spans="2:11" s="1" customFormat="1" ht="13.5">
      <c r="B10" s="45"/>
      <c r="C10" s="46"/>
      <c r="D10" s="46"/>
      <c r="E10" s="46"/>
      <c r="F10" s="46"/>
      <c r="G10" s="46"/>
      <c r="H10" s="46"/>
      <c r="I10" s="143"/>
      <c r="J10" s="46"/>
      <c r="K10" s="50"/>
    </row>
    <row r="11" spans="2:11" s="1" customFormat="1" ht="14.4" customHeight="1">
      <c r="B11" s="45"/>
      <c r="C11" s="46"/>
      <c r="D11" s="39" t="s">
        <v>20</v>
      </c>
      <c r="E11" s="46"/>
      <c r="F11" s="34" t="s">
        <v>21</v>
      </c>
      <c r="G11" s="46"/>
      <c r="H11" s="46"/>
      <c r="I11" s="145" t="s">
        <v>22</v>
      </c>
      <c r="J11" s="34" t="s">
        <v>21</v>
      </c>
      <c r="K11" s="50"/>
    </row>
    <row r="12" spans="2:11" s="1" customFormat="1" ht="14.4" customHeight="1">
      <c r="B12" s="45"/>
      <c r="C12" s="46"/>
      <c r="D12" s="39" t="s">
        <v>23</v>
      </c>
      <c r="E12" s="46"/>
      <c r="F12" s="34" t="s">
        <v>1032</v>
      </c>
      <c r="G12" s="46"/>
      <c r="H12" s="46"/>
      <c r="I12" s="145" t="s">
        <v>25</v>
      </c>
      <c r="J12" s="146" t="str">
        <f>'Rekapitulace stavby'!AN8</f>
        <v>19. 11. 2017</v>
      </c>
      <c r="K12" s="50"/>
    </row>
    <row r="13" spans="2:11" s="1" customFormat="1" ht="10.8" customHeight="1">
      <c r="B13" s="45"/>
      <c r="C13" s="46"/>
      <c r="D13" s="46"/>
      <c r="E13" s="46"/>
      <c r="F13" s="46"/>
      <c r="G13" s="46"/>
      <c r="H13" s="46"/>
      <c r="I13" s="143"/>
      <c r="J13" s="46"/>
      <c r="K13" s="50"/>
    </row>
    <row r="14" spans="2:11" s="1" customFormat="1" ht="14.4" customHeight="1">
      <c r="B14" s="45"/>
      <c r="C14" s="46"/>
      <c r="D14" s="39" t="s">
        <v>27</v>
      </c>
      <c r="E14" s="46"/>
      <c r="F14" s="46"/>
      <c r="G14" s="46"/>
      <c r="H14" s="46"/>
      <c r="I14" s="145" t="s">
        <v>28</v>
      </c>
      <c r="J14" s="34" t="str">
        <f>IF('Rekapitulace stavby'!AN10="","",'Rekapitulace stavby'!AN10)</f>
        <v/>
      </c>
      <c r="K14" s="50"/>
    </row>
    <row r="15" spans="2:11" s="1" customFormat="1" ht="18" customHeight="1">
      <c r="B15" s="45"/>
      <c r="C15" s="46"/>
      <c r="D15" s="46"/>
      <c r="E15" s="34" t="str">
        <f>IF('Rekapitulace stavby'!E11="","",'Rekapitulace stavby'!E11)</f>
        <v>Obec Milín</v>
      </c>
      <c r="F15" s="46"/>
      <c r="G15" s="46"/>
      <c r="H15" s="46"/>
      <c r="I15" s="145" t="s">
        <v>30</v>
      </c>
      <c r="J15" s="34" t="str">
        <f>IF('Rekapitulace stavby'!AN11="","",'Rekapitulace stavby'!AN11)</f>
        <v/>
      </c>
      <c r="K15" s="50"/>
    </row>
    <row r="16" spans="2:11" s="1" customFormat="1" ht="6.95" customHeight="1">
      <c r="B16" s="45"/>
      <c r="C16" s="46"/>
      <c r="D16" s="46"/>
      <c r="E16" s="46"/>
      <c r="F16" s="46"/>
      <c r="G16" s="46"/>
      <c r="H16" s="46"/>
      <c r="I16" s="143"/>
      <c r="J16" s="46"/>
      <c r="K16" s="50"/>
    </row>
    <row r="17" spans="2:11" s="1" customFormat="1" ht="14.4" customHeight="1">
      <c r="B17" s="45"/>
      <c r="C17" s="46"/>
      <c r="D17" s="39" t="s">
        <v>31</v>
      </c>
      <c r="E17" s="46"/>
      <c r="F17" s="46"/>
      <c r="G17" s="46"/>
      <c r="H17" s="46"/>
      <c r="I17" s="145" t="s">
        <v>28</v>
      </c>
      <c r="J17" s="34" t="str">
        <f>IF('Rekapitulace stavby'!AN13="Vyplň údaj","",IF('Rekapitulace stavby'!AN13="","",'Rekapitulace stavby'!AN13))</f>
        <v/>
      </c>
      <c r="K17" s="50"/>
    </row>
    <row r="18" spans="2:11" s="1" customFormat="1" ht="18" customHeight="1">
      <c r="B18" s="45"/>
      <c r="C18" s="46"/>
      <c r="D18" s="46"/>
      <c r="E18" s="34" t="str">
        <f>IF('Rekapitulace stavby'!E14="Vyplň údaj","",IF('Rekapitulace stavby'!E14="","",'Rekapitulace stavby'!E14))</f>
        <v/>
      </c>
      <c r="F18" s="46"/>
      <c r="G18" s="46"/>
      <c r="H18" s="46"/>
      <c r="I18" s="145" t="s">
        <v>30</v>
      </c>
      <c r="J18" s="34" t="str">
        <f>IF('Rekapitulace stavby'!AN14="Vyplň údaj","",IF('Rekapitulace stavby'!AN14="","",'Rekapitulace stavby'!AN14))</f>
        <v/>
      </c>
      <c r="K18" s="50"/>
    </row>
    <row r="19" spans="2:11" s="1" customFormat="1" ht="6.95" customHeight="1">
      <c r="B19" s="45"/>
      <c r="C19" s="46"/>
      <c r="D19" s="46"/>
      <c r="E19" s="46"/>
      <c r="F19" s="46"/>
      <c r="G19" s="46"/>
      <c r="H19" s="46"/>
      <c r="I19" s="143"/>
      <c r="J19" s="46"/>
      <c r="K19" s="50"/>
    </row>
    <row r="20" spans="2:11" s="1" customFormat="1" ht="14.4" customHeight="1">
      <c r="B20" s="45"/>
      <c r="C20" s="46"/>
      <c r="D20" s="39" t="s">
        <v>33</v>
      </c>
      <c r="E20" s="46"/>
      <c r="F20" s="46"/>
      <c r="G20" s="46"/>
      <c r="H20" s="46"/>
      <c r="I20" s="145" t="s">
        <v>28</v>
      </c>
      <c r="J20" s="34" t="str">
        <f>IF('Rekapitulace stavby'!AN16="","",'Rekapitulace stavby'!AN16)</f>
        <v/>
      </c>
      <c r="K20" s="50"/>
    </row>
    <row r="21" spans="2:11" s="1" customFormat="1" ht="18" customHeight="1">
      <c r="B21" s="45"/>
      <c r="C21" s="46"/>
      <c r="D21" s="46"/>
      <c r="E21" s="34" t="str">
        <f>IF('Rekapitulace stavby'!E17="","",'Rekapitulace stavby'!E17)</f>
        <v>Aspira, projekční ateliér</v>
      </c>
      <c r="F21" s="46"/>
      <c r="G21" s="46"/>
      <c r="H21" s="46"/>
      <c r="I21" s="145" t="s">
        <v>30</v>
      </c>
      <c r="J21" s="34" t="str">
        <f>IF('Rekapitulace stavby'!AN17="","",'Rekapitulace stavby'!AN17)</f>
        <v/>
      </c>
      <c r="K21" s="50"/>
    </row>
    <row r="22" spans="2:11" s="1" customFormat="1" ht="6.95" customHeight="1">
      <c r="B22" s="45"/>
      <c r="C22" s="46"/>
      <c r="D22" s="46"/>
      <c r="E22" s="46"/>
      <c r="F22" s="46"/>
      <c r="G22" s="46"/>
      <c r="H22" s="46"/>
      <c r="I22" s="143"/>
      <c r="J22" s="46"/>
      <c r="K22" s="50"/>
    </row>
    <row r="23" spans="2:11" s="1" customFormat="1" ht="14.4" customHeight="1">
      <c r="B23" s="45"/>
      <c r="C23" s="46"/>
      <c r="D23" s="39" t="s">
        <v>36</v>
      </c>
      <c r="E23" s="46"/>
      <c r="F23" s="46"/>
      <c r="G23" s="46"/>
      <c r="H23" s="46"/>
      <c r="I23" s="143"/>
      <c r="J23" s="46"/>
      <c r="K23" s="50"/>
    </row>
    <row r="24" spans="2:11" s="6" customFormat="1" ht="16.5" customHeight="1">
      <c r="B24" s="147"/>
      <c r="C24" s="148"/>
      <c r="D24" s="148"/>
      <c r="E24" s="43" t="s">
        <v>21</v>
      </c>
      <c r="F24" s="43"/>
      <c r="G24" s="43"/>
      <c r="H24" s="43"/>
      <c r="I24" s="149"/>
      <c r="J24" s="148"/>
      <c r="K24" s="150"/>
    </row>
    <row r="25" spans="2:11" s="1" customFormat="1" ht="6.95" customHeight="1">
      <c r="B25" s="45"/>
      <c r="C25" s="46"/>
      <c r="D25" s="46"/>
      <c r="E25" s="46"/>
      <c r="F25" s="46"/>
      <c r="G25" s="46"/>
      <c r="H25" s="46"/>
      <c r="I25" s="143"/>
      <c r="J25" s="46"/>
      <c r="K25" s="50"/>
    </row>
    <row r="26" spans="2:11" s="1" customFormat="1" ht="6.95" customHeight="1">
      <c r="B26" s="45"/>
      <c r="C26" s="46"/>
      <c r="D26" s="105"/>
      <c r="E26" s="105"/>
      <c r="F26" s="105"/>
      <c r="G26" s="105"/>
      <c r="H26" s="105"/>
      <c r="I26" s="151"/>
      <c r="J26" s="105"/>
      <c r="K26" s="152"/>
    </row>
    <row r="27" spans="2:11" s="1" customFormat="1" ht="25.4" customHeight="1">
      <c r="B27" s="45"/>
      <c r="C27" s="46"/>
      <c r="D27" s="153" t="s">
        <v>38</v>
      </c>
      <c r="E27" s="46"/>
      <c r="F27" s="46"/>
      <c r="G27" s="46"/>
      <c r="H27" s="46"/>
      <c r="I27" s="143"/>
      <c r="J27" s="154">
        <f>ROUND(J82,2)</f>
        <v>0</v>
      </c>
      <c r="K27" s="50"/>
    </row>
    <row r="28" spans="2:11" s="1" customFormat="1" ht="6.95" customHeight="1">
      <c r="B28" s="45"/>
      <c r="C28" s="46"/>
      <c r="D28" s="105"/>
      <c r="E28" s="105"/>
      <c r="F28" s="105"/>
      <c r="G28" s="105"/>
      <c r="H28" s="105"/>
      <c r="I28" s="151"/>
      <c r="J28" s="105"/>
      <c r="K28" s="152"/>
    </row>
    <row r="29" spans="2:11" s="1" customFormat="1" ht="14.4" customHeight="1">
      <c r="B29" s="45"/>
      <c r="C29" s="46"/>
      <c r="D29" s="46"/>
      <c r="E29" s="46"/>
      <c r="F29" s="51" t="s">
        <v>40</v>
      </c>
      <c r="G29" s="46"/>
      <c r="H29" s="46"/>
      <c r="I29" s="155" t="s">
        <v>39</v>
      </c>
      <c r="J29" s="51" t="s">
        <v>41</v>
      </c>
      <c r="K29" s="50"/>
    </row>
    <row r="30" spans="2:11" s="1" customFormat="1" ht="14.4" customHeight="1">
      <c r="B30" s="45"/>
      <c r="C30" s="46"/>
      <c r="D30" s="54" t="s">
        <v>42</v>
      </c>
      <c r="E30" s="54" t="s">
        <v>43</v>
      </c>
      <c r="F30" s="156">
        <f>ROUND(SUM(BE82:BE164),2)</f>
        <v>0</v>
      </c>
      <c r="G30" s="46"/>
      <c r="H30" s="46"/>
      <c r="I30" s="157">
        <v>0.21</v>
      </c>
      <c r="J30" s="156">
        <f>ROUND(ROUND((SUM(BE82:BE164)),2)*I30,2)</f>
        <v>0</v>
      </c>
      <c r="K30" s="50"/>
    </row>
    <row r="31" spans="2:11" s="1" customFormat="1" ht="14.4" customHeight="1">
      <c r="B31" s="45"/>
      <c r="C31" s="46"/>
      <c r="D31" s="46"/>
      <c r="E31" s="54" t="s">
        <v>44</v>
      </c>
      <c r="F31" s="156">
        <f>ROUND(SUM(BF82:BF164),2)</f>
        <v>0</v>
      </c>
      <c r="G31" s="46"/>
      <c r="H31" s="46"/>
      <c r="I31" s="157">
        <v>0.15</v>
      </c>
      <c r="J31" s="156">
        <f>ROUND(ROUND((SUM(BF82:BF164)),2)*I31,2)</f>
        <v>0</v>
      </c>
      <c r="K31" s="50"/>
    </row>
    <row r="32" spans="2:11" s="1" customFormat="1" ht="14.4" customHeight="1" hidden="1">
      <c r="B32" s="45"/>
      <c r="C32" s="46"/>
      <c r="D32" s="46"/>
      <c r="E32" s="54" t="s">
        <v>45</v>
      </c>
      <c r="F32" s="156">
        <f>ROUND(SUM(BG82:BG164),2)</f>
        <v>0</v>
      </c>
      <c r="G32" s="46"/>
      <c r="H32" s="46"/>
      <c r="I32" s="157">
        <v>0.21</v>
      </c>
      <c r="J32" s="156">
        <v>0</v>
      </c>
      <c r="K32" s="50"/>
    </row>
    <row r="33" spans="2:11" s="1" customFormat="1" ht="14.4" customHeight="1" hidden="1">
      <c r="B33" s="45"/>
      <c r="C33" s="46"/>
      <c r="D33" s="46"/>
      <c r="E33" s="54" t="s">
        <v>46</v>
      </c>
      <c r="F33" s="156">
        <f>ROUND(SUM(BH82:BH164),2)</f>
        <v>0</v>
      </c>
      <c r="G33" s="46"/>
      <c r="H33" s="46"/>
      <c r="I33" s="157">
        <v>0.15</v>
      </c>
      <c r="J33" s="156">
        <v>0</v>
      </c>
      <c r="K33" s="50"/>
    </row>
    <row r="34" spans="2:11" s="1" customFormat="1" ht="14.4" customHeight="1" hidden="1">
      <c r="B34" s="45"/>
      <c r="C34" s="46"/>
      <c r="D34" s="46"/>
      <c r="E34" s="54" t="s">
        <v>47</v>
      </c>
      <c r="F34" s="156">
        <f>ROUND(SUM(BI82:BI164),2)</f>
        <v>0</v>
      </c>
      <c r="G34" s="46"/>
      <c r="H34" s="46"/>
      <c r="I34" s="157">
        <v>0</v>
      </c>
      <c r="J34" s="156">
        <v>0</v>
      </c>
      <c r="K34" s="50"/>
    </row>
    <row r="35" spans="2:11" s="1" customFormat="1" ht="6.95" customHeight="1">
      <c r="B35" s="45"/>
      <c r="C35" s="46"/>
      <c r="D35" s="46"/>
      <c r="E35" s="46"/>
      <c r="F35" s="46"/>
      <c r="G35" s="46"/>
      <c r="H35" s="46"/>
      <c r="I35" s="143"/>
      <c r="J35" s="46"/>
      <c r="K35" s="50"/>
    </row>
    <row r="36" spans="2:11" s="1" customFormat="1" ht="25.4" customHeight="1">
      <c r="B36" s="45"/>
      <c r="C36" s="158"/>
      <c r="D36" s="159" t="s">
        <v>48</v>
      </c>
      <c r="E36" s="97"/>
      <c r="F36" s="97"/>
      <c r="G36" s="160" t="s">
        <v>49</v>
      </c>
      <c r="H36" s="161" t="s">
        <v>50</v>
      </c>
      <c r="I36" s="162"/>
      <c r="J36" s="163">
        <f>SUM(J27:J34)</f>
        <v>0</v>
      </c>
      <c r="K36" s="164"/>
    </row>
    <row r="37" spans="2:11" s="1" customFormat="1" ht="14.4" customHeight="1">
      <c r="B37" s="66"/>
      <c r="C37" s="67"/>
      <c r="D37" s="67"/>
      <c r="E37" s="67"/>
      <c r="F37" s="67"/>
      <c r="G37" s="67"/>
      <c r="H37" s="67"/>
      <c r="I37" s="165"/>
      <c r="J37" s="67"/>
      <c r="K37" s="68"/>
    </row>
    <row r="41" spans="2:11" s="1" customFormat="1" ht="6.95" customHeight="1">
      <c r="B41" s="166"/>
      <c r="C41" s="167"/>
      <c r="D41" s="167"/>
      <c r="E41" s="167"/>
      <c r="F41" s="167"/>
      <c r="G41" s="167"/>
      <c r="H41" s="167"/>
      <c r="I41" s="168"/>
      <c r="J41" s="167"/>
      <c r="K41" s="169"/>
    </row>
    <row r="42" spans="2:11" s="1" customFormat="1" ht="36.95" customHeight="1">
      <c r="B42" s="45"/>
      <c r="C42" s="29" t="s">
        <v>109</v>
      </c>
      <c r="D42" s="46"/>
      <c r="E42" s="46"/>
      <c r="F42" s="46"/>
      <c r="G42" s="46"/>
      <c r="H42" s="46"/>
      <c r="I42" s="143"/>
      <c r="J42" s="46"/>
      <c r="K42" s="50"/>
    </row>
    <row r="43" spans="2:11" s="1" customFormat="1" ht="6.95" customHeight="1">
      <c r="B43" s="45"/>
      <c r="C43" s="46"/>
      <c r="D43" s="46"/>
      <c r="E43" s="46"/>
      <c r="F43" s="46"/>
      <c r="G43" s="46"/>
      <c r="H43" s="46"/>
      <c r="I43" s="143"/>
      <c r="J43" s="46"/>
      <c r="K43" s="50"/>
    </row>
    <row r="44" spans="2:11" s="1" customFormat="1" ht="14.4" customHeight="1">
      <c r="B44" s="45"/>
      <c r="C44" s="39" t="s">
        <v>18</v>
      </c>
      <c r="D44" s="46"/>
      <c r="E44" s="46"/>
      <c r="F44" s="46"/>
      <c r="G44" s="46"/>
      <c r="H44" s="46"/>
      <c r="I44" s="143"/>
      <c r="J44" s="46"/>
      <c r="K44" s="50"/>
    </row>
    <row r="45" spans="2:11" s="1" customFormat="1" ht="16.5" customHeight="1">
      <c r="B45" s="45"/>
      <c r="C45" s="46"/>
      <c r="D45" s="46"/>
      <c r="E45" s="142" t="str">
        <f>E7</f>
        <v>Stavební úpravy objektu č.p.27- podkrovní vestavba</v>
      </c>
      <c r="F45" s="39"/>
      <c r="G45" s="39"/>
      <c r="H45" s="39"/>
      <c r="I45" s="143"/>
      <c r="J45" s="46"/>
      <c r="K45" s="50"/>
    </row>
    <row r="46" spans="2:11" s="1" customFormat="1" ht="14.4" customHeight="1">
      <c r="B46" s="45"/>
      <c r="C46" s="39" t="s">
        <v>107</v>
      </c>
      <c r="D46" s="46"/>
      <c r="E46" s="46"/>
      <c r="F46" s="46"/>
      <c r="G46" s="46"/>
      <c r="H46" s="46"/>
      <c r="I46" s="143"/>
      <c r="J46" s="46"/>
      <c r="K46" s="50"/>
    </row>
    <row r="47" spans="2:11" s="1" customFormat="1" ht="17.25" customHeight="1">
      <c r="B47" s="45"/>
      <c r="C47" s="46"/>
      <c r="D47" s="46"/>
      <c r="E47" s="144" t="str">
        <f>E9</f>
        <v>05 - Vytápění</v>
      </c>
      <c r="F47" s="46"/>
      <c r="G47" s="46"/>
      <c r="H47" s="46"/>
      <c r="I47" s="143"/>
      <c r="J47" s="46"/>
      <c r="K47" s="50"/>
    </row>
    <row r="48" spans="2:11" s="1" customFormat="1" ht="6.95" customHeight="1">
      <c r="B48" s="45"/>
      <c r="C48" s="46"/>
      <c r="D48" s="46"/>
      <c r="E48" s="46"/>
      <c r="F48" s="46"/>
      <c r="G48" s="46"/>
      <c r="H48" s="46"/>
      <c r="I48" s="143"/>
      <c r="J48" s="46"/>
      <c r="K48" s="50"/>
    </row>
    <row r="49" spans="2:11" s="1" customFormat="1" ht="18" customHeight="1">
      <c r="B49" s="45"/>
      <c r="C49" s="39" t="s">
        <v>23</v>
      </c>
      <c r="D49" s="46"/>
      <c r="E49" s="46"/>
      <c r="F49" s="34" t="str">
        <f>F12</f>
        <v xml:space="preserve"> </v>
      </c>
      <c r="G49" s="46"/>
      <c r="H49" s="46"/>
      <c r="I49" s="145" t="s">
        <v>25</v>
      </c>
      <c r="J49" s="146" t="str">
        <f>IF(J12="","",J12)</f>
        <v>19. 11. 2017</v>
      </c>
      <c r="K49" s="50"/>
    </row>
    <row r="50" spans="2:11" s="1" customFormat="1" ht="6.95" customHeight="1">
      <c r="B50" s="45"/>
      <c r="C50" s="46"/>
      <c r="D50" s="46"/>
      <c r="E50" s="46"/>
      <c r="F50" s="46"/>
      <c r="G50" s="46"/>
      <c r="H50" s="46"/>
      <c r="I50" s="143"/>
      <c r="J50" s="46"/>
      <c r="K50" s="50"/>
    </row>
    <row r="51" spans="2:11" s="1" customFormat="1" ht="13.5">
      <c r="B51" s="45"/>
      <c r="C51" s="39" t="s">
        <v>27</v>
      </c>
      <c r="D51" s="46"/>
      <c r="E51" s="46"/>
      <c r="F51" s="34" t="str">
        <f>E15</f>
        <v>Obec Milín</v>
      </c>
      <c r="G51" s="46"/>
      <c r="H51" s="46"/>
      <c r="I51" s="145" t="s">
        <v>33</v>
      </c>
      <c r="J51" s="43" t="str">
        <f>E21</f>
        <v>Aspira, projekční ateliér</v>
      </c>
      <c r="K51" s="50"/>
    </row>
    <row r="52" spans="2:11" s="1" customFormat="1" ht="14.4" customHeight="1">
      <c r="B52" s="45"/>
      <c r="C52" s="39" t="s">
        <v>31</v>
      </c>
      <c r="D52" s="46"/>
      <c r="E52" s="46"/>
      <c r="F52" s="34" t="str">
        <f>IF(E18="","",E18)</f>
        <v/>
      </c>
      <c r="G52" s="46"/>
      <c r="H52" s="46"/>
      <c r="I52" s="143"/>
      <c r="J52" s="170"/>
      <c r="K52" s="50"/>
    </row>
    <row r="53" spans="2:11" s="1" customFormat="1" ht="10.3" customHeight="1">
      <c r="B53" s="45"/>
      <c r="C53" s="46"/>
      <c r="D53" s="46"/>
      <c r="E53" s="46"/>
      <c r="F53" s="46"/>
      <c r="G53" s="46"/>
      <c r="H53" s="46"/>
      <c r="I53" s="143"/>
      <c r="J53" s="46"/>
      <c r="K53" s="50"/>
    </row>
    <row r="54" spans="2:11" s="1" customFormat="1" ht="29.25" customHeight="1">
      <c r="B54" s="45"/>
      <c r="C54" s="171" t="s">
        <v>110</v>
      </c>
      <c r="D54" s="158"/>
      <c r="E54" s="158"/>
      <c r="F54" s="158"/>
      <c r="G54" s="158"/>
      <c r="H54" s="158"/>
      <c r="I54" s="172"/>
      <c r="J54" s="173" t="s">
        <v>111</v>
      </c>
      <c r="K54" s="174"/>
    </row>
    <row r="55" spans="2:11" s="1" customFormat="1" ht="10.3" customHeight="1">
      <c r="B55" s="45"/>
      <c r="C55" s="46"/>
      <c r="D55" s="46"/>
      <c r="E55" s="46"/>
      <c r="F55" s="46"/>
      <c r="G55" s="46"/>
      <c r="H55" s="46"/>
      <c r="I55" s="143"/>
      <c r="J55" s="46"/>
      <c r="K55" s="50"/>
    </row>
    <row r="56" spans="2:47" s="1" customFormat="1" ht="29.25" customHeight="1">
      <c r="B56" s="45"/>
      <c r="C56" s="175" t="s">
        <v>112</v>
      </c>
      <c r="D56" s="46"/>
      <c r="E56" s="46"/>
      <c r="F56" s="46"/>
      <c r="G56" s="46"/>
      <c r="H56" s="46"/>
      <c r="I56" s="143"/>
      <c r="J56" s="154">
        <f>J82</f>
        <v>0</v>
      </c>
      <c r="K56" s="50"/>
      <c r="AU56" s="23" t="s">
        <v>113</v>
      </c>
    </row>
    <row r="57" spans="2:11" s="7" customFormat="1" ht="24.95" customHeight="1">
      <c r="B57" s="176"/>
      <c r="C57" s="177"/>
      <c r="D57" s="178" t="s">
        <v>1332</v>
      </c>
      <c r="E57" s="179"/>
      <c r="F57" s="179"/>
      <c r="G57" s="179"/>
      <c r="H57" s="179"/>
      <c r="I57" s="180"/>
      <c r="J57" s="181">
        <f>J83</f>
        <v>0</v>
      </c>
      <c r="K57" s="182"/>
    </row>
    <row r="58" spans="2:11" s="7" customFormat="1" ht="24.95" customHeight="1">
      <c r="B58" s="176"/>
      <c r="C58" s="177"/>
      <c r="D58" s="178" t="s">
        <v>1333</v>
      </c>
      <c r="E58" s="179"/>
      <c r="F58" s="179"/>
      <c r="G58" s="179"/>
      <c r="H58" s="179"/>
      <c r="I58" s="180"/>
      <c r="J58" s="181">
        <f>J93</f>
        <v>0</v>
      </c>
      <c r="K58" s="182"/>
    </row>
    <row r="59" spans="2:11" s="7" customFormat="1" ht="24.95" customHeight="1">
      <c r="B59" s="176"/>
      <c r="C59" s="177"/>
      <c r="D59" s="178" t="s">
        <v>1334</v>
      </c>
      <c r="E59" s="179"/>
      <c r="F59" s="179"/>
      <c r="G59" s="179"/>
      <c r="H59" s="179"/>
      <c r="I59" s="180"/>
      <c r="J59" s="181">
        <f>J100</f>
        <v>0</v>
      </c>
      <c r="K59" s="182"/>
    </row>
    <row r="60" spans="2:11" s="7" customFormat="1" ht="24.95" customHeight="1">
      <c r="B60" s="176"/>
      <c r="C60" s="177"/>
      <c r="D60" s="178" t="s">
        <v>1335</v>
      </c>
      <c r="E60" s="179"/>
      <c r="F60" s="179"/>
      <c r="G60" s="179"/>
      <c r="H60" s="179"/>
      <c r="I60" s="180"/>
      <c r="J60" s="181">
        <f>J115</f>
        <v>0</v>
      </c>
      <c r="K60" s="182"/>
    </row>
    <row r="61" spans="2:11" s="7" customFormat="1" ht="24.95" customHeight="1">
      <c r="B61" s="176"/>
      <c r="C61" s="177"/>
      <c r="D61" s="178" t="s">
        <v>1336</v>
      </c>
      <c r="E61" s="179"/>
      <c r="F61" s="179"/>
      <c r="G61" s="179"/>
      <c r="H61" s="179"/>
      <c r="I61" s="180"/>
      <c r="J61" s="181">
        <f>J127</f>
        <v>0</v>
      </c>
      <c r="K61" s="182"/>
    </row>
    <row r="62" spans="2:11" s="7" customFormat="1" ht="24.95" customHeight="1">
      <c r="B62" s="176"/>
      <c r="C62" s="177"/>
      <c r="D62" s="178" t="s">
        <v>1337</v>
      </c>
      <c r="E62" s="179"/>
      <c r="F62" s="179"/>
      <c r="G62" s="179"/>
      <c r="H62" s="179"/>
      <c r="I62" s="180"/>
      <c r="J62" s="181">
        <f>J150</f>
        <v>0</v>
      </c>
      <c r="K62" s="182"/>
    </row>
    <row r="63" spans="2:11" s="1" customFormat="1" ht="21.8" customHeight="1">
      <c r="B63" s="45"/>
      <c r="C63" s="46"/>
      <c r="D63" s="46"/>
      <c r="E63" s="46"/>
      <c r="F63" s="46"/>
      <c r="G63" s="46"/>
      <c r="H63" s="46"/>
      <c r="I63" s="143"/>
      <c r="J63" s="46"/>
      <c r="K63" s="50"/>
    </row>
    <row r="64" spans="2:11" s="1" customFormat="1" ht="6.95" customHeight="1">
      <c r="B64" s="66"/>
      <c r="C64" s="67"/>
      <c r="D64" s="67"/>
      <c r="E64" s="67"/>
      <c r="F64" s="67"/>
      <c r="G64" s="67"/>
      <c r="H64" s="67"/>
      <c r="I64" s="165"/>
      <c r="J64" s="67"/>
      <c r="K64" s="68"/>
    </row>
    <row r="68" spans="2:12" s="1" customFormat="1" ht="6.95" customHeight="1">
      <c r="B68" s="69"/>
      <c r="C68" s="70"/>
      <c r="D68" s="70"/>
      <c r="E68" s="70"/>
      <c r="F68" s="70"/>
      <c r="G68" s="70"/>
      <c r="H68" s="70"/>
      <c r="I68" s="168"/>
      <c r="J68" s="70"/>
      <c r="K68" s="70"/>
      <c r="L68" s="71"/>
    </row>
    <row r="69" spans="2:12" s="1" customFormat="1" ht="36.95" customHeight="1">
      <c r="B69" s="45"/>
      <c r="C69" s="72" t="s">
        <v>117</v>
      </c>
      <c r="D69" s="73"/>
      <c r="E69" s="73"/>
      <c r="F69" s="73"/>
      <c r="G69" s="73"/>
      <c r="H69" s="73"/>
      <c r="I69" s="190"/>
      <c r="J69" s="73"/>
      <c r="K69" s="73"/>
      <c r="L69" s="71"/>
    </row>
    <row r="70" spans="2:12" s="1" customFormat="1" ht="6.95" customHeight="1">
      <c r="B70" s="45"/>
      <c r="C70" s="73"/>
      <c r="D70" s="73"/>
      <c r="E70" s="73"/>
      <c r="F70" s="73"/>
      <c r="G70" s="73"/>
      <c r="H70" s="73"/>
      <c r="I70" s="190"/>
      <c r="J70" s="73"/>
      <c r="K70" s="73"/>
      <c r="L70" s="71"/>
    </row>
    <row r="71" spans="2:12" s="1" customFormat="1" ht="14.4" customHeight="1">
      <c r="B71" s="45"/>
      <c r="C71" s="75" t="s">
        <v>18</v>
      </c>
      <c r="D71" s="73"/>
      <c r="E71" s="73"/>
      <c r="F71" s="73"/>
      <c r="G71" s="73"/>
      <c r="H71" s="73"/>
      <c r="I71" s="190"/>
      <c r="J71" s="73"/>
      <c r="K71" s="73"/>
      <c r="L71" s="71"/>
    </row>
    <row r="72" spans="2:12" s="1" customFormat="1" ht="16.5" customHeight="1">
      <c r="B72" s="45"/>
      <c r="C72" s="73"/>
      <c r="D72" s="73"/>
      <c r="E72" s="191" t="str">
        <f>E7</f>
        <v>Stavební úpravy objektu č.p.27- podkrovní vestavba</v>
      </c>
      <c r="F72" s="75"/>
      <c r="G72" s="75"/>
      <c r="H72" s="75"/>
      <c r="I72" s="190"/>
      <c r="J72" s="73"/>
      <c r="K72" s="73"/>
      <c r="L72" s="71"/>
    </row>
    <row r="73" spans="2:12" s="1" customFormat="1" ht="14.4" customHeight="1">
      <c r="B73" s="45"/>
      <c r="C73" s="75" t="s">
        <v>107</v>
      </c>
      <c r="D73" s="73"/>
      <c r="E73" s="73"/>
      <c r="F73" s="73"/>
      <c r="G73" s="73"/>
      <c r="H73" s="73"/>
      <c r="I73" s="190"/>
      <c r="J73" s="73"/>
      <c r="K73" s="73"/>
      <c r="L73" s="71"/>
    </row>
    <row r="74" spans="2:12" s="1" customFormat="1" ht="17.25" customHeight="1">
      <c r="B74" s="45"/>
      <c r="C74" s="73"/>
      <c r="D74" s="73"/>
      <c r="E74" s="81" t="str">
        <f>E9</f>
        <v>05 - Vytápění</v>
      </c>
      <c r="F74" s="73"/>
      <c r="G74" s="73"/>
      <c r="H74" s="73"/>
      <c r="I74" s="190"/>
      <c r="J74" s="73"/>
      <c r="K74" s="73"/>
      <c r="L74" s="71"/>
    </row>
    <row r="75" spans="2:12" s="1" customFormat="1" ht="6.95" customHeight="1">
      <c r="B75" s="45"/>
      <c r="C75" s="73"/>
      <c r="D75" s="73"/>
      <c r="E75" s="73"/>
      <c r="F75" s="73"/>
      <c r="G75" s="73"/>
      <c r="H75" s="73"/>
      <c r="I75" s="190"/>
      <c r="J75" s="73"/>
      <c r="K75" s="73"/>
      <c r="L75" s="71"/>
    </row>
    <row r="76" spans="2:12" s="1" customFormat="1" ht="18" customHeight="1">
      <c r="B76" s="45"/>
      <c r="C76" s="75" t="s">
        <v>23</v>
      </c>
      <c r="D76" s="73"/>
      <c r="E76" s="73"/>
      <c r="F76" s="192" t="str">
        <f>F12</f>
        <v xml:space="preserve"> </v>
      </c>
      <c r="G76" s="73"/>
      <c r="H76" s="73"/>
      <c r="I76" s="193" t="s">
        <v>25</v>
      </c>
      <c r="J76" s="84" t="str">
        <f>IF(J12="","",J12)</f>
        <v>19. 11. 2017</v>
      </c>
      <c r="K76" s="73"/>
      <c r="L76" s="71"/>
    </row>
    <row r="77" spans="2:12" s="1" customFormat="1" ht="6.95" customHeight="1">
      <c r="B77" s="45"/>
      <c r="C77" s="73"/>
      <c r="D77" s="73"/>
      <c r="E77" s="73"/>
      <c r="F77" s="73"/>
      <c r="G77" s="73"/>
      <c r="H77" s="73"/>
      <c r="I77" s="190"/>
      <c r="J77" s="73"/>
      <c r="K77" s="73"/>
      <c r="L77" s="71"/>
    </row>
    <row r="78" spans="2:12" s="1" customFormat="1" ht="13.5">
      <c r="B78" s="45"/>
      <c r="C78" s="75" t="s">
        <v>27</v>
      </c>
      <c r="D78" s="73"/>
      <c r="E78" s="73"/>
      <c r="F78" s="192" t="str">
        <f>E15</f>
        <v>Obec Milín</v>
      </c>
      <c r="G78" s="73"/>
      <c r="H78" s="73"/>
      <c r="I78" s="193" t="s">
        <v>33</v>
      </c>
      <c r="J78" s="192" t="str">
        <f>E21</f>
        <v>Aspira, projekční ateliér</v>
      </c>
      <c r="K78" s="73"/>
      <c r="L78" s="71"/>
    </row>
    <row r="79" spans="2:12" s="1" customFormat="1" ht="14.4" customHeight="1">
      <c r="B79" s="45"/>
      <c r="C79" s="75" t="s">
        <v>31</v>
      </c>
      <c r="D79" s="73"/>
      <c r="E79" s="73"/>
      <c r="F79" s="192" t="str">
        <f>IF(E18="","",E18)</f>
        <v/>
      </c>
      <c r="G79" s="73"/>
      <c r="H79" s="73"/>
      <c r="I79" s="190"/>
      <c r="J79" s="73"/>
      <c r="K79" s="73"/>
      <c r="L79" s="71"/>
    </row>
    <row r="80" spans="2:12" s="1" customFormat="1" ht="10.3" customHeight="1">
      <c r="B80" s="45"/>
      <c r="C80" s="73"/>
      <c r="D80" s="73"/>
      <c r="E80" s="73"/>
      <c r="F80" s="73"/>
      <c r="G80" s="73"/>
      <c r="H80" s="73"/>
      <c r="I80" s="190"/>
      <c r="J80" s="73"/>
      <c r="K80" s="73"/>
      <c r="L80" s="71"/>
    </row>
    <row r="81" spans="2:20" s="9" customFormat="1" ht="29.25" customHeight="1">
      <c r="B81" s="194"/>
      <c r="C81" s="195" t="s">
        <v>118</v>
      </c>
      <c r="D81" s="196" t="s">
        <v>57</v>
      </c>
      <c r="E81" s="196" t="s">
        <v>53</v>
      </c>
      <c r="F81" s="196" t="s">
        <v>119</v>
      </c>
      <c r="G81" s="196" t="s">
        <v>120</v>
      </c>
      <c r="H81" s="196" t="s">
        <v>121</v>
      </c>
      <c r="I81" s="197" t="s">
        <v>122</v>
      </c>
      <c r="J81" s="196" t="s">
        <v>111</v>
      </c>
      <c r="K81" s="198" t="s">
        <v>123</v>
      </c>
      <c r="L81" s="199"/>
      <c r="M81" s="101" t="s">
        <v>124</v>
      </c>
      <c r="N81" s="102" t="s">
        <v>42</v>
      </c>
      <c r="O81" s="102" t="s">
        <v>125</v>
      </c>
      <c r="P81" s="102" t="s">
        <v>126</v>
      </c>
      <c r="Q81" s="102" t="s">
        <v>127</v>
      </c>
      <c r="R81" s="102" t="s">
        <v>128</v>
      </c>
      <c r="S81" s="102" t="s">
        <v>129</v>
      </c>
      <c r="T81" s="103" t="s">
        <v>130</v>
      </c>
    </row>
    <row r="82" spans="2:63" s="1" customFormat="1" ht="29.25" customHeight="1">
      <c r="B82" s="45"/>
      <c r="C82" s="107" t="s">
        <v>112</v>
      </c>
      <c r="D82" s="73"/>
      <c r="E82" s="73"/>
      <c r="F82" s="73"/>
      <c r="G82" s="73"/>
      <c r="H82" s="73"/>
      <c r="I82" s="190"/>
      <c r="J82" s="200">
        <f>BK82</f>
        <v>0</v>
      </c>
      <c r="K82" s="73"/>
      <c r="L82" s="71"/>
      <c r="M82" s="104"/>
      <c r="N82" s="105"/>
      <c r="O82" s="105"/>
      <c r="P82" s="201">
        <f>P83+P93+P100+P115+P127+P150</f>
        <v>0</v>
      </c>
      <c r="Q82" s="105"/>
      <c r="R82" s="201">
        <f>R83+R93+R100+R115+R127+R150</f>
        <v>0</v>
      </c>
      <c r="S82" s="105"/>
      <c r="T82" s="202">
        <f>T83+T93+T100+T115+T127+T150</f>
        <v>0</v>
      </c>
      <c r="AT82" s="23" t="s">
        <v>71</v>
      </c>
      <c r="AU82" s="23" t="s">
        <v>113</v>
      </c>
      <c r="BK82" s="203">
        <f>BK83+BK93+BK100+BK115+BK127+BK150</f>
        <v>0</v>
      </c>
    </row>
    <row r="83" spans="2:63" s="10" customFormat="1" ht="37.4" customHeight="1">
      <c r="B83" s="204"/>
      <c r="C83" s="205"/>
      <c r="D83" s="206" t="s">
        <v>71</v>
      </c>
      <c r="E83" s="207" t="s">
        <v>1137</v>
      </c>
      <c r="F83" s="207" t="s">
        <v>1338</v>
      </c>
      <c r="G83" s="205"/>
      <c r="H83" s="205"/>
      <c r="I83" s="208"/>
      <c r="J83" s="209">
        <f>BK83</f>
        <v>0</v>
      </c>
      <c r="K83" s="205"/>
      <c r="L83" s="210"/>
      <c r="M83" s="211"/>
      <c r="N83" s="212"/>
      <c r="O83" s="212"/>
      <c r="P83" s="213">
        <f>SUM(P84:P92)</f>
        <v>0</v>
      </c>
      <c r="Q83" s="212"/>
      <c r="R83" s="213">
        <f>SUM(R84:R92)</f>
        <v>0</v>
      </c>
      <c r="S83" s="212"/>
      <c r="T83" s="214">
        <f>SUM(T84:T92)</f>
        <v>0</v>
      </c>
      <c r="AR83" s="215" t="s">
        <v>80</v>
      </c>
      <c r="AT83" s="216" t="s">
        <v>71</v>
      </c>
      <c r="AU83" s="216" t="s">
        <v>72</v>
      </c>
      <c r="AY83" s="215" t="s">
        <v>134</v>
      </c>
      <c r="BK83" s="217">
        <f>SUM(BK84:BK92)</f>
        <v>0</v>
      </c>
    </row>
    <row r="84" spans="2:65" s="1" customFormat="1" ht="16.5" customHeight="1">
      <c r="B84" s="45"/>
      <c r="C84" s="220" t="s">
        <v>80</v>
      </c>
      <c r="D84" s="220" t="s">
        <v>137</v>
      </c>
      <c r="E84" s="221" t="s">
        <v>1139</v>
      </c>
      <c r="F84" s="222" t="s">
        <v>1339</v>
      </c>
      <c r="G84" s="223" t="s">
        <v>232</v>
      </c>
      <c r="H84" s="224">
        <v>4</v>
      </c>
      <c r="I84" s="225"/>
      <c r="J84" s="226">
        <f>ROUND(I84*H84,2)</f>
        <v>0</v>
      </c>
      <c r="K84" s="222" t="s">
        <v>21</v>
      </c>
      <c r="L84" s="71"/>
      <c r="M84" s="227" t="s">
        <v>21</v>
      </c>
      <c r="N84" s="228" t="s">
        <v>43</v>
      </c>
      <c r="O84" s="46"/>
      <c r="P84" s="229">
        <f>O84*H84</f>
        <v>0</v>
      </c>
      <c r="Q84" s="229">
        <v>0</v>
      </c>
      <c r="R84" s="229">
        <f>Q84*H84</f>
        <v>0</v>
      </c>
      <c r="S84" s="229">
        <v>0</v>
      </c>
      <c r="T84" s="230">
        <f>S84*H84</f>
        <v>0</v>
      </c>
      <c r="AR84" s="23" t="s">
        <v>174</v>
      </c>
      <c r="AT84" s="23" t="s">
        <v>137</v>
      </c>
      <c r="AU84" s="23" t="s">
        <v>80</v>
      </c>
      <c r="AY84" s="23" t="s">
        <v>134</v>
      </c>
      <c r="BE84" s="231">
        <f>IF(N84="základní",J84,0)</f>
        <v>0</v>
      </c>
      <c r="BF84" s="231">
        <f>IF(N84="snížená",J84,0)</f>
        <v>0</v>
      </c>
      <c r="BG84" s="231">
        <f>IF(N84="zákl. přenesená",J84,0)</f>
        <v>0</v>
      </c>
      <c r="BH84" s="231">
        <f>IF(N84="sníž. přenesená",J84,0)</f>
        <v>0</v>
      </c>
      <c r="BI84" s="231">
        <f>IF(N84="nulová",J84,0)</f>
        <v>0</v>
      </c>
      <c r="BJ84" s="23" t="s">
        <v>80</v>
      </c>
      <c r="BK84" s="231">
        <f>ROUND(I84*H84,2)</f>
        <v>0</v>
      </c>
      <c r="BL84" s="23" t="s">
        <v>174</v>
      </c>
      <c r="BM84" s="23" t="s">
        <v>82</v>
      </c>
    </row>
    <row r="85" spans="2:65" s="1" customFormat="1" ht="16.5" customHeight="1">
      <c r="B85" s="45"/>
      <c r="C85" s="220" t="s">
        <v>82</v>
      </c>
      <c r="D85" s="220" t="s">
        <v>137</v>
      </c>
      <c r="E85" s="221" t="s">
        <v>1142</v>
      </c>
      <c r="F85" s="222" t="s">
        <v>1340</v>
      </c>
      <c r="G85" s="223" t="s">
        <v>232</v>
      </c>
      <c r="H85" s="224">
        <v>1</v>
      </c>
      <c r="I85" s="225"/>
      <c r="J85" s="226">
        <f>ROUND(I85*H85,2)</f>
        <v>0</v>
      </c>
      <c r="K85" s="222" t="s">
        <v>21</v>
      </c>
      <c r="L85" s="71"/>
      <c r="M85" s="227" t="s">
        <v>21</v>
      </c>
      <c r="N85" s="228" t="s">
        <v>43</v>
      </c>
      <c r="O85" s="46"/>
      <c r="P85" s="229">
        <f>O85*H85</f>
        <v>0</v>
      </c>
      <c r="Q85" s="229">
        <v>0</v>
      </c>
      <c r="R85" s="229">
        <f>Q85*H85</f>
        <v>0</v>
      </c>
      <c r="S85" s="229">
        <v>0</v>
      </c>
      <c r="T85" s="230">
        <f>S85*H85</f>
        <v>0</v>
      </c>
      <c r="AR85" s="23" t="s">
        <v>174</v>
      </c>
      <c r="AT85" s="23" t="s">
        <v>137</v>
      </c>
      <c r="AU85" s="23" t="s">
        <v>80</v>
      </c>
      <c r="AY85" s="23" t="s">
        <v>134</v>
      </c>
      <c r="BE85" s="231">
        <f>IF(N85="základní",J85,0)</f>
        <v>0</v>
      </c>
      <c r="BF85" s="231">
        <f>IF(N85="snížená",J85,0)</f>
        <v>0</v>
      </c>
      <c r="BG85" s="231">
        <f>IF(N85="zákl. přenesená",J85,0)</f>
        <v>0</v>
      </c>
      <c r="BH85" s="231">
        <f>IF(N85="sníž. přenesená",J85,0)</f>
        <v>0</v>
      </c>
      <c r="BI85" s="231">
        <f>IF(N85="nulová",J85,0)</f>
        <v>0</v>
      </c>
      <c r="BJ85" s="23" t="s">
        <v>80</v>
      </c>
      <c r="BK85" s="231">
        <f>ROUND(I85*H85,2)</f>
        <v>0</v>
      </c>
      <c r="BL85" s="23" t="s">
        <v>174</v>
      </c>
      <c r="BM85" s="23" t="s">
        <v>174</v>
      </c>
    </row>
    <row r="86" spans="2:65" s="1" customFormat="1" ht="16.5" customHeight="1">
      <c r="B86" s="45"/>
      <c r="C86" s="220" t="s">
        <v>169</v>
      </c>
      <c r="D86" s="220" t="s">
        <v>137</v>
      </c>
      <c r="E86" s="221" t="s">
        <v>1146</v>
      </c>
      <c r="F86" s="222" t="s">
        <v>1341</v>
      </c>
      <c r="G86" s="223" t="s">
        <v>232</v>
      </c>
      <c r="H86" s="224">
        <v>1</v>
      </c>
      <c r="I86" s="225"/>
      <c r="J86" s="226">
        <f>ROUND(I86*H86,2)</f>
        <v>0</v>
      </c>
      <c r="K86" s="222" t="s">
        <v>21</v>
      </c>
      <c r="L86" s="71"/>
      <c r="M86" s="227" t="s">
        <v>21</v>
      </c>
      <c r="N86" s="228" t="s">
        <v>43</v>
      </c>
      <c r="O86" s="46"/>
      <c r="P86" s="229">
        <f>O86*H86</f>
        <v>0</v>
      </c>
      <c r="Q86" s="229">
        <v>0</v>
      </c>
      <c r="R86" s="229">
        <f>Q86*H86</f>
        <v>0</v>
      </c>
      <c r="S86" s="229">
        <v>0</v>
      </c>
      <c r="T86" s="230">
        <f>S86*H86</f>
        <v>0</v>
      </c>
      <c r="AR86" s="23" t="s">
        <v>174</v>
      </c>
      <c r="AT86" s="23" t="s">
        <v>137</v>
      </c>
      <c r="AU86" s="23" t="s">
        <v>80</v>
      </c>
      <c r="AY86" s="23" t="s">
        <v>134</v>
      </c>
      <c r="BE86" s="231">
        <f>IF(N86="základní",J86,0)</f>
        <v>0</v>
      </c>
      <c r="BF86" s="231">
        <f>IF(N86="snížená",J86,0)</f>
        <v>0</v>
      </c>
      <c r="BG86" s="231">
        <f>IF(N86="zákl. přenesená",J86,0)</f>
        <v>0</v>
      </c>
      <c r="BH86" s="231">
        <f>IF(N86="sníž. přenesená",J86,0)</f>
        <v>0</v>
      </c>
      <c r="BI86" s="231">
        <f>IF(N86="nulová",J86,0)</f>
        <v>0</v>
      </c>
      <c r="BJ86" s="23" t="s">
        <v>80</v>
      </c>
      <c r="BK86" s="231">
        <f>ROUND(I86*H86,2)</f>
        <v>0</v>
      </c>
      <c r="BL86" s="23" t="s">
        <v>174</v>
      </c>
      <c r="BM86" s="23" t="s">
        <v>184</v>
      </c>
    </row>
    <row r="87" spans="2:65" s="1" customFormat="1" ht="16.5" customHeight="1">
      <c r="B87" s="45"/>
      <c r="C87" s="220" t="s">
        <v>174</v>
      </c>
      <c r="D87" s="220" t="s">
        <v>137</v>
      </c>
      <c r="E87" s="221" t="s">
        <v>1148</v>
      </c>
      <c r="F87" s="222" t="s">
        <v>1342</v>
      </c>
      <c r="G87" s="223" t="s">
        <v>232</v>
      </c>
      <c r="H87" s="224">
        <v>1</v>
      </c>
      <c r="I87" s="225"/>
      <c r="J87" s="226">
        <f>ROUND(I87*H87,2)</f>
        <v>0</v>
      </c>
      <c r="K87" s="222" t="s">
        <v>21</v>
      </c>
      <c r="L87" s="71"/>
      <c r="M87" s="227" t="s">
        <v>21</v>
      </c>
      <c r="N87" s="228" t="s">
        <v>43</v>
      </c>
      <c r="O87" s="46"/>
      <c r="P87" s="229">
        <f>O87*H87</f>
        <v>0</v>
      </c>
      <c r="Q87" s="229">
        <v>0</v>
      </c>
      <c r="R87" s="229">
        <f>Q87*H87</f>
        <v>0</v>
      </c>
      <c r="S87" s="229">
        <v>0</v>
      </c>
      <c r="T87" s="230">
        <f>S87*H87</f>
        <v>0</v>
      </c>
      <c r="AR87" s="23" t="s">
        <v>174</v>
      </c>
      <c r="AT87" s="23" t="s">
        <v>137</v>
      </c>
      <c r="AU87" s="23" t="s">
        <v>80</v>
      </c>
      <c r="AY87" s="23" t="s">
        <v>134</v>
      </c>
      <c r="BE87" s="231">
        <f>IF(N87="základní",J87,0)</f>
        <v>0</v>
      </c>
      <c r="BF87" s="231">
        <f>IF(N87="snížená",J87,0)</f>
        <v>0</v>
      </c>
      <c r="BG87" s="231">
        <f>IF(N87="zákl. přenesená",J87,0)</f>
        <v>0</v>
      </c>
      <c r="BH87" s="231">
        <f>IF(N87="sníž. přenesená",J87,0)</f>
        <v>0</v>
      </c>
      <c r="BI87" s="231">
        <f>IF(N87="nulová",J87,0)</f>
        <v>0</v>
      </c>
      <c r="BJ87" s="23" t="s">
        <v>80</v>
      </c>
      <c r="BK87" s="231">
        <f>ROUND(I87*H87,2)</f>
        <v>0</v>
      </c>
      <c r="BL87" s="23" t="s">
        <v>174</v>
      </c>
      <c r="BM87" s="23" t="s">
        <v>214</v>
      </c>
    </row>
    <row r="88" spans="2:65" s="1" customFormat="1" ht="16.5" customHeight="1">
      <c r="B88" s="45"/>
      <c r="C88" s="220" t="s">
        <v>133</v>
      </c>
      <c r="D88" s="220" t="s">
        <v>137</v>
      </c>
      <c r="E88" s="221" t="s">
        <v>1343</v>
      </c>
      <c r="F88" s="222" t="s">
        <v>1344</v>
      </c>
      <c r="G88" s="223" t="s">
        <v>232</v>
      </c>
      <c r="H88" s="224">
        <v>1</v>
      </c>
      <c r="I88" s="225"/>
      <c r="J88" s="226">
        <f>ROUND(I88*H88,2)</f>
        <v>0</v>
      </c>
      <c r="K88" s="222" t="s">
        <v>21</v>
      </c>
      <c r="L88" s="71"/>
      <c r="M88" s="227" t="s">
        <v>21</v>
      </c>
      <c r="N88" s="228" t="s">
        <v>43</v>
      </c>
      <c r="O88" s="46"/>
      <c r="P88" s="229">
        <f>O88*H88</f>
        <v>0</v>
      </c>
      <c r="Q88" s="229">
        <v>0</v>
      </c>
      <c r="R88" s="229">
        <f>Q88*H88</f>
        <v>0</v>
      </c>
      <c r="S88" s="229">
        <v>0</v>
      </c>
      <c r="T88" s="230">
        <f>S88*H88</f>
        <v>0</v>
      </c>
      <c r="AR88" s="23" t="s">
        <v>174</v>
      </c>
      <c r="AT88" s="23" t="s">
        <v>137</v>
      </c>
      <c r="AU88" s="23" t="s">
        <v>80</v>
      </c>
      <c r="AY88" s="23" t="s">
        <v>134</v>
      </c>
      <c r="BE88" s="231">
        <f>IF(N88="základní",J88,0)</f>
        <v>0</v>
      </c>
      <c r="BF88" s="231">
        <f>IF(N88="snížená",J88,0)</f>
        <v>0</v>
      </c>
      <c r="BG88" s="231">
        <f>IF(N88="zákl. přenesená",J88,0)</f>
        <v>0</v>
      </c>
      <c r="BH88" s="231">
        <f>IF(N88="sníž. přenesená",J88,0)</f>
        <v>0</v>
      </c>
      <c r="BI88" s="231">
        <f>IF(N88="nulová",J88,0)</f>
        <v>0</v>
      </c>
      <c r="BJ88" s="23" t="s">
        <v>80</v>
      </c>
      <c r="BK88" s="231">
        <f>ROUND(I88*H88,2)</f>
        <v>0</v>
      </c>
      <c r="BL88" s="23" t="s">
        <v>174</v>
      </c>
      <c r="BM88" s="23" t="s">
        <v>225</v>
      </c>
    </row>
    <row r="89" spans="2:65" s="1" customFormat="1" ht="16.5" customHeight="1">
      <c r="B89" s="45"/>
      <c r="C89" s="220" t="s">
        <v>184</v>
      </c>
      <c r="D89" s="220" t="s">
        <v>137</v>
      </c>
      <c r="E89" s="221" t="s">
        <v>1345</v>
      </c>
      <c r="F89" s="222" t="s">
        <v>1346</v>
      </c>
      <c r="G89" s="223" t="s">
        <v>232</v>
      </c>
      <c r="H89" s="224">
        <v>1</v>
      </c>
      <c r="I89" s="225"/>
      <c r="J89" s="226">
        <f>ROUND(I89*H89,2)</f>
        <v>0</v>
      </c>
      <c r="K89" s="222" t="s">
        <v>21</v>
      </c>
      <c r="L89" s="71"/>
      <c r="M89" s="227" t="s">
        <v>21</v>
      </c>
      <c r="N89" s="228" t="s">
        <v>43</v>
      </c>
      <c r="O89" s="46"/>
      <c r="P89" s="229">
        <f>O89*H89</f>
        <v>0</v>
      </c>
      <c r="Q89" s="229">
        <v>0</v>
      </c>
      <c r="R89" s="229">
        <f>Q89*H89</f>
        <v>0</v>
      </c>
      <c r="S89" s="229">
        <v>0</v>
      </c>
      <c r="T89" s="230">
        <f>S89*H89</f>
        <v>0</v>
      </c>
      <c r="AR89" s="23" t="s">
        <v>174</v>
      </c>
      <c r="AT89" s="23" t="s">
        <v>137</v>
      </c>
      <c r="AU89" s="23" t="s">
        <v>80</v>
      </c>
      <c r="AY89" s="23" t="s">
        <v>134</v>
      </c>
      <c r="BE89" s="231">
        <f>IF(N89="základní",J89,0)</f>
        <v>0</v>
      </c>
      <c r="BF89" s="231">
        <f>IF(N89="snížená",J89,0)</f>
        <v>0</v>
      </c>
      <c r="BG89" s="231">
        <f>IF(N89="zákl. přenesená",J89,0)</f>
        <v>0</v>
      </c>
      <c r="BH89" s="231">
        <f>IF(N89="sníž. přenesená",J89,0)</f>
        <v>0</v>
      </c>
      <c r="BI89" s="231">
        <f>IF(N89="nulová",J89,0)</f>
        <v>0</v>
      </c>
      <c r="BJ89" s="23" t="s">
        <v>80</v>
      </c>
      <c r="BK89" s="231">
        <f>ROUND(I89*H89,2)</f>
        <v>0</v>
      </c>
      <c r="BL89" s="23" t="s">
        <v>174</v>
      </c>
      <c r="BM89" s="23" t="s">
        <v>234</v>
      </c>
    </row>
    <row r="90" spans="2:65" s="1" customFormat="1" ht="16.5" customHeight="1">
      <c r="B90" s="45"/>
      <c r="C90" s="220" t="s">
        <v>210</v>
      </c>
      <c r="D90" s="220" t="s">
        <v>137</v>
      </c>
      <c r="E90" s="221" t="s">
        <v>1347</v>
      </c>
      <c r="F90" s="222" t="s">
        <v>1147</v>
      </c>
      <c r="G90" s="223" t="s">
        <v>232</v>
      </c>
      <c r="H90" s="224">
        <v>6</v>
      </c>
      <c r="I90" s="225"/>
      <c r="J90" s="226">
        <f>ROUND(I90*H90,2)</f>
        <v>0</v>
      </c>
      <c r="K90" s="222" t="s">
        <v>21</v>
      </c>
      <c r="L90" s="71"/>
      <c r="M90" s="227" t="s">
        <v>21</v>
      </c>
      <c r="N90" s="228" t="s">
        <v>43</v>
      </c>
      <c r="O90" s="46"/>
      <c r="P90" s="229">
        <f>O90*H90</f>
        <v>0</v>
      </c>
      <c r="Q90" s="229">
        <v>0</v>
      </c>
      <c r="R90" s="229">
        <f>Q90*H90</f>
        <v>0</v>
      </c>
      <c r="S90" s="229">
        <v>0</v>
      </c>
      <c r="T90" s="230">
        <f>S90*H90</f>
        <v>0</v>
      </c>
      <c r="AR90" s="23" t="s">
        <v>174</v>
      </c>
      <c r="AT90" s="23" t="s">
        <v>137</v>
      </c>
      <c r="AU90" s="23" t="s">
        <v>80</v>
      </c>
      <c r="AY90" s="23" t="s">
        <v>134</v>
      </c>
      <c r="BE90" s="231">
        <f>IF(N90="základní",J90,0)</f>
        <v>0</v>
      </c>
      <c r="BF90" s="231">
        <f>IF(N90="snížená",J90,0)</f>
        <v>0</v>
      </c>
      <c r="BG90" s="231">
        <f>IF(N90="zákl. přenesená",J90,0)</f>
        <v>0</v>
      </c>
      <c r="BH90" s="231">
        <f>IF(N90="sníž. přenesená",J90,0)</f>
        <v>0</v>
      </c>
      <c r="BI90" s="231">
        <f>IF(N90="nulová",J90,0)</f>
        <v>0</v>
      </c>
      <c r="BJ90" s="23" t="s">
        <v>80</v>
      </c>
      <c r="BK90" s="231">
        <f>ROUND(I90*H90,2)</f>
        <v>0</v>
      </c>
      <c r="BL90" s="23" t="s">
        <v>174</v>
      </c>
      <c r="BM90" s="23" t="s">
        <v>250</v>
      </c>
    </row>
    <row r="91" spans="2:65" s="1" customFormat="1" ht="16.5" customHeight="1">
      <c r="B91" s="45"/>
      <c r="C91" s="220" t="s">
        <v>214</v>
      </c>
      <c r="D91" s="220" t="s">
        <v>137</v>
      </c>
      <c r="E91" s="221" t="s">
        <v>1348</v>
      </c>
      <c r="F91" s="222" t="s">
        <v>1349</v>
      </c>
      <c r="G91" s="223" t="s">
        <v>1182</v>
      </c>
      <c r="H91" s="224">
        <v>0.01</v>
      </c>
      <c r="I91" s="225"/>
      <c r="J91" s="226">
        <f>ROUND(I91*H91,2)</f>
        <v>0</v>
      </c>
      <c r="K91" s="222" t="s">
        <v>21</v>
      </c>
      <c r="L91" s="71"/>
      <c r="M91" s="227" t="s">
        <v>21</v>
      </c>
      <c r="N91" s="228" t="s">
        <v>43</v>
      </c>
      <c r="O91" s="46"/>
      <c r="P91" s="229">
        <f>O91*H91</f>
        <v>0</v>
      </c>
      <c r="Q91" s="229">
        <v>0</v>
      </c>
      <c r="R91" s="229">
        <f>Q91*H91</f>
        <v>0</v>
      </c>
      <c r="S91" s="229">
        <v>0</v>
      </c>
      <c r="T91" s="230">
        <f>S91*H91</f>
        <v>0</v>
      </c>
      <c r="AR91" s="23" t="s">
        <v>174</v>
      </c>
      <c r="AT91" s="23" t="s">
        <v>137</v>
      </c>
      <c r="AU91" s="23" t="s">
        <v>80</v>
      </c>
      <c r="AY91" s="23" t="s">
        <v>134</v>
      </c>
      <c r="BE91" s="231">
        <f>IF(N91="základní",J91,0)</f>
        <v>0</v>
      </c>
      <c r="BF91" s="231">
        <f>IF(N91="snížená",J91,0)</f>
        <v>0</v>
      </c>
      <c r="BG91" s="231">
        <f>IF(N91="zákl. přenesená",J91,0)</f>
        <v>0</v>
      </c>
      <c r="BH91" s="231">
        <f>IF(N91="sníž. přenesená",J91,0)</f>
        <v>0</v>
      </c>
      <c r="BI91" s="231">
        <f>IF(N91="nulová",J91,0)</f>
        <v>0</v>
      </c>
      <c r="BJ91" s="23" t="s">
        <v>80</v>
      </c>
      <c r="BK91" s="231">
        <f>ROUND(I91*H91,2)</f>
        <v>0</v>
      </c>
      <c r="BL91" s="23" t="s">
        <v>174</v>
      </c>
      <c r="BM91" s="23" t="s">
        <v>259</v>
      </c>
    </row>
    <row r="92" spans="2:47" s="1" customFormat="1" ht="13.5">
      <c r="B92" s="45"/>
      <c r="C92" s="73"/>
      <c r="D92" s="238" t="s">
        <v>1144</v>
      </c>
      <c r="E92" s="73"/>
      <c r="F92" s="282" t="s">
        <v>1152</v>
      </c>
      <c r="G92" s="73"/>
      <c r="H92" s="73"/>
      <c r="I92" s="190"/>
      <c r="J92" s="73"/>
      <c r="K92" s="73"/>
      <c r="L92" s="71"/>
      <c r="M92" s="283"/>
      <c r="N92" s="46"/>
      <c r="O92" s="46"/>
      <c r="P92" s="46"/>
      <c r="Q92" s="46"/>
      <c r="R92" s="46"/>
      <c r="S92" s="46"/>
      <c r="T92" s="94"/>
      <c r="AT92" s="23" t="s">
        <v>1144</v>
      </c>
      <c r="AU92" s="23" t="s">
        <v>80</v>
      </c>
    </row>
    <row r="93" spans="2:63" s="10" customFormat="1" ht="37.4" customHeight="1">
      <c r="B93" s="204"/>
      <c r="C93" s="205"/>
      <c r="D93" s="206" t="s">
        <v>71</v>
      </c>
      <c r="E93" s="207" t="s">
        <v>401</v>
      </c>
      <c r="F93" s="207" t="s">
        <v>1350</v>
      </c>
      <c r="G93" s="205"/>
      <c r="H93" s="205"/>
      <c r="I93" s="208"/>
      <c r="J93" s="209">
        <f>BK93</f>
        <v>0</v>
      </c>
      <c r="K93" s="205"/>
      <c r="L93" s="210"/>
      <c r="M93" s="211"/>
      <c r="N93" s="212"/>
      <c r="O93" s="212"/>
      <c r="P93" s="213">
        <f>SUM(P94:P99)</f>
        <v>0</v>
      </c>
      <c r="Q93" s="212"/>
      <c r="R93" s="213">
        <f>SUM(R94:R99)</f>
        <v>0</v>
      </c>
      <c r="S93" s="212"/>
      <c r="T93" s="214">
        <f>SUM(T94:T99)</f>
        <v>0</v>
      </c>
      <c r="AR93" s="215" t="s">
        <v>80</v>
      </c>
      <c r="AT93" s="216" t="s">
        <v>71</v>
      </c>
      <c r="AU93" s="216" t="s">
        <v>72</v>
      </c>
      <c r="AY93" s="215" t="s">
        <v>134</v>
      </c>
      <c r="BK93" s="217">
        <f>SUM(BK94:BK99)</f>
        <v>0</v>
      </c>
    </row>
    <row r="94" spans="2:65" s="1" customFormat="1" ht="16.5" customHeight="1">
      <c r="B94" s="45"/>
      <c r="C94" s="220" t="s">
        <v>80</v>
      </c>
      <c r="D94" s="220" t="s">
        <v>137</v>
      </c>
      <c r="E94" s="221" t="s">
        <v>1351</v>
      </c>
      <c r="F94" s="222" t="s">
        <v>1352</v>
      </c>
      <c r="G94" s="223" t="s">
        <v>245</v>
      </c>
      <c r="H94" s="224">
        <v>49</v>
      </c>
      <c r="I94" s="225"/>
      <c r="J94" s="226">
        <f>ROUND(I94*H94,2)</f>
        <v>0</v>
      </c>
      <c r="K94" s="222" t="s">
        <v>21</v>
      </c>
      <c r="L94" s="71"/>
      <c r="M94" s="227" t="s">
        <v>21</v>
      </c>
      <c r="N94" s="228" t="s">
        <v>43</v>
      </c>
      <c r="O94" s="46"/>
      <c r="P94" s="229">
        <f>O94*H94</f>
        <v>0</v>
      </c>
      <c r="Q94" s="229">
        <v>0</v>
      </c>
      <c r="R94" s="229">
        <f>Q94*H94</f>
        <v>0</v>
      </c>
      <c r="S94" s="229">
        <v>0</v>
      </c>
      <c r="T94" s="230">
        <f>S94*H94</f>
        <v>0</v>
      </c>
      <c r="AR94" s="23" t="s">
        <v>259</v>
      </c>
      <c r="AT94" s="23" t="s">
        <v>137</v>
      </c>
      <c r="AU94" s="23" t="s">
        <v>80</v>
      </c>
      <c r="AY94" s="23" t="s">
        <v>134</v>
      </c>
      <c r="BE94" s="231">
        <f>IF(N94="základní",J94,0)</f>
        <v>0</v>
      </c>
      <c r="BF94" s="231">
        <f>IF(N94="snížená",J94,0)</f>
        <v>0</v>
      </c>
      <c r="BG94" s="231">
        <f>IF(N94="zákl. přenesená",J94,0)</f>
        <v>0</v>
      </c>
      <c r="BH94" s="231">
        <f>IF(N94="sníž. přenesená",J94,0)</f>
        <v>0</v>
      </c>
      <c r="BI94" s="231">
        <f>IF(N94="nulová",J94,0)</f>
        <v>0</v>
      </c>
      <c r="BJ94" s="23" t="s">
        <v>80</v>
      </c>
      <c r="BK94" s="231">
        <f>ROUND(I94*H94,2)</f>
        <v>0</v>
      </c>
      <c r="BL94" s="23" t="s">
        <v>259</v>
      </c>
      <c r="BM94" s="23" t="s">
        <v>268</v>
      </c>
    </row>
    <row r="95" spans="2:65" s="1" customFormat="1" ht="16.5" customHeight="1">
      <c r="B95" s="45"/>
      <c r="C95" s="220" t="s">
        <v>82</v>
      </c>
      <c r="D95" s="220" t="s">
        <v>137</v>
      </c>
      <c r="E95" s="221" t="s">
        <v>1353</v>
      </c>
      <c r="F95" s="222" t="s">
        <v>1354</v>
      </c>
      <c r="G95" s="223" t="s">
        <v>245</v>
      </c>
      <c r="H95" s="224">
        <v>34</v>
      </c>
      <c r="I95" s="225"/>
      <c r="J95" s="226">
        <f>ROUND(I95*H95,2)</f>
        <v>0</v>
      </c>
      <c r="K95" s="222" t="s">
        <v>21</v>
      </c>
      <c r="L95" s="71"/>
      <c r="M95" s="227" t="s">
        <v>21</v>
      </c>
      <c r="N95" s="228" t="s">
        <v>43</v>
      </c>
      <c r="O95" s="46"/>
      <c r="P95" s="229">
        <f>O95*H95</f>
        <v>0</v>
      </c>
      <c r="Q95" s="229">
        <v>0</v>
      </c>
      <c r="R95" s="229">
        <f>Q95*H95</f>
        <v>0</v>
      </c>
      <c r="S95" s="229">
        <v>0</v>
      </c>
      <c r="T95" s="230">
        <f>S95*H95</f>
        <v>0</v>
      </c>
      <c r="AR95" s="23" t="s">
        <v>259</v>
      </c>
      <c r="AT95" s="23" t="s">
        <v>137</v>
      </c>
      <c r="AU95" s="23" t="s">
        <v>80</v>
      </c>
      <c r="AY95" s="23" t="s">
        <v>134</v>
      </c>
      <c r="BE95" s="231">
        <f>IF(N95="základní",J95,0)</f>
        <v>0</v>
      </c>
      <c r="BF95" s="231">
        <f>IF(N95="snížená",J95,0)</f>
        <v>0</v>
      </c>
      <c r="BG95" s="231">
        <f>IF(N95="zákl. přenesená",J95,0)</f>
        <v>0</v>
      </c>
      <c r="BH95" s="231">
        <f>IF(N95="sníž. přenesená",J95,0)</f>
        <v>0</v>
      </c>
      <c r="BI95" s="231">
        <f>IF(N95="nulová",J95,0)</f>
        <v>0</v>
      </c>
      <c r="BJ95" s="23" t="s">
        <v>80</v>
      </c>
      <c r="BK95" s="231">
        <f>ROUND(I95*H95,2)</f>
        <v>0</v>
      </c>
      <c r="BL95" s="23" t="s">
        <v>259</v>
      </c>
      <c r="BM95" s="23" t="s">
        <v>276</v>
      </c>
    </row>
    <row r="96" spans="2:65" s="1" customFormat="1" ht="16.5" customHeight="1">
      <c r="B96" s="45"/>
      <c r="C96" s="220" t="s">
        <v>169</v>
      </c>
      <c r="D96" s="220" t="s">
        <v>137</v>
      </c>
      <c r="E96" s="221" t="s">
        <v>1355</v>
      </c>
      <c r="F96" s="222" t="s">
        <v>1356</v>
      </c>
      <c r="G96" s="223" t="s">
        <v>245</v>
      </c>
      <c r="H96" s="224">
        <v>56</v>
      </c>
      <c r="I96" s="225"/>
      <c r="J96" s="226">
        <f>ROUND(I96*H96,2)</f>
        <v>0</v>
      </c>
      <c r="K96" s="222" t="s">
        <v>21</v>
      </c>
      <c r="L96" s="71"/>
      <c r="M96" s="227" t="s">
        <v>21</v>
      </c>
      <c r="N96" s="228" t="s">
        <v>43</v>
      </c>
      <c r="O96" s="46"/>
      <c r="P96" s="229">
        <f>O96*H96</f>
        <v>0</v>
      </c>
      <c r="Q96" s="229">
        <v>0</v>
      </c>
      <c r="R96" s="229">
        <f>Q96*H96</f>
        <v>0</v>
      </c>
      <c r="S96" s="229">
        <v>0</v>
      </c>
      <c r="T96" s="230">
        <f>S96*H96</f>
        <v>0</v>
      </c>
      <c r="AR96" s="23" t="s">
        <v>259</v>
      </c>
      <c r="AT96" s="23" t="s">
        <v>137</v>
      </c>
      <c r="AU96" s="23" t="s">
        <v>80</v>
      </c>
      <c r="AY96" s="23" t="s">
        <v>134</v>
      </c>
      <c r="BE96" s="231">
        <f>IF(N96="základní",J96,0)</f>
        <v>0</v>
      </c>
      <c r="BF96" s="231">
        <f>IF(N96="snížená",J96,0)</f>
        <v>0</v>
      </c>
      <c r="BG96" s="231">
        <f>IF(N96="zákl. přenesená",J96,0)</f>
        <v>0</v>
      </c>
      <c r="BH96" s="231">
        <f>IF(N96="sníž. přenesená",J96,0)</f>
        <v>0</v>
      </c>
      <c r="BI96" s="231">
        <f>IF(N96="nulová",J96,0)</f>
        <v>0</v>
      </c>
      <c r="BJ96" s="23" t="s">
        <v>80</v>
      </c>
      <c r="BK96" s="231">
        <f>ROUND(I96*H96,2)</f>
        <v>0</v>
      </c>
      <c r="BL96" s="23" t="s">
        <v>259</v>
      </c>
      <c r="BM96" s="23" t="s">
        <v>284</v>
      </c>
    </row>
    <row r="97" spans="2:65" s="1" customFormat="1" ht="16.5" customHeight="1">
      <c r="B97" s="45"/>
      <c r="C97" s="220" t="s">
        <v>174</v>
      </c>
      <c r="D97" s="220" t="s">
        <v>137</v>
      </c>
      <c r="E97" s="221" t="s">
        <v>1357</v>
      </c>
      <c r="F97" s="222" t="s">
        <v>1358</v>
      </c>
      <c r="G97" s="223" t="s">
        <v>245</v>
      </c>
      <c r="H97" s="224">
        <v>6</v>
      </c>
      <c r="I97" s="225"/>
      <c r="J97" s="226">
        <f>ROUND(I97*H97,2)</f>
        <v>0</v>
      </c>
      <c r="K97" s="222" t="s">
        <v>21</v>
      </c>
      <c r="L97" s="71"/>
      <c r="M97" s="227" t="s">
        <v>21</v>
      </c>
      <c r="N97" s="228" t="s">
        <v>43</v>
      </c>
      <c r="O97" s="46"/>
      <c r="P97" s="229">
        <f>O97*H97</f>
        <v>0</v>
      </c>
      <c r="Q97" s="229">
        <v>0</v>
      </c>
      <c r="R97" s="229">
        <f>Q97*H97</f>
        <v>0</v>
      </c>
      <c r="S97" s="229">
        <v>0</v>
      </c>
      <c r="T97" s="230">
        <f>S97*H97</f>
        <v>0</v>
      </c>
      <c r="AR97" s="23" t="s">
        <v>259</v>
      </c>
      <c r="AT97" s="23" t="s">
        <v>137</v>
      </c>
      <c r="AU97" s="23" t="s">
        <v>80</v>
      </c>
      <c r="AY97" s="23" t="s">
        <v>134</v>
      </c>
      <c r="BE97" s="231">
        <f>IF(N97="základní",J97,0)</f>
        <v>0</v>
      </c>
      <c r="BF97" s="231">
        <f>IF(N97="snížená",J97,0)</f>
        <v>0</v>
      </c>
      <c r="BG97" s="231">
        <f>IF(N97="zákl. přenesená",J97,0)</f>
        <v>0</v>
      </c>
      <c r="BH97" s="231">
        <f>IF(N97="sníž. přenesená",J97,0)</f>
        <v>0</v>
      </c>
      <c r="BI97" s="231">
        <f>IF(N97="nulová",J97,0)</f>
        <v>0</v>
      </c>
      <c r="BJ97" s="23" t="s">
        <v>80</v>
      </c>
      <c r="BK97" s="231">
        <f>ROUND(I97*H97,2)</f>
        <v>0</v>
      </c>
      <c r="BL97" s="23" t="s">
        <v>259</v>
      </c>
      <c r="BM97" s="23" t="s">
        <v>293</v>
      </c>
    </row>
    <row r="98" spans="2:65" s="1" customFormat="1" ht="16.5" customHeight="1">
      <c r="B98" s="45"/>
      <c r="C98" s="220" t="s">
        <v>133</v>
      </c>
      <c r="D98" s="220" t="s">
        <v>137</v>
      </c>
      <c r="E98" s="221" t="s">
        <v>1359</v>
      </c>
      <c r="F98" s="222" t="s">
        <v>1360</v>
      </c>
      <c r="G98" s="223" t="s">
        <v>1182</v>
      </c>
      <c r="H98" s="224">
        <v>0.03</v>
      </c>
      <c r="I98" s="225"/>
      <c r="J98" s="226">
        <f>ROUND(I98*H98,2)</f>
        <v>0</v>
      </c>
      <c r="K98" s="222" t="s">
        <v>21</v>
      </c>
      <c r="L98" s="71"/>
      <c r="M98" s="227" t="s">
        <v>21</v>
      </c>
      <c r="N98" s="228" t="s">
        <v>43</v>
      </c>
      <c r="O98" s="46"/>
      <c r="P98" s="229">
        <f>O98*H98</f>
        <v>0</v>
      </c>
      <c r="Q98" s="229">
        <v>0</v>
      </c>
      <c r="R98" s="229">
        <f>Q98*H98</f>
        <v>0</v>
      </c>
      <c r="S98" s="229">
        <v>0</v>
      </c>
      <c r="T98" s="230">
        <f>S98*H98</f>
        <v>0</v>
      </c>
      <c r="AR98" s="23" t="s">
        <v>259</v>
      </c>
      <c r="AT98" s="23" t="s">
        <v>137</v>
      </c>
      <c r="AU98" s="23" t="s">
        <v>80</v>
      </c>
      <c r="AY98" s="23" t="s">
        <v>134</v>
      </c>
      <c r="BE98" s="231">
        <f>IF(N98="základní",J98,0)</f>
        <v>0</v>
      </c>
      <c r="BF98" s="231">
        <f>IF(N98="snížená",J98,0)</f>
        <v>0</v>
      </c>
      <c r="BG98" s="231">
        <f>IF(N98="zákl. přenesená",J98,0)</f>
        <v>0</v>
      </c>
      <c r="BH98" s="231">
        <f>IF(N98="sníž. přenesená",J98,0)</f>
        <v>0</v>
      </c>
      <c r="BI98" s="231">
        <f>IF(N98="nulová",J98,0)</f>
        <v>0</v>
      </c>
      <c r="BJ98" s="23" t="s">
        <v>80</v>
      </c>
      <c r="BK98" s="231">
        <f>ROUND(I98*H98,2)</f>
        <v>0</v>
      </c>
      <c r="BL98" s="23" t="s">
        <v>259</v>
      </c>
      <c r="BM98" s="23" t="s">
        <v>303</v>
      </c>
    </row>
    <row r="99" spans="2:47" s="1" customFormat="1" ht="13.5">
      <c r="B99" s="45"/>
      <c r="C99" s="73"/>
      <c r="D99" s="238" t="s">
        <v>1144</v>
      </c>
      <c r="E99" s="73"/>
      <c r="F99" s="282" t="s">
        <v>1152</v>
      </c>
      <c r="G99" s="73"/>
      <c r="H99" s="73"/>
      <c r="I99" s="190"/>
      <c r="J99" s="73"/>
      <c r="K99" s="73"/>
      <c r="L99" s="71"/>
      <c r="M99" s="283"/>
      <c r="N99" s="46"/>
      <c r="O99" s="46"/>
      <c r="P99" s="46"/>
      <c r="Q99" s="46"/>
      <c r="R99" s="46"/>
      <c r="S99" s="46"/>
      <c r="T99" s="94"/>
      <c r="AT99" s="23" t="s">
        <v>1144</v>
      </c>
      <c r="AU99" s="23" t="s">
        <v>80</v>
      </c>
    </row>
    <row r="100" spans="2:63" s="10" customFormat="1" ht="37.4" customHeight="1">
      <c r="B100" s="204"/>
      <c r="C100" s="205"/>
      <c r="D100" s="206" t="s">
        <v>71</v>
      </c>
      <c r="E100" s="207" t="s">
        <v>1361</v>
      </c>
      <c r="F100" s="207" t="s">
        <v>1362</v>
      </c>
      <c r="G100" s="205"/>
      <c r="H100" s="205"/>
      <c r="I100" s="208"/>
      <c r="J100" s="209">
        <f>BK100</f>
        <v>0</v>
      </c>
      <c r="K100" s="205"/>
      <c r="L100" s="210"/>
      <c r="M100" s="211"/>
      <c r="N100" s="212"/>
      <c r="O100" s="212"/>
      <c r="P100" s="213">
        <f>SUM(P101:P114)</f>
        <v>0</v>
      </c>
      <c r="Q100" s="212"/>
      <c r="R100" s="213">
        <f>SUM(R101:R114)</f>
        <v>0</v>
      </c>
      <c r="S100" s="212"/>
      <c r="T100" s="214">
        <f>SUM(T101:T114)</f>
        <v>0</v>
      </c>
      <c r="AR100" s="215" t="s">
        <v>80</v>
      </c>
      <c r="AT100" s="216" t="s">
        <v>71</v>
      </c>
      <c r="AU100" s="216" t="s">
        <v>72</v>
      </c>
      <c r="AY100" s="215" t="s">
        <v>134</v>
      </c>
      <c r="BK100" s="217">
        <f>SUM(BK101:BK114)</f>
        <v>0</v>
      </c>
    </row>
    <row r="101" spans="2:65" s="1" customFormat="1" ht="16.5" customHeight="1">
      <c r="B101" s="45"/>
      <c r="C101" s="220" t="s">
        <v>80</v>
      </c>
      <c r="D101" s="220" t="s">
        <v>137</v>
      </c>
      <c r="E101" s="221" t="s">
        <v>1363</v>
      </c>
      <c r="F101" s="222" t="s">
        <v>1364</v>
      </c>
      <c r="G101" s="223" t="s">
        <v>232</v>
      </c>
      <c r="H101" s="224">
        <v>1</v>
      </c>
      <c r="I101" s="225"/>
      <c r="J101" s="226">
        <f>ROUND(I101*H101,2)</f>
        <v>0</v>
      </c>
      <c r="K101" s="222" t="s">
        <v>21</v>
      </c>
      <c r="L101" s="71"/>
      <c r="M101" s="227" t="s">
        <v>21</v>
      </c>
      <c r="N101" s="228" t="s">
        <v>43</v>
      </c>
      <c r="O101" s="46"/>
      <c r="P101" s="229">
        <f>O101*H101</f>
        <v>0</v>
      </c>
      <c r="Q101" s="229">
        <v>0</v>
      </c>
      <c r="R101" s="229">
        <f>Q101*H101</f>
        <v>0</v>
      </c>
      <c r="S101" s="229">
        <v>0</v>
      </c>
      <c r="T101" s="230">
        <f>S101*H101</f>
        <v>0</v>
      </c>
      <c r="AR101" s="23" t="s">
        <v>259</v>
      </c>
      <c r="AT101" s="23" t="s">
        <v>137</v>
      </c>
      <c r="AU101" s="23" t="s">
        <v>80</v>
      </c>
      <c r="AY101" s="23" t="s">
        <v>134</v>
      </c>
      <c r="BE101" s="231">
        <f>IF(N101="základní",J101,0)</f>
        <v>0</v>
      </c>
      <c r="BF101" s="231">
        <f>IF(N101="snížená",J101,0)</f>
        <v>0</v>
      </c>
      <c r="BG101" s="231">
        <f>IF(N101="zákl. přenesená",J101,0)</f>
        <v>0</v>
      </c>
      <c r="BH101" s="231">
        <f>IF(N101="sníž. přenesená",J101,0)</f>
        <v>0</v>
      </c>
      <c r="BI101" s="231">
        <f>IF(N101="nulová",J101,0)</f>
        <v>0</v>
      </c>
      <c r="BJ101" s="23" t="s">
        <v>80</v>
      </c>
      <c r="BK101" s="231">
        <f>ROUND(I101*H101,2)</f>
        <v>0</v>
      </c>
      <c r="BL101" s="23" t="s">
        <v>259</v>
      </c>
      <c r="BM101" s="23" t="s">
        <v>313</v>
      </c>
    </row>
    <row r="102" spans="2:47" s="1" customFormat="1" ht="13.5">
      <c r="B102" s="45"/>
      <c r="C102" s="73"/>
      <c r="D102" s="238" t="s">
        <v>1144</v>
      </c>
      <c r="E102" s="73"/>
      <c r="F102" s="282" t="s">
        <v>1365</v>
      </c>
      <c r="G102" s="73"/>
      <c r="H102" s="73"/>
      <c r="I102" s="190"/>
      <c r="J102" s="73"/>
      <c r="K102" s="73"/>
      <c r="L102" s="71"/>
      <c r="M102" s="283"/>
      <c r="N102" s="46"/>
      <c r="O102" s="46"/>
      <c r="P102" s="46"/>
      <c r="Q102" s="46"/>
      <c r="R102" s="46"/>
      <c r="S102" s="46"/>
      <c r="T102" s="94"/>
      <c r="AT102" s="23" t="s">
        <v>1144</v>
      </c>
      <c r="AU102" s="23" t="s">
        <v>80</v>
      </c>
    </row>
    <row r="103" spans="2:65" s="1" customFormat="1" ht="16.5" customHeight="1">
      <c r="B103" s="45"/>
      <c r="C103" s="220" t="s">
        <v>82</v>
      </c>
      <c r="D103" s="220" t="s">
        <v>137</v>
      </c>
      <c r="E103" s="221" t="s">
        <v>1366</v>
      </c>
      <c r="F103" s="222" t="s">
        <v>1367</v>
      </c>
      <c r="G103" s="223" t="s">
        <v>232</v>
      </c>
      <c r="H103" s="224">
        <v>1</v>
      </c>
      <c r="I103" s="225"/>
      <c r="J103" s="226">
        <f>ROUND(I103*H103,2)</f>
        <v>0</v>
      </c>
      <c r="K103" s="222" t="s">
        <v>21</v>
      </c>
      <c r="L103" s="71"/>
      <c r="M103" s="227" t="s">
        <v>21</v>
      </c>
      <c r="N103" s="228" t="s">
        <v>43</v>
      </c>
      <c r="O103" s="46"/>
      <c r="P103" s="229">
        <f>O103*H103</f>
        <v>0</v>
      </c>
      <c r="Q103" s="229">
        <v>0</v>
      </c>
      <c r="R103" s="229">
        <f>Q103*H103</f>
        <v>0</v>
      </c>
      <c r="S103" s="229">
        <v>0</v>
      </c>
      <c r="T103" s="230">
        <f>S103*H103</f>
        <v>0</v>
      </c>
      <c r="AR103" s="23" t="s">
        <v>259</v>
      </c>
      <c r="AT103" s="23" t="s">
        <v>137</v>
      </c>
      <c r="AU103" s="23" t="s">
        <v>80</v>
      </c>
      <c r="AY103" s="23" t="s">
        <v>134</v>
      </c>
      <c r="BE103" s="231">
        <f>IF(N103="základní",J103,0)</f>
        <v>0</v>
      </c>
      <c r="BF103" s="231">
        <f>IF(N103="snížená",J103,0)</f>
        <v>0</v>
      </c>
      <c r="BG103" s="231">
        <f>IF(N103="zákl. přenesená",J103,0)</f>
        <v>0</v>
      </c>
      <c r="BH103" s="231">
        <f>IF(N103="sníž. přenesená",J103,0)</f>
        <v>0</v>
      </c>
      <c r="BI103" s="231">
        <f>IF(N103="nulová",J103,0)</f>
        <v>0</v>
      </c>
      <c r="BJ103" s="23" t="s">
        <v>80</v>
      </c>
      <c r="BK103" s="231">
        <f>ROUND(I103*H103,2)</f>
        <v>0</v>
      </c>
      <c r="BL103" s="23" t="s">
        <v>259</v>
      </c>
      <c r="BM103" s="23" t="s">
        <v>325</v>
      </c>
    </row>
    <row r="104" spans="2:47" s="1" customFormat="1" ht="13.5">
      <c r="B104" s="45"/>
      <c r="C104" s="73"/>
      <c r="D104" s="238" t="s">
        <v>1144</v>
      </c>
      <c r="E104" s="73"/>
      <c r="F104" s="282" t="s">
        <v>1368</v>
      </c>
      <c r="G104" s="73"/>
      <c r="H104" s="73"/>
      <c r="I104" s="190"/>
      <c r="J104" s="73"/>
      <c r="K104" s="73"/>
      <c r="L104" s="71"/>
      <c r="M104" s="283"/>
      <c r="N104" s="46"/>
      <c r="O104" s="46"/>
      <c r="P104" s="46"/>
      <c r="Q104" s="46"/>
      <c r="R104" s="46"/>
      <c r="S104" s="46"/>
      <c r="T104" s="94"/>
      <c r="AT104" s="23" t="s">
        <v>1144</v>
      </c>
      <c r="AU104" s="23" t="s">
        <v>80</v>
      </c>
    </row>
    <row r="105" spans="2:65" s="1" customFormat="1" ht="16.5" customHeight="1">
      <c r="B105" s="45"/>
      <c r="C105" s="220" t="s">
        <v>169</v>
      </c>
      <c r="D105" s="220" t="s">
        <v>137</v>
      </c>
      <c r="E105" s="221" t="s">
        <v>1369</v>
      </c>
      <c r="F105" s="222" t="s">
        <v>1370</v>
      </c>
      <c r="G105" s="223" t="s">
        <v>232</v>
      </c>
      <c r="H105" s="224">
        <v>1</v>
      </c>
      <c r="I105" s="225"/>
      <c r="J105" s="226">
        <f>ROUND(I105*H105,2)</f>
        <v>0</v>
      </c>
      <c r="K105" s="222" t="s">
        <v>21</v>
      </c>
      <c r="L105" s="71"/>
      <c r="M105" s="227" t="s">
        <v>21</v>
      </c>
      <c r="N105" s="228" t="s">
        <v>43</v>
      </c>
      <c r="O105" s="46"/>
      <c r="P105" s="229">
        <f>O105*H105</f>
        <v>0</v>
      </c>
      <c r="Q105" s="229">
        <v>0</v>
      </c>
      <c r="R105" s="229">
        <f>Q105*H105</f>
        <v>0</v>
      </c>
      <c r="S105" s="229">
        <v>0</v>
      </c>
      <c r="T105" s="230">
        <f>S105*H105</f>
        <v>0</v>
      </c>
      <c r="AR105" s="23" t="s">
        <v>259</v>
      </c>
      <c r="AT105" s="23" t="s">
        <v>137</v>
      </c>
      <c r="AU105" s="23" t="s">
        <v>80</v>
      </c>
      <c r="AY105" s="23" t="s">
        <v>134</v>
      </c>
      <c r="BE105" s="231">
        <f>IF(N105="základní",J105,0)</f>
        <v>0</v>
      </c>
      <c r="BF105" s="231">
        <f>IF(N105="snížená",J105,0)</f>
        <v>0</v>
      </c>
      <c r="BG105" s="231">
        <f>IF(N105="zákl. přenesená",J105,0)</f>
        <v>0</v>
      </c>
      <c r="BH105" s="231">
        <f>IF(N105="sníž. přenesená",J105,0)</f>
        <v>0</v>
      </c>
      <c r="BI105" s="231">
        <f>IF(N105="nulová",J105,0)</f>
        <v>0</v>
      </c>
      <c r="BJ105" s="23" t="s">
        <v>80</v>
      </c>
      <c r="BK105" s="231">
        <f>ROUND(I105*H105,2)</f>
        <v>0</v>
      </c>
      <c r="BL105" s="23" t="s">
        <v>259</v>
      </c>
      <c r="BM105" s="23" t="s">
        <v>335</v>
      </c>
    </row>
    <row r="106" spans="2:47" s="1" customFormat="1" ht="13.5">
      <c r="B106" s="45"/>
      <c r="C106" s="73"/>
      <c r="D106" s="238" t="s">
        <v>1144</v>
      </c>
      <c r="E106" s="73"/>
      <c r="F106" s="282" t="s">
        <v>1371</v>
      </c>
      <c r="G106" s="73"/>
      <c r="H106" s="73"/>
      <c r="I106" s="190"/>
      <c r="J106" s="73"/>
      <c r="K106" s="73"/>
      <c r="L106" s="71"/>
      <c r="M106" s="283"/>
      <c r="N106" s="46"/>
      <c r="O106" s="46"/>
      <c r="P106" s="46"/>
      <c r="Q106" s="46"/>
      <c r="R106" s="46"/>
      <c r="S106" s="46"/>
      <c r="T106" s="94"/>
      <c r="AT106" s="23" t="s">
        <v>1144</v>
      </c>
      <c r="AU106" s="23" t="s">
        <v>80</v>
      </c>
    </row>
    <row r="107" spans="2:65" s="1" customFormat="1" ht="16.5" customHeight="1">
      <c r="B107" s="45"/>
      <c r="C107" s="220" t="s">
        <v>174</v>
      </c>
      <c r="D107" s="220" t="s">
        <v>137</v>
      </c>
      <c r="E107" s="221" t="s">
        <v>1372</v>
      </c>
      <c r="F107" s="222" t="s">
        <v>1373</v>
      </c>
      <c r="G107" s="223" t="s">
        <v>232</v>
      </c>
      <c r="H107" s="224">
        <v>1</v>
      </c>
      <c r="I107" s="225"/>
      <c r="J107" s="226">
        <f>ROUND(I107*H107,2)</f>
        <v>0</v>
      </c>
      <c r="K107" s="222" t="s">
        <v>21</v>
      </c>
      <c r="L107" s="71"/>
      <c r="M107" s="227" t="s">
        <v>21</v>
      </c>
      <c r="N107" s="228" t="s">
        <v>43</v>
      </c>
      <c r="O107" s="46"/>
      <c r="P107" s="229">
        <f>O107*H107</f>
        <v>0</v>
      </c>
      <c r="Q107" s="229">
        <v>0</v>
      </c>
      <c r="R107" s="229">
        <f>Q107*H107</f>
        <v>0</v>
      </c>
      <c r="S107" s="229">
        <v>0</v>
      </c>
      <c r="T107" s="230">
        <f>S107*H107</f>
        <v>0</v>
      </c>
      <c r="AR107" s="23" t="s">
        <v>259</v>
      </c>
      <c r="AT107" s="23" t="s">
        <v>137</v>
      </c>
      <c r="AU107" s="23" t="s">
        <v>80</v>
      </c>
      <c r="AY107" s="23" t="s">
        <v>134</v>
      </c>
      <c r="BE107" s="231">
        <f>IF(N107="základní",J107,0)</f>
        <v>0</v>
      </c>
      <c r="BF107" s="231">
        <f>IF(N107="snížená",J107,0)</f>
        <v>0</v>
      </c>
      <c r="BG107" s="231">
        <f>IF(N107="zákl. přenesená",J107,0)</f>
        <v>0</v>
      </c>
      <c r="BH107" s="231">
        <f>IF(N107="sníž. přenesená",J107,0)</f>
        <v>0</v>
      </c>
      <c r="BI107" s="231">
        <f>IF(N107="nulová",J107,0)</f>
        <v>0</v>
      </c>
      <c r="BJ107" s="23" t="s">
        <v>80</v>
      </c>
      <c r="BK107" s="231">
        <f>ROUND(I107*H107,2)</f>
        <v>0</v>
      </c>
      <c r="BL107" s="23" t="s">
        <v>259</v>
      </c>
      <c r="BM107" s="23" t="s">
        <v>345</v>
      </c>
    </row>
    <row r="108" spans="2:65" s="1" customFormat="1" ht="25.5" customHeight="1">
      <c r="B108" s="45"/>
      <c r="C108" s="220" t="s">
        <v>133</v>
      </c>
      <c r="D108" s="220" t="s">
        <v>137</v>
      </c>
      <c r="E108" s="221" t="s">
        <v>1374</v>
      </c>
      <c r="F108" s="222" t="s">
        <v>1375</v>
      </c>
      <c r="G108" s="223" t="s">
        <v>232</v>
      </c>
      <c r="H108" s="224">
        <v>1</v>
      </c>
      <c r="I108" s="225"/>
      <c r="J108" s="226">
        <f>ROUND(I108*H108,2)</f>
        <v>0</v>
      </c>
      <c r="K108" s="222" t="s">
        <v>21</v>
      </c>
      <c r="L108" s="71"/>
      <c r="M108" s="227" t="s">
        <v>21</v>
      </c>
      <c r="N108" s="228" t="s">
        <v>43</v>
      </c>
      <c r="O108" s="46"/>
      <c r="P108" s="229">
        <f>O108*H108</f>
        <v>0</v>
      </c>
      <c r="Q108" s="229">
        <v>0</v>
      </c>
      <c r="R108" s="229">
        <f>Q108*H108</f>
        <v>0</v>
      </c>
      <c r="S108" s="229">
        <v>0</v>
      </c>
      <c r="T108" s="230">
        <f>S108*H108</f>
        <v>0</v>
      </c>
      <c r="AR108" s="23" t="s">
        <v>259</v>
      </c>
      <c r="AT108" s="23" t="s">
        <v>137</v>
      </c>
      <c r="AU108" s="23" t="s">
        <v>80</v>
      </c>
      <c r="AY108" s="23" t="s">
        <v>134</v>
      </c>
      <c r="BE108" s="231">
        <f>IF(N108="základní",J108,0)</f>
        <v>0</v>
      </c>
      <c r="BF108" s="231">
        <f>IF(N108="snížená",J108,0)</f>
        <v>0</v>
      </c>
      <c r="BG108" s="231">
        <f>IF(N108="zákl. přenesená",J108,0)</f>
        <v>0</v>
      </c>
      <c r="BH108" s="231">
        <f>IF(N108="sníž. přenesená",J108,0)</f>
        <v>0</v>
      </c>
      <c r="BI108" s="231">
        <f>IF(N108="nulová",J108,0)</f>
        <v>0</v>
      </c>
      <c r="BJ108" s="23" t="s">
        <v>80</v>
      </c>
      <c r="BK108" s="231">
        <f>ROUND(I108*H108,2)</f>
        <v>0</v>
      </c>
      <c r="BL108" s="23" t="s">
        <v>259</v>
      </c>
      <c r="BM108" s="23" t="s">
        <v>355</v>
      </c>
    </row>
    <row r="109" spans="2:47" s="1" customFormat="1" ht="13.5">
      <c r="B109" s="45"/>
      <c r="C109" s="73"/>
      <c r="D109" s="238" t="s">
        <v>1144</v>
      </c>
      <c r="E109" s="73"/>
      <c r="F109" s="282" t="s">
        <v>1376</v>
      </c>
      <c r="G109" s="73"/>
      <c r="H109" s="73"/>
      <c r="I109" s="190"/>
      <c r="J109" s="73"/>
      <c r="K109" s="73"/>
      <c r="L109" s="71"/>
      <c r="M109" s="283"/>
      <c r="N109" s="46"/>
      <c r="O109" s="46"/>
      <c r="P109" s="46"/>
      <c r="Q109" s="46"/>
      <c r="R109" s="46"/>
      <c r="S109" s="46"/>
      <c r="T109" s="94"/>
      <c r="AT109" s="23" t="s">
        <v>1144</v>
      </c>
      <c r="AU109" s="23" t="s">
        <v>80</v>
      </c>
    </row>
    <row r="110" spans="2:65" s="1" customFormat="1" ht="16.5" customHeight="1">
      <c r="B110" s="45"/>
      <c r="C110" s="220" t="s">
        <v>184</v>
      </c>
      <c r="D110" s="220" t="s">
        <v>137</v>
      </c>
      <c r="E110" s="221" t="s">
        <v>1377</v>
      </c>
      <c r="F110" s="222" t="s">
        <v>1378</v>
      </c>
      <c r="G110" s="223" t="s">
        <v>1165</v>
      </c>
      <c r="H110" s="224">
        <v>1</v>
      </c>
      <c r="I110" s="225"/>
      <c r="J110" s="226">
        <f>ROUND(I110*H110,2)</f>
        <v>0</v>
      </c>
      <c r="K110" s="222" t="s">
        <v>21</v>
      </c>
      <c r="L110" s="71"/>
      <c r="M110" s="227" t="s">
        <v>21</v>
      </c>
      <c r="N110" s="228" t="s">
        <v>43</v>
      </c>
      <c r="O110" s="46"/>
      <c r="P110" s="229">
        <f>O110*H110</f>
        <v>0</v>
      </c>
      <c r="Q110" s="229">
        <v>0</v>
      </c>
      <c r="R110" s="229">
        <f>Q110*H110</f>
        <v>0</v>
      </c>
      <c r="S110" s="229">
        <v>0</v>
      </c>
      <c r="T110" s="230">
        <f>S110*H110</f>
        <v>0</v>
      </c>
      <c r="AR110" s="23" t="s">
        <v>259</v>
      </c>
      <c r="AT110" s="23" t="s">
        <v>137</v>
      </c>
      <c r="AU110" s="23" t="s">
        <v>80</v>
      </c>
      <c r="AY110" s="23" t="s">
        <v>134</v>
      </c>
      <c r="BE110" s="231">
        <f>IF(N110="základní",J110,0)</f>
        <v>0</v>
      </c>
      <c r="BF110" s="231">
        <f>IF(N110="snížená",J110,0)</f>
        <v>0</v>
      </c>
      <c r="BG110" s="231">
        <f>IF(N110="zákl. přenesená",J110,0)</f>
        <v>0</v>
      </c>
      <c r="BH110" s="231">
        <f>IF(N110="sníž. přenesená",J110,0)</f>
        <v>0</v>
      </c>
      <c r="BI110" s="231">
        <f>IF(N110="nulová",J110,0)</f>
        <v>0</v>
      </c>
      <c r="BJ110" s="23" t="s">
        <v>80</v>
      </c>
      <c r="BK110" s="231">
        <f>ROUND(I110*H110,2)</f>
        <v>0</v>
      </c>
      <c r="BL110" s="23" t="s">
        <v>259</v>
      </c>
      <c r="BM110" s="23" t="s">
        <v>364</v>
      </c>
    </row>
    <row r="111" spans="2:47" s="1" customFormat="1" ht="13.5">
      <c r="B111" s="45"/>
      <c r="C111" s="73"/>
      <c r="D111" s="238" t="s">
        <v>1144</v>
      </c>
      <c r="E111" s="73"/>
      <c r="F111" s="282" t="s">
        <v>1379</v>
      </c>
      <c r="G111" s="73"/>
      <c r="H111" s="73"/>
      <c r="I111" s="190"/>
      <c r="J111" s="73"/>
      <c r="K111" s="73"/>
      <c r="L111" s="71"/>
      <c r="M111" s="283"/>
      <c r="N111" s="46"/>
      <c r="O111" s="46"/>
      <c r="P111" s="46"/>
      <c r="Q111" s="46"/>
      <c r="R111" s="46"/>
      <c r="S111" s="46"/>
      <c r="T111" s="94"/>
      <c r="AT111" s="23" t="s">
        <v>1144</v>
      </c>
      <c r="AU111" s="23" t="s">
        <v>80</v>
      </c>
    </row>
    <row r="112" spans="2:65" s="1" customFormat="1" ht="16.5" customHeight="1">
      <c r="B112" s="45"/>
      <c r="C112" s="220" t="s">
        <v>210</v>
      </c>
      <c r="D112" s="220" t="s">
        <v>137</v>
      </c>
      <c r="E112" s="221" t="s">
        <v>1380</v>
      </c>
      <c r="F112" s="222" t="s">
        <v>1381</v>
      </c>
      <c r="G112" s="223" t="s">
        <v>232</v>
      </c>
      <c r="H112" s="224">
        <v>1</v>
      </c>
      <c r="I112" s="225"/>
      <c r="J112" s="226">
        <f>ROUND(I112*H112,2)</f>
        <v>0</v>
      </c>
      <c r="K112" s="222" t="s">
        <v>21</v>
      </c>
      <c r="L112" s="71"/>
      <c r="M112" s="227" t="s">
        <v>21</v>
      </c>
      <c r="N112" s="228" t="s">
        <v>43</v>
      </c>
      <c r="O112" s="46"/>
      <c r="P112" s="229">
        <f>O112*H112</f>
        <v>0</v>
      </c>
      <c r="Q112" s="229">
        <v>0</v>
      </c>
      <c r="R112" s="229">
        <f>Q112*H112</f>
        <v>0</v>
      </c>
      <c r="S112" s="229">
        <v>0</v>
      </c>
      <c r="T112" s="230">
        <f>S112*H112</f>
        <v>0</v>
      </c>
      <c r="AR112" s="23" t="s">
        <v>259</v>
      </c>
      <c r="AT112" s="23" t="s">
        <v>137</v>
      </c>
      <c r="AU112" s="23" t="s">
        <v>80</v>
      </c>
      <c r="AY112" s="23" t="s">
        <v>134</v>
      </c>
      <c r="BE112" s="231">
        <f>IF(N112="základní",J112,0)</f>
        <v>0</v>
      </c>
      <c r="BF112" s="231">
        <f>IF(N112="snížená",J112,0)</f>
        <v>0</v>
      </c>
      <c r="BG112" s="231">
        <f>IF(N112="zákl. přenesená",J112,0)</f>
        <v>0</v>
      </c>
      <c r="BH112" s="231">
        <f>IF(N112="sníž. přenesená",J112,0)</f>
        <v>0</v>
      </c>
      <c r="BI112" s="231">
        <f>IF(N112="nulová",J112,0)</f>
        <v>0</v>
      </c>
      <c r="BJ112" s="23" t="s">
        <v>80</v>
      </c>
      <c r="BK112" s="231">
        <f>ROUND(I112*H112,2)</f>
        <v>0</v>
      </c>
      <c r="BL112" s="23" t="s">
        <v>259</v>
      </c>
      <c r="BM112" s="23" t="s">
        <v>374</v>
      </c>
    </row>
    <row r="113" spans="2:65" s="1" customFormat="1" ht="16.5" customHeight="1">
      <c r="B113" s="45"/>
      <c r="C113" s="220" t="s">
        <v>214</v>
      </c>
      <c r="D113" s="220" t="s">
        <v>137</v>
      </c>
      <c r="E113" s="221" t="s">
        <v>1382</v>
      </c>
      <c r="F113" s="222" t="s">
        <v>1383</v>
      </c>
      <c r="G113" s="223" t="s">
        <v>1182</v>
      </c>
      <c r="H113" s="224">
        <v>0.2</v>
      </c>
      <c r="I113" s="225"/>
      <c r="J113" s="226">
        <f>ROUND(I113*H113,2)</f>
        <v>0</v>
      </c>
      <c r="K113" s="222" t="s">
        <v>21</v>
      </c>
      <c r="L113" s="71"/>
      <c r="M113" s="227" t="s">
        <v>21</v>
      </c>
      <c r="N113" s="228" t="s">
        <v>43</v>
      </c>
      <c r="O113" s="46"/>
      <c r="P113" s="229">
        <f>O113*H113</f>
        <v>0</v>
      </c>
      <c r="Q113" s="229">
        <v>0</v>
      </c>
      <c r="R113" s="229">
        <f>Q113*H113</f>
        <v>0</v>
      </c>
      <c r="S113" s="229">
        <v>0</v>
      </c>
      <c r="T113" s="230">
        <f>S113*H113</f>
        <v>0</v>
      </c>
      <c r="AR113" s="23" t="s">
        <v>259</v>
      </c>
      <c r="AT113" s="23" t="s">
        <v>137</v>
      </c>
      <c r="AU113" s="23" t="s">
        <v>80</v>
      </c>
      <c r="AY113" s="23" t="s">
        <v>134</v>
      </c>
      <c r="BE113" s="231">
        <f>IF(N113="základní",J113,0)</f>
        <v>0</v>
      </c>
      <c r="BF113" s="231">
        <f>IF(N113="snížená",J113,0)</f>
        <v>0</v>
      </c>
      <c r="BG113" s="231">
        <f>IF(N113="zákl. přenesená",J113,0)</f>
        <v>0</v>
      </c>
      <c r="BH113" s="231">
        <f>IF(N113="sníž. přenesená",J113,0)</f>
        <v>0</v>
      </c>
      <c r="BI113" s="231">
        <f>IF(N113="nulová",J113,0)</f>
        <v>0</v>
      </c>
      <c r="BJ113" s="23" t="s">
        <v>80</v>
      </c>
      <c r="BK113" s="231">
        <f>ROUND(I113*H113,2)</f>
        <v>0</v>
      </c>
      <c r="BL113" s="23" t="s">
        <v>259</v>
      </c>
      <c r="BM113" s="23" t="s">
        <v>387</v>
      </c>
    </row>
    <row r="114" spans="2:47" s="1" customFormat="1" ht="13.5">
      <c r="B114" s="45"/>
      <c r="C114" s="73"/>
      <c r="D114" s="238" t="s">
        <v>1144</v>
      </c>
      <c r="E114" s="73"/>
      <c r="F114" s="282" t="s">
        <v>1152</v>
      </c>
      <c r="G114" s="73"/>
      <c r="H114" s="73"/>
      <c r="I114" s="190"/>
      <c r="J114" s="73"/>
      <c r="K114" s="73"/>
      <c r="L114" s="71"/>
      <c r="M114" s="283"/>
      <c r="N114" s="46"/>
      <c r="O114" s="46"/>
      <c r="P114" s="46"/>
      <c r="Q114" s="46"/>
      <c r="R114" s="46"/>
      <c r="S114" s="46"/>
      <c r="T114" s="94"/>
      <c r="AT114" s="23" t="s">
        <v>1144</v>
      </c>
      <c r="AU114" s="23" t="s">
        <v>80</v>
      </c>
    </row>
    <row r="115" spans="2:63" s="10" customFormat="1" ht="37.4" customHeight="1">
      <c r="B115" s="204"/>
      <c r="C115" s="205"/>
      <c r="D115" s="206" t="s">
        <v>71</v>
      </c>
      <c r="E115" s="207" t="s">
        <v>1384</v>
      </c>
      <c r="F115" s="207" t="s">
        <v>1385</v>
      </c>
      <c r="G115" s="205"/>
      <c r="H115" s="205"/>
      <c r="I115" s="208"/>
      <c r="J115" s="209">
        <f>BK115</f>
        <v>0</v>
      </c>
      <c r="K115" s="205"/>
      <c r="L115" s="210"/>
      <c r="M115" s="211"/>
      <c r="N115" s="212"/>
      <c r="O115" s="212"/>
      <c r="P115" s="213">
        <f>SUM(P116:P126)</f>
        <v>0</v>
      </c>
      <c r="Q115" s="212"/>
      <c r="R115" s="213">
        <f>SUM(R116:R126)</f>
        <v>0</v>
      </c>
      <c r="S115" s="212"/>
      <c r="T115" s="214">
        <f>SUM(T116:T126)</f>
        <v>0</v>
      </c>
      <c r="AR115" s="215" t="s">
        <v>80</v>
      </c>
      <c r="AT115" s="216" t="s">
        <v>71</v>
      </c>
      <c r="AU115" s="216" t="s">
        <v>72</v>
      </c>
      <c r="AY115" s="215" t="s">
        <v>134</v>
      </c>
      <c r="BK115" s="217">
        <f>SUM(BK116:BK126)</f>
        <v>0</v>
      </c>
    </row>
    <row r="116" spans="2:65" s="1" customFormat="1" ht="16.5" customHeight="1">
      <c r="B116" s="45"/>
      <c r="C116" s="220" t="s">
        <v>80</v>
      </c>
      <c r="D116" s="220" t="s">
        <v>137</v>
      </c>
      <c r="E116" s="221" t="s">
        <v>1386</v>
      </c>
      <c r="F116" s="222" t="s">
        <v>1387</v>
      </c>
      <c r="G116" s="223" t="s">
        <v>220</v>
      </c>
      <c r="H116" s="224">
        <v>49</v>
      </c>
      <c r="I116" s="225"/>
      <c r="J116" s="226">
        <f>ROUND(I116*H116,2)</f>
        <v>0</v>
      </c>
      <c r="K116" s="222" t="s">
        <v>21</v>
      </c>
      <c r="L116" s="71"/>
      <c r="M116" s="227" t="s">
        <v>21</v>
      </c>
      <c r="N116" s="228" t="s">
        <v>43</v>
      </c>
      <c r="O116" s="46"/>
      <c r="P116" s="229">
        <f>O116*H116</f>
        <v>0</v>
      </c>
      <c r="Q116" s="229">
        <v>0</v>
      </c>
      <c r="R116" s="229">
        <f>Q116*H116</f>
        <v>0</v>
      </c>
      <c r="S116" s="229">
        <v>0</v>
      </c>
      <c r="T116" s="230">
        <f>S116*H116</f>
        <v>0</v>
      </c>
      <c r="AR116" s="23" t="s">
        <v>259</v>
      </c>
      <c r="AT116" s="23" t="s">
        <v>137</v>
      </c>
      <c r="AU116" s="23" t="s">
        <v>80</v>
      </c>
      <c r="AY116" s="23" t="s">
        <v>134</v>
      </c>
      <c r="BE116" s="231">
        <f>IF(N116="základní",J116,0)</f>
        <v>0</v>
      </c>
      <c r="BF116" s="231">
        <f>IF(N116="snížená",J116,0)</f>
        <v>0</v>
      </c>
      <c r="BG116" s="231">
        <f>IF(N116="zákl. přenesená",J116,0)</f>
        <v>0</v>
      </c>
      <c r="BH116" s="231">
        <f>IF(N116="sníž. přenesená",J116,0)</f>
        <v>0</v>
      </c>
      <c r="BI116" s="231">
        <f>IF(N116="nulová",J116,0)</f>
        <v>0</v>
      </c>
      <c r="BJ116" s="23" t="s">
        <v>80</v>
      </c>
      <c r="BK116" s="231">
        <f>ROUND(I116*H116,2)</f>
        <v>0</v>
      </c>
      <c r="BL116" s="23" t="s">
        <v>259</v>
      </c>
      <c r="BM116" s="23" t="s">
        <v>397</v>
      </c>
    </row>
    <row r="117" spans="2:47" s="1" customFormat="1" ht="13.5">
      <c r="B117" s="45"/>
      <c r="C117" s="73"/>
      <c r="D117" s="238" t="s">
        <v>1144</v>
      </c>
      <c r="E117" s="73"/>
      <c r="F117" s="282" t="s">
        <v>1388</v>
      </c>
      <c r="G117" s="73"/>
      <c r="H117" s="73"/>
      <c r="I117" s="190"/>
      <c r="J117" s="73"/>
      <c r="K117" s="73"/>
      <c r="L117" s="71"/>
      <c r="M117" s="283"/>
      <c r="N117" s="46"/>
      <c r="O117" s="46"/>
      <c r="P117" s="46"/>
      <c r="Q117" s="46"/>
      <c r="R117" s="46"/>
      <c r="S117" s="46"/>
      <c r="T117" s="94"/>
      <c r="AT117" s="23" t="s">
        <v>1144</v>
      </c>
      <c r="AU117" s="23" t="s">
        <v>80</v>
      </c>
    </row>
    <row r="118" spans="2:65" s="1" customFormat="1" ht="16.5" customHeight="1">
      <c r="B118" s="45"/>
      <c r="C118" s="220" t="s">
        <v>82</v>
      </c>
      <c r="D118" s="220" t="s">
        <v>137</v>
      </c>
      <c r="E118" s="221" t="s">
        <v>1389</v>
      </c>
      <c r="F118" s="222" t="s">
        <v>1390</v>
      </c>
      <c r="G118" s="223" t="s">
        <v>220</v>
      </c>
      <c r="H118" s="224">
        <v>34</v>
      </c>
      <c r="I118" s="225"/>
      <c r="J118" s="226">
        <f>ROUND(I118*H118,2)</f>
        <v>0</v>
      </c>
      <c r="K118" s="222" t="s">
        <v>21</v>
      </c>
      <c r="L118" s="71"/>
      <c r="M118" s="227" t="s">
        <v>21</v>
      </c>
      <c r="N118" s="228" t="s">
        <v>43</v>
      </c>
      <c r="O118" s="46"/>
      <c r="P118" s="229">
        <f>O118*H118</f>
        <v>0</v>
      </c>
      <c r="Q118" s="229">
        <v>0</v>
      </c>
      <c r="R118" s="229">
        <f>Q118*H118</f>
        <v>0</v>
      </c>
      <c r="S118" s="229">
        <v>0</v>
      </c>
      <c r="T118" s="230">
        <f>S118*H118</f>
        <v>0</v>
      </c>
      <c r="AR118" s="23" t="s">
        <v>259</v>
      </c>
      <c r="AT118" s="23" t="s">
        <v>137</v>
      </c>
      <c r="AU118" s="23" t="s">
        <v>80</v>
      </c>
      <c r="AY118" s="23" t="s">
        <v>134</v>
      </c>
      <c r="BE118" s="231">
        <f>IF(N118="základní",J118,0)</f>
        <v>0</v>
      </c>
      <c r="BF118" s="231">
        <f>IF(N118="snížená",J118,0)</f>
        <v>0</v>
      </c>
      <c r="BG118" s="231">
        <f>IF(N118="zákl. přenesená",J118,0)</f>
        <v>0</v>
      </c>
      <c r="BH118" s="231">
        <f>IF(N118="sníž. přenesená",J118,0)</f>
        <v>0</v>
      </c>
      <c r="BI118" s="231">
        <f>IF(N118="nulová",J118,0)</f>
        <v>0</v>
      </c>
      <c r="BJ118" s="23" t="s">
        <v>80</v>
      </c>
      <c r="BK118" s="231">
        <f>ROUND(I118*H118,2)</f>
        <v>0</v>
      </c>
      <c r="BL118" s="23" t="s">
        <v>259</v>
      </c>
      <c r="BM118" s="23" t="s">
        <v>407</v>
      </c>
    </row>
    <row r="119" spans="2:47" s="1" customFormat="1" ht="13.5">
      <c r="B119" s="45"/>
      <c r="C119" s="73"/>
      <c r="D119" s="238" t="s">
        <v>1144</v>
      </c>
      <c r="E119" s="73"/>
      <c r="F119" s="282" t="s">
        <v>1388</v>
      </c>
      <c r="G119" s="73"/>
      <c r="H119" s="73"/>
      <c r="I119" s="190"/>
      <c r="J119" s="73"/>
      <c r="K119" s="73"/>
      <c r="L119" s="71"/>
      <c r="M119" s="283"/>
      <c r="N119" s="46"/>
      <c r="O119" s="46"/>
      <c r="P119" s="46"/>
      <c r="Q119" s="46"/>
      <c r="R119" s="46"/>
      <c r="S119" s="46"/>
      <c r="T119" s="94"/>
      <c r="AT119" s="23" t="s">
        <v>1144</v>
      </c>
      <c r="AU119" s="23" t="s">
        <v>80</v>
      </c>
    </row>
    <row r="120" spans="2:65" s="1" customFormat="1" ht="16.5" customHeight="1">
      <c r="B120" s="45"/>
      <c r="C120" s="220" t="s">
        <v>169</v>
      </c>
      <c r="D120" s="220" t="s">
        <v>137</v>
      </c>
      <c r="E120" s="221" t="s">
        <v>1391</v>
      </c>
      <c r="F120" s="222" t="s">
        <v>1392</v>
      </c>
      <c r="G120" s="223" t="s">
        <v>220</v>
      </c>
      <c r="H120" s="224">
        <v>56</v>
      </c>
      <c r="I120" s="225"/>
      <c r="J120" s="226">
        <f>ROUND(I120*H120,2)</f>
        <v>0</v>
      </c>
      <c r="K120" s="222" t="s">
        <v>21</v>
      </c>
      <c r="L120" s="71"/>
      <c r="M120" s="227" t="s">
        <v>21</v>
      </c>
      <c r="N120" s="228" t="s">
        <v>43</v>
      </c>
      <c r="O120" s="46"/>
      <c r="P120" s="229">
        <f>O120*H120</f>
        <v>0</v>
      </c>
      <c r="Q120" s="229">
        <v>0</v>
      </c>
      <c r="R120" s="229">
        <f>Q120*H120</f>
        <v>0</v>
      </c>
      <c r="S120" s="229">
        <v>0</v>
      </c>
      <c r="T120" s="230">
        <f>S120*H120</f>
        <v>0</v>
      </c>
      <c r="AR120" s="23" t="s">
        <v>259</v>
      </c>
      <c r="AT120" s="23" t="s">
        <v>137</v>
      </c>
      <c r="AU120" s="23" t="s">
        <v>80</v>
      </c>
      <c r="AY120" s="23" t="s">
        <v>134</v>
      </c>
      <c r="BE120" s="231">
        <f>IF(N120="základní",J120,0)</f>
        <v>0</v>
      </c>
      <c r="BF120" s="231">
        <f>IF(N120="snížená",J120,0)</f>
        <v>0</v>
      </c>
      <c r="BG120" s="231">
        <f>IF(N120="zákl. přenesená",J120,0)</f>
        <v>0</v>
      </c>
      <c r="BH120" s="231">
        <f>IF(N120="sníž. přenesená",J120,0)</f>
        <v>0</v>
      </c>
      <c r="BI120" s="231">
        <f>IF(N120="nulová",J120,0)</f>
        <v>0</v>
      </c>
      <c r="BJ120" s="23" t="s">
        <v>80</v>
      </c>
      <c r="BK120" s="231">
        <f>ROUND(I120*H120,2)</f>
        <v>0</v>
      </c>
      <c r="BL120" s="23" t="s">
        <v>259</v>
      </c>
      <c r="BM120" s="23" t="s">
        <v>418</v>
      </c>
    </row>
    <row r="121" spans="2:47" s="1" customFormat="1" ht="13.5">
      <c r="B121" s="45"/>
      <c r="C121" s="73"/>
      <c r="D121" s="238" t="s">
        <v>1144</v>
      </c>
      <c r="E121" s="73"/>
      <c r="F121" s="282" t="s">
        <v>1388</v>
      </c>
      <c r="G121" s="73"/>
      <c r="H121" s="73"/>
      <c r="I121" s="190"/>
      <c r="J121" s="73"/>
      <c r="K121" s="73"/>
      <c r="L121" s="71"/>
      <c r="M121" s="283"/>
      <c r="N121" s="46"/>
      <c r="O121" s="46"/>
      <c r="P121" s="46"/>
      <c r="Q121" s="46"/>
      <c r="R121" s="46"/>
      <c r="S121" s="46"/>
      <c r="T121" s="94"/>
      <c r="AT121" s="23" t="s">
        <v>1144</v>
      </c>
      <c r="AU121" s="23" t="s">
        <v>80</v>
      </c>
    </row>
    <row r="122" spans="2:65" s="1" customFormat="1" ht="16.5" customHeight="1">
      <c r="B122" s="45"/>
      <c r="C122" s="220" t="s">
        <v>174</v>
      </c>
      <c r="D122" s="220" t="s">
        <v>137</v>
      </c>
      <c r="E122" s="221" t="s">
        <v>1393</v>
      </c>
      <c r="F122" s="222" t="s">
        <v>1394</v>
      </c>
      <c r="G122" s="223" t="s">
        <v>220</v>
      </c>
      <c r="H122" s="224">
        <v>6</v>
      </c>
      <c r="I122" s="225"/>
      <c r="J122" s="226">
        <f>ROUND(I122*H122,2)</f>
        <v>0</v>
      </c>
      <c r="K122" s="222" t="s">
        <v>21</v>
      </c>
      <c r="L122" s="71"/>
      <c r="M122" s="227" t="s">
        <v>21</v>
      </c>
      <c r="N122" s="228" t="s">
        <v>43</v>
      </c>
      <c r="O122" s="46"/>
      <c r="P122" s="229">
        <f>O122*H122</f>
        <v>0</v>
      </c>
      <c r="Q122" s="229">
        <v>0</v>
      </c>
      <c r="R122" s="229">
        <f>Q122*H122</f>
        <v>0</v>
      </c>
      <c r="S122" s="229">
        <v>0</v>
      </c>
      <c r="T122" s="230">
        <f>S122*H122</f>
        <v>0</v>
      </c>
      <c r="AR122" s="23" t="s">
        <v>259</v>
      </c>
      <c r="AT122" s="23" t="s">
        <v>137</v>
      </c>
      <c r="AU122" s="23" t="s">
        <v>80</v>
      </c>
      <c r="AY122" s="23" t="s">
        <v>134</v>
      </c>
      <c r="BE122" s="231">
        <f>IF(N122="základní",J122,0)</f>
        <v>0</v>
      </c>
      <c r="BF122" s="231">
        <f>IF(N122="snížená",J122,0)</f>
        <v>0</v>
      </c>
      <c r="BG122" s="231">
        <f>IF(N122="zákl. přenesená",J122,0)</f>
        <v>0</v>
      </c>
      <c r="BH122" s="231">
        <f>IF(N122="sníž. přenesená",J122,0)</f>
        <v>0</v>
      </c>
      <c r="BI122" s="231">
        <f>IF(N122="nulová",J122,0)</f>
        <v>0</v>
      </c>
      <c r="BJ122" s="23" t="s">
        <v>80</v>
      </c>
      <c r="BK122" s="231">
        <f>ROUND(I122*H122,2)</f>
        <v>0</v>
      </c>
      <c r="BL122" s="23" t="s">
        <v>259</v>
      </c>
      <c r="BM122" s="23" t="s">
        <v>426</v>
      </c>
    </row>
    <row r="123" spans="2:47" s="1" customFormat="1" ht="13.5">
      <c r="B123" s="45"/>
      <c r="C123" s="73"/>
      <c r="D123" s="238" t="s">
        <v>1144</v>
      </c>
      <c r="E123" s="73"/>
      <c r="F123" s="282" t="s">
        <v>1388</v>
      </c>
      <c r="G123" s="73"/>
      <c r="H123" s="73"/>
      <c r="I123" s="190"/>
      <c r="J123" s="73"/>
      <c r="K123" s="73"/>
      <c r="L123" s="71"/>
      <c r="M123" s="283"/>
      <c r="N123" s="46"/>
      <c r="O123" s="46"/>
      <c r="P123" s="46"/>
      <c r="Q123" s="46"/>
      <c r="R123" s="46"/>
      <c r="S123" s="46"/>
      <c r="T123" s="94"/>
      <c r="AT123" s="23" t="s">
        <v>1144</v>
      </c>
      <c r="AU123" s="23" t="s">
        <v>80</v>
      </c>
    </row>
    <row r="124" spans="2:65" s="1" customFormat="1" ht="16.5" customHeight="1">
      <c r="B124" s="45"/>
      <c r="C124" s="220" t="s">
        <v>133</v>
      </c>
      <c r="D124" s="220" t="s">
        <v>137</v>
      </c>
      <c r="E124" s="221" t="s">
        <v>1395</v>
      </c>
      <c r="F124" s="222" t="s">
        <v>1396</v>
      </c>
      <c r="G124" s="223" t="s">
        <v>220</v>
      </c>
      <c r="H124" s="224">
        <v>6</v>
      </c>
      <c r="I124" s="225"/>
      <c r="J124" s="226">
        <f>ROUND(I124*H124,2)</f>
        <v>0</v>
      </c>
      <c r="K124" s="222" t="s">
        <v>21</v>
      </c>
      <c r="L124" s="71"/>
      <c r="M124" s="227" t="s">
        <v>21</v>
      </c>
      <c r="N124" s="228" t="s">
        <v>43</v>
      </c>
      <c r="O124" s="46"/>
      <c r="P124" s="229">
        <f>O124*H124</f>
        <v>0</v>
      </c>
      <c r="Q124" s="229">
        <v>0</v>
      </c>
      <c r="R124" s="229">
        <f>Q124*H124</f>
        <v>0</v>
      </c>
      <c r="S124" s="229">
        <v>0</v>
      </c>
      <c r="T124" s="230">
        <f>S124*H124</f>
        <v>0</v>
      </c>
      <c r="AR124" s="23" t="s">
        <v>259</v>
      </c>
      <c r="AT124" s="23" t="s">
        <v>137</v>
      </c>
      <c r="AU124" s="23" t="s">
        <v>80</v>
      </c>
      <c r="AY124" s="23" t="s">
        <v>134</v>
      </c>
      <c r="BE124" s="231">
        <f>IF(N124="základní",J124,0)</f>
        <v>0</v>
      </c>
      <c r="BF124" s="231">
        <f>IF(N124="snížená",J124,0)</f>
        <v>0</v>
      </c>
      <c r="BG124" s="231">
        <f>IF(N124="zákl. přenesená",J124,0)</f>
        <v>0</v>
      </c>
      <c r="BH124" s="231">
        <f>IF(N124="sníž. přenesená",J124,0)</f>
        <v>0</v>
      </c>
      <c r="BI124" s="231">
        <f>IF(N124="nulová",J124,0)</f>
        <v>0</v>
      </c>
      <c r="BJ124" s="23" t="s">
        <v>80</v>
      </c>
      <c r="BK124" s="231">
        <f>ROUND(I124*H124,2)</f>
        <v>0</v>
      </c>
      <c r="BL124" s="23" t="s">
        <v>259</v>
      </c>
      <c r="BM124" s="23" t="s">
        <v>439</v>
      </c>
    </row>
    <row r="125" spans="2:65" s="1" customFormat="1" ht="16.5" customHeight="1">
      <c r="B125" s="45"/>
      <c r="C125" s="220" t="s">
        <v>184</v>
      </c>
      <c r="D125" s="220" t="s">
        <v>137</v>
      </c>
      <c r="E125" s="221" t="s">
        <v>1397</v>
      </c>
      <c r="F125" s="222" t="s">
        <v>1398</v>
      </c>
      <c r="G125" s="223" t="s">
        <v>220</v>
      </c>
      <c r="H125" s="224">
        <v>145</v>
      </c>
      <c r="I125" s="225"/>
      <c r="J125" s="226">
        <f>ROUND(I125*H125,2)</f>
        <v>0</v>
      </c>
      <c r="K125" s="222" t="s">
        <v>21</v>
      </c>
      <c r="L125" s="71"/>
      <c r="M125" s="227" t="s">
        <v>21</v>
      </c>
      <c r="N125" s="228" t="s">
        <v>43</v>
      </c>
      <c r="O125" s="46"/>
      <c r="P125" s="229">
        <f>O125*H125</f>
        <v>0</v>
      </c>
      <c r="Q125" s="229">
        <v>0</v>
      </c>
      <c r="R125" s="229">
        <f>Q125*H125</f>
        <v>0</v>
      </c>
      <c r="S125" s="229">
        <v>0</v>
      </c>
      <c r="T125" s="230">
        <f>S125*H125</f>
        <v>0</v>
      </c>
      <c r="AR125" s="23" t="s">
        <v>259</v>
      </c>
      <c r="AT125" s="23" t="s">
        <v>137</v>
      </c>
      <c r="AU125" s="23" t="s">
        <v>80</v>
      </c>
      <c r="AY125" s="23" t="s">
        <v>134</v>
      </c>
      <c r="BE125" s="231">
        <f>IF(N125="základní",J125,0)</f>
        <v>0</v>
      </c>
      <c r="BF125" s="231">
        <f>IF(N125="snížená",J125,0)</f>
        <v>0</v>
      </c>
      <c r="BG125" s="231">
        <f>IF(N125="zákl. přenesená",J125,0)</f>
        <v>0</v>
      </c>
      <c r="BH125" s="231">
        <f>IF(N125="sníž. přenesená",J125,0)</f>
        <v>0</v>
      </c>
      <c r="BI125" s="231">
        <f>IF(N125="nulová",J125,0)</f>
        <v>0</v>
      </c>
      <c r="BJ125" s="23" t="s">
        <v>80</v>
      </c>
      <c r="BK125" s="231">
        <f>ROUND(I125*H125,2)</f>
        <v>0</v>
      </c>
      <c r="BL125" s="23" t="s">
        <v>259</v>
      </c>
      <c r="BM125" s="23" t="s">
        <v>449</v>
      </c>
    </row>
    <row r="126" spans="2:65" s="1" customFormat="1" ht="16.5" customHeight="1">
      <c r="B126" s="45"/>
      <c r="C126" s="220" t="s">
        <v>210</v>
      </c>
      <c r="D126" s="220" t="s">
        <v>137</v>
      </c>
      <c r="E126" s="221" t="s">
        <v>1399</v>
      </c>
      <c r="F126" s="222" t="s">
        <v>1400</v>
      </c>
      <c r="G126" s="223" t="s">
        <v>1182</v>
      </c>
      <c r="H126" s="224">
        <v>0.08</v>
      </c>
      <c r="I126" s="225"/>
      <c r="J126" s="226">
        <f>ROUND(I126*H126,2)</f>
        <v>0</v>
      </c>
      <c r="K126" s="222" t="s">
        <v>21</v>
      </c>
      <c r="L126" s="71"/>
      <c r="M126" s="227" t="s">
        <v>21</v>
      </c>
      <c r="N126" s="228" t="s">
        <v>43</v>
      </c>
      <c r="O126" s="46"/>
      <c r="P126" s="229">
        <f>O126*H126</f>
        <v>0</v>
      </c>
      <c r="Q126" s="229">
        <v>0</v>
      </c>
      <c r="R126" s="229">
        <f>Q126*H126</f>
        <v>0</v>
      </c>
      <c r="S126" s="229">
        <v>0</v>
      </c>
      <c r="T126" s="230">
        <f>S126*H126</f>
        <v>0</v>
      </c>
      <c r="AR126" s="23" t="s">
        <v>259</v>
      </c>
      <c r="AT126" s="23" t="s">
        <v>137</v>
      </c>
      <c r="AU126" s="23" t="s">
        <v>80</v>
      </c>
      <c r="AY126" s="23" t="s">
        <v>134</v>
      </c>
      <c r="BE126" s="231">
        <f>IF(N126="základní",J126,0)</f>
        <v>0</v>
      </c>
      <c r="BF126" s="231">
        <f>IF(N126="snížená",J126,0)</f>
        <v>0</v>
      </c>
      <c r="BG126" s="231">
        <f>IF(N126="zákl. přenesená",J126,0)</f>
        <v>0</v>
      </c>
      <c r="BH126" s="231">
        <f>IF(N126="sníž. přenesená",J126,0)</f>
        <v>0</v>
      </c>
      <c r="BI126" s="231">
        <f>IF(N126="nulová",J126,0)</f>
        <v>0</v>
      </c>
      <c r="BJ126" s="23" t="s">
        <v>80</v>
      </c>
      <c r="BK126" s="231">
        <f>ROUND(I126*H126,2)</f>
        <v>0</v>
      </c>
      <c r="BL126" s="23" t="s">
        <v>259</v>
      </c>
      <c r="BM126" s="23" t="s">
        <v>457</v>
      </c>
    </row>
    <row r="127" spans="2:63" s="10" customFormat="1" ht="37.4" customHeight="1">
      <c r="B127" s="204"/>
      <c r="C127" s="205"/>
      <c r="D127" s="206" t="s">
        <v>71</v>
      </c>
      <c r="E127" s="207" t="s">
        <v>1401</v>
      </c>
      <c r="F127" s="207" t="s">
        <v>1402</v>
      </c>
      <c r="G127" s="205"/>
      <c r="H127" s="205"/>
      <c r="I127" s="208"/>
      <c r="J127" s="209">
        <f>BK127</f>
        <v>0</v>
      </c>
      <c r="K127" s="205"/>
      <c r="L127" s="210"/>
      <c r="M127" s="211"/>
      <c r="N127" s="212"/>
      <c r="O127" s="212"/>
      <c r="P127" s="213">
        <f>SUM(P128:P149)</f>
        <v>0</v>
      </c>
      <c r="Q127" s="212"/>
      <c r="R127" s="213">
        <f>SUM(R128:R149)</f>
        <v>0</v>
      </c>
      <c r="S127" s="212"/>
      <c r="T127" s="214">
        <f>SUM(T128:T149)</f>
        <v>0</v>
      </c>
      <c r="AR127" s="215" t="s">
        <v>80</v>
      </c>
      <c r="AT127" s="216" t="s">
        <v>71</v>
      </c>
      <c r="AU127" s="216" t="s">
        <v>72</v>
      </c>
      <c r="AY127" s="215" t="s">
        <v>134</v>
      </c>
      <c r="BK127" s="217">
        <f>SUM(BK128:BK149)</f>
        <v>0</v>
      </c>
    </row>
    <row r="128" spans="2:65" s="1" customFormat="1" ht="16.5" customHeight="1">
      <c r="B128" s="45"/>
      <c r="C128" s="220" t="s">
        <v>80</v>
      </c>
      <c r="D128" s="220" t="s">
        <v>137</v>
      </c>
      <c r="E128" s="221" t="s">
        <v>1403</v>
      </c>
      <c r="F128" s="222" t="s">
        <v>1404</v>
      </c>
      <c r="G128" s="223" t="s">
        <v>1165</v>
      </c>
      <c r="H128" s="224">
        <v>2</v>
      </c>
      <c r="I128" s="225"/>
      <c r="J128" s="226">
        <f>ROUND(I128*H128,2)</f>
        <v>0</v>
      </c>
      <c r="K128" s="222" t="s">
        <v>21</v>
      </c>
      <c r="L128" s="71"/>
      <c r="M128" s="227" t="s">
        <v>21</v>
      </c>
      <c r="N128" s="228" t="s">
        <v>43</v>
      </c>
      <c r="O128" s="46"/>
      <c r="P128" s="229">
        <f>O128*H128</f>
        <v>0</v>
      </c>
      <c r="Q128" s="229">
        <v>0</v>
      </c>
      <c r="R128" s="229">
        <f>Q128*H128</f>
        <v>0</v>
      </c>
      <c r="S128" s="229">
        <v>0</v>
      </c>
      <c r="T128" s="230">
        <f>S128*H128</f>
        <v>0</v>
      </c>
      <c r="AR128" s="23" t="s">
        <v>259</v>
      </c>
      <c r="AT128" s="23" t="s">
        <v>137</v>
      </c>
      <c r="AU128" s="23" t="s">
        <v>80</v>
      </c>
      <c r="AY128" s="23" t="s">
        <v>134</v>
      </c>
      <c r="BE128" s="231">
        <f>IF(N128="základní",J128,0)</f>
        <v>0</v>
      </c>
      <c r="BF128" s="231">
        <f>IF(N128="snížená",J128,0)</f>
        <v>0</v>
      </c>
      <c r="BG128" s="231">
        <f>IF(N128="zákl. přenesená",J128,0)</f>
        <v>0</v>
      </c>
      <c r="BH128" s="231">
        <f>IF(N128="sníž. přenesená",J128,0)</f>
        <v>0</v>
      </c>
      <c r="BI128" s="231">
        <f>IF(N128="nulová",J128,0)</f>
        <v>0</v>
      </c>
      <c r="BJ128" s="23" t="s">
        <v>80</v>
      </c>
      <c r="BK128" s="231">
        <f>ROUND(I128*H128,2)</f>
        <v>0</v>
      </c>
      <c r="BL128" s="23" t="s">
        <v>259</v>
      </c>
      <c r="BM128" s="23" t="s">
        <v>463</v>
      </c>
    </row>
    <row r="129" spans="2:65" s="1" customFormat="1" ht="16.5" customHeight="1">
      <c r="B129" s="45"/>
      <c r="C129" s="220" t="s">
        <v>82</v>
      </c>
      <c r="D129" s="220" t="s">
        <v>137</v>
      </c>
      <c r="E129" s="221" t="s">
        <v>1405</v>
      </c>
      <c r="F129" s="222" t="s">
        <v>1406</v>
      </c>
      <c r="G129" s="223" t="s">
        <v>1165</v>
      </c>
      <c r="H129" s="224">
        <v>7</v>
      </c>
      <c r="I129" s="225"/>
      <c r="J129" s="226">
        <f>ROUND(I129*H129,2)</f>
        <v>0</v>
      </c>
      <c r="K129" s="222" t="s">
        <v>21</v>
      </c>
      <c r="L129" s="71"/>
      <c r="M129" s="227" t="s">
        <v>21</v>
      </c>
      <c r="N129" s="228" t="s">
        <v>43</v>
      </c>
      <c r="O129" s="46"/>
      <c r="P129" s="229">
        <f>O129*H129</f>
        <v>0</v>
      </c>
      <c r="Q129" s="229">
        <v>0</v>
      </c>
      <c r="R129" s="229">
        <f>Q129*H129</f>
        <v>0</v>
      </c>
      <c r="S129" s="229">
        <v>0</v>
      </c>
      <c r="T129" s="230">
        <f>S129*H129</f>
        <v>0</v>
      </c>
      <c r="AR129" s="23" t="s">
        <v>259</v>
      </c>
      <c r="AT129" s="23" t="s">
        <v>137</v>
      </c>
      <c r="AU129" s="23" t="s">
        <v>80</v>
      </c>
      <c r="AY129" s="23" t="s">
        <v>134</v>
      </c>
      <c r="BE129" s="231">
        <f>IF(N129="základní",J129,0)</f>
        <v>0</v>
      </c>
      <c r="BF129" s="231">
        <f>IF(N129="snížená",J129,0)</f>
        <v>0</v>
      </c>
      <c r="BG129" s="231">
        <f>IF(N129="zákl. přenesená",J129,0)</f>
        <v>0</v>
      </c>
      <c r="BH129" s="231">
        <f>IF(N129="sníž. přenesená",J129,0)</f>
        <v>0</v>
      </c>
      <c r="BI129" s="231">
        <f>IF(N129="nulová",J129,0)</f>
        <v>0</v>
      </c>
      <c r="BJ129" s="23" t="s">
        <v>80</v>
      </c>
      <c r="BK129" s="231">
        <f>ROUND(I129*H129,2)</f>
        <v>0</v>
      </c>
      <c r="BL129" s="23" t="s">
        <v>259</v>
      </c>
      <c r="BM129" s="23" t="s">
        <v>474</v>
      </c>
    </row>
    <row r="130" spans="2:65" s="1" customFormat="1" ht="16.5" customHeight="1">
      <c r="B130" s="45"/>
      <c r="C130" s="220" t="s">
        <v>169</v>
      </c>
      <c r="D130" s="220" t="s">
        <v>137</v>
      </c>
      <c r="E130" s="221" t="s">
        <v>1407</v>
      </c>
      <c r="F130" s="222" t="s">
        <v>1408</v>
      </c>
      <c r="G130" s="223" t="s">
        <v>1165</v>
      </c>
      <c r="H130" s="224">
        <v>2</v>
      </c>
      <c r="I130" s="225"/>
      <c r="J130" s="226">
        <f>ROUND(I130*H130,2)</f>
        <v>0</v>
      </c>
      <c r="K130" s="222" t="s">
        <v>21</v>
      </c>
      <c r="L130" s="71"/>
      <c r="M130" s="227" t="s">
        <v>21</v>
      </c>
      <c r="N130" s="228" t="s">
        <v>43</v>
      </c>
      <c r="O130" s="46"/>
      <c r="P130" s="229">
        <f>O130*H130</f>
        <v>0</v>
      </c>
      <c r="Q130" s="229">
        <v>0</v>
      </c>
      <c r="R130" s="229">
        <f>Q130*H130</f>
        <v>0</v>
      </c>
      <c r="S130" s="229">
        <v>0</v>
      </c>
      <c r="T130" s="230">
        <f>S130*H130</f>
        <v>0</v>
      </c>
      <c r="AR130" s="23" t="s">
        <v>259</v>
      </c>
      <c r="AT130" s="23" t="s">
        <v>137</v>
      </c>
      <c r="AU130" s="23" t="s">
        <v>80</v>
      </c>
      <c r="AY130" s="23" t="s">
        <v>134</v>
      </c>
      <c r="BE130" s="231">
        <f>IF(N130="základní",J130,0)</f>
        <v>0</v>
      </c>
      <c r="BF130" s="231">
        <f>IF(N130="snížená",J130,0)</f>
        <v>0</v>
      </c>
      <c r="BG130" s="231">
        <f>IF(N130="zákl. přenesená",J130,0)</f>
        <v>0</v>
      </c>
      <c r="BH130" s="231">
        <f>IF(N130="sníž. přenesená",J130,0)</f>
        <v>0</v>
      </c>
      <c r="BI130" s="231">
        <f>IF(N130="nulová",J130,0)</f>
        <v>0</v>
      </c>
      <c r="BJ130" s="23" t="s">
        <v>80</v>
      </c>
      <c r="BK130" s="231">
        <f>ROUND(I130*H130,2)</f>
        <v>0</v>
      </c>
      <c r="BL130" s="23" t="s">
        <v>259</v>
      </c>
      <c r="BM130" s="23" t="s">
        <v>485</v>
      </c>
    </row>
    <row r="131" spans="2:65" s="1" customFormat="1" ht="16.5" customHeight="1">
      <c r="B131" s="45"/>
      <c r="C131" s="220" t="s">
        <v>174</v>
      </c>
      <c r="D131" s="220" t="s">
        <v>137</v>
      </c>
      <c r="E131" s="221" t="s">
        <v>1409</v>
      </c>
      <c r="F131" s="222" t="s">
        <v>1410</v>
      </c>
      <c r="G131" s="223" t="s">
        <v>1165</v>
      </c>
      <c r="H131" s="224">
        <v>1</v>
      </c>
      <c r="I131" s="225"/>
      <c r="J131" s="226">
        <f>ROUND(I131*H131,2)</f>
        <v>0</v>
      </c>
      <c r="K131" s="222" t="s">
        <v>21</v>
      </c>
      <c r="L131" s="71"/>
      <c r="M131" s="227" t="s">
        <v>21</v>
      </c>
      <c r="N131" s="228" t="s">
        <v>43</v>
      </c>
      <c r="O131" s="46"/>
      <c r="P131" s="229">
        <f>O131*H131</f>
        <v>0</v>
      </c>
      <c r="Q131" s="229">
        <v>0</v>
      </c>
      <c r="R131" s="229">
        <f>Q131*H131</f>
        <v>0</v>
      </c>
      <c r="S131" s="229">
        <v>0</v>
      </c>
      <c r="T131" s="230">
        <f>S131*H131</f>
        <v>0</v>
      </c>
      <c r="AR131" s="23" t="s">
        <v>259</v>
      </c>
      <c r="AT131" s="23" t="s">
        <v>137</v>
      </c>
      <c r="AU131" s="23" t="s">
        <v>80</v>
      </c>
      <c r="AY131" s="23" t="s">
        <v>134</v>
      </c>
      <c r="BE131" s="231">
        <f>IF(N131="základní",J131,0)</f>
        <v>0</v>
      </c>
      <c r="BF131" s="231">
        <f>IF(N131="snížená",J131,0)</f>
        <v>0</v>
      </c>
      <c r="BG131" s="231">
        <f>IF(N131="zákl. přenesená",J131,0)</f>
        <v>0</v>
      </c>
      <c r="BH131" s="231">
        <f>IF(N131="sníž. přenesená",J131,0)</f>
        <v>0</v>
      </c>
      <c r="BI131" s="231">
        <f>IF(N131="nulová",J131,0)</f>
        <v>0</v>
      </c>
      <c r="BJ131" s="23" t="s">
        <v>80</v>
      </c>
      <c r="BK131" s="231">
        <f>ROUND(I131*H131,2)</f>
        <v>0</v>
      </c>
      <c r="BL131" s="23" t="s">
        <v>259</v>
      </c>
      <c r="BM131" s="23" t="s">
        <v>494</v>
      </c>
    </row>
    <row r="132" spans="2:65" s="1" customFormat="1" ht="16.5" customHeight="1">
      <c r="B132" s="45"/>
      <c r="C132" s="220" t="s">
        <v>133</v>
      </c>
      <c r="D132" s="220" t="s">
        <v>137</v>
      </c>
      <c r="E132" s="221" t="s">
        <v>1411</v>
      </c>
      <c r="F132" s="222" t="s">
        <v>1412</v>
      </c>
      <c r="G132" s="223" t="s">
        <v>1165</v>
      </c>
      <c r="H132" s="224">
        <v>5</v>
      </c>
      <c r="I132" s="225"/>
      <c r="J132" s="226">
        <f>ROUND(I132*H132,2)</f>
        <v>0</v>
      </c>
      <c r="K132" s="222" t="s">
        <v>21</v>
      </c>
      <c r="L132" s="71"/>
      <c r="M132" s="227" t="s">
        <v>21</v>
      </c>
      <c r="N132" s="228" t="s">
        <v>43</v>
      </c>
      <c r="O132" s="46"/>
      <c r="P132" s="229">
        <f>O132*H132</f>
        <v>0</v>
      </c>
      <c r="Q132" s="229">
        <v>0</v>
      </c>
      <c r="R132" s="229">
        <f>Q132*H132</f>
        <v>0</v>
      </c>
      <c r="S132" s="229">
        <v>0</v>
      </c>
      <c r="T132" s="230">
        <f>S132*H132</f>
        <v>0</v>
      </c>
      <c r="AR132" s="23" t="s">
        <v>259</v>
      </c>
      <c r="AT132" s="23" t="s">
        <v>137</v>
      </c>
      <c r="AU132" s="23" t="s">
        <v>80</v>
      </c>
      <c r="AY132" s="23" t="s">
        <v>134</v>
      </c>
      <c r="BE132" s="231">
        <f>IF(N132="základní",J132,0)</f>
        <v>0</v>
      </c>
      <c r="BF132" s="231">
        <f>IF(N132="snížená",J132,0)</f>
        <v>0</v>
      </c>
      <c r="BG132" s="231">
        <f>IF(N132="zákl. přenesená",J132,0)</f>
        <v>0</v>
      </c>
      <c r="BH132" s="231">
        <f>IF(N132="sníž. přenesená",J132,0)</f>
        <v>0</v>
      </c>
      <c r="BI132" s="231">
        <f>IF(N132="nulová",J132,0)</f>
        <v>0</v>
      </c>
      <c r="BJ132" s="23" t="s">
        <v>80</v>
      </c>
      <c r="BK132" s="231">
        <f>ROUND(I132*H132,2)</f>
        <v>0</v>
      </c>
      <c r="BL132" s="23" t="s">
        <v>259</v>
      </c>
      <c r="BM132" s="23" t="s">
        <v>506</v>
      </c>
    </row>
    <row r="133" spans="2:65" s="1" customFormat="1" ht="16.5" customHeight="1">
      <c r="B133" s="45"/>
      <c r="C133" s="220" t="s">
        <v>184</v>
      </c>
      <c r="D133" s="220" t="s">
        <v>137</v>
      </c>
      <c r="E133" s="221" t="s">
        <v>1413</v>
      </c>
      <c r="F133" s="222" t="s">
        <v>1414</v>
      </c>
      <c r="G133" s="223" t="s">
        <v>1165</v>
      </c>
      <c r="H133" s="224">
        <v>1</v>
      </c>
      <c r="I133" s="225"/>
      <c r="J133" s="226">
        <f>ROUND(I133*H133,2)</f>
        <v>0</v>
      </c>
      <c r="K133" s="222" t="s">
        <v>21</v>
      </c>
      <c r="L133" s="71"/>
      <c r="M133" s="227" t="s">
        <v>21</v>
      </c>
      <c r="N133" s="228" t="s">
        <v>43</v>
      </c>
      <c r="O133" s="46"/>
      <c r="P133" s="229">
        <f>O133*H133</f>
        <v>0</v>
      </c>
      <c r="Q133" s="229">
        <v>0</v>
      </c>
      <c r="R133" s="229">
        <f>Q133*H133</f>
        <v>0</v>
      </c>
      <c r="S133" s="229">
        <v>0</v>
      </c>
      <c r="T133" s="230">
        <f>S133*H133</f>
        <v>0</v>
      </c>
      <c r="AR133" s="23" t="s">
        <v>259</v>
      </c>
      <c r="AT133" s="23" t="s">
        <v>137</v>
      </c>
      <c r="AU133" s="23" t="s">
        <v>80</v>
      </c>
      <c r="AY133" s="23" t="s">
        <v>134</v>
      </c>
      <c r="BE133" s="231">
        <f>IF(N133="základní",J133,0)</f>
        <v>0</v>
      </c>
      <c r="BF133" s="231">
        <f>IF(N133="snížená",J133,0)</f>
        <v>0</v>
      </c>
      <c r="BG133" s="231">
        <f>IF(N133="zákl. přenesená",J133,0)</f>
        <v>0</v>
      </c>
      <c r="BH133" s="231">
        <f>IF(N133="sníž. přenesená",J133,0)</f>
        <v>0</v>
      </c>
      <c r="BI133" s="231">
        <f>IF(N133="nulová",J133,0)</f>
        <v>0</v>
      </c>
      <c r="BJ133" s="23" t="s">
        <v>80</v>
      </c>
      <c r="BK133" s="231">
        <f>ROUND(I133*H133,2)</f>
        <v>0</v>
      </c>
      <c r="BL133" s="23" t="s">
        <v>259</v>
      </c>
      <c r="BM133" s="23" t="s">
        <v>518</v>
      </c>
    </row>
    <row r="134" spans="2:65" s="1" customFormat="1" ht="16.5" customHeight="1">
      <c r="B134" s="45"/>
      <c r="C134" s="220" t="s">
        <v>210</v>
      </c>
      <c r="D134" s="220" t="s">
        <v>137</v>
      </c>
      <c r="E134" s="221" t="s">
        <v>1170</v>
      </c>
      <c r="F134" s="222" t="s">
        <v>1415</v>
      </c>
      <c r="G134" s="223" t="s">
        <v>1165</v>
      </c>
      <c r="H134" s="224">
        <v>1</v>
      </c>
      <c r="I134" s="225"/>
      <c r="J134" s="226">
        <f>ROUND(I134*H134,2)</f>
        <v>0</v>
      </c>
      <c r="K134" s="222" t="s">
        <v>21</v>
      </c>
      <c r="L134" s="71"/>
      <c r="M134" s="227" t="s">
        <v>21</v>
      </c>
      <c r="N134" s="228" t="s">
        <v>43</v>
      </c>
      <c r="O134" s="46"/>
      <c r="P134" s="229">
        <f>O134*H134</f>
        <v>0</v>
      </c>
      <c r="Q134" s="229">
        <v>0</v>
      </c>
      <c r="R134" s="229">
        <f>Q134*H134</f>
        <v>0</v>
      </c>
      <c r="S134" s="229">
        <v>0</v>
      </c>
      <c r="T134" s="230">
        <f>S134*H134</f>
        <v>0</v>
      </c>
      <c r="AR134" s="23" t="s">
        <v>259</v>
      </c>
      <c r="AT134" s="23" t="s">
        <v>137</v>
      </c>
      <c r="AU134" s="23" t="s">
        <v>80</v>
      </c>
      <c r="AY134" s="23" t="s">
        <v>134</v>
      </c>
      <c r="BE134" s="231">
        <f>IF(N134="základní",J134,0)</f>
        <v>0</v>
      </c>
      <c r="BF134" s="231">
        <f>IF(N134="snížená",J134,0)</f>
        <v>0</v>
      </c>
      <c r="BG134" s="231">
        <f>IF(N134="zákl. přenesená",J134,0)</f>
        <v>0</v>
      </c>
      <c r="BH134" s="231">
        <f>IF(N134="sníž. přenesená",J134,0)</f>
        <v>0</v>
      </c>
      <c r="BI134" s="231">
        <f>IF(N134="nulová",J134,0)</f>
        <v>0</v>
      </c>
      <c r="BJ134" s="23" t="s">
        <v>80</v>
      </c>
      <c r="BK134" s="231">
        <f>ROUND(I134*H134,2)</f>
        <v>0</v>
      </c>
      <c r="BL134" s="23" t="s">
        <v>259</v>
      </c>
      <c r="BM134" s="23" t="s">
        <v>530</v>
      </c>
    </row>
    <row r="135" spans="2:47" s="1" customFormat="1" ht="13.5">
      <c r="B135" s="45"/>
      <c r="C135" s="73"/>
      <c r="D135" s="238" t="s">
        <v>1144</v>
      </c>
      <c r="E135" s="73"/>
      <c r="F135" s="282" t="s">
        <v>1416</v>
      </c>
      <c r="G135" s="73"/>
      <c r="H135" s="73"/>
      <c r="I135" s="190"/>
      <c r="J135" s="73"/>
      <c r="K135" s="73"/>
      <c r="L135" s="71"/>
      <c r="M135" s="283"/>
      <c r="N135" s="46"/>
      <c r="O135" s="46"/>
      <c r="P135" s="46"/>
      <c r="Q135" s="46"/>
      <c r="R135" s="46"/>
      <c r="S135" s="46"/>
      <c r="T135" s="94"/>
      <c r="AT135" s="23" t="s">
        <v>1144</v>
      </c>
      <c r="AU135" s="23" t="s">
        <v>80</v>
      </c>
    </row>
    <row r="136" spans="2:65" s="1" customFormat="1" ht="16.5" customHeight="1">
      <c r="B136" s="45"/>
      <c r="C136" s="220" t="s">
        <v>214</v>
      </c>
      <c r="D136" s="220" t="s">
        <v>137</v>
      </c>
      <c r="E136" s="221" t="s">
        <v>1417</v>
      </c>
      <c r="F136" s="222" t="s">
        <v>1418</v>
      </c>
      <c r="G136" s="223" t="s">
        <v>1165</v>
      </c>
      <c r="H136" s="224">
        <v>2</v>
      </c>
      <c r="I136" s="225"/>
      <c r="J136" s="226">
        <f>ROUND(I136*H136,2)</f>
        <v>0</v>
      </c>
      <c r="K136" s="222" t="s">
        <v>21</v>
      </c>
      <c r="L136" s="71"/>
      <c r="M136" s="227" t="s">
        <v>21</v>
      </c>
      <c r="N136" s="228" t="s">
        <v>43</v>
      </c>
      <c r="O136" s="46"/>
      <c r="P136" s="229">
        <f>O136*H136</f>
        <v>0</v>
      </c>
      <c r="Q136" s="229">
        <v>0</v>
      </c>
      <c r="R136" s="229">
        <f>Q136*H136</f>
        <v>0</v>
      </c>
      <c r="S136" s="229">
        <v>0</v>
      </c>
      <c r="T136" s="230">
        <f>S136*H136</f>
        <v>0</v>
      </c>
      <c r="AR136" s="23" t="s">
        <v>259</v>
      </c>
      <c r="AT136" s="23" t="s">
        <v>137</v>
      </c>
      <c r="AU136" s="23" t="s">
        <v>80</v>
      </c>
      <c r="AY136" s="23" t="s">
        <v>134</v>
      </c>
      <c r="BE136" s="231">
        <f>IF(N136="základní",J136,0)</f>
        <v>0</v>
      </c>
      <c r="BF136" s="231">
        <f>IF(N136="snížená",J136,0)</f>
        <v>0</v>
      </c>
      <c r="BG136" s="231">
        <f>IF(N136="zákl. přenesená",J136,0)</f>
        <v>0</v>
      </c>
      <c r="BH136" s="231">
        <f>IF(N136="sníž. přenesená",J136,0)</f>
        <v>0</v>
      </c>
      <c r="BI136" s="231">
        <f>IF(N136="nulová",J136,0)</f>
        <v>0</v>
      </c>
      <c r="BJ136" s="23" t="s">
        <v>80</v>
      </c>
      <c r="BK136" s="231">
        <f>ROUND(I136*H136,2)</f>
        <v>0</v>
      </c>
      <c r="BL136" s="23" t="s">
        <v>259</v>
      </c>
      <c r="BM136" s="23" t="s">
        <v>540</v>
      </c>
    </row>
    <row r="137" spans="2:65" s="1" customFormat="1" ht="16.5" customHeight="1">
      <c r="B137" s="45"/>
      <c r="C137" s="220" t="s">
        <v>219</v>
      </c>
      <c r="D137" s="220" t="s">
        <v>137</v>
      </c>
      <c r="E137" s="221" t="s">
        <v>1419</v>
      </c>
      <c r="F137" s="222" t="s">
        <v>1420</v>
      </c>
      <c r="G137" s="223" t="s">
        <v>1165</v>
      </c>
      <c r="H137" s="224">
        <v>6</v>
      </c>
      <c r="I137" s="225"/>
      <c r="J137" s="226">
        <f>ROUND(I137*H137,2)</f>
        <v>0</v>
      </c>
      <c r="K137" s="222" t="s">
        <v>21</v>
      </c>
      <c r="L137" s="71"/>
      <c r="M137" s="227" t="s">
        <v>21</v>
      </c>
      <c r="N137" s="228" t="s">
        <v>43</v>
      </c>
      <c r="O137" s="46"/>
      <c r="P137" s="229">
        <f>O137*H137</f>
        <v>0</v>
      </c>
      <c r="Q137" s="229">
        <v>0</v>
      </c>
      <c r="R137" s="229">
        <f>Q137*H137</f>
        <v>0</v>
      </c>
      <c r="S137" s="229">
        <v>0</v>
      </c>
      <c r="T137" s="230">
        <f>S137*H137</f>
        <v>0</v>
      </c>
      <c r="AR137" s="23" t="s">
        <v>259</v>
      </c>
      <c r="AT137" s="23" t="s">
        <v>137</v>
      </c>
      <c r="AU137" s="23" t="s">
        <v>80</v>
      </c>
      <c r="AY137" s="23" t="s">
        <v>134</v>
      </c>
      <c r="BE137" s="231">
        <f>IF(N137="základní",J137,0)</f>
        <v>0</v>
      </c>
      <c r="BF137" s="231">
        <f>IF(N137="snížená",J137,0)</f>
        <v>0</v>
      </c>
      <c r="BG137" s="231">
        <f>IF(N137="zákl. přenesená",J137,0)</f>
        <v>0</v>
      </c>
      <c r="BH137" s="231">
        <f>IF(N137="sníž. přenesená",J137,0)</f>
        <v>0</v>
      </c>
      <c r="BI137" s="231">
        <f>IF(N137="nulová",J137,0)</f>
        <v>0</v>
      </c>
      <c r="BJ137" s="23" t="s">
        <v>80</v>
      </c>
      <c r="BK137" s="231">
        <f>ROUND(I137*H137,2)</f>
        <v>0</v>
      </c>
      <c r="BL137" s="23" t="s">
        <v>259</v>
      </c>
      <c r="BM137" s="23" t="s">
        <v>552</v>
      </c>
    </row>
    <row r="138" spans="2:65" s="1" customFormat="1" ht="16.5" customHeight="1">
      <c r="B138" s="45"/>
      <c r="C138" s="220" t="s">
        <v>225</v>
      </c>
      <c r="D138" s="220" t="s">
        <v>137</v>
      </c>
      <c r="E138" s="221" t="s">
        <v>1421</v>
      </c>
      <c r="F138" s="222" t="s">
        <v>1422</v>
      </c>
      <c r="G138" s="223" t="s">
        <v>1165</v>
      </c>
      <c r="H138" s="224">
        <v>1</v>
      </c>
      <c r="I138" s="225"/>
      <c r="J138" s="226">
        <f>ROUND(I138*H138,2)</f>
        <v>0</v>
      </c>
      <c r="K138" s="222" t="s">
        <v>21</v>
      </c>
      <c r="L138" s="71"/>
      <c r="M138" s="227" t="s">
        <v>21</v>
      </c>
      <c r="N138" s="228" t="s">
        <v>43</v>
      </c>
      <c r="O138" s="46"/>
      <c r="P138" s="229">
        <f>O138*H138</f>
        <v>0</v>
      </c>
      <c r="Q138" s="229">
        <v>0</v>
      </c>
      <c r="R138" s="229">
        <f>Q138*H138</f>
        <v>0</v>
      </c>
      <c r="S138" s="229">
        <v>0</v>
      </c>
      <c r="T138" s="230">
        <f>S138*H138</f>
        <v>0</v>
      </c>
      <c r="AR138" s="23" t="s">
        <v>259</v>
      </c>
      <c r="AT138" s="23" t="s">
        <v>137</v>
      </c>
      <c r="AU138" s="23" t="s">
        <v>80</v>
      </c>
      <c r="AY138" s="23" t="s">
        <v>134</v>
      </c>
      <c r="BE138" s="231">
        <f>IF(N138="základní",J138,0)</f>
        <v>0</v>
      </c>
      <c r="BF138" s="231">
        <f>IF(N138="snížená",J138,0)</f>
        <v>0</v>
      </c>
      <c r="BG138" s="231">
        <f>IF(N138="zákl. přenesená",J138,0)</f>
        <v>0</v>
      </c>
      <c r="BH138" s="231">
        <f>IF(N138="sníž. přenesená",J138,0)</f>
        <v>0</v>
      </c>
      <c r="BI138" s="231">
        <f>IF(N138="nulová",J138,0)</f>
        <v>0</v>
      </c>
      <c r="BJ138" s="23" t="s">
        <v>80</v>
      </c>
      <c r="BK138" s="231">
        <f>ROUND(I138*H138,2)</f>
        <v>0</v>
      </c>
      <c r="BL138" s="23" t="s">
        <v>259</v>
      </c>
      <c r="BM138" s="23" t="s">
        <v>561</v>
      </c>
    </row>
    <row r="139" spans="2:47" s="1" customFormat="1" ht="13.5">
      <c r="B139" s="45"/>
      <c r="C139" s="73"/>
      <c r="D139" s="238" t="s">
        <v>1144</v>
      </c>
      <c r="E139" s="73"/>
      <c r="F139" s="282" t="s">
        <v>1423</v>
      </c>
      <c r="G139" s="73"/>
      <c r="H139" s="73"/>
      <c r="I139" s="190"/>
      <c r="J139" s="73"/>
      <c r="K139" s="73"/>
      <c r="L139" s="71"/>
      <c r="M139" s="283"/>
      <c r="N139" s="46"/>
      <c r="O139" s="46"/>
      <c r="P139" s="46"/>
      <c r="Q139" s="46"/>
      <c r="R139" s="46"/>
      <c r="S139" s="46"/>
      <c r="T139" s="94"/>
      <c r="AT139" s="23" t="s">
        <v>1144</v>
      </c>
      <c r="AU139" s="23" t="s">
        <v>80</v>
      </c>
    </row>
    <row r="140" spans="2:65" s="1" customFormat="1" ht="16.5" customHeight="1">
      <c r="B140" s="45"/>
      <c r="C140" s="220" t="s">
        <v>229</v>
      </c>
      <c r="D140" s="220" t="s">
        <v>137</v>
      </c>
      <c r="E140" s="221" t="s">
        <v>1424</v>
      </c>
      <c r="F140" s="222" t="s">
        <v>1425</v>
      </c>
      <c r="G140" s="223" t="s">
        <v>1165</v>
      </c>
      <c r="H140" s="224">
        <v>14</v>
      </c>
      <c r="I140" s="225"/>
      <c r="J140" s="226">
        <f>ROUND(I140*H140,2)</f>
        <v>0</v>
      </c>
      <c r="K140" s="222" t="s">
        <v>21</v>
      </c>
      <c r="L140" s="71"/>
      <c r="M140" s="227" t="s">
        <v>21</v>
      </c>
      <c r="N140" s="228" t="s">
        <v>43</v>
      </c>
      <c r="O140" s="46"/>
      <c r="P140" s="229">
        <f>O140*H140</f>
        <v>0</v>
      </c>
      <c r="Q140" s="229">
        <v>0</v>
      </c>
      <c r="R140" s="229">
        <f>Q140*H140</f>
        <v>0</v>
      </c>
      <c r="S140" s="229">
        <v>0</v>
      </c>
      <c r="T140" s="230">
        <f>S140*H140</f>
        <v>0</v>
      </c>
      <c r="AR140" s="23" t="s">
        <v>259</v>
      </c>
      <c r="AT140" s="23" t="s">
        <v>137</v>
      </c>
      <c r="AU140" s="23" t="s">
        <v>80</v>
      </c>
      <c r="AY140" s="23" t="s">
        <v>134</v>
      </c>
      <c r="BE140" s="231">
        <f>IF(N140="základní",J140,0)</f>
        <v>0</v>
      </c>
      <c r="BF140" s="231">
        <f>IF(N140="snížená",J140,0)</f>
        <v>0</v>
      </c>
      <c r="BG140" s="231">
        <f>IF(N140="zákl. přenesená",J140,0)</f>
        <v>0</v>
      </c>
      <c r="BH140" s="231">
        <f>IF(N140="sníž. přenesená",J140,0)</f>
        <v>0</v>
      </c>
      <c r="BI140" s="231">
        <f>IF(N140="nulová",J140,0)</f>
        <v>0</v>
      </c>
      <c r="BJ140" s="23" t="s">
        <v>80</v>
      </c>
      <c r="BK140" s="231">
        <f>ROUND(I140*H140,2)</f>
        <v>0</v>
      </c>
      <c r="BL140" s="23" t="s">
        <v>259</v>
      </c>
      <c r="BM140" s="23" t="s">
        <v>570</v>
      </c>
    </row>
    <row r="141" spans="2:65" s="1" customFormat="1" ht="16.5" customHeight="1">
      <c r="B141" s="45"/>
      <c r="C141" s="220" t="s">
        <v>234</v>
      </c>
      <c r="D141" s="220" t="s">
        <v>137</v>
      </c>
      <c r="E141" s="221" t="s">
        <v>1174</v>
      </c>
      <c r="F141" s="222" t="s">
        <v>1426</v>
      </c>
      <c r="G141" s="223" t="s">
        <v>1165</v>
      </c>
      <c r="H141" s="224">
        <v>9</v>
      </c>
      <c r="I141" s="225"/>
      <c r="J141" s="226">
        <f>ROUND(I141*H141,2)</f>
        <v>0</v>
      </c>
      <c r="K141" s="222" t="s">
        <v>21</v>
      </c>
      <c r="L141" s="71"/>
      <c r="M141" s="227" t="s">
        <v>21</v>
      </c>
      <c r="N141" s="228" t="s">
        <v>43</v>
      </c>
      <c r="O141" s="46"/>
      <c r="P141" s="229">
        <f>O141*H141</f>
        <v>0</v>
      </c>
      <c r="Q141" s="229">
        <v>0</v>
      </c>
      <c r="R141" s="229">
        <f>Q141*H141</f>
        <v>0</v>
      </c>
      <c r="S141" s="229">
        <v>0</v>
      </c>
      <c r="T141" s="230">
        <f>S141*H141</f>
        <v>0</v>
      </c>
      <c r="AR141" s="23" t="s">
        <v>259</v>
      </c>
      <c r="AT141" s="23" t="s">
        <v>137</v>
      </c>
      <c r="AU141" s="23" t="s">
        <v>80</v>
      </c>
      <c r="AY141" s="23" t="s">
        <v>134</v>
      </c>
      <c r="BE141" s="231">
        <f>IF(N141="základní",J141,0)</f>
        <v>0</v>
      </c>
      <c r="BF141" s="231">
        <f>IF(N141="snížená",J141,0)</f>
        <v>0</v>
      </c>
      <c r="BG141" s="231">
        <f>IF(N141="zákl. přenesená",J141,0)</f>
        <v>0</v>
      </c>
      <c r="BH141" s="231">
        <f>IF(N141="sníž. přenesená",J141,0)</f>
        <v>0</v>
      </c>
      <c r="BI141" s="231">
        <f>IF(N141="nulová",J141,0)</f>
        <v>0</v>
      </c>
      <c r="BJ141" s="23" t="s">
        <v>80</v>
      </c>
      <c r="BK141" s="231">
        <f>ROUND(I141*H141,2)</f>
        <v>0</v>
      </c>
      <c r="BL141" s="23" t="s">
        <v>259</v>
      </c>
      <c r="BM141" s="23" t="s">
        <v>580</v>
      </c>
    </row>
    <row r="142" spans="2:47" s="1" customFormat="1" ht="13.5">
      <c r="B142" s="45"/>
      <c r="C142" s="73"/>
      <c r="D142" s="238" t="s">
        <v>1144</v>
      </c>
      <c r="E142" s="73"/>
      <c r="F142" s="282" t="s">
        <v>1427</v>
      </c>
      <c r="G142" s="73"/>
      <c r="H142" s="73"/>
      <c r="I142" s="190"/>
      <c r="J142" s="73"/>
      <c r="K142" s="73"/>
      <c r="L142" s="71"/>
      <c r="M142" s="283"/>
      <c r="N142" s="46"/>
      <c r="O142" s="46"/>
      <c r="P142" s="46"/>
      <c r="Q142" s="46"/>
      <c r="R142" s="46"/>
      <c r="S142" s="46"/>
      <c r="T142" s="94"/>
      <c r="AT142" s="23" t="s">
        <v>1144</v>
      </c>
      <c r="AU142" s="23" t="s">
        <v>80</v>
      </c>
    </row>
    <row r="143" spans="2:65" s="1" customFormat="1" ht="16.5" customHeight="1">
      <c r="B143" s="45"/>
      <c r="C143" s="220" t="s">
        <v>242</v>
      </c>
      <c r="D143" s="220" t="s">
        <v>137</v>
      </c>
      <c r="E143" s="221" t="s">
        <v>1176</v>
      </c>
      <c r="F143" s="222" t="s">
        <v>1428</v>
      </c>
      <c r="G143" s="223" t="s">
        <v>1165</v>
      </c>
      <c r="H143" s="224">
        <v>5</v>
      </c>
      <c r="I143" s="225"/>
      <c r="J143" s="226">
        <f>ROUND(I143*H143,2)</f>
        <v>0</v>
      </c>
      <c r="K143" s="222" t="s">
        <v>21</v>
      </c>
      <c r="L143" s="71"/>
      <c r="M143" s="227" t="s">
        <v>21</v>
      </c>
      <c r="N143" s="228" t="s">
        <v>43</v>
      </c>
      <c r="O143" s="46"/>
      <c r="P143" s="229">
        <f>O143*H143</f>
        <v>0</v>
      </c>
      <c r="Q143" s="229">
        <v>0</v>
      </c>
      <c r="R143" s="229">
        <f>Q143*H143</f>
        <v>0</v>
      </c>
      <c r="S143" s="229">
        <v>0</v>
      </c>
      <c r="T143" s="230">
        <f>S143*H143</f>
        <v>0</v>
      </c>
      <c r="AR143" s="23" t="s">
        <v>259</v>
      </c>
      <c r="AT143" s="23" t="s">
        <v>137</v>
      </c>
      <c r="AU143" s="23" t="s">
        <v>80</v>
      </c>
      <c r="AY143" s="23" t="s">
        <v>134</v>
      </c>
      <c r="BE143" s="231">
        <f>IF(N143="základní",J143,0)</f>
        <v>0</v>
      </c>
      <c r="BF143" s="231">
        <f>IF(N143="snížená",J143,0)</f>
        <v>0</v>
      </c>
      <c r="BG143" s="231">
        <f>IF(N143="zákl. přenesená",J143,0)</f>
        <v>0</v>
      </c>
      <c r="BH143" s="231">
        <f>IF(N143="sníž. přenesená",J143,0)</f>
        <v>0</v>
      </c>
      <c r="BI143" s="231">
        <f>IF(N143="nulová",J143,0)</f>
        <v>0</v>
      </c>
      <c r="BJ143" s="23" t="s">
        <v>80</v>
      </c>
      <c r="BK143" s="231">
        <f>ROUND(I143*H143,2)</f>
        <v>0</v>
      </c>
      <c r="BL143" s="23" t="s">
        <v>259</v>
      </c>
      <c r="BM143" s="23" t="s">
        <v>591</v>
      </c>
    </row>
    <row r="144" spans="2:65" s="1" customFormat="1" ht="16.5" customHeight="1">
      <c r="B144" s="45"/>
      <c r="C144" s="220" t="s">
        <v>250</v>
      </c>
      <c r="D144" s="220" t="s">
        <v>137</v>
      </c>
      <c r="E144" s="221" t="s">
        <v>1178</v>
      </c>
      <c r="F144" s="222" t="s">
        <v>1429</v>
      </c>
      <c r="G144" s="223" t="s">
        <v>1165</v>
      </c>
      <c r="H144" s="224">
        <v>3</v>
      </c>
      <c r="I144" s="225"/>
      <c r="J144" s="226">
        <f>ROUND(I144*H144,2)</f>
        <v>0</v>
      </c>
      <c r="K144" s="222" t="s">
        <v>21</v>
      </c>
      <c r="L144" s="71"/>
      <c r="M144" s="227" t="s">
        <v>21</v>
      </c>
      <c r="N144" s="228" t="s">
        <v>43</v>
      </c>
      <c r="O144" s="46"/>
      <c r="P144" s="229">
        <f>O144*H144</f>
        <v>0</v>
      </c>
      <c r="Q144" s="229">
        <v>0</v>
      </c>
      <c r="R144" s="229">
        <f>Q144*H144</f>
        <v>0</v>
      </c>
      <c r="S144" s="229">
        <v>0</v>
      </c>
      <c r="T144" s="230">
        <f>S144*H144</f>
        <v>0</v>
      </c>
      <c r="AR144" s="23" t="s">
        <v>259</v>
      </c>
      <c r="AT144" s="23" t="s">
        <v>137</v>
      </c>
      <c r="AU144" s="23" t="s">
        <v>80</v>
      </c>
      <c r="AY144" s="23" t="s">
        <v>134</v>
      </c>
      <c r="BE144" s="231">
        <f>IF(N144="základní",J144,0)</f>
        <v>0</v>
      </c>
      <c r="BF144" s="231">
        <f>IF(N144="snížená",J144,0)</f>
        <v>0</v>
      </c>
      <c r="BG144" s="231">
        <f>IF(N144="zákl. přenesená",J144,0)</f>
        <v>0</v>
      </c>
      <c r="BH144" s="231">
        <f>IF(N144="sníž. přenesená",J144,0)</f>
        <v>0</v>
      </c>
      <c r="BI144" s="231">
        <f>IF(N144="nulová",J144,0)</f>
        <v>0</v>
      </c>
      <c r="BJ144" s="23" t="s">
        <v>80</v>
      </c>
      <c r="BK144" s="231">
        <f>ROUND(I144*H144,2)</f>
        <v>0</v>
      </c>
      <c r="BL144" s="23" t="s">
        <v>259</v>
      </c>
      <c r="BM144" s="23" t="s">
        <v>599</v>
      </c>
    </row>
    <row r="145" spans="2:47" s="1" customFormat="1" ht="13.5">
      <c r="B145" s="45"/>
      <c r="C145" s="73"/>
      <c r="D145" s="238" t="s">
        <v>1144</v>
      </c>
      <c r="E145" s="73"/>
      <c r="F145" s="282" t="s">
        <v>1430</v>
      </c>
      <c r="G145" s="73"/>
      <c r="H145" s="73"/>
      <c r="I145" s="190"/>
      <c r="J145" s="73"/>
      <c r="K145" s="73"/>
      <c r="L145" s="71"/>
      <c r="M145" s="283"/>
      <c r="N145" s="46"/>
      <c r="O145" s="46"/>
      <c r="P145" s="46"/>
      <c r="Q145" s="46"/>
      <c r="R145" s="46"/>
      <c r="S145" s="46"/>
      <c r="T145" s="94"/>
      <c r="AT145" s="23" t="s">
        <v>1144</v>
      </c>
      <c r="AU145" s="23" t="s">
        <v>80</v>
      </c>
    </row>
    <row r="146" spans="2:65" s="1" customFormat="1" ht="16.5" customHeight="1">
      <c r="B146" s="45"/>
      <c r="C146" s="220" t="s">
        <v>10</v>
      </c>
      <c r="D146" s="220" t="s">
        <v>137</v>
      </c>
      <c r="E146" s="221" t="s">
        <v>1431</v>
      </c>
      <c r="F146" s="222" t="s">
        <v>1432</v>
      </c>
      <c r="G146" s="223" t="s">
        <v>232</v>
      </c>
      <c r="H146" s="224">
        <v>1</v>
      </c>
      <c r="I146" s="225"/>
      <c r="J146" s="226">
        <f>ROUND(I146*H146,2)</f>
        <v>0</v>
      </c>
      <c r="K146" s="222" t="s">
        <v>21</v>
      </c>
      <c r="L146" s="71"/>
      <c r="M146" s="227" t="s">
        <v>21</v>
      </c>
      <c r="N146" s="228" t="s">
        <v>43</v>
      </c>
      <c r="O146" s="46"/>
      <c r="P146" s="229">
        <f>O146*H146</f>
        <v>0</v>
      </c>
      <c r="Q146" s="229">
        <v>0</v>
      </c>
      <c r="R146" s="229">
        <f>Q146*H146</f>
        <v>0</v>
      </c>
      <c r="S146" s="229">
        <v>0</v>
      </c>
      <c r="T146" s="230">
        <f>S146*H146</f>
        <v>0</v>
      </c>
      <c r="AR146" s="23" t="s">
        <v>259</v>
      </c>
      <c r="AT146" s="23" t="s">
        <v>137</v>
      </c>
      <c r="AU146" s="23" t="s">
        <v>80</v>
      </c>
      <c r="AY146" s="23" t="s">
        <v>134</v>
      </c>
      <c r="BE146" s="231">
        <f>IF(N146="základní",J146,0)</f>
        <v>0</v>
      </c>
      <c r="BF146" s="231">
        <f>IF(N146="snížená",J146,0)</f>
        <v>0</v>
      </c>
      <c r="BG146" s="231">
        <f>IF(N146="zákl. přenesená",J146,0)</f>
        <v>0</v>
      </c>
      <c r="BH146" s="231">
        <f>IF(N146="sníž. přenesená",J146,0)</f>
        <v>0</v>
      </c>
      <c r="BI146" s="231">
        <f>IF(N146="nulová",J146,0)</f>
        <v>0</v>
      </c>
      <c r="BJ146" s="23" t="s">
        <v>80</v>
      </c>
      <c r="BK146" s="231">
        <f>ROUND(I146*H146,2)</f>
        <v>0</v>
      </c>
      <c r="BL146" s="23" t="s">
        <v>259</v>
      </c>
      <c r="BM146" s="23" t="s">
        <v>607</v>
      </c>
    </row>
    <row r="147" spans="2:47" s="1" customFormat="1" ht="13.5">
      <c r="B147" s="45"/>
      <c r="C147" s="73"/>
      <c r="D147" s="238" t="s">
        <v>1144</v>
      </c>
      <c r="E147" s="73"/>
      <c r="F147" s="282" t="s">
        <v>1433</v>
      </c>
      <c r="G147" s="73"/>
      <c r="H147" s="73"/>
      <c r="I147" s="190"/>
      <c r="J147" s="73"/>
      <c r="K147" s="73"/>
      <c r="L147" s="71"/>
      <c r="M147" s="283"/>
      <c r="N147" s="46"/>
      <c r="O147" s="46"/>
      <c r="P147" s="46"/>
      <c r="Q147" s="46"/>
      <c r="R147" s="46"/>
      <c r="S147" s="46"/>
      <c r="T147" s="94"/>
      <c r="AT147" s="23" t="s">
        <v>1144</v>
      </c>
      <c r="AU147" s="23" t="s">
        <v>80</v>
      </c>
    </row>
    <row r="148" spans="2:65" s="1" customFormat="1" ht="16.5" customHeight="1">
      <c r="B148" s="45"/>
      <c r="C148" s="220" t="s">
        <v>259</v>
      </c>
      <c r="D148" s="220" t="s">
        <v>137</v>
      </c>
      <c r="E148" s="221" t="s">
        <v>1434</v>
      </c>
      <c r="F148" s="222" t="s">
        <v>1435</v>
      </c>
      <c r="G148" s="223" t="s">
        <v>1182</v>
      </c>
      <c r="H148" s="224">
        <v>0.02</v>
      </c>
      <c r="I148" s="225"/>
      <c r="J148" s="226">
        <f>ROUND(I148*H148,2)</f>
        <v>0</v>
      </c>
      <c r="K148" s="222" t="s">
        <v>21</v>
      </c>
      <c r="L148" s="71"/>
      <c r="M148" s="227" t="s">
        <v>21</v>
      </c>
      <c r="N148" s="228" t="s">
        <v>43</v>
      </c>
      <c r="O148" s="46"/>
      <c r="P148" s="229">
        <f>O148*H148</f>
        <v>0</v>
      </c>
      <c r="Q148" s="229">
        <v>0</v>
      </c>
      <c r="R148" s="229">
        <f>Q148*H148</f>
        <v>0</v>
      </c>
      <c r="S148" s="229">
        <v>0</v>
      </c>
      <c r="T148" s="230">
        <f>S148*H148</f>
        <v>0</v>
      </c>
      <c r="AR148" s="23" t="s">
        <v>259</v>
      </c>
      <c r="AT148" s="23" t="s">
        <v>137</v>
      </c>
      <c r="AU148" s="23" t="s">
        <v>80</v>
      </c>
      <c r="AY148" s="23" t="s">
        <v>134</v>
      </c>
      <c r="BE148" s="231">
        <f>IF(N148="základní",J148,0)</f>
        <v>0</v>
      </c>
      <c r="BF148" s="231">
        <f>IF(N148="snížená",J148,0)</f>
        <v>0</v>
      </c>
      <c r="BG148" s="231">
        <f>IF(N148="zákl. přenesená",J148,0)</f>
        <v>0</v>
      </c>
      <c r="BH148" s="231">
        <f>IF(N148="sníž. přenesená",J148,0)</f>
        <v>0</v>
      </c>
      <c r="BI148" s="231">
        <f>IF(N148="nulová",J148,0)</f>
        <v>0</v>
      </c>
      <c r="BJ148" s="23" t="s">
        <v>80</v>
      </c>
      <c r="BK148" s="231">
        <f>ROUND(I148*H148,2)</f>
        <v>0</v>
      </c>
      <c r="BL148" s="23" t="s">
        <v>259</v>
      </c>
      <c r="BM148" s="23" t="s">
        <v>615</v>
      </c>
    </row>
    <row r="149" spans="2:47" s="1" customFormat="1" ht="13.5">
      <c r="B149" s="45"/>
      <c r="C149" s="73"/>
      <c r="D149" s="238" t="s">
        <v>1144</v>
      </c>
      <c r="E149" s="73"/>
      <c r="F149" s="282" t="s">
        <v>1152</v>
      </c>
      <c r="G149" s="73"/>
      <c r="H149" s="73"/>
      <c r="I149" s="190"/>
      <c r="J149" s="73"/>
      <c r="K149" s="73"/>
      <c r="L149" s="71"/>
      <c r="M149" s="283"/>
      <c r="N149" s="46"/>
      <c r="O149" s="46"/>
      <c r="P149" s="46"/>
      <c r="Q149" s="46"/>
      <c r="R149" s="46"/>
      <c r="S149" s="46"/>
      <c r="T149" s="94"/>
      <c r="AT149" s="23" t="s">
        <v>1144</v>
      </c>
      <c r="AU149" s="23" t="s">
        <v>80</v>
      </c>
    </row>
    <row r="150" spans="2:63" s="10" customFormat="1" ht="37.4" customHeight="1">
      <c r="B150" s="204"/>
      <c r="C150" s="205"/>
      <c r="D150" s="206" t="s">
        <v>71</v>
      </c>
      <c r="E150" s="207" t="s">
        <v>1436</v>
      </c>
      <c r="F150" s="207" t="s">
        <v>1437</v>
      </c>
      <c r="G150" s="205"/>
      <c r="H150" s="205"/>
      <c r="I150" s="208"/>
      <c r="J150" s="209">
        <f>BK150</f>
        <v>0</v>
      </c>
      <c r="K150" s="205"/>
      <c r="L150" s="210"/>
      <c r="M150" s="211"/>
      <c r="N150" s="212"/>
      <c r="O150" s="212"/>
      <c r="P150" s="213">
        <f>SUM(P151:P164)</f>
        <v>0</v>
      </c>
      <c r="Q150" s="212"/>
      <c r="R150" s="213">
        <f>SUM(R151:R164)</f>
        <v>0</v>
      </c>
      <c r="S150" s="212"/>
      <c r="T150" s="214">
        <f>SUM(T151:T164)</f>
        <v>0</v>
      </c>
      <c r="AR150" s="215" t="s">
        <v>80</v>
      </c>
      <c r="AT150" s="216" t="s">
        <v>71</v>
      </c>
      <c r="AU150" s="216" t="s">
        <v>72</v>
      </c>
      <c r="AY150" s="215" t="s">
        <v>134</v>
      </c>
      <c r="BK150" s="217">
        <f>SUM(BK151:BK164)</f>
        <v>0</v>
      </c>
    </row>
    <row r="151" spans="2:65" s="1" customFormat="1" ht="16.5" customHeight="1">
      <c r="B151" s="45"/>
      <c r="C151" s="220" t="s">
        <v>80</v>
      </c>
      <c r="D151" s="220" t="s">
        <v>137</v>
      </c>
      <c r="E151" s="221" t="s">
        <v>1438</v>
      </c>
      <c r="F151" s="222" t="s">
        <v>1439</v>
      </c>
      <c r="G151" s="223" t="s">
        <v>1165</v>
      </c>
      <c r="H151" s="224">
        <v>14</v>
      </c>
      <c r="I151" s="225"/>
      <c r="J151" s="226">
        <f>ROUND(I151*H151,2)</f>
        <v>0</v>
      </c>
      <c r="K151" s="222" t="s">
        <v>21</v>
      </c>
      <c r="L151" s="71"/>
      <c r="M151" s="227" t="s">
        <v>21</v>
      </c>
      <c r="N151" s="228" t="s">
        <v>43</v>
      </c>
      <c r="O151" s="46"/>
      <c r="P151" s="229">
        <f>O151*H151</f>
        <v>0</v>
      </c>
      <c r="Q151" s="229">
        <v>0</v>
      </c>
      <c r="R151" s="229">
        <f>Q151*H151</f>
        <v>0</v>
      </c>
      <c r="S151" s="229">
        <v>0</v>
      </c>
      <c r="T151" s="230">
        <f>S151*H151</f>
        <v>0</v>
      </c>
      <c r="AR151" s="23" t="s">
        <v>259</v>
      </c>
      <c r="AT151" s="23" t="s">
        <v>137</v>
      </c>
      <c r="AU151" s="23" t="s">
        <v>80</v>
      </c>
      <c r="AY151" s="23" t="s">
        <v>134</v>
      </c>
      <c r="BE151" s="231">
        <f>IF(N151="základní",J151,0)</f>
        <v>0</v>
      </c>
      <c r="BF151" s="231">
        <f>IF(N151="snížená",J151,0)</f>
        <v>0</v>
      </c>
      <c r="BG151" s="231">
        <f>IF(N151="zákl. přenesená",J151,0)</f>
        <v>0</v>
      </c>
      <c r="BH151" s="231">
        <f>IF(N151="sníž. přenesená",J151,0)</f>
        <v>0</v>
      </c>
      <c r="BI151" s="231">
        <f>IF(N151="nulová",J151,0)</f>
        <v>0</v>
      </c>
      <c r="BJ151" s="23" t="s">
        <v>80</v>
      </c>
      <c r="BK151" s="231">
        <f>ROUND(I151*H151,2)</f>
        <v>0</v>
      </c>
      <c r="BL151" s="23" t="s">
        <v>259</v>
      </c>
      <c r="BM151" s="23" t="s">
        <v>623</v>
      </c>
    </row>
    <row r="152" spans="2:47" s="1" customFormat="1" ht="13.5">
      <c r="B152" s="45"/>
      <c r="C152" s="73"/>
      <c r="D152" s="238" t="s">
        <v>1144</v>
      </c>
      <c r="E152" s="73"/>
      <c r="F152" s="282" t="s">
        <v>1440</v>
      </c>
      <c r="G152" s="73"/>
      <c r="H152" s="73"/>
      <c r="I152" s="190"/>
      <c r="J152" s="73"/>
      <c r="K152" s="73"/>
      <c r="L152" s="71"/>
      <c r="M152" s="283"/>
      <c r="N152" s="46"/>
      <c r="O152" s="46"/>
      <c r="P152" s="46"/>
      <c r="Q152" s="46"/>
      <c r="R152" s="46"/>
      <c r="S152" s="46"/>
      <c r="T152" s="94"/>
      <c r="AT152" s="23" t="s">
        <v>1144</v>
      </c>
      <c r="AU152" s="23" t="s">
        <v>80</v>
      </c>
    </row>
    <row r="153" spans="2:65" s="1" customFormat="1" ht="16.5" customHeight="1">
      <c r="B153" s="45"/>
      <c r="C153" s="220" t="s">
        <v>82</v>
      </c>
      <c r="D153" s="220" t="s">
        <v>137</v>
      </c>
      <c r="E153" s="221" t="s">
        <v>1441</v>
      </c>
      <c r="F153" s="222" t="s">
        <v>1442</v>
      </c>
      <c r="G153" s="223" t="s">
        <v>1165</v>
      </c>
      <c r="H153" s="224">
        <v>2</v>
      </c>
      <c r="I153" s="225"/>
      <c r="J153" s="226">
        <f>ROUND(I153*H153,2)</f>
        <v>0</v>
      </c>
      <c r="K153" s="222" t="s">
        <v>21</v>
      </c>
      <c r="L153" s="71"/>
      <c r="M153" s="227" t="s">
        <v>21</v>
      </c>
      <c r="N153" s="228" t="s">
        <v>43</v>
      </c>
      <c r="O153" s="46"/>
      <c r="P153" s="229">
        <f>O153*H153</f>
        <v>0</v>
      </c>
      <c r="Q153" s="229">
        <v>0</v>
      </c>
      <c r="R153" s="229">
        <f>Q153*H153</f>
        <v>0</v>
      </c>
      <c r="S153" s="229">
        <v>0</v>
      </c>
      <c r="T153" s="230">
        <f>S153*H153</f>
        <v>0</v>
      </c>
      <c r="AR153" s="23" t="s">
        <v>259</v>
      </c>
      <c r="AT153" s="23" t="s">
        <v>137</v>
      </c>
      <c r="AU153" s="23" t="s">
        <v>80</v>
      </c>
      <c r="AY153" s="23" t="s">
        <v>134</v>
      </c>
      <c r="BE153" s="231">
        <f>IF(N153="základní",J153,0)</f>
        <v>0</v>
      </c>
      <c r="BF153" s="231">
        <f>IF(N153="snížená",J153,0)</f>
        <v>0</v>
      </c>
      <c r="BG153" s="231">
        <f>IF(N153="zákl. přenesená",J153,0)</f>
        <v>0</v>
      </c>
      <c r="BH153" s="231">
        <f>IF(N153="sníž. přenesená",J153,0)</f>
        <v>0</v>
      </c>
      <c r="BI153" s="231">
        <f>IF(N153="nulová",J153,0)</f>
        <v>0</v>
      </c>
      <c r="BJ153" s="23" t="s">
        <v>80</v>
      </c>
      <c r="BK153" s="231">
        <f>ROUND(I153*H153,2)</f>
        <v>0</v>
      </c>
      <c r="BL153" s="23" t="s">
        <v>259</v>
      </c>
      <c r="BM153" s="23" t="s">
        <v>631</v>
      </c>
    </row>
    <row r="154" spans="2:47" s="1" customFormat="1" ht="13.5">
      <c r="B154" s="45"/>
      <c r="C154" s="73"/>
      <c r="D154" s="238" t="s">
        <v>1144</v>
      </c>
      <c r="E154" s="73"/>
      <c r="F154" s="282" t="s">
        <v>1443</v>
      </c>
      <c r="G154" s="73"/>
      <c r="H154" s="73"/>
      <c r="I154" s="190"/>
      <c r="J154" s="73"/>
      <c r="K154" s="73"/>
      <c r="L154" s="71"/>
      <c r="M154" s="283"/>
      <c r="N154" s="46"/>
      <c r="O154" s="46"/>
      <c r="P154" s="46"/>
      <c r="Q154" s="46"/>
      <c r="R154" s="46"/>
      <c r="S154" s="46"/>
      <c r="T154" s="94"/>
      <c r="AT154" s="23" t="s">
        <v>1144</v>
      </c>
      <c r="AU154" s="23" t="s">
        <v>80</v>
      </c>
    </row>
    <row r="155" spans="2:65" s="1" customFormat="1" ht="16.5" customHeight="1">
      <c r="B155" s="45"/>
      <c r="C155" s="220" t="s">
        <v>169</v>
      </c>
      <c r="D155" s="220" t="s">
        <v>137</v>
      </c>
      <c r="E155" s="221" t="s">
        <v>1444</v>
      </c>
      <c r="F155" s="222" t="s">
        <v>1445</v>
      </c>
      <c r="G155" s="223" t="s">
        <v>1165</v>
      </c>
      <c r="H155" s="224">
        <v>1</v>
      </c>
      <c r="I155" s="225"/>
      <c r="J155" s="226">
        <f>ROUND(I155*H155,2)</f>
        <v>0</v>
      </c>
      <c r="K155" s="222" t="s">
        <v>21</v>
      </c>
      <c r="L155" s="71"/>
      <c r="M155" s="227" t="s">
        <v>21</v>
      </c>
      <c r="N155" s="228" t="s">
        <v>43</v>
      </c>
      <c r="O155" s="46"/>
      <c r="P155" s="229">
        <f>O155*H155</f>
        <v>0</v>
      </c>
      <c r="Q155" s="229">
        <v>0</v>
      </c>
      <c r="R155" s="229">
        <f>Q155*H155</f>
        <v>0</v>
      </c>
      <c r="S155" s="229">
        <v>0</v>
      </c>
      <c r="T155" s="230">
        <f>S155*H155</f>
        <v>0</v>
      </c>
      <c r="AR155" s="23" t="s">
        <v>259</v>
      </c>
      <c r="AT155" s="23" t="s">
        <v>137</v>
      </c>
      <c r="AU155" s="23" t="s">
        <v>80</v>
      </c>
      <c r="AY155" s="23" t="s">
        <v>134</v>
      </c>
      <c r="BE155" s="231">
        <f>IF(N155="základní",J155,0)</f>
        <v>0</v>
      </c>
      <c r="BF155" s="231">
        <f>IF(N155="snížená",J155,0)</f>
        <v>0</v>
      </c>
      <c r="BG155" s="231">
        <f>IF(N155="zákl. přenesená",J155,0)</f>
        <v>0</v>
      </c>
      <c r="BH155" s="231">
        <f>IF(N155="sníž. přenesená",J155,0)</f>
        <v>0</v>
      </c>
      <c r="BI155" s="231">
        <f>IF(N155="nulová",J155,0)</f>
        <v>0</v>
      </c>
      <c r="BJ155" s="23" t="s">
        <v>80</v>
      </c>
      <c r="BK155" s="231">
        <f>ROUND(I155*H155,2)</f>
        <v>0</v>
      </c>
      <c r="BL155" s="23" t="s">
        <v>259</v>
      </c>
      <c r="BM155" s="23" t="s">
        <v>639</v>
      </c>
    </row>
    <row r="156" spans="2:47" s="1" customFormat="1" ht="13.5">
      <c r="B156" s="45"/>
      <c r="C156" s="73"/>
      <c r="D156" s="238" t="s">
        <v>1144</v>
      </c>
      <c r="E156" s="73"/>
      <c r="F156" s="282" t="s">
        <v>1443</v>
      </c>
      <c r="G156" s="73"/>
      <c r="H156" s="73"/>
      <c r="I156" s="190"/>
      <c r="J156" s="73"/>
      <c r="K156" s="73"/>
      <c r="L156" s="71"/>
      <c r="M156" s="283"/>
      <c r="N156" s="46"/>
      <c r="O156" s="46"/>
      <c r="P156" s="46"/>
      <c r="Q156" s="46"/>
      <c r="R156" s="46"/>
      <c r="S156" s="46"/>
      <c r="T156" s="94"/>
      <c r="AT156" s="23" t="s">
        <v>1144</v>
      </c>
      <c r="AU156" s="23" t="s">
        <v>80</v>
      </c>
    </row>
    <row r="157" spans="2:65" s="1" customFormat="1" ht="16.5" customHeight="1">
      <c r="B157" s="45"/>
      <c r="C157" s="220" t="s">
        <v>263</v>
      </c>
      <c r="D157" s="220" t="s">
        <v>137</v>
      </c>
      <c r="E157" s="221" t="s">
        <v>1446</v>
      </c>
      <c r="F157" s="222" t="s">
        <v>1447</v>
      </c>
      <c r="G157" s="223" t="s">
        <v>1165</v>
      </c>
      <c r="H157" s="224">
        <v>2</v>
      </c>
      <c r="I157" s="225"/>
      <c r="J157" s="226">
        <f>ROUND(I157*H157,2)</f>
        <v>0</v>
      </c>
      <c r="K157" s="222" t="s">
        <v>21</v>
      </c>
      <c r="L157" s="71"/>
      <c r="M157" s="227" t="s">
        <v>21</v>
      </c>
      <c r="N157" s="228" t="s">
        <v>43</v>
      </c>
      <c r="O157" s="46"/>
      <c r="P157" s="229">
        <f>O157*H157</f>
        <v>0</v>
      </c>
      <c r="Q157" s="229">
        <v>0</v>
      </c>
      <c r="R157" s="229">
        <f>Q157*H157</f>
        <v>0</v>
      </c>
      <c r="S157" s="229">
        <v>0</v>
      </c>
      <c r="T157" s="230">
        <f>S157*H157</f>
        <v>0</v>
      </c>
      <c r="AR157" s="23" t="s">
        <v>259</v>
      </c>
      <c r="AT157" s="23" t="s">
        <v>137</v>
      </c>
      <c r="AU157" s="23" t="s">
        <v>80</v>
      </c>
      <c r="AY157" s="23" t="s">
        <v>134</v>
      </c>
      <c r="BE157" s="231">
        <f>IF(N157="základní",J157,0)</f>
        <v>0</v>
      </c>
      <c r="BF157" s="231">
        <f>IF(N157="snížená",J157,0)</f>
        <v>0</v>
      </c>
      <c r="BG157" s="231">
        <f>IF(N157="zákl. přenesená",J157,0)</f>
        <v>0</v>
      </c>
      <c r="BH157" s="231">
        <f>IF(N157="sníž. přenesená",J157,0)</f>
        <v>0</v>
      </c>
      <c r="BI157" s="231">
        <f>IF(N157="nulová",J157,0)</f>
        <v>0</v>
      </c>
      <c r="BJ157" s="23" t="s">
        <v>80</v>
      </c>
      <c r="BK157" s="231">
        <f>ROUND(I157*H157,2)</f>
        <v>0</v>
      </c>
      <c r="BL157" s="23" t="s">
        <v>259</v>
      </c>
      <c r="BM157" s="23" t="s">
        <v>1448</v>
      </c>
    </row>
    <row r="158" spans="2:47" s="1" customFormat="1" ht="13.5">
      <c r="B158" s="45"/>
      <c r="C158" s="73"/>
      <c r="D158" s="238" t="s">
        <v>1144</v>
      </c>
      <c r="E158" s="73"/>
      <c r="F158" s="282" t="s">
        <v>1443</v>
      </c>
      <c r="G158" s="73"/>
      <c r="H158" s="73"/>
      <c r="I158" s="190"/>
      <c r="J158" s="73"/>
      <c r="K158" s="73"/>
      <c r="L158" s="71"/>
      <c r="M158" s="283"/>
      <c r="N158" s="46"/>
      <c r="O158" s="46"/>
      <c r="P158" s="46"/>
      <c r="Q158" s="46"/>
      <c r="R158" s="46"/>
      <c r="S158" s="46"/>
      <c r="T158" s="94"/>
      <c r="AT158" s="23" t="s">
        <v>1144</v>
      </c>
      <c r="AU158" s="23" t="s">
        <v>80</v>
      </c>
    </row>
    <row r="159" spans="2:65" s="1" customFormat="1" ht="16.5" customHeight="1">
      <c r="B159" s="45"/>
      <c r="C159" s="220" t="s">
        <v>133</v>
      </c>
      <c r="D159" s="220" t="s">
        <v>137</v>
      </c>
      <c r="E159" s="221" t="s">
        <v>1449</v>
      </c>
      <c r="F159" s="222" t="s">
        <v>1450</v>
      </c>
      <c r="G159" s="223" t="s">
        <v>1165</v>
      </c>
      <c r="H159" s="224">
        <v>8</v>
      </c>
      <c r="I159" s="225"/>
      <c r="J159" s="226">
        <f>ROUND(I159*H159,2)</f>
        <v>0</v>
      </c>
      <c r="K159" s="222" t="s">
        <v>21</v>
      </c>
      <c r="L159" s="71"/>
      <c r="M159" s="227" t="s">
        <v>21</v>
      </c>
      <c r="N159" s="228" t="s">
        <v>43</v>
      </c>
      <c r="O159" s="46"/>
      <c r="P159" s="229">
        <f>O159*H159</f>
        <v>0</v>
      </c>
      <c r="Q159" s="229">
        <v>0</v>
      </c>
      <c r="R159" s="229">
        <f>Q159*H159</f>
        <v>0</v>
      </c>
      <c r="S159" s="229">
        <v>0</v>
      </c>
      <c r="T159" s="230">
        <f>S159*H159</f>
        <v>0</v>
      </c>
      <c r="AR159" s="23" t="s">
        <v>259</v>
      </c>
      <c r="AT159" s="23" t="s">
        <v>137</v>
      </c>
      <c r="AU159" s="23" t="s">
        <v>80</v>
      </c>
      <c r="AY159" s="23" t="s">
        <v>134</v>
      </c>
      <c r="BE159" s="231">
        <f>IF(N159="základní",J159,0)</f>
        <v>0</v>
      </c>
      <c r="BF159" s="231">
        <f>IF(N159="snížená",J159,0)</f>
        <v>0</v>
      </c>
      <c r="BG159" s="231">
        <f>IF(N159="zákl. přenesená",J159,0)</f>
        <v>0</v>
      </c>
      <c r="BH159" s="231">
        <f>IF(N159="sníž. přenesená",J159,0)</f>
        <v>0</v>
      </c>
      <c r="BI159" s="231">
        <f>IF(N159="nulová",J159,0)</f>
        <v>0</v>
      </c>
      <c r="BJ159" s="23" t="s">
        <v>80</v>
      </c>
      <c r="BK159" s="231">
        <f>ROUND(I159*H159,2)</f>
        <v>0</v>
      </c>
      <c r="BL159" s="23" t="s">
        <v>259</v>
      </c>
      <c r="BM159" s="23" t="s">
        <v>649</v>
      </c>
    </row>
    <row r="160" spans="2:47" s="1" customFormat="1" ht="13.5">
      <c r="B160" s="45"/>
      <c r="C160" s="73"/>
      <c r="D160" s="238" t="s">
        <v>1144</v>
      </c>
      <c r="E160" s="73"/>
      <c r="F160" s="282" t="s">
        <v>1443</v>
      </c>
      <c r="G160" s="73"/>
      <c r="H160" s="73"/>
      <c r="I160" s="190"/>
      <c r="J160" s="73"/>
      <c r="K160" s="73"/>
      <c r="L160" s="71"/>
      <c r="M160" s="283"/>
      <c r="N160" s="46"/>
      <c r="O160" s="46"/>
      <c r="P160" s="46"/>
      <c r="Q160" s="46"/>
      <c r="R160" s="46"/>
      <c r="S160" s="46"/>
      <c r="T160" s="94"/>
      <c r="AT160" s="23" t="s">
        <v>1144</v>
      </c>
      <c r="AU160" s="23" t="s">
        <v>80</v>
      </c>
    </row>
    <row r="161" spans="2:65" s="1" customFormat="1" ht="16.5" customHeight="1">
      <c r="B161" s="45"/>
      <c r="C161" s="220" t="s">
        <v>184</v>
      </c>
      <c r="D161" s="220" t="s">
        <v>137</v>
      </c>
      <c r="E161" s="221" t="s">
        <v>1451</v>
      </c>
      <c r="F161" s="222" t="s">
        <v>1452</v>
      </c>
      <c r="G161" s="223" t="s">
        <v>1165</v>
      </c>
      <c r="H161" s="224">
        <v>1</v>
      </c>
      <c r="I161" s="225"/>
      <c r="J161" s="226">
        <f>ROUND(I161*H161,2)</f>
        <v>0</v>
      </c>
      <c r="K161" s="222" t="s">
        <v>21</v>
      </c>
      <c r="L161" s="71"/>
      <c r="M161" s="227" t="s">
        <v>21</v>
      </c>
      <c r="N161" s="228" t="s">
        <v>43</v>
      </c>
      <c r="O161" s="46"/>
      <c r="P161" s="229">
        <f>O161*H161</f>
        <v>0</v>
      </c>
      <c r="Q161" s="229">
        <v>0</v>
      </c>
      <c r="R161" s="229">
        <f>Q161*H161</f>
        <v>0</v>
      </c>
      <c r="S161" s="229">
        <v>0</v>
      </c>
      <c r="T161" s="230">
        <f>S161*H161</f>
        <v>0</v>
      </c>
      <c r="AR161" s="23" t="s">
        <v>259</v>
      </c>
      <c r="AT161" s="23" t="s">
        <v>137</v>
      </c>
      <c r="AU161" s="23" t="s">
        <v>80</v>
      </c>
      <c r="AY161" s="23" t="s">
        <v>134</v>
      </c>
      <c r="BE161" s="231">
        <f>IF(N161="základní",J161,0)</f>
        <v>0</v>
      </c>
      <c r="BF161" s="231">
        <f>IF(N161="snížená",J161,0)</f>
        <v>0</v>
      </c>
      <c r="BG161" s="231">
        <f>IF(N161="zákl. přenesená",J161,0)</f>
        <v>0</v>
      </c>
      <c r="BH161" s="231">
        <f>IF(N161="sníž. přenesená",J161,0)</f>
        <v>0</v>
      </c>
      <c r="BI161" s="231">
        <f>IF(N161="nulová",J161,0)</f>
        <v>0</v>
      </c>
      <c r="BJ161" s="23" t="s">
        <v>80</v>
      </c>
      <c r="BK161" s="231">
        <f>ROUND(I161*H161,2)</f>
        <v>0</v>
      </c>
      <c r="BL161" s="23" t="s">
        <v>259</v>
      </c>
      <c r="BM161" s="23" t="s">
        <v>658</v>
      </c>
    </row>
    <row r="162" spans="2:47" s="1" customFormat="1" ht="13.5">
      <c r="B162" s="45"/>
      <c r="C162" s="73"/>
      <c r="D162" s="238" t="s">
        <v>1144</v>
      </c>
      <c r="E162" s="73"/>
      <c r="F162" s="282" t="s">
        <v>1443</v>
      </c>
      <c r="G162" s="73"/>
      <c r="H162" s="73"/>
      <c r="I162" s="190"/>
      <c r="J162" s="73"/>
      <c r="K162" s="73"/>
      <c r="L162" s="71"/>
      <c r="M162" s="283"/>
      <c r="N162" s="46"/>
      <c r="O162" s="46"/>
      <c r="P162" s="46"/>
      <c r="Q162" s="46"/>
      <c r="R162" s="46"/>
      <c r="S162" s="46"/>
      <c r="T162" s="94"/>
      <c r="AT162" s="23" t="s">
        <v>1144</v>
      </c>
      <c r="AU162" s="23" t="s">
        <v>80</v>
      </c>
    </row>
    <row r="163" spans="2:65" s="1" customFormat="1" ht="16.5" customHeight="1">
      <c r="B163" s="45"/>
      <c r="C163" s="220" t="s">
        <v>210</v>
      </c>
      <c r="D163" s="220" t="s">
        <v>137</v>
      </c>
      <c r="E163" s="221" t="s">
        <v>1453</v>
      </c>
      <c r="F163" s="222" t="s">
        <v>1454</v>
      </c>
      <c r="G163" s="223" t="s">
        <v>1182</v>
      </c>
      <c r="H163" s="224">
        <v>0.39</v>
      </c>
      <c r="I163" s="225"/>
      <c r="J163" s="226">
        <f>ROUND(I163*H163,2)</f>
        <v>0</v>
      </c>
      <c r="K163" s="222" t="s">
        <v>21</v>
      </c>
      <c r="L163" s="71"/>
      <c r="M163" s="227" t="s">
        <v>21</v>
      </c>
      <c r="N163" s="228" t="s">
        <v>43</v>
      </c>
      <c r="O163" s="46"/>
      <c r="P163" s="229">
        <f>O163*H163</f>
        <v>0</v>
      </c>
      <c r="Q163" s="229">
        <v>0</v>
      </c>
      <c r="R163" s="229">
        <f>Q163*H163</f>
        <v>0</v>
      </c>
      <c r="S163" s="229">
        <v>0</v>
      </c>
      <c r="T163" s="230">
        <f>S163*H163</f>
        <v>0</v>
      </c>
      <c r="AR163" s="23" t="s">
        <v>259</v>
      </c>
      <c r="AT163" s="23" t="s">
        <v>137</v>
      </c>
      <c r="AU163" s="23" t="s">
        <v>80</v>
      </c>
      <c r="AY163" s="23" t="s">
        <v>134</v>
      </c>
      <c r="BE163" s="231">
        <f>IF(N163="základní",J163,0)</f>
        <v>0</v>
      </c>
      <c r="BF163" s="231">
        <f>IF(N163="snížená",J163,0)</f>
        <v>0</v>
      </c>
      <c r="BG163" s="231">
        <f>IF(N163="zákl. přenesená",J163,0)</f>
        <v>0</v>
      </c>
      <c r="BH163" s="231">
        <f>IF(N163="sníž. přenesená",J163,0)</f>
        <v>0</v>
      </c>
      <c r="BI163" s="231">
        <f>IF(N163="nulová",J163,0)</f>
        <v>0</v>
      </c>
      <c r="BJ163" s="23" t="s">
        <v>80</v>
      </c>
      <c r="BK163" s="231">
        <f>ROUND(I163*H163,2)</f>
        <v>0</v>
      </c>
      <c r="BL163" s="23" t="s">
        <v>259</v>
      </c>
      <c r="BM163" s="23" t="s">
        <v>667</v>
      </c>
    </row>
    <row r="164" spans="2:47" s="1" customFormat="1" ht="13.5">
      <c r="B164" s="45"/>
      <c r="C164" s="73"/>
      <c r="D164" s="238" t="s">
        <v>1144</v>
      </c>
      <c r="E164" s="73"/>
      <c r="F164" s="282" t="s">
        <v>1455</v>
      </c>
      <c r="G164" s="73"/>
      <c r="H164" s="73"/>
      <c r="I164" s="190"/>
      <c r="J164" s="73"/>
      <c r="K164" s="73"/>
      <c r="L164" s="71"/>
      <c r="M164" s="288"/>
      <c r="N164" s="233"/>
      <c r="O164" s="233"/>
      <c r="P164" s="233"/>
      <c r="Q164" s="233"/>
      <c r="R164" s="233"/>
      <c r="S164" s="233"/>
      <c r="T164" s="289"/>
      <c r="AT164" s="23" t="s">
        <v>1144</v>
      </c>
      <c r="AU164" s="23" t="s">
        <v>80</v>
      </c>
    </row>
    <row r="165" spans="2:12" s="1" customFormat="1" ht="6.95" customHeight="1">
      <c r="B165" s="66"/>
      <c r="C165" s="67"/>
      <c r="D165" s="67"/>
      <c r="E165" s="67"/>
      <c r="F165" s="67"/>
      <c r="G165" s="67"/>
      <c r="H165" s="67"/>
      <c r="I165" s="165"/>
      <c r="J165" s="67"/>
      <c r="K165" s="67"/>
      <c r="L165" s="71"/>
    </row>
  </sheetData>
  <sheetProtection password="CC35" sheet="1" objects="1" scenarios="1" formatColumns="0" formatRows="0" autoFilter="0"/>
  <autoFilter ref="C81:K164"/>
  <mergeCells count="10">
    <mergeCell ref="E7:H7"/>
    <mergeCell ref="E9:H9"/>
    <mergeCell ref="E24:H24"/>
    <mergeCell ref="E45:H45"/>
    <mergeCell ref="E47:H47"/>
    <mergeCell ref="J51:J52"/>
    <mergeCell ref="E72:H72"/>
    <mergeCell ref="E74:H74"/>
    <mergeCell ref="G1:H1"/>
    <mergeCell ref="L2:V2"/>
  </mergeCells>
  <hyperlinks>
    <hyperlink ref="F1:G1" location="C2" display="1) Krycí list soupisu"/>
    <hyperlink ref="G1:H1" location="C54" display="2) Rekapitulace"/>
    <hyperlink ref="J1" location="C81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26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5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0"/>
      <c r="B1" s="136"/>
      <c r="C1" s="136"/>
      <c r="D1" s="137" t="s">
        <v>1</v>
      </c>
      <c r="E1" s="136"/>
      <c r="F1" s="138" t="s">
        <v>101</v>
      </c>
      <c r="G1" s="138" t="s">
        <v>102</v>
      </c>
      <c r="H1" s="138"/>
      <c r="I1" s="139"/>
      <c r="J1" s="138" t="s">
        <v>103</v>
      </c>
      <c r="K1" s="137" t="s">
        <v>104</v>
      </c>
      <c r="L1" s="138" t="s">
        <v>105</v>
      </c>
      <c r="M1" s="138"/>
      <c r="N1" s="138"/>
      <c r="O1" s="138"/>
      <c r="P1" s="138"/>
      <c r="Q1" s="138"/>
      <c r="R1" s="138"/>
      <c r="S1" s="138"/>
      <c r="T1" s="138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AT2" s="23" t="s">
        <v>100</v>
      </c>
    </row>
    <row r="3" spans="2:46" ht="6.95" customHeight="1">
      <c r="B3" s="24"/>
      <c r="C3" s="25"/>
      <c r="D3" s="25"/>
      <c r="E3" s="25"/>
      <c r="F3" s="25"/>
      <c r="G3" s="25"/>
      <c r="H3" s="25"/>
      <c r="I3" s="140"/>
      <c r="J3" s="25"/>
      <c r="K3" s="26"/>
      <c r="AT3" s="23" t="s">
        <v>82</v>
      </c>
    </row>
    <row r="4" spans="2:46" ht="36.95" customHeight="1">
      <c r="B4" s="27"/>
      <c r="C4" s="28"/>
      <c r="D4" s="29" t="s">
        <v>106</v>
      </c>
      <c r="E4" s="28"/>
      <c r="F4" s="28"/>
      <c r="G4" s="28"/>
      <c r="H4" s="28"/>
      <c r="I4" s="141"/>
      <c r="J4" s="28"/>
      <c r="K4" s="30"/>
      <c r="M4" s="31" t="s">
        <v>12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41"/>
      <c r="J5" s="28"/>
      <c r="K5" s="30"/>
    </row>
    <row r="6" spans="2:11" ht="13.5">
      <c r="B6" s="27"/>
      <c r="C6" s="28"/>
      <c r="D6" s="39" t="s">
        <v>18</v>
      </c>
      <c r="E6" s="28"/>
      <c r="F6" s="28"/>
      <c r="G6" s="28"/>
      <c r="H6" s="28"/>
      <c r="I6" s="141"/>
      <c r="J6" s="28"/>
      <c r="K6" s="30"/>
    </row>
    <row r="7" spans="2:11" ht="16.5" customHeight="1">
      <c r="B7" s="27"/>
      <c r="C7" s="28"/>
      <c r="D7" s="28"/>
      <c r="E7" s="142" t="str">
        <f>'Rekapitulace stavby'!K6</f>
        <v>Stavební úpravy objektu č.p.27- podkrovní vestavba</v>
      </c>
      <c r="F7" s="39"/>
      <c r="G7" s="39"/>
      <c r="H7" s="39"/>
      <c r="I7" s="141"/>
      <c r="J7" s="28"/>
      <c r="K7" s="30"/>
    </row>
    <row r="8" spans="2:11" s="1" customFormat="1" ht="13.5">
      <c r="B8" s="45"/>
      <c r="C8" s="46"/>
      <c r="D8" s="39" t="s">
        <v>107</v>
      </c>
      <c r="E8" s="46"/>
      <c r="F8" s="46"/>
      <c r="G8" s="46"/>
      <c r="H8" s="46"/>
      <c r="I8" s="143"/>
      <c r="J8" s="46"/>
      <c r="K8" s="50"/>
    </row>
    <row r="9" spans="2:11" s="1" customFormat="1" ht="36.95" customHeight="1">
      <c r="B9" s="45"/>
      <c r="C9" s="46"/>
      <c r="D9" s="46"/>
      <c r="E9" s="144" t="s">
        <v>1456</v>
      </c>
      <c r="F9" s="46"/>
      <c r="G9" s="46"/>
      <c r="H9" s="46"/>
      <c r="I9" s="143"/>
      <c r="J9" s="46"/>
      <c r="K9" s="50"/>
    </row>
    <row r="10" spans="2:11" s="1" customFormat="1" ht="13.5">
      <c r="B10" s="45"/>
      <c r="C10" s="46"/>
      <c r="D10" s="46"/>
      <c r="E10" s="46"/>
      <c r="F10" s="46"/>
      <c r="G10" s="46"/>
      <c r="H10" s="46"/>
      <c r="I10" s="143"/>
      <c r="J10" s="46"/>
      <c r="K10" s="50"/>
    </row>
    <row r="11" spans="2:11" s="1" customFormat="1" ht="14.4" customHeight="1">
      <c r="B11" s="45"/>
      <c r="C11" s="46"/>
      <c r="D11" s="39" t="s">
        <v>20</v>
      </c>
      <c r="E11" s="46"/>
      <c r="F11" s="34" t="s">
        <v>21</v>
      </c>
      <c r="G11" s="46"/>
      <c r="H11" s="46"/>
      <c r="I11" s="145" t="s">
        <v>22</v>
      </c>
      <c r="J11" s="34" t="s">
        <v>21</v>
      </c>
      <c r="K11" s="50"/>
    </row>
    <row r="12" spans="2:11" s="1" customFormat="1" ht="14.4" customHeight="1">
      <c r="B12" s="45"/>
      <c r="C12" s="46"/>
      <c r="D12" s="39" t="s">
        <v>23</v>
      </c>
      <c r="E12" s="46"/>
      <c r="F12" s="34" t="s">
        <v>1032</v>
      </c>
      <c r="G12" s="46"/>
      <c r="H12" s="46"/>
      <c r="I12" s="145" t="s">
        <v>25</v>
      </c>
      <c r="J12" s="146" t="str">
        <f>'Rekapitulace stavby'!AN8</f>
        <v>19. 11. 2017</v>
      </c>
      <c r="K12" s="50"/>
    </row>
    <row r="13" spans="2:11" s="1" customFormat="1" ht="10.8" customHeight="1">
      <c r="B13" s="45"/>
      <c r="C13" s="46"/>
      <c r="D13" s="46"/>
      <c r="E13" s="46"/>
      <c r="F13" s="46"/>
      <c r="G13" s="46"/>
      <c r="H13" s="46"/>
      <c r="I13" s="143"/>
      <c r="J13" s="46"/>
      <c r="K13" s="50"/>
    </row>
    <row r="14" spans="2:11" s="1" customFormat="1" ht="14.4" customHeight="1">
      <c r="B14" s="45"/>
      <c r="C14" s="46"/>
      <c r="D14" s="39" t="s">
        <v>27</v>
      </c>
      <c r="E14" s="46"/>
      <c r="F14" s="46"/>
      <c r="G14" s="46"/>
      <c r="H14" s="46"/>
      <c r="I14" s="145" t="s">
        <v>28</v>
      </c>
      <c r="J14" s="34" t="str">
        <f>IF('Rekapitulace stavby'!AN10="","",'Rekapitulace stavby'!AN10)</f>
        <v/>
      </c>
      <c r="K14" s="50"/>
    </row>
    <row r="15" spans="2:11" s="1" customFormat="1" ht="18" customHeight="1">
      <c r="B15" s="45"/>
      <c r="C15" s="46"/>
      <c r="D15" s="46"/>
      <c r="E15" s="34" t="str">
        <f>IF('Rekapitulace stavby'!E11="","",'Rekapitulace stavby'!E11)</f>
        <v>Obec Milín</v>
      </c>
      <c r="F15" s="46"/>
      <c r="G15" s="46"/>
      <c r="H15" s="46"/>
      <c r="I15" s="145" t="s">
        <v>30</v>
      </c>
      <c r="J15" s="34" t="str">
        <f>IF('Rekapitulace stavby'!AN11="","",'Rekapitulace stavby'!AN11)</f>
        <v/>
      </c>
      <c r="K15" s="50"/>
    </row>
    <row r="16" spans="2:11" s="1" customFormat="1" ht="6.95" customHeight="1">
      <c r="B16" s="45"/>
      <c r="C16" s="46"/>
      <c r="D16" s="46"/>
      <c r="E16" s="46"/>
      <c r="F16" s="46"/>
      <c r="G16" s="46"/>
      <c r="H16" s="46"/>
      <c r="I16" s="143"/>
      <c r="J16" s="46"/>
      <c r="K16" s="50"/>
    </row>
    <row r="17" spans="2:11" s="1" customFormat="1" ht="14.4" customHeight="1">
      <c r="B17" s="45"/>
      <c r="C17" s="46"/>
      <c r="D17" s="39" t="s">
        <v>31</v>
      </c>
      <c r="E17" s="46"/>
      <c r="F17" s="46"/>
      <c r="G17" s="46"/>
      <c r="H17" s="46"/>
      <c r="I17" s="145" t="s">
        <v>28</v>
      </c>
      <c r="J17" s="34" t="str">
        <f>IF('Rekapitulace stavby'!AN13="Vyplň údaj","",IF('Rekapitulace stavby'!AN13="","",'Rekapitulace stavby'!AN13))</f>
        <v/>
      </c>
      <c r="K17" s="50"/>
    </row>
    <row r="18" spans="2:11" s="1" customFormat="1" ht="18" customHeight="1">
      <c r="B18" s="45"/>
      <c r="C18" s="46"/>
      <c r="D18" s="46"/>
      <c r="E18" s="34" t="str">
        <f>IF('Rekapitulace stavby'!E14="Vyplň údaj","",IF('Rekapitulace stavby'!E14="","",'Rekapitulace stavby'!E14))</f>
        <v/>
      </c>
      <c r="F18" s="46"/>
      <c r="G18" s="46"/>
      <c r="H18" s="46"/>
      <c r="I18" s="145" t="s">
        <v>30</v>
      </c>
      <c r="J18" s="34" t="str">
        <f>IF('Rekapitulace stavby'!AN14="Vyplň údaj","",IF('Rekapitulace stavby'!AN14="","",'Rekapitulace stavby'!AN14))</f>
        <v/>
      </c>
      <c r="K18" s="50"/>
    </row>
    <row r="19" spans="2:11" s="1" customFormat="1" ht="6.95" customHeight="1">
      <c r="B19" s="45"/>
      <c r="C19" s="46"/>
      <c r="D19" s="46"/>
      <c r="E19" s="46"/>
      <c r="F19" s="46"/>
      <c r="G19" s="46"/>
      <c r="H19" s="46"/>
      <c r="I19" s="143"/>
      <c r="J19" s="46"/>
      <c r="K19" s="50"/>
    </row>
    <row r="20" spans="2:11" s="1" customFormat="1" ht="14.4" customHeight="1">
      <c r="B20" s="45"/>
      <c r="C20" s="46"/>
      <c r="D20" s="39" t="s">
        <v>33</v>
      </c>
      <c r="E20" s="46"/>
      <c r="F20" s="46"/>
      <c r="G20" s="46"/>
      <c r="H20" s="46"/>
      <c r="I20" s="145" t="s">
        <v>28</v>
      </c>
      <c r="J20" s="34" t="str">
        <f>IF('Rekapitulace stavby'!AN16="","",'Rekapitulace stavby'!AN16)</f>
        <v/>
      </c>
      <c r="K20" s="50"/>
    </row>
    <row r="21" spans="2:11" s="1" customFormat="1" ht="18" customHeight="1">
      <c r="B21" s="45"/>
      <c r="C21" s="46"/>
      <c r="D21" s="46"/>
      <c r="E21" s="34" t="str">
        <f>IF('Rekapitulace stavby'!E17="","",'Rekapitulace stavby'!E17)</f>
        <v>Aspira, projekční ateliér</v>
      </c>
      <c r="F21" s="46"/>
      <c r="G21" s="46"/>
      <c r="H21" s="46"/>
      <c r="I21" s="145" t="s">
        <v>30</v>
      </c>
      <c r="J21" s="34" t="str">
        <f>IF('Rekapitulace stavby'!AN17="","",'Rekapitulace stavby'!AN17)</f>
        <v/>
      </c>
      <c r="K21" s="50"/>
    </row>
    <row r="22" spans="2:11" s="1" customFormat="1" ht="6.95" customHeight="1">
      <c r="B22" s="45"/>
      <c r="C22" s="46"/>
      <c r="D22" s="46"/>
      <c r="E22" s="46"/>
      <c r="F22" s="46"/>
      <c r="G22" s="46"/>
      <c r="H22" s="46"/>
      <c r="I22" s="143"/>
      <c r="J22" s="46"/>
      <c r="K22" s="50"/>
    </row>
    <row r="23" spans="2:11" s="1" customFormat="1" ht="14.4" customHeight="1">
      <c r="B23" s="45"/>
      <c r="C23" s="46"/>
      <c r="D23" s="39" t="s">
        <v>36</v>
      </c>
      <c r="E23" s="46"/>
      <c r="F23" s="46"/>
      <c r="G23" s="46"/>
      <c r="H23" s="46"/>
      <c r="I23" s="143"/>
      <c r="J23" s="46"/>
      <c r="K23" s="50"/>
    </row>
    <row r="24" spans="2:11" s="6" customFormat="1" ht="16.5" customHeight="1">
      <c r="B24" s="147"/>
      <c r="C24" s="148"/>
      <c r="D24" s="148"/>
      <c r="E24" s="43" t="s">
        <v>21</v>
      </c>
      <c r="F24" s="43"/>
      <c r="G24" s="43"/>
      <c r="H24" s="43"/>
      <c r="I24" s="149"/>
      <c r="J24" s="148"/>
      <c r="K24" s="150"/>
    </row>
    <row r="25" spans="2:11" s="1" customFormat="1" ht="6.95" customHeight="1">
      <c r="B25" s="45"/>
      <c r="C25" s="46"/>
      <c r="D25" s="46"/>
      <c r="E25" s="46"/>
      <c r="F25" s="46"/>
      <c r="G25" s="46"/>
      <c r="H25" s="46"/>
      <c r="I25" s="143"/>
      <c r="J25" s="46"/>
      <c r="K25" s="50"/>
    </row>
    <row r="26" spans="2:11" s="1" customFormat="1" ht="6.95" customHeight="1">
      <c r="B26" s="45"/>
      <c r="C26" s="46"/>
      <c r="D26" s="105"/>
      <c r="E26" s="105"/>
      <c r="F26" s="105"/>
      <c r="G26" s="105"/>
      <c r="H26" s="105"/>
      <c r="I26" s="151"/>
      <c r="J26" s="105"/>
      <c r="K26" s="152"/>
    </row>
    <row r="27" spans="2:11" s="1" customFormat="1" ht="25.4" customHeight="1">
      <c r="B27" s="45"/>
      <c r="C27" s="46"/>
      <c r="D27" s="153" t="s">
        <v>38</v>
      </c>
      <c r="E27" s="46"/>
      <c r="F27" s="46"/>
      <c r="G27" s="46"/>
      <c r="H27" s="46"/>
      <c r="I27" s="143"/>
      <c r="J27" s="154">
        <f>ROUND(J82,2)</f>
        <v>0</v>
      </c>
      <c r="K27" s="50"/>
    </row>
    <row r="28" spans="2:11" s="1" customFormat="1" ht="6.95" customHeight="1">
      <c r="B28" s="45"/>
      <c r="C28" s="46"/>
      <c r="D28" s="105"/>
      <c r="E28" s="105"/>
      <c r="F28" s="105"/>
      <c r="G28" s="105"/>
      <c r="H28" s="105"/>
      <c r="I28" s="151"/>
      <c r="J28" s="105"/>
      <c r="K28" s="152"/>
    </row>
    <row r="29" spans="2:11" s="1" customFormat="1" ht="14.4" customHeight="1">
      <c r="B29" s="45"/>
      <c r="C29" s="46"/>
      <c r="D29" s="46"/>
      <c r="E29" s="46"/>
      <c r="F29" s="51" t="s">
        <v>40</v>
      </c>
      <c r="G29" s="46"/>
      <c r="H29" s="46"/>
      <c r="I29" s="155" t="s">
        <v>39</v>
      </c>
      <c r="J29" s="51" t="s">
        <v>41</v>
      </c>
      <c r="K29" s="50"/>
    </row>
    <row r="30" spans="2:11" s="1" customFormat="1" ht="14.4" customHeight="1">
      <c r="B30" s="45"/>
      <c r="C30" s="46"/>
      <c r="D30" s="54" t="s">
        <v>42</v>
      </c>
      <c r="E30" s="54" t="s">
        <v>43</v>
      </c>
      <c r="F30" s="156">
        <f>ROUND(SUM(BE82:BE225),2)</f>
        <v>0</v>
      </c>
      <c r="G30" s="46"/>
      <c r="H30" s="46"/>
      <c r="I30" s="157">
        <v>0.21</v>
      </c>
      <c r="J30" s="156">
        <f>ROUND(ROUND((SUM(BE82:BE225)),2)*I30,2)</f>
        <v>0</v>
      </c>
      <c r="K30" s="50"/>
    </row>
    <row r="31" spans="2:11" s="1" customFormat="1" ht="14.4" customHeight="1">
      <c r="B31" s="45"/>
      <c r="C31" s="46"/>
      <c r="D31" s="46"/>
      <c r="E31" s="54" t="s">
        <v>44</v>
      </c>
      <c r="F31" s="156">
        <f>ROUND(SUM(BF82:BF225),2)</f>
        <v>0</v>
      </c>
      <c r="G31" s="46"/>
      <c r="H31" s="46"/>
      <c r="I31" s="157">
        <v>0.15</v>
      </c>
      <c r="J31" s="156">
        <f>ROUND(ROUND((SUM(BF82:BF225)),2)*I31,2)</f>
        <v>0</v>
      </c>
      <c r="K31" s="50"/>
    </row>
    <row r="32" spans="2:11" s="1" customFormat="1" ht="14.4" customHeight="1" hidden="1">
      <c r="B32" s="45"/>
      <c r="C32" s="46"/>
      <c r="D32" s="46"/>
      <c r="E32" s="54" t="s">
        <v>45</v>
      </c>
      <c r="F32" s="156">
        <f>ROUND(SUM(BG82:BG225),2)</f>
        <v>0</v>
      </c>
      <c r="G32" s="46"/>
      <c r="H32" s="46"/>
      <c r="I32" s="157">
        <v>0.21</v>
      </c>
      <c r="J32" s="156">
        <v>0</v>
      </c>
      <c r="K32" s="50"/>
    </row>
    <row r="33" spans="2:11" s="1" customFormat="1" ht="14.4" customHeight="1" hidden="1">
      <c r="B33" s="45"/>
      <c r="C33" s="46"/>
      <c r="D33" s="46"/>
      <c r="E33" s="54" t="s">
        <v>46</v>
      </c>
      <c r="F33" s="156">
        <f>ROUND(SUM(BH82:BH225),2)</f>
        <v>0</v>
      </c>
      <c r="G33" s="46"/>
      <c r="H33" s="46"/>
      <c r="I33" s="157">
        <v>0.15</v>
      </c>
      <c r="J33" s="156">
        <v>0</v>
      </c>
      <c r="K33" s="50"/>
    </row>
    <row r="34" spans="2:11" s="1" customFormat="1" ht="14.4" customHeight="1" hidden="1">
      <c r="B34" s="45"/>
      <c r="C34" s="46"/>
      <c r="D34" s="46"/>
      <c r="E34" s="54" t="s">
        <v>47</v>
      </c>
      <c r="F34" s="156">
        <f>ROUND(SUM(BI82:BI225),2)</f>
        <v>0</v>
      </c>
      <c r="G34" s="46"/>
      <c r="H34" s="46"/>
      <c r="I34" s="157">
        <v>0</v>
      </c>
      <c r="J34" s="156">
        <v>0</v>
      </c>
      <c r="K34" s="50"/>
    </row>
    <row r="35" spans="2:11" s="1" customFormat="1" ht="6.95" customHeight="1">
      <c r="B35" s="45"/>
      <c r="C35" s="46"/>
      <c r="D35" s="46"/>
      <c r="E35" s="46"/>
      <c r="F35" s="46"/>
      <c r="G35" s="46"/>
      <c r="H35" s="46"/>
      <c r="I35" s="143"/>
      <c r="J35" s="46"/>
      <c r="K35" s="50"/>
    </row>
    <row r="36" spans="2:11" s="1" customFormat="1" ht="25.4" customHeight="1">
      <c r="B36" s="45"/>
      <c r="C36" s="158"/>
      <c r="D36" s="159" t="s">
        <v>48</v>
      </c>
      <c r="E36" s="97"/>
      <c r="F36" s="97"/>
      <c r="G36" s="160" t="s">
        <v>49</v>
      </c>
      <c r="H36" s="161" t="s">
        <v>50</v>
      </c>
      <c r="I36" s="162"/>
      <c r="J36" s="163">
        <f>SUM(J27:J34)</f>
        <v>0</v>
      </c>
      <c r="K36" s="164"/>
    </row>
    <row r="37" spans="2:11" s="1" customFormat="1" ht="14.4" customHeight="1">
      <c r="B37" s="66"/>
      <c r="C37" s="67"/>
      <c r="D37" s="67"/>
      <c r="E37" s="67"/>
      <c r="F37" s="67"/>
      <c r="G37" s="67"/>
      <c r="H37" s="67"/>
      <c r="I37" s="165"/>
      <c r="J37" s="67"/>
      <c r="K37" s="68"/>
    </row>
    <row r="41" spans="2:11" s="1" customFormat="1" ht="6.95" customHeight="1">
      <c r="B41" s="166"/>
      <c r="C41" s="167"/>
      <c r="D41" s="167"/>
      <c r="E41" s="167"/>
      <c r="F41" s="167"/>
      <c r="G41" s="167"/>
      <c r="H41" s="167"/>
      <c r="I41" s="168"/>
      <c r="J41" s="167"/>
      <c r="K41" s="169"/>
    </row>
    <row r="42" spans="2:11" s="1" customFormat="1" ht="36.95" customHeight="1">
      <c r="B42" s="45"/>
      <c r="C42" s="29" t="s">
        <v>109</v>
      </c>
      <c r="D42" s="46"/>
      <c r="E42" s="46"/>
      <c r="F42" s="46"/>
      <c r="G42" s="46"/>
      <c r="H42" s="46"/>
      <c r="I42" s="143"/>
      <c r="J42" s="46"/>
      <c r="K42" s="50"/>
    </row>
    <row r="43" spans="2:11" s="1" customFormat="1" ht="6.95" customHeight="1">
      <c r="B43" s="45"/>
      <c r="C43" s="46"/>
      <c r="D43" s="46"/>
      <c r="E43" s="46"/>
      <c r="F43" s="46"/>
      <c r="G43" s="46"/>
      <c r="H43" s="46"/>
      <c r="I43" s="143"/>
      <c r="J43" s="46"/>
      <c r="K43" s="50"/>
    </row>
    <row r="44" spans="2:11" s="1" customFormat="1" ht="14.4" customHeight="1">
      <c r="B44" s="45"/>
      <c r="C44" s="39" t="s">
        <v>18</v>
      </c>
      <c r="D44" s="46"/>
      <c r="E44" s="46"/>
      <c r="F44" s="46"/>
      <c r="G44" s="46"/>
      <c r="H44" s="46"/>
      <c r="I44" s="143"/>
      <c r="J44" s="46"/>
      <c r="K44" s="50"/>
    </row>
    <row r="45" spans="2:11" s="1" customFormat="1" ht="16.5" customHeight="1">
      <c r="B45" s="45"/>
      <c r="C45" s="46"/>
      <c r="D45" s="46"/>
      <c r="E45" s="142" t="str">
        <f>E7</f>
        <v>Stavební úpravy objektu č.p.27- podkrovní vestavba</v>
      </c>
      <c r="F45" s="39"/>
      <c r="G45" s="39"/>
      <c r="H45" s="39"/>
      <c r="I45" s="143"/>
      <c r="J45" s="46"/>
      <c r="K45" s="50"/>
    </row>
    <row r="46" spans="2:11" s="1" customFormat="1" ht="14.4" customHeight="1">
      <c r="B46" s="45"/>
      <c r="C46" s="39" t="s">
        <v>107</v>
      </c>
      <c r="D46" s="46"/>
      <c r="E46" s="46"/>
      <c r="F46" s="46"/>
      <c r="G46" s="46"/>
      <c r="H46" s="46"/>
      <c r="I46" s="143"/>
      <c r="J46" s="46"/>
      <c r="K46" s="50"/>
    </row>
    <row r="47" spans="2:11" s="1" customFormat="1" ht="17.25" customHeight="1">
      <c r="B47" s="45"/>
      <c r="C47" s="46"/>
      <c r="D47" s="46"/>
      <c r="E47" s="144" t="str">
        <f>E9</f>
        <v>06 - Elektroinstalace a hromosvod</v>
      </c>
      <c r="F47" s="46"/>
      <c r="G47" s="46"/>
      <c r="H47" s="46"/>
      <c r="I47" s="143"/>
      <c r="J47" s="46"/>
      <c r="K47" s="50"/>
    </row>
    <row r="48" spans="2:11" s="1" customFormat="1" ht="6.95" customHeight="1">
      <c r="B48" s="45"/>
      <c r="C48" s="46"/>
      <c r="D48" s="46"/>
      <c r="E48" s="46"/>
      <c r="F48" s="46"/>
      <c r="G48" s="46"/>
      <c r="H48" s="46"/>
      <c r="I48" s="143"/>
      <c r="J48" s="46"/>
      <c r="K48" s="50"/>
    </row>
    <row r="49" spans="2:11" s="1" customFormat="1" ht="18" customHeight="1">
      <c r="B49" s="45"/>
      <c r="C49" s="39" t="s">
        <v>23</v>
      </c>
      <c r="D49" s="46"/>
      <c r="E49" s="46"/>
      <c r="F49" s="34" t="str">
        <f>F12</f>
        <v xml:space="preserve"> </v>
      </c>
      <c r="G49" s="46"/>
      <c r="H49" s="46"/>
      <c r="I49" s="145" t="s">
        <v>25</v>
      </c>
      <c r="J49" s="146" t="str">
        <f>IF(J12="","",J12)</f>
        <v>19. 11. 2017</v>
      </c>
      <c r="K49" s="50"/>
    </row>
    <row r="50" spans="2:11" s="1" customFormat="1" ht="6.95" customHeight="1">
      <c r="B50" s="45"/>
      <c r="C50" s="46"/>
      <c r="D50" s="46"/>
      <c r="E50" s="46"/>
      <c r="F50" s="46"/>
      <c r="G50" s="46"/>
      <c r="H50" s="46"/>
      <c r="I50" s="143"/>
      <c r="J50" s="46"/>
      <c r="K50" s="50"/>
    </row>
    <row r="51" spans="2:11" s="1" customFormat="1" ht="13.5">
      <c r="B51" s="45"/>
      <c r="C51" s="39" t="s">
        <v>27</v>
      </c>
      <c r="D51" s="46"/>
      <c r="E51" s="46"/>
      <c r="F51" s="34" t="str">
        <f>E15</f>
        <v>Obec Milín</v>
      </c>
      <c r="G51" s="46"/>
      <c r="H51" s="46"/>
      <c r="I51" s="145" t="s">
        <v>33</v>
      </c>
      <c r="J51" s="43" t="str">
        <f>E21</f>
        <v>Aspira, projekční ateliér</v>
      </c>
      <c r="K51" s="50"/>
    </row>
    <row r="52" spans="2:11" s="1" customFormat="1" ht="14.4" customHeight="1">
      <c r="B52" s="45"/>
      <c r="C52" s="39" t="s">
        <v>31</v>
      </c>
      <c r="D52" s="46"/>
      <c r="E52" s="46"/>
      <c r="F52" s="34" t="str">
        <f>IF(E18="","",E18)</f>
        <v/>
      </c>
      <c r="G52" s="46"/>
      <c r="H52" s="46"/>
      <c r="I52" s="143"/>
      <c r="J52" s="170"/>
      <c r="K52" s="50"/>
    </row>
    <row r="53" spans="2:11" s="1" customFormat="1" ht="10.3" customHeight="1">
      <c r="B53" s="45"/>
      <c r="C53" s="46"/>
      <c r="D53" s="46"/>
      <c r="E53" s="46"/>
      <c r="F53" s="46"/>
      <c r="G53" s="46"/>
      <c r="H53" s="46"/>
      <c r="I53" s="143"/>
      <c r="J53" s="46"/>
      <c r="K53" s="50"/>
    </row>
    <row r="54" spans="2:11" s="1" customFormat="1" ht="29.25" customHeight="1">
      <c r="B54" s="45"/>
      <c r="C54" s="171" t="s">
        <v>110</v>
      </c>
      <c r="D54" s="158"/>
      <c r="E54" s="158"/>
      <c r="F54" s="158"/>
      <c r="G54" s="158"/>
      <c r="H54" s="158"/>
      <c r="I54" s="172"/>
      <c r="J54" s="173" t="s">
        <v>111</v>
      </c>
      <c r="K54" s="174"/>
    </row>
    <row r="55" spans="2:11" s="1" customFormat="1" ht="10.3" customHeight="1">
      <c r="B55" s="45"/>
      <c r="C55" s="46"/>
      <c r="D55" s="46"/>
      <c r="E55" s="46"/>
      <c r="F55" s="46"/>
      <c r="G55" s="46"/>
      <c r="H55" s="46"/>
      <c r="I55" s="143"/>
      <c r="J55" s="46"/>
      <c r="K55" s="50"/>
    </row>
    <row r="56" spans="2:47" s="1" customFormat="1" ht="29.25" customHeight="1">
      <c r="B56" s="45"/>
      <c r="C56" s="175" t="s">
        <v>112</v>
      </c>
      <c r="D56" s="46"/>
      <c r="E56" s="46"/>
      <c r="F56" s="46"/>
      <c r="G56" s="46"/>
      <c r="H56" s="46"/>
      <c r="I56" s="143"/>
      <c r="J56" s="154">
        <f>J82</f>
        <v>0</v>
      </c>
      <c r="K56" s="50"/>
      <c r="AU56" s="23" t="s">
        <v>113</v>
      </c>
    </row>
    <row r="57" spans="2:11" s="7" customFormat="1" ht="24.95" customHeight="1">
      <c r="B57" s="176"/>
      <c r="C57" s="177"/>
      <c r="D57" s="178" t="s">
        <v>1457</v>
      </c>
      <c r="E57" s="179"/>
      <c r="F57" s="179"/>
      <c r="G57" s="179"/>
      <c r="H57" s="179"/>
      <c r="I57" s="180"/>
      <c r="J57" s="181">
        <f>J83</f>
        <v>0</v>
      </c>
      <c r="K57" s="182"/>
    </row>
    <row r="58" spans="2:11" s="8" customFormat="1" ht="19.9" customHeight="1">
      <c r="B58" s="183"/>
      <c r="C58" s="184"/>
      <c r="D58" s="185" t="s">
        <v>1458</v>
      </c>
      <c r="E58" s="186"/>
      <c r="F58" s="186"/>
      <c r="G58" s="186"/>
      <c r="H58" s="186"/>
      <c r="I58" s="187"/>
      <c r="J58" s="188">
        <f>J84</f>
        <v>0</v>
      </c>
      <c r="K58" s="189"/>
    </row>
    <row r="59" spans="2:11" s="8" customFormat="1" ht="19.9" customHeight="1">
      <c r="B59" s="183"/>
      <c r="C59" s="184"/>
      <c r="D59" s="185" t="s">
        <v>1459</v>
      </c>
      <c r="E59" s="186"/>
      <c r="F59" s="186"/>
      <c r="G59" s="186"/>
      <c r="H59" s="186"/>
      <c r="I59" s="187"/>
      <c r="J59" s="188">
        <f>J90</f>
        <v>0</v>
      </c>
      <c r="K59" s="189"/>
    </row>
    <row r="60" spans="2:11" s="8" customFormat="1" ht="19.9" customHeight="1">
      <c r="B60" s="183"/>
      <c r="C60" s="184"/>
      <c r="D60" s="185" t="s">
        <v>1460</v>
      </c>
      <c r="E60" s="186"/>
      <c r="F60" s="186"/>
      <c r="G60" s="186"/>
      <c r="H60" s="186"/>
      <c r="I60" s="187"/>
      <c r="J60" s="188">
        <f>J101</f>
        <v>0</v>
      </c>
      <c r="K60" s="189"/>
    </row>
    <row r="61" spans="2:11" s="8" customFormat="1" ht="19.9" customHeight="1">
      <c r="B61" s="183"/>
      <c r="C61" s="184"/>
      <c r="D61" s="185" t="s">
        <v>1461</v>
      </c>
      <c r="E61" s="186"/>
      <c r="F61" s="186"/>
      <c r="G61" s="186"/>
      <c r="H61" s="186"/>
      <c r="I61" s="187"/>
      <c r="J61" s="188">
        <f>J169</f>
        <v>0</v>
      </c>
      <c r="K61" s="189"/>
    </row>
    <row r="62" spans="2:11" s="8" customFormat="1" ht="19.9" customHeight="1">
      <c r="B62" s="183"/>
      <c r="C62" s="184"/>
      <c r="D62" s="185" t="s">
        <v>1462</v>
      </c>
      <c r="E62" s="186"/>
      <c r="F62" s="186"/>
      <c r="G62" s="186"/>
      <c r="H62" s="186"/>
      <c r="I62" s="187"/>
      <c r="J62" s="188">
        <f>J219</f>
        <v>0</v>
      </c>
      <c r="K62" s="189"/>
    </row>
    <row r="63" spans="2:11" s="1" customFormat="1" ht="21.8" customHeight="1">
      <c r="B63" s="45"/>
      <c r="C63" s="46"/>
      <c r="D63" s="46"/>
      <c r="E63" s="46"/>
      <c r="F63" s="46"/>
      <c r="G63" s="46"/>
      <c r="H63" s="46"/>
      <c r="I63" s="143"/>
      <c r="J63" s="46"/>
      <c r="K63" s="50"/>
    </row>
    <row r="64" spans="2:11" s="1" customFormat="1" ht="6.95" customHeight="1">
      <c r="B64" s="66"/>
      <c r="C64" s="67"/>
      <c r="D64" s="67"/>
      <c r="E64" s="67"/>
      <c r="F64" s="67"/>
      <c r="G64" s="67"/>
      <c r="H64" s="67"/>
      <c r="I64" s="165"/>
      <c r="J64" s="67"/>
      <c r="K64" s="68"/>
    </row>
    <row r="68" spans="2:12" s="1" customFormat="1" ht="6.95" customHeight="1">
      <c r="B68" s="69"/>
      <c r="C68" s="70"/>
      <c r="D68" s="70"/>
      <c r="E68" s="70"/>
      <c r="F68" s="70"/>
      <c r="G68" s="70"/>
      <c r="H68" s="70"/>
      <c r="I68" s="168"/>
      <c r="J68" s="70"/>
      <c r="K68" s="70"/>
      <c r="L68" s="71"/>
    </row>
    <row r="69" spans="2:12" s="1" customFormat="1" ht="36.95" customHeight="1">
      <c r="B69" s="45"/>
      <c r="C69" s="72" t="s">
        <v>117</v>
      </c>
      <c r="D69" s="73"/>
      <c r="E69" s="73"/>
      <c r="F69" s="73"/>
      <c r="G69" s="73"/>
      <c r="H69" s="73"/>
      <c r="I69" s="190"/>
      <c r="J69" s="73"/>
      <c r="K69" s="73"/>
      <c r="L69" s="71"/>
    </row>
    <row r="70" spans="2:12" s="1" customFormat="1" ht="6.95" customHeight="1">
      <c r="B70" s="45"/>
      <c r="C70" s="73"/>
      <c r="D70" s="73"/>
      <c r="E70" s="73"/>
      <c r="F70" s="73"/>
      <c r="G70" s="73"/>
      <c r="H70" s="73"/>
      <c r="I70" s="190"/>
      <c r="J70" s="73"/>
      <c r="K70" s="73"/>
      <c r="L70" s="71"/>
    </row>
    <row r="71" spans="2:12" s="1" customFormat="1" ht="14.4" customHeight="1">
      <c r="B71" s="45"/>
      <c r="C71" s="75" t="s">
        <v>18</v>
      </c>
      <c r="D71" s="73"/>
      <c r="E71" s="73"/>
      <c r="F71" s="73"/>
      <c r="G71" s="73"/>
      <c r="H71" s="73"/>
      <c r="I71" s="190"/>
      <c r="J71" s="73"/>
      <c r="K71" s="73"/>
      <c r="L71" s="71"/>
    </row>
    <row r="72" spans="2:12" s="1" customFormat="1" ht="16.5" customHeight="1">
      <c r="B72" s="45"/>
      <c r="C72" s="73"/>
      <c r="D72" s="73"/>
      <c r="E72" s="191" t="str">
        <f>E7</f>
        <v>Stavební úpravy objektu č.p.27- podkrovní vestavba</v>
      </c>
      <c r="F72" s="75"/>
      <c r="G72" s="75"/>
      <c r="H72" s="75"/>
      <c r="I72" s="190"/>
      <c r="J72" s="73"/>
      <c r="K72" s="73"/>
      <c r="L72" s="71"/>
    </row>
    <row r="73" spans="2:12" s="1" customFormat="1" ht="14.4" customHeight="1">
      <c r="B73" s="45"/>
      <c r="C73" s="75" t="s">
        <v>107</v>
      </c>
      <c r="D73" s="73"/>
      <c r="E73" s="73"/>
      <c r="F73" s="73"/>
      <c r="G73" s="73"/>
      <c r="H73" s="73"/>
      <c r="I73" s="190"/>
      <c r="J73" s="73"/>
      <c r="K73" s="73"/>
      <c r="L73" s="71"/>
    </row>
    <row r="74" spans="2:12" s="1" customFormat="1" ht="17.25" customHeight="1">
      <c r="B74" s="45"/>
      <c r="C74" s="73"/>
      <c r="D74" s="73"/>
      <c r="E74" s="81" t="str">
        <f>E9</f>
        <v>06 - Elektroinstalace a hromosvod</v>
      </c>
      <c r="F74" s="73"/>
      <c r="G74" s="73"/>
      <c r="H74" s="73"/>
      <c r="I74" s="190"/>
      <c r="J74" s="73"/>
      <c r="K74" s="73"/>
      <c r="L74" s="71"/>
    </row>
    <row r="75" spans="2:12" s="1" customFormat="1" ht="6.95" customHeight="1">
      <c r="B75" s="45"/>
      <c r="C75" s="73"/>
      <c r="D75" s="73"/>
      <c r="E75" s="73"/>
      <c r="F75" s="73"/>
      <c r="G75" s="73"/>
      <c r="H75" s="73"/>
      <c r="I75" s="190"/>
      <c r="J75" s="73"/>
      <c r="K75" s="73"/>
      <c r="L75" s="71"/>
    </row>
    <row r="76" spans="2:12" s="1" customFormat="1" ht="18" customHeight="1">
      <c r="B76" s="45"/>
      <c r="C76" s="75" t="s">
        <v>23</v>
      </c>
      <c r="D76" s="73"/>
      <c r="E76" s="73"/>
      <c r="F76" s="192" t="str">
        <f>F12</f>
        <v xml:space="preserve"> </v>
      </c>
      <c r="G76" s="73"/>
      <c r="H76" s="73"/>
      <c r="I76" s="193" t="s">
        <v>25</v>
      </c>
      <c r="J76" s="84" t="str">
        <f>IF(J12="","",J12)</f>
        <v>19. 11. 2017</v>
      </c>
      <c r="K76" s="73"/>
      <c r="L76" s="71"/>
    </row>
    <row r="77" spans="2:12" s="1" customFormat="1" ht="6.95" customHeight="1">
      <c r="B77" s="45"/>
      <c r="C77" s="73"/>
      <c r="D77" s="73"/>
      <c r="E77" s="73"/>
      <c r="F77" s="73"/>
      <c r="G77" s="73"/>
      <c r="H77" s="73"/>
      <c r="I77" s="190"/>
      <c r="J77" s="73"/>
      <c r="K77" s="73"/>
      <c r="L77" s="71"/>
    </row>
    <row r="78" spans="2:12" s="1" customFormat="1" ht="13.5">
      <c r="B78" s="45"/>
      <c r="C78" s="75" t="s">
        <v>27</v>
      </c>
      <c r="D78" s="73"/>
      <c r="E78" s="73"/>
      <c r="F78" s="192" t="str">
        <f>E15</f>
        <v>Obec Milín</v>
      </c>
      <c r="G78" s="73"/>
      <c r="H78" s="73"/>
      <c r="I78" s="193" t="s">
        <v>33</v>
      </c>
      <c r="J78" s="192" t="str">
        <f>E21</f>
        <v>Aspira, projekční ateliér</v>
      </c>
      <c r="K78" s="73"/>
      <c r="L78" s="71"/>
    </row>
    <row r="79" spans="2:12" s="1" customFormat="1" ht="14.4" customHeight="1">
      <c r="B79" s="45"/>
      <c r="C79" s="75" t="s">
        <v>31</v>
      </c>
      <c r="D79" s="73"/>
      <c r="E79" s="73"/>
      <c r="F79" s="192" t="str">
        <f>IF(E18="","",E18)</f>
        <v/>
      </c>
      <c r="G79" s="73"/>
      <c r="H79" s="73"/>
      <c r="I79" s="190"/>
      <c r="J79" s="73"/>
      <c r="K79" s="73"/>
      <c r="L79" s="71"/>
    </row>
    <row r="80" spans="2:12" s="1" customFormat="1" ht="10.3" customHeight="1">
      <c r="B80" s="45"/>
      <c r="C80" s="73"/>
      <c r="D80" s="73"/>
      <c r="E80" s="73"/>
      <c r="F80" s="73"/>
      <c r="G80" s="73"/>
      <c r="H80" s="73"/>
      <c r="I80" s="190"/>
      <c r="J80" s="73"/>
      <c r="K80" s="73"/>
      <c r="L80" s="71"/>
    </row>
    <row r="81" spans="2:20" s="9" customFormat="1" ht="29.25" customHeight="1">
      <c r="B81" s="194"/>
      <c r="C81" s="195" t="s">
        <v>118</v>
      </c>
      <c r="D81" s="196" t="s">
        <v>57</v>
      </c>
      <c r="E81" s="196" t="s">
        <v>53</v>
      </c>
      <c r="F81" s="196" t="s">
        <v>119</v>
      </c>
      <c r="G81" s="196" t="s">
        <v>120</v>
      </c>
      <c r="H81" s="196" t="s">
        <v>121</v>
      </c>
      <c r="I81" s="197" t="s">
        <v>122</v>
      </c>
      <c r="J81" s="196" t="s">
        <v>111</v>
      </c>
      <c r="K81" s="198" t="s">
        <v>123</v>
      </c>
      <c r="L81" s="199"/>
      <c r="M81" s="101" t="s">
        <v>124</v>
      </c>
      <c r="N81" s="102" t="s">
        <v>42</v>
      </c>
      <c r="O81" s="102" t="s">
        <v>125</v>
      </c>
      <c r="P81" s="102" t="s">
        <v>126</v>
      </c>
      <c r="Q81" s="102" t="s">
        <v>127</v>
      </c>
      <c r="R81" s="102" t="s">
        <v>128</v>
      </c>
      <c r="S81" s="102" t="s">
        <v>129</v>
      </c>
      <c r="T81" s="103" t="s">
        <v>130</v>
      </c>
    </row>
    <row r="82" spans="2:63" s="1" customFormat="1" ht="29.25" customHeight="1">
      <c r="B82" s="45"/>
      <c r="C82" s="107" t="s">
        <v>112</v>
      </c>
      <c r="D82" s="73"/>
      <c r="E82" s="73"/>
      <c r="F82" s="73"/>
      <c r="G82" s="73"/>
      <c r="H82" s="73"/>
      <c r="I82" s="190"/>
      <c r="J82" s="200">
        <f>BK82</f>
        <v>0</v>
      </c>
      <c r="K82" s="73"/>
      <c r="L82" s="71"/>
      <c r="M82" s="104"/>
      <c r="N82" s="105"/>
      <c r="O82" s="105"/>
      <c r="P82" s="201">
        <f>P83</f>
        <v>0</v>
      </c>
      <c r="Q82" s="105"/>
      <c r="R82" s="201">
        <f>R83</f>
        <v>0</v>
      </c>
      <c r="S82" s="105"/>
      <c r="T82" s="202">
        <f>T83</f>
        <v>0</v>
      </c>
      <c r="AT82" s="23" t="s">
        <v>71</v>
      </c>
      <c r="AU82" s="23" t="s">
        <v>113</v>
      </c>
      <c r="BK82" s="203">
        <f>BK83</f>
        <v>0</v>
      </c>
    </row>
    <row r="83" spans="2:63" s="10" customFormat="1" ht="37.4" customHeight="1">
      <c r="B83" s="204"/>
      <c r="C83" s="205"/>
      <c r="D83" s="206" t="s">
        <v>71</v>
      </c>
      <c r="E83" s="207" t="s">
        <v>378</v>
      </c>
      <c r="F83" s="207" t="s">
        <v>378</v>
      </c>
      <c r="G83" s="205"/>
      <c r="H83" s="205"/>
      <c r="I83" s="208"/>
      <c r="J83" s="209">
        <f>BK83</f>
        <v>0</v>
      </c>
      <c r="K83" s="205"/>
      <c r="L83" s="210"/>
      <c r="M83" s="211"/>
      <c r="N83" s="212"/>
      <c r="O83" s="212"/>
      <c r="P83" s="213">
        <f>P84+P90+P101+P169+P219</f>
        <v>0</v>
      </c>
      <c r="Q83" s="212"/>
      <c r="R83" s="213">
        <f>R84+R90+R101+R169+R219</f>
        <v>0</v>
      </c>
      <c r="S83" s="212"/>
      <c r="T83" s="214">
        <f>T84+T90+T101+T169+T219</f>
        <v>0</v>
      </c>
      <c r="AR83" s="215" t="s">
        <v>82</v>
      </c>
      <c r="AT83" s="216" t="s">
        <v>71</v>
      </c>
      <c r="AU83" s="216" t="s">
        <v>72</v>
      </c>
      <c r="AY83" s="215" t="s">
        <v>134</v>
      </c>
      <c r="BK83" s="217">
        <f>BK84+BK90+BK101+BK169+BK219</f>
        <v>0</v>
      </c>
    </row>
    <row r="84" spans="2:63" s="10" customFormat="1" ht="19.9" customHeight="1">
      <c r="B84" s="204"/>
      <c r="C84" s="205"/>
      <c r="D84" s="206" t="s">
        <v>71</v>
      </c>
      <c r="E84" s="218" t="s">
        <v>1463</v>
      </c>
      <c r="F84" s="218" t="s">
        <v>1464</v>
      </c>
      <c r="G84" s="205"/>
      <c r="H84" s="205"/>
      <c r="I84" s="208"/>
      <c r="J84" s="219">
        <f>BK84</f>
        <v>0</v>
      </c>
      <c r="K84" s="205"/>
      <c r="L84" s="210"/>
      <c r="M84" s="211"/>
      <c r="N84" s="212"/>
      <c r="O84" s="212"/>
      <c r="P84" s="213">
        <f>SUM(P85:P89)</f>
        <v>0</v>
      </c>
      <c r="Q84" s="212"/>
      <c r="R84" s="213">
        <f>SUM(R85:R89)</f>
        <v>0</v>
      </c>
      <c r="S84" s="212"/>
      <c r="T84" s="214">
        <f>SUM(T85:T89)</f>
        <v>0</v>
      </c>
      <c r="AR84" s="215" t="s">
        <v>82</v>
      </c>
      <c r="AT84" s="216" t="s">
        <v>71</v>
      </c>
      <c r="AU84" s="216" t="s">
        <v>80</v>
      </c>
      <c r="AY84" s="215" t="s">
        <v>134</v>
      </c>
      <c r="BK84" s="217">
        <f>SUM(BK85:BK89)</f>
        <v>0</v>
      </c>
    </row>
    <row r="85" spans="2:65" s="1" customFormat="1" ht="16.5" customHeight="1">
      <c r="B85" s="45"/>
      <c r="C85" s="220" t="s">
        <v>80</v>
      </c>
      <c r="D85" s="220" t="s">
        <v>137</v>
      </c>
      <c r="E85" s="221" t="s">
        <v>1465</v>
      </c>
      <c r="F85" s="222" t="s">
        <v>1466</v>
      </c>
      <c r="G85" s="223" t="s">
        <v>245</v>
      </c>
      <c r="H85" s="224">
        <v>200</v>
      </c>
      <c r="I85" s="225"/>
      <c r="J85" s="226">
        <f>ROUND(I85*H85,2)</f>
        <v>0</v>
      </c>
      <c r="K85" s="222" t="s">
        <v>21</v>
      </c>
      <c r="L85" s="71"/>
      <c r="M85" s="227" t="s">
        <v>21</v>
      </c>
      <c r="N85" s="228" t="s">
        <v>43</v>
      </c>
      <c r="O85" s="46"/>
      <c r="P85" s="229">
        <f>O85*H85</f>
        <v>0</v>
      </c>
      <c r="Q85" s="229">
        <v>0</v>
      </c>
      <c r="R85" s="229">
        <f>Q85*H85</f>
        <v>0</v>
      </c>
      <c r="S85" s="229">
        <v>0</v>
      </c>
      <c r="T85" s="230">
        <f>S85*H85</f>
        <v>0</v>
      </c>
      <c r="AR85" s="23" t="s">
        <v>494</v>
      </c>
      <c r="AT85" s="23" t="s">
        <v>137</v>
      </c>
      <c r="AU85" s="23" t="s">
        <v>82</v>
      </c>
      <c r="AY85" s="23" t="s">
        <v>134</v>
      </c>
      <c r="BE85" s="231">
        <f>IF(N85="základní",J85,0)</f>
        <v>0</v>
      </c>
      <c r="BF85" s="231">
        <f>IF(N85="snížená",J85,0)</f>
        <v>0</v>
      </c>
      <c r="BG85" s="231">
        <f>IF(N85="zákl. přenesená",J85,0)</f>
        <v>0</v>
      </c>
      <c r="BH85" s="231">
        <f>IF(N85="sníž. přenesená",J85,0)</f>
        <v>0</v>
      </c>
      <c r="BI85" s="231">
        <f>IF(N85="nulová",J85,0)</f>
        <v>0</v>
      </c>
      <c r="BJ85" s="23" t="s">
        <v>80</v>
      </c>
      <c r="BK85" s="231">
        <f>ROUND(I85*H85,2)</f>
        <v>0</v>
      </c>
      <c r="BL85" s="23" t="s">
        <v>494</v>
      </c>
      <c r="BM85" s="23" t="s">
        <v>1467</v>
      </c>
    </row>
    <row r="86" spans="2:65" s="1" customFormat="1" ht="16.5" customHeight="1">
      <c r="B86" s="45"/>
      <c r="C86" s="220" t="s">
        <v>82</v>
      </c>
      <c r="D86" s="220" t="s">
        <v>137</v>
      </c>
      <c r="E86" s="221" t="s">
        <v>1468</v>
      </c>
      <c r="F86" s="222" t="s">
        <v>1469</v>
      </c>
      <c r="G86" s="223" t="s">
        <v>232</v>
      </c>
      <c r="H86" s="224">
        <v>1</v>
      </c>
      <c r="I86" s="225"/>
      <c r="J86" s="226">
        <f>ROUND(I86*H86,2)</f>
        <v>0</v>
      </c>
      <c r="K86" s="222" t="s">
        <v>21</v>
      </c>
      <c r="L86" s="71"/>
      <c r="M86" s="227" t="s">
        <v>21</v>
      </c>
      <c r="N86" s="228" t="s">
        <v>43</v>
      </c>
      <c r="O86" s="46"/>
      <c r="P86" s="229">
        <f>O86*H86</f>
        <v>0</v>
      </c>
      <c r="Q86" s="229">
        <v>0</v>
      </c>
      <c r="R86" s="229">
        <f>Q86*H86</f>
        <v>0</v>
      </c>
      <c r="S86" s="229">
        <v>0</v>
      </c>
      <c r="T86" s="230">
        <f>S86*H86</f>
        <v>0</v>
      </c>
      <c r="AR86" s="23" t="s">
        <v>494</v>
      </c>
      <c r="AT86" s="23" t="s">
        <v>137</v>
      </c>
      <c r="AU86" s="23" t="s">
        <v>82</v>
      </c>
      <c r="AY86" s="23" t="s">
        <v>134</v>
      </c>
      <c r="BE86" s="231">
        <f>IF(N86="základní",J86,0)</f>
        <v>0</v>
      </c>
      <c r="BF86" s="231">
        <f>IF(N86="snížená",J86,0)</f>
        <v>0</v>
      </c>
      <c r="BG86" s="231">
        <f>IF(N86="zákl. přenesená",J86,0)</f>
        <v>0</v>
      </c>
      <c r="BH86" s="231">
        <f>IF(N86="sníž. přenesená",J86,0)</f>
        <v>0</v>
      </c>
      <c r="BI86" s="231">
        <f>IF(N86="nulová",J86,0)</f>
        <v>0</v>
      </c>
      <c r="BJ86" s="23" t="s">
        <v>80</v>
      </c>
      <c r="BK86" s="231">
        <f>ROUND(I86*H86,2)</f>
        <v>0</v>
      </c>
      <c r="BL86" s="23" t="s">
        <v>494</v>
      </c>
      <c r="BM86" s="23" t="s">
        <v>1470</v>
      </c>
    </row>
    <row r="87" spans="2:65" s="1" customFormat="1" ht="16.5" customHeight="1">
      <c r="B87" s="45"/>
      <c r="C87" s="220" t="s">
        <v>169</v>
      </c>
      <c r="D87" s="220" t="s">
        <v>137</v>
      </c>
      <c r="E87" s="221" t="s">
        <v>1471</v>
      </c>
      <c r="F87" s="222" t="s">
        <v>1472</v>
      </c>
      <c r="G87" s="223" t="s">
        <v>1473</v>
      </c>
      <c r="H87" s="224">
        <v>25</v>
      </c>
      <c r="I87" s="225"/>
      <c r="J87" s="226">
        <f>ROUND(I87*H87,2)</f>
        <v>0</v>
      </c>
      <c r="K87" s="222" t="s">
        <v>21</v>
      </c>
      <c r="L87" s="71"/>
      <c r="M87" s="227" t="s">
        <v>21</v>
      </c>
      <c r="N87" s="228" t="s">
        <v>43</v>
      </c>
      <c r="O87" s="46"/>
      <c r="P87" s="229">
        <f>O87*H87</f>
        <v>0</v>
      </c>
      <c r="Q87" s="229">
        <v>0</v>
      </c>
      <c r="R87" s="229">
        <f>Q87*H87</f>
        <v>0</v>
      </c>
      <c r="S87" s="229">
        <v>0</v>
      </c>
      <c r="T87" s="230">
        <f>S87*H87</f>
        <v>0</v>
      </c>
      <c r="AR87" s="23" t="s">
        <v>494</v>
      </c>
      <c r="AT87" s="23" t="s">
        <v>137</v>
      </c>
      <c r="AU87" s="23" t="s">
        <v>82</v>
      </c>
      <c r="AY87" s="23" t="s">
        <v>134</v>
      </c>
      <c r="BE87" s="231">
        <f>IF(N87="základní",J87,0)</f>
        <v>0</v>
      </c>
      <c r="BF87" s="231">
        <f>IF(N87="snížená",J87,0)</f>
        <v>0</v>
      </c>
      <c r="BG87" s="231">
        <f>IF(N87="zákl. přenesená",J87,0)</f>
        <v>0</v>
      </c>
      <c r="BH87" s="231">
        <f>IF(N87="sníž. přenesená",J87,0)</f>
        <v>0</v>
      </c>
      <c r="BI87" s="231">
        <f>IF(N87="nulová",J87,0)</f>
        <v>0</v>
      </c>
      <c r="BJ87" s="23" t="s">
        <v>80</v>
      </c>
      <c r="BK87" s="231">
        <f>ROUND(I87*H87,2)</f>
        <v>0</v>
      </c>
      <c r="BL87" s="23" t="s">
        <v>494</v>
      </c>
      <c r="BM87" s="23" t="s">
        <v>1474</v>
      </c>
    </row>
    <row r="88" spans="2:65" s="1" customFormat="1" ht="16.5" customHeight="1">
      <c r="B88" s="45"/>
      <c r="C88" s="220" t="s">
        <v>174</v>
      </c>
      <c r="D88" s="220" t="s">
        <v>137</v>
      </c>
      <c r="E88" s="221" t="s">
        <v>1475</v>
      </c>
      <c r="F88" s="222" t="s">
        <v>1476</v>
      </c>
      <c r="G88" s="223" t="s">
        <v>1473</v>
      </c>
      <c r="H88" s="224">
        <v>5</v>
      </c>
      <c r="I88" s="225"/>
      <c r="J88" s="226">
        <f>ROUND(I88*H88,2)</f>
        <v>0</v>
      </c>
      <c r="K88" s="222" t="s">
        <v>21</v>
      </c>
      <c r="L88" s="71"/>
      <c r="M88" s="227" t="s">
        <v>21</v>
      </c>
      <c r="N88" s="228" t="s">
        <v>43</v>
      </c>
      <c r="O88" s="46"/>
      <c r="P88" s="229">
        <f>O88*H88</f>
        <v>0</v>
      </c>
      <c r="Q88" s="229">
        <v>0</v>
      </c>
      <c r="R88" s="229">
        <f>Q88*H88</f>
        <v>0</v>
      </c>
      <c r="S88" s="229">
        <v>0</v>
      </c>
      <c r="T88" s="230">
        <f>S88*H88</f>
        <v>0</v>
      </c>
      <c r="AR88" s="23" t="s">
        <v>494</v>
      </c>
      <c r="AT88" s="23" t="s">
        <v>137</v>
      </c>
      <c r="AU88" s="23" t="s">
        <v>82</v>
      </c>
      <c r="AY88" s="23" t="s">
        <v>134</v>
      </c>
      <c r="BE88" s="231">
        <f>IF(N88="základní",J88,0)</f>
        <v>0</v>
      </c>
      <c r="BF88" s="231">
        <f>IF(N88="snížená",J88,0)</f>
        <v>0</v>
      </c>
      <c r="BG88" s="231">
        <f>IF(N88="zákl. přenesená",J88,0)</f>
        <v>0</v>
      </c>
      <c r="BH88" s="231">
        <f>IF(N88="sníž. přenesená",J88,0)</f>
        <v>0</v>
      </c>
      <c r="BI88" s="231">
        <f>IF(N88="nulová",J88,0)</f>
        <v>0</v>
      </c>
      <c r="BJ88" s="23" t="s">
        <v>80</v>
      </c>
      <c r="BK88" s="231">
        <f>ROUND(I88*H88,2)</f>
        <v>0</v>
      </c>
      <c r="BL88" s="23" t="s">
        <v>494</v>
      </c>
      <c r="BM88" s="23" t="s">
        <v>1477</v>
      </c>
    </row>
    <row r="89" spans="2:65" s="1" customFormat="1" ht="16.5" customHeight="1">
      <c r="B89" s="45"/>
      <c r="C89" s="220" t="s">
        <v>133</v>
      </c>
      <c r="D89" s="220" t="s">
        <v>137</v>
      </c>
      <c r="E89" s="221" t="s">
        <v>1478</v>
      </c>
      <c r="F89" s="222" t="s">
        <v>1479</v>
      </c>
      <c r="G89" s="223" t="s">
        <v>232</v>
      </c>
      <c r="H89" s="224">
        <v>1</v>
      </c>
      <c r="I89" s="225"/>
      <c r="J89" s="226">
        <f>ROUND(I89*H89,2)</f>
        <v>0</v>
      </c>
      <c r="K89" s="222" t="s">
        <v>21</v>
      </c>
      <c r="L89" s="71"/>
      <c r="M89" s="227" t="s">
        <v>21</v>
      </c>
      <c r="N89" s="228" t="s">
        <v>43</v>
      </c>
      <c r="O89" s="46"/>
      <c r="P89" s="229">
        <f>O89*H89</f>
        <v>0</v>
      </c>
      <c r="Q89" s="229">
        <v>0</v>
      </c>
      <c r="R89" s="229">
        <f>Q89*H89</f>
        <v>0</v>
      </c>
      <c r="S89" s="229">
        <v>0</v>
      </c>
      <c r="T89" s="230">
        <f>S89*H89</f>
        <v>0</v>
      </c>
      <c r="AR89" s="23" t="s">
        <v>494</v>
      </c>
      <c r="AT89" s="23" t="s">
        <v>137</v>
      </c>
      <c r="AU89" s="23" t="s">
        <v>82</v>
      </c>
      <c r="AY89" s="23" t="s">
        <v>134</v>
      </c>
      <c r="BE89" s="231">
        <f>IF(N89="základní",J89,0)</f>
        <v>0</v>
      </c>
      <c r="BF89" s="231">
        <f>IF(N89="snížená",J89,0)</f>
        <v>0</v>
      </c>
      <c r="BG89" s="231">
        <f>IF(N89="zákl. přenesená",J89,0)</f>
        <v>0</v>
      </c>
      <c r="BH89" s="231">
        <f>IF(N89="sníž. přenesená",J89,0)</f>
        <v>0</v>
      </c>
      <c r="BI89" s="231">
        <f>IF(N89="nulová",J89,0)</f>
        <v>0</v>
      </c>
      <c r="BJ89" s="23" t="s">
        <v>80</v>
      </c>
      <c r="BK89" s="231">
        <f>ROUND(I89*H89,2)</f>
        <v>0</v>
      </c>
      <c r="BL89" s="23" t="s">
        <v>494</v>
      </c>
      <c r="BM89" s="23" t="s">
        <v>1480</v>
      </c>
    </row>
    <row r="90" spans="2:63" s="10" customFormat="1" ht="29.85" customHeight="1">
      <c r="B90" s="204"/>
      <c r="C90" s="205"/>
      <c r="D90" s="206" t="s">
        <v>71</v>
      </c>
      <c r="E90" s="218" t="s">
        <v>1481</v>
      </c>
      <c r="F90" s="218" t="s">
        <v>1482</v>
      </c>
      <c r="G90" s="205"/>
      <c r="H90" s="205"/>
      <c r="I90" s="208"/>
      <c r="J90" s="219">
        <f>BK90</f>
        <v>0</v>
      </c>
      <c r="K90" s="205"/>
      <c r="L90" s="210"/>
      <c r="M90" s="211"/>
      <c r="N90" s="212"/>
      <c r="O90" s="212"/>
      <c r="P90" s="213">
        <f>SUM(P91:P100)</f>
        <v>0</v>
      </c>
      <c r="Q90" s="212"/>
      <c r="R90" s="213">
        <f>SUM(R91:R100)</f>
        <v>0</v>
      </c>
      <c r="S90" s="212"/>
      <c r="T90" s="214">
        <f>SUM(T91:T100)</f>
        <v>0</v>
      </c>
      <c r="AR90" s="215" t="s">
        <v>80</v>
      </c>
      <c r="AT90" s="216" t="s">
        <v>71</v>
      </c>
      <c r="AU90" s="216" t="s">
        <v>80</v>
      </c>
      <c r="AY90" s="215" t="s">
        <v>134</v>
      </c>
      <c r="BK90" s="217">
        <f>SUM(BK91:BK100)</f>
        <v>0</v>
      </c>
    </row>
    <row r="91" spans="2:65" s="1" customFormat="1" ht="16.5" customHeight="1">
      <c r="B91" s="45"/>
      <c r="C91" s="220" t="s">
        <v>184</v>
      </c>
      <c r="D91" s="220" t="s">
        <v>137</v>
      </c>
      <c r="E91" s="221" t="s">
        <v>1483</v>
      </c>
      <c r="F91" s="222" t="s">
        <v>1484</v>
      </c>
      <c r="G91" s="223" t="s">
        <v>1193</v>
      </c>
      <c r="H91" s="224">
        <v>6</v>
      </c>
      <c r="I91" s="225"/>
      <c r="J91" s="226">
        <f>ROUND(I91*H91,2)</f>
        <v>0</v>
      </c>
      <c r="K91" s="222" t="s">
        <v>21</v>
      </c>
      <c r="L91" s="71"/>
      <c r="M91" s="227" t="s">
        <v>21</v>
      </c>
      <c r="N91" s="228" t="s">
        <v>43</v>
      </c>
      <c r="O91" s="46"/>
      <c r="P91" s="229">
        <f>O91*H91</f>
        <v>0</v>
      </c>
      <c r="Q91" s="229">
        <v>0</v>
      </c>
      <c r="R91" s="229">
        <f>Q91*H91</f>
        <v>0</v>
      </c>
      <c r="S91" s="229">
        <v>0</v>
      </c>
      <c r="T91" s="230">
        <f>S91*H91</f>
        <v>0</v>
      </c>
      <c r="AR91" s="23" t="s">
        <v>494</v>
      </c>
      <c r="AT91" s="23" t="s">
        <v>137</v>
      </c>
      <c r="AU91" s="23" t="s">
        <v>82</v>
      </c>
      <c r="AY91" s="23" t="s">
        <v>134</v>
      </c>
      <c r="BE91" s="231">
        <f>IF(N91="základní",J91,0)</f>
        <v>0</v>
      </c>
      <c r="BF91" s="231">
        <f>IF(N91="snížená",J91,0)</f>
        <v>0</v>
      </c>
      <c r="BG91" s="231">
        <f>IF(N91="zákl. přenesená",J91,0)</f>
        <v>0</v>
      </c>
      <c r="BH91" s="231">
        <f>IF(N91="sníž. přenesená",J91,0)</f>
        <v>0</v>
      </c>
      <c r="BI91" s="231">
        <f>IF(N91="nulová",J91,0)</f>
        <v>0</v>
      </c>
      <c r="BJ91" s="23" t="s">
        <v>80</v>
      </c>
      <c r="BK91" s="231">
        <f>ROUND(I91*H91,2)</f>
        <v>0</v>
      </c>
      <c r="BL91" s="23" t="s">
        <v>494</v>
      </c>
      <c r="BM91" s="23" t="s">
        <v>82</v>
      </c>
    </row>
    <row r="92" spans="2:65" s="1" customFormat="1" ht="16.5" customHeight="1">
      <c r="B92" s="45"/>
      <c r="C92" s="220" t="s">
        <v>210</v>
      </c>
      <c r="D92" s="220" t="s">
        <v>137</v>
      </c>
      <c r="E92" s="221" t="s">
        <v>1485</v>
      </c>
      <c r="F92" s="222" t="s">
        <v>1486</v>
      </c>
      <c r="G92" s="223" t="s">
        <v>1193</v>
      </c>
      <c r="H92" s="224">
        <v>1</v>
      </c>
      <c r="I92" s="225"/>
      <c r="J92" s="226">
        <f>ROUND(I92*H92,2)</f>
        <v>0</v>
      </c>
      <c r="K92" s="222" t="s">
        <v>21</v>
      </c>
      <c r="L92" s="71"/>
      <c r="M92" s="227" t="s">
        <v>21</v>
      </c>
      <c r="N92" s="228" t="s">
        <v>43</v>
      </c>
      <c r="O92" s="46"/>
      <c r="P92" s="229">
        <f>O92*H92</f>
        <v>0</v>
      </c>
      <c r="Q92" s="229">
        <v>0</v>
      </c>
      <c r="R92" s="229">
        <f>Q92*H92</f>
        <v>0</v>
      </c>
      <c r="S92" s="229">
        <v>0</v>
      </c>
      <c r="T92" s="230">
        <f>S92*H92</f>
        <v>0</v>
      </c>
      <c r="AR92" s="23" t="s">
        <v>494</v>
      </c>
      <c r="AT92" s="23" t="s">
        <v>137</v>
      </c>
      <c r="AU92" s="23" t="s">
        <v>82</v>
      </c>
      <c r="AY92" s="23" t="s">
        <v>134</v>
      </c>
      <c r="BE92" s="231">
        <f>IF(N92="základní",J92,0)</f>
        <v>0</v>
      </c>
      <c r="BF92" s="231">
        <f>IF(N92="snížená",J92,0)</f>
        <v>0</v>
      </c>
      <c r="BG92" s="231">
        <f>IF(N92="zákl. přenesená",J92,0)</f>
        <v>0</v>
      </c>
      <c r="BH92" s="231">
        <f>IF(N92="sníž. přenesená",J92,0)</f>
        <v>0</v>
      </c>
      <c r="BI92" s="231">
        <f>IF(N92="nulová",J92,0)</f>
        <v>0</v>
      </c>
      <c r="BJ92" s="23" t="s">
        <v>80</v>
      </c>
      <c r="BK92" s="231">
        <f>ROUND(I92*H92,2)</f>
        <v>0</v>
      </c>
      <c r="BL92" s="23" t="s">
        <v>494</v>
      </c>
      <c r="BM92" s="23" t="s">
        <v>174</v>
      </c>
    </row>
    <row r="93" spans="2:65" s="1" customFormat="1" ht="16.5" customHeight="1">
      <c r="B93" s="45"/>
      <c r="C93" s="220" t="s">
        <v>214</v>
      </c>
      <c r="D93" s="220" t="s">
        <v>137</v>
      </c>
      <c r="E93" s="221" t="s">
        <v>1487</v>
      </c>
      <c r="F93" s="222" t="s">
        <v>1488</v>
      </c>
      <c r="G93" s="223" t="s">
        <v>1193</v>
      </c>
      <c r="H93" s="224">
        <v>9</v>
      </c>
      <c r="I93" s="225"/>
      <c r="J93" s="226">
        <f>ROUND(I93*H93,2)</f>
        <v>0</v>
      </c>
      <c r="K93" s="222" t="s">
        <v>21</v>
      </c>
      <c r="L93" s="71"/>
      <c r="M93" s="227" t="s">
        <v>21</v>
      </c>
      <c r="N93" s="228" t="s">
        <v>43</v>
      </c>
      <c r="O93" s="46"/>
      <c r="P93" s="229">
        <f>O93*H93</f>
        <v>0</v>
      </c>
      <c r="Q93" s="229">
        <v>0</v>
      </c>
      <c r="R93" s="229">
        <f>Q93*H93</f>
        <v>0</v>
      </c>
      <c r="S93" s="229">
        <v>0</v>
      </c>
      <c r="T93" s="230">
        <f>S93*H93</f>
        <v>0</v>
      </c>
      <c r="AR93" s="23" t="s">
        <v>494</v>
      </c>
      <c r="AT93" s="23" t="s">
        <v>137</v>
      </c>
      <c r="AU93" s="23" t="s">
        <v>82</v>
      </c>
      <c r="AY93" s="23" t="s">
        <v>134</v>
      </c>
      <c r="BE93" s="231">
        <f>IF(N93="základní",J93,0)</f>
        <v>0</v>
      </c>
      <c r="BF93" s="231">
        <f>IF(N93="snížená",J93,0)</f>
        <v>0</v>
      </c>
      <c r="BG93" s="231">
        <f>IF(N93="zákl. přenesená",J93,0)</f>
        <v>0</v>
      </c>
      <c r="BH93" s="231">
        <f>IF(N93="sníž. přenesená",J93,0)</f>
        <v>0</v>
      </c>
      <c r="BI93" s="231">
        <f>IF(N93="nulová",J93,0)</f>
        <v>0</v>
      </c>
      <c r="BJ93" s="23" t="s">
        <v>80</v>
      </c>
      <c r="BK93" s="231">
        <f>ROUND(I93*H93,2)</f>
        <v>0</v>
      </c>
      <c r="BL93" s="23" t="s">
        <v>494</v>
      </c>
      <c r="BM93" s="23" t="s">
        <v>184</v>
      </c>
    </row>
    <row r="94" spans="2:65" s="1" customFormat="1" ht="16.5" customHeight="1">
      <c r="B94" s="45"/>
      <c r="C94" s="220" t="s">
        <v>219</v>
      </c>
      <c r="D94" s="220" t="s">
        <v>137</v>
      </c>
      <c r="E94" s="221" t="s">
        <v>1489</v>
      </c>
      <c r="F94" s="222" t="s">
        <v>1490</v>
      </c>
      <c r="G94" s="223" t="s">
        <v>1193</v>
      </c>
      <c r="H94" s="224">
        <v>8</v>
      </c>
      <c r="I94" s="225"/>
      <c r="J94" s="226">
        <f>ROUND(I94*H94,2)</f>
        <v>0</v>
      </c>
      <c r="K94" s="222" t="s">
        <v>21</v>
      </c>
      <c r="L94" s="71"/>
      <c r="M94" s="227" t="s">
        <v>21</v>
      </c>
      <c r="N94" s="228" t="s">
        <v>43</v>
      </c>
      <c r="O94" s="46"/>
      <c r="P94" s="229">
        <f>O94*H94</f>
        <v>0</v>
      </c>
      <c r="Q94" s="229">
        <v>0</v>
      </c>
      <c r="R94" s="229">
        <f>Q94*H94</f>
        <v>0</v>
      </c>
      <c r="S94" s="229">
        <v>0</v>
      </c>
      <c r="T94" s="230">
        <f>S94*H94</f>
        <v>0</v>
      </c>
      <c r="AR94" s="23" t="s">
        <v>494</v>
      </c>
      <c r="AT94" s="23" t="s">
        <v>137</v>
      </c>
      <c r="AU94" s="23" t="s">
        <v>82</v>
      </c>
      <c r="AY94" s="23" t="s">
        <v>134</v>
      </c>
      <c r="BE94" s="231">
        <f>IF(N94="základní",J94,0)</f>
        <v>0</v>
      </c>
      <c r="BF94" s="231">
        <f>IF(N94="snížená",J94,0)</f>
        <v>0</v>
      </c>
      <c r="BG94" s="231">
        <f>IF(N94="zákl. přenesená",J94,0)</f>
        <v>0</v>
      </c>
      <c r="BH94" s="231">
        <f>IF(N94="sníž. přenesená",J94,0)</f>
        <v>0</v>
      </c>
      <c r="BI94" s="231">
        <f>IF(N94="nulová",J94,0)</f>
        <v>0</v>
      </c>
      <c r="BJ94" s="23" t="s">
        <v>80</v>
      </c>
      <c r="BK94" s="231">
        <f>ROUND(I94*H94,2)</f>
        <v>0</v>
      </c>
      <c r="BL94" s="23" t="s">
        <v>494</v>
      </c>
      <c r="BM94" s="23" t="s">
        <v>214</v>
      </c>
    </row>
    <row r="95" spans="2:65" s="1" customFormat="1" ht="16.5" customHeight="1">
      <c r="B95" s="45"/>
      <c r="C95" s="220" t="s">
        <v>225</v>
      </c>
      <c r="D95" s="220" t="s">
        <v>137</v>
      </c>
      <c r="E95" s="221" t="s">
        <v>1491</v>
      </c>
      <c r="F95" s="222" t="s">
        <v>1492</v>
      </c>
      <c r="G95" s="223" t="s">
        <v>1193</v>
      </c>
      <c r="H95" s="224">
        <v>1</v>
      </c>
      <c r="I95" s="225"/>
      <c r="J95" s="226">
        <f>ROUND(I95*H95,2)</f>
        <v>0</v>
      </c>
      <c r="K95" s="222" t="s">
        <v>21</v>
      </c>
      <c r="L95" s="71"/>
      <c r="M95" s="227" t="s">
        <v>21</v>
      </c>
      <c r="N95" s="228" t="s">
        <v>43</v>
      </c>
      <c r="O95" s="46"/>
      <c r="P95" s="229">
        <f>O95*H95</f>
        <v>0</v>
      </c>
      <c r="Q95" s="229">
        <v>0</v>
      </c>
      <c r="R95" s="229">
        <f>Q95*H95</f>
        <v>0</v>
      </c>
      <c r="S95" s="229">
        <v>0</v>
      </c>
      <c r="T95" s="230">
        <f>S95*H95</f>
        <v>0</v>
      </c>
      <c r="AR95" s="23" t="s">
        <v>494</v>
      </c>
      <c r="AT95" s="23" t="s">
        <v>137</v>
      </c>
      <c r="AU95" s="23" t="s">
        <v>82</v>
      </c>
      <c r="AY95" s="23" t="s">
        <v>134</v>
      </c>
      <c r="BE95" s="231">
        <f>IF(N95="základní",J95,0)</f>
        <v>0</v>
      </c>
      <c r="BF95" s="231">
        <f>IF(N95="snížená",J95,0)</f>
        <v>0</v>
      </c>
      <c r="BG95" s="231">
        <f>IF(N95="zákl. přenesená",J95,0)</f>
        <v>0</v>
      </c>
      <c r="BH95" s="231">
        <f>IF(N95="sníž. přenesená",J95,0)</f>
        <v>0</v>
      </c>
      <c r="BI95" s="231">
        <f>IF(N95="nulová",J95,0)</f>
        <v>0</v>
      </c>
      <c r="BJ95" s="23" t="s">
        <v>80</v>
      </c>
      <c r="BK95" s="231">
        <f>ROUND(I95*H95,2)</f>
        <v>0</v>
      </c>
      <c r="BL95" s="23" t="s">
        <v>494</v>
      </c>
      <c r="BM95" s="23" t="s">
        <v>225</v>
      </c>
    </row>
    <row r="96" spans="2:65" s="1" customFormat="1" ht="16.5" customHeight="1">
      <c r="B96" s="45"/>
      <c r="C96" s="220" t="s">
        <v>229</v>
      </c>
      <c r="D96" s="220" t="s">
        <v>137</v>
      </c>
      <c r="E96" s="221" t="s">
        <v>1493</v>
      </c>
      <c r="F96" s="222" t="s">
        <v>1494</v>
      </c>
      <c r="G96" s="223" t="s">
        <v>1193</v>
      </c>
      <c r="H96" s="224">
        <v>1</v>
      </c>
      <c r="I96" s="225"/>
      <c r="J96" s="226">
        <f>ROUND(I96*H96,2)</f>
        <v>0</v>
      </c>
      <c r="K96" s="222" t="s">
        <v>21</v>
      </c>
      <c r="L96" s="71"/>
      <c r="M96" s="227" t="s">
        <v>21</v>
      </c>
      <c r="N96" s="228" t="s">
        <v>43</v>
      </c>
      <c r="O96" s="46"/>
      <c r="P96" s="229">
        <f>O96*H96</f>
        <v>0</v>
      </c>
      <c r="Q96" s="229">
        <v>0</v>
      </c>
      <c r="R96" s="229">
        <f>Q96*H96</f>
        <v>0</v>
      </c>
      <c r="S96" s="229">
        <v>0</v>
      </c>
      <c r="T96" s="230">
        <f>S96*H96</f>
        <v>0</v>
      </c>
      <c r="AR96" s="23" t="s">
        <v>494</v>
      </c>
      <c r="AT96" s="23" t="s">
        <v>137</v>
      </c>
      <c r="AU96" s="23" t="s">
        <v>82</v>
      </c>
      <c r="AY96" s="23" t="s">
        <v>134</v>
      </c>
      <c r="BE96" s="231">
        <f>IF(N96="základní",J96,0)</f>
        <v>0</v>
      </c>
      <c r="BF96" s="231">
        <f>IF(N96="snížená",J96,0)</f>
        <v>0</v>
      </c>
      <c r="BG96" s="231">
        <f>IF(N96="zákl. přenesená",J96,0)</f>
        <v>0</v>
      </c>
      <c r="BH96" s="231">
        <f>IF(N96="sníž. přenesená",J96,0)</f>
        <v>0</v>
      </c>
      <c r="BI96" s="231">
        <f>IF(N96="nulová",J96,0)</f>
        <v>0</v>
      </c>
      <c r="BJ96" s="23" t="s">
        <v>80</v>
      </c>
      <c r="BK96" s="231">
        <f>ROUND(I96*H96,2)</f>
        <v>0</v>
      </c>
      <c r="BL96" s="23" t="s">
        <v>494</v>
      </c>
      <c r="BM96" s="23" t="s">
        <v>234</v>
      </c>
    </row>
    <row r="97" spans="2:65" s="1" customFormat="1" ht="16.5" customHeight="1">
      <c r="B97" s="45"/>
      <c r="C97" s="220" t="s">
        <v>234</v>
      </c>
      <c r="D97" s="220" t="s">
        <v>137</v>
      </c>
      <c r="E97" s="221" t="s">
        <v>1495</v>
      </c>
      <c r="F97" s="222" t="s">
        <v>1496</v>
      </c>
      <c r="G97" s="223" t="s">
        <v>1193</v>
      </c>
      <c r="H97" s="224">
        <v>9</v>
      </c>
      <c r="I97" s="225"/>
      <c r="J97" s="226">
        <f>ROUND(I97*H97,2)</f>
        <v>0</v>
      </c>
      <c r="K97" s="222" t="s">
        <v>21</v>
      </c>
      <c r="L97" s="71"/>
      <c r="M97" s="227" t="s">
        <v>21</v>
      </c>
      <c r="N97" s="228" t="s">
        <v>43</v>
      </c>
      <c r="O97" s="46"/>
      <c r="P97" s="229">
        <f>O97*H97</f>
        <v>0</v>
      </c>
      <c r="Q97" s="229">
        <v>0</v>
      </c>
      <c r="R97" s="229">
        <f>Q97*H97</f>
        <v>0</v>
      </c>
      <c r="S97" s="229">
        <v>0</v>
      </c>
      <c r="T97" s="230">
        <f>S97*H97</f>
        <v>0</v>
      </c>
      <c r="AR97" s="23" t="s">
        <v>494</v>
      </c>
      <c r="AT97" s="23" t="s">
        <v>137</v>
      </c>
      <c r="AU97" s="23" t="s">
        <v>82</v>
      </c>
      <c r="AY97" s="23" t="s">
        <v>134</v>
      </c>
      <c r="BE97" s="231">
        <f>IF(N97="základní",J97,0)</f>
        <v>0</v>
      </c>
      <c r="BF97" s="231">
        <f>IF(N97="snížená",J97,0)</f>
        <v>0</v>
      </c>
      <c r="BG97" s="231">
        <f>IF(N97="zákl. přenesená",J97,0)</f>
        <v>0</v>
      </c>
      <c r="BH97" s="231">
        <f>IF(N97="sníž. přenesená",J97,0)</f>
        <v>0</v>
      </c>
      <c r="BI97" s="231">
        <f>IF(N97="nulová",J97,0)</f>
        <v>0</v>
      </c>
      <c r="BJ97" s="23" t="s">
        <v>80</v>
      </c>
      <c r="BK97" s="231">
        <f>ROUND(I97*H97,2)</f>
        <v>0</v>
      </c>
      <c r="BL97" s="23" t="s">
        <v>494</v>
      </c>
      <c r="BM97" s="23" t="s">
        <v>250</v>
      </c>
    </row>
    <row r="98" spans="2:65" s="1" customFormat="1" ht="16.5" customHeight="1">
      <c r="B98" s="45"/>
      <c r="C98" s="220" t="s">
        <v>242</v>
      </c>
      <c r="D98" s="220" t="s">
        <v>137</v>
      </c>
      <c r="E98" s="221" t="s">
        <v>1497</v>
      </c>
      <c r="F98" s="222" t="s">
        <v>1498</v>
      </c>
      <c r="G98" s="223" t="s">
        <v>1193</v>
      </c>
      <c r="H98" s="224">
        <v>1</v>
      </c>
      <c r="I98" s="225"/>
      <c r="J98" s="226">
        <f>ROUND(I98*H98,2)</f>
        <v>0</v>
      </c>
      <c r="K98" s="222" t="s">
        <v>21</v>
      </c>
      <c r="L98" s="71"/>
      <c r="M98" s="227" t="s">
        <v>21</v>
      </c>
      <c r="N98" s="228" t="s">
        <v>43</v>
      </c>
      <c r="O98" s="46"/>
      <c r="P98" s="229">
        <f>O98*H98</f>
        <v>0</v>
      </c>
      <c r="Q98" s="229">
        <v>0</v>
      </c>
      <c r="R98" s="229">
        <f>Q98*H98</f>
        <v>0</v>
      </c>
      <c r="S98" s="229">
        <v>0</v>
      </c>
      <c r="T98" s="230">
        <f>S98*H98</f>
        <v>0</v>
      </c>
      <c r="AR98" s="23" t="s">
        <v>494</v>
      </c>
      <c r="AT98" s="23" t="s">
        <v>137</v>
      </c>
      <c r="AU98" s="23" t="s">
        <v>82</v>
      </c>
      <c r="AY98" s="23" t="s">
        <v>134</v>
      </c>
      <c r="BE98" s="231">
        <f>IF(N98="základní",J98,0)</f>
        <v>0</v>
      </c>
      <c r="BF98" s="231">
        <f>IF(N98="snížená",J98,0)</f>
        <v>0</v>
      </c>
      <c r="BG98" s="231">
        <f>IF(N98="zákl. přenesená",J98,0)</f>
        <v>0</v>
      </c>
      <c r="BH98" s="231">
        <f>IF(N98="sníž. přenesená",J98,0)</f>
        <v>0</v>
      </c>
      <c r="BI98" s="231">
        <f>IF(N98="nulová",J98,0)</f>
        <v>0</v>
      </c>
      <c r="BJ98" s="23" t="s">
        <v>80</v>
      </c>
      <c r="BK98" s="231">
        <f>ROUND(I98*H98,2)</f>
        <v>0</v>
      </c>
      <c r="BL98" s="23" t="s">
        <v>494</v>
      </c>
      <c r="BM98" s="23" t="s">
        <v>259</v>
      </c>
    </row>
    <row r="99" spans="2:65" s="1" customFormat="1" ht="16.5" customHeight="1">
      <c r="B99" s="45"/>
      <c r="C99" s="220" t="s">
        <v>250</v>
      </c>
      <c r="D99" s="220" t="s">
        <v>137</v>
      </c>
      <c r="E99" s="221" t="s">
        <v>1499</v>
      </c>
      <c r="F99" s="222" t="s">
        <v>1500</v>
      </c>
      <c r="G99" s="223" t="s">
        <v>1193</v>
      </c>
      <c r="H99" s="224">
        <v>6</v>
      </c>
      <c r="I99" s="225"/>
      <c r="J99" s="226">
        <f>ROUND(I99*H99,2)</f>
        <v>0</v>
      </c>
      <c r="K99" s="222" t="s">
        <v>21</v>
      </c>
      <c r="L99" s="71"/>
      <c r="M99" s="227" t="s">
        <v>21</v>
      </c>
      <c r="N99" s="228" t="s">
        <v>43</v>
      </c>
      <c r="O99" s="46"/>
      <c r="P99" s="229">
        <f>O99*H99</f>
        <v>0</v>
      </c>
      <c r="Q99" s="229">
        <v>0</v>
      </c>
      <c r="R99" s="229">
        <f>Q99*H99</f>
        <v>0</v>
      </c>
      <c r="S99" s="229">
        <v>0</v>
      </c>
      <c r="T99" s="230">
        <f>S99*H99</f>
        <v>0</v>
      </c>
      <c r="AR99" s="23" t="s">
        <v>494</v>
      </c>
      <c r="AT99" s="23" t="s">
        <v>137</v>
      </c>
      <c r="AU99" s="23" t="s">
        <v>82</v>
      </c>
      <c r="AY99" s="23" t="s">
        <v>134</v>
      </c>
      <c r="BE99" s="231">
        <f>IF(N99="základní",J99,0)</f>
        <v>0</v>
      </c>
      <c r="BF99" s="231">
        <f>IF(N99="snížená",J99,0)</f>
        <v>0</v>
      </c>
      <c r="BG99" s="231">
        <f>IF(N99="zákl. přenesená",J99,0)</f>
        <v>0</v>
      </c>
      <c r="BH99" s="231">
        <f>IF(N99="sníž. přenesená",J99,0)</f>
        <v>0</v>
      </c>
      <c r="BI99" s="231">
        <f>IF(N99="nulová",J99,0)</f>
        <v>0</v>
      </c>
      <c r="BJ99" s="23" t="s">
        <v>80</v>
      </c>
      <c r="BK99" s="231">
        <f>ROUND(I99*H99,2)</f>
        <v>0</v>
      </c>
      <c r="BL99" s="23" t="s">
        <v>494</v>
      </c>
      <c r="BM99" s="23" t="s">
        <v>268</v>
      </c>
    </row>
    <row r="100" spans="2:65" s="1" customFormat="1" ht="16.5" customHeight="1">
      <c r="B100" s="45"/>
      <c r="C100" s="220" t="s">
        <v>10</v>
      </c>
      <c r="D100" s="220" t="s">
        <v>137</v>
      </c>
      <c r="E100" s="221" t="s">
        <v>1501</v>
      </c>
      <c r="F100" s="222" t="s">
        <v>1502</v>
      </c>
      <c r="G100" s="223" t="s">
        <v>1193</v>
      </c>
      <c r="H100" s="224">
        <v>1</v>
      </c>
      <c r="I100" s="225"/>
      <c r="J100" s="226">
        <f>ROUND(I100*H100,2)</f>
        <v>0</v>
      </c>
      <c r="K100" s="222" t="s">
        <v>21</v>
      </c>
      <c r="L100" s="71"/>
      <c r="M100" s="227" t="s">
        <v>21</v>
      </c>
      <c r="N100" s="228" t="s">
        <v>43</v>
      </c>
      <c r="O100" s="46"/>
      <c r="P100" s="229">
        <f>O100*H100</f>
        <v>0</v>
      </c>
      <c r="Q100" s="229">
        <v>0</v>
      </c>
      <c r="R100" s="229">
        <f>Q100*H100</f>
        <v>0</v>
      </c>
      <c r="S100" s="229">
        <v>0</v>
      </c>
      <c r="T100" s="230">
        <f>S100*H100</f>
        <v>0</v>
      </c>
      <c r="AR100" s="23" t="s">
        <v>494</v>
      </c>
      <c r="AT100" s="23" t="s">
        <v>137</v>
      </c>
      <c r="AU100" s="23" t="s">
        <v>82</v>
      </c>
      <c r="AY100" s="23" t="s">
        <v>134</v>
      </c>
      <c r="BE100" s="231">
        <f>IF(N100="základní",J100,0)</f>
        <v>0</v>
      </c>
      <c r="BF100" s="231">
        <f>IF(N100="snížená",J100,0)</f>
        <v>0</v>
      </c>
      <c r="BG100" s="231">
        <f>IF(N100="zákl. přenesená",J100,0)</f>
        <v>0</v>
      </c>
      <c r="BH100" s="231">
        <f>IF(N100="sníž. přenesená",J100,0)</f>
        <v>0</v>
      </c>
      <c r="BI100" s="231">
        <f>IF(N100="nulová",J100,0)</f>
        <v>0</v>
      </c>
      <c r="BJ100" s="23" t="s">
        <v>80</v>
      </c>
      <c r="BK100" s="231">
        <f>ROUND(I100*H100,2)</f>
        <v>0</v>
      </c>
      <c r="BL100" s="23" t="s">
        <v>494</v>
      </c>
      <c r="BM100" s="23" t="s">
        <v>276</v>
      </c>
    </row>
    <row r="101" spans="2:63" s="10" customFormat="1" ht="29.85" customHeight="1">
      <c r="B101" s="204"/>
      <c r="C101" s="205"/>
      <c r="D101" s="206" t="s">
        <v>71</v>
      </c>
      <c r="E101" s="218" t="s">
        <v>1503</v>
      </c>
      <c r="F101" s="218" t="s">
        <v>1504</v>
      </c>
      <c r="G101" s="205"/>
      <c r="H101" s="205"/>
      <c r="I101" s="208"/>
      <c r="J101" s="219">
        <f>BK101</f>
        <v>0</v>
      </c>
      <c r="K101" s="205"/>
      <c r="L101" s="210"/>
      <c r="M101" s="211"/>
      <c r="N101" s="212"/>
      <c r="O101" s="212"/>
      <c r="P101" s="213">
        <f>SUM(P102:P168)</f>
        <v>0</v>
      </c>
      <c r="Q101" s="212"/>
      <c r="R101" s="213">
        <f>SUM(R102:R168)</f>
        <v>0</v>
      </c>
      <c r="S101" s="212"/>
      <c r="T101" s="214">
        <f>SUM(T102:T168)</f>
        <v>0</v>
      </c>
      <c r="AR101" s="215" t="s">
        <v>80</v>
      </c>
      <c r="AT101" s="216" t="s">
        <v>71</v>
      </c>
      <c r="AU101" s="216" t="s">
        <v>80</v>
      </c>
      <c r="AY101" s="215" t="s">
        <v>134</v>
      </c>
      <c r="BK101" s="217">
        <f>SUM(BK102:BK168)</f>
        <v>0</v>
      </c>
    </row>
    <row r="102" spans="2:65" s="1" customFormat="1" ht="16.5" customHeight="1">
      <c r="B102" s="45"/>
      <c r="C102" s="220" t="s">
        <v>259</v>
      </c>
      <c r="D102" s="220" t="s">
        <v>137</v>
      </c>
      <c r="E102" s="221" t="s">
        <v>1505</v>
      </c>
      <c r="F102" s="222" t="s">
        <v>1506</v>
      </c>
      <c r="G102" s="223" t="s">
        <v>245</v>
      </c>
      <c r="H102" s="224">
        <v>20</v>
      </c>
      <c r="I102" s="225"/>
      <c r="J102" s="226">
        <f>ROUND(I102*H102,2)</f>
        <v>0</v>
      </c>
      <c r="K102" s="222" t="s">
        <v>21</v>
      </c>
      <c r="L102" s="71"/>
      <c r="M102" s="227" t="s">
        <v>21</v>
      </c>
      <c r="N102" s="228" t="s">
        <v>43</v>
      </c>
      <c r="O102" s="46"/>
      <c r="P102" s="229">
        <f>O102*H102</f>
        <v>0</v>
      </c>
      <c r="Q102" s="229">
        <v>0</v>
      </c>
      <c r="R102" s="229">
        <f>Q102*H102</f>
        <v>0</v>
      </c>
      <c r="S102" s="229">
        <v>0</v>
      </c>
      <c r="T102" s="230">
        <f>S102*H102</f>
        <v>0</v>
      </c>
      <c r="AR102" s="23" t="s">
        <v>494</v>
      </c>
      <c r="AT102" s="23" t="s">
        <v>137</v>
      </c>
      <c r="AU102" s="23" t="s">
        <v>82</v>
      </c>
      <c r="AY102" s="23" t="s">
        <v>134</v>
      </c>
      <c r="BE102" s="231">
        <f>IF(N102="základní",J102,0)</f>
        <v>0</v>
      </c>
      <c r="BF102" s="231">
        <f>IF(N102="snížená",J102,0)</f>
        <v>0</v>
      </c>
      <c r="BG102" s="231">
        <f>IF(N102="zákl. přenesená",J102,0)</f>
        <v>0</v>
      </c>
      <c r="BH102" s="231">
        <f>IF(N102="sníž. přenesená",J102,0)</f>
        <v>0</v>
      </c>
      <c r="BI102" s="231">
        <f>IF(N102="nulová",J102,0)</f>
        <v>0</v>
      </c>
      <c r="BJ102" s="23" t="s">
        <v>80</v>
      </c>
      <c r="BK102" s="231">
        <f>ROUND(I102*H102,2)</f>
        <v>0</v>
      </c>
      <c r="BL102" s="23" t="s">
        <v>494</v>
      </c>
      <c r="BM102" s="23" t="s">
        <v>284</v>
      </c>
    </row>
    <row r="103" spans="2:65" s="1" customFormat="1" ht="16.5" customHeight="1">
      <c r="B103" s="45"/>
      <c r="C103" s="220" t="s">
        <v>263</v>
      </c>
      <c r="D103" s="220" t="s">
        <v>137</v>
      </c>
      <c r="E103" s="221" t="s">
        <v>1507</v>
      </c>
      <c r="F103" s="222" t="s">
        <v>1508</v>
      </c>
      <c r="G103" s="223" t="s">
        <v>245</v>
      </c>
      <c r="H103" s="224">
        <v>90</v>
      </c>
      <c r="I103" s="225"/>
      <c r="J103" s="226">
        <f>ROUND(I103*H103,2)</f>
        <v>0</v>
      </c>
      <c r="K103" s="222" t="s">
        <v>21</v>
      </c>
      <c r="L103" s="71"/>
      <c r="M103" s="227" t="s">
        <v>21</v>
      </c>
      <c r="N103" s="228" t="s">
        <v>43</v>
      </c>
      <c r="O103" s="46"/>
      <c r="P103" s="229">
        <f>O103*H103</f>
        <v>0</v>
      </c>
      <c r="Q103" s="229">
        <v>0</v>
      </c>
      <c r="R103" s="229">
        <f>Q103*H103</f>
        <v>0</v>
      </c>
      <c r="S103" s="229">
        <v>0</v>
      </c>
      <c r="T103" s="230">
        <f>S103*H103</f>
        <v>0</v>
      </c>
      <c r="AR103" s="23" t="s">
        <v>494</v>
      </c>
      <c r="AT103" s="23" t="s">
        <v>137</v>
      </c>
      <c r="AU103" s="23" t="s">
        <v>82</v>
      </c>
      <c r="AY103" s="23" t="s">
        <v>134</v>
      </c>
      <c r="BE103" s="231">
        <f>IF(N103="základní",J103,0)</f>
        <v>0</v>
      </c>
      <c r="BF103" s="231">
        <f>IF(N103="snížená",J103,0)</f>
        <v>0</v>
      </c>
      <c r="BG103" s="231">
        <f>IF(N103="zákl. přenesená",J103,0)</f>
        <v>0</v>
      </c>
      <c r="BH103" s="231">
        <f>IF(N103="sníž. přenesená",J103,0)</f>
        <v>0</v>
      </c>
      <c r="BI103" s="231">
        <f>IF(N103="nulová",J103,0)</f>
        <v>0</v>
      </c>
      <c r="BJ103" s="23" t="s">
        <v>80</v>
      </c>
      <c r="BK103" s="231">
        <f>ROUND(I103*H103,2)</f>
        <v>0</v>
      </c>
      <c r="BL103" s="23" t="s">
        <v>494</v>
      </c>
      <c r="BM103" s="23" t="s">
        <v>293</v>
      </c>
    </row>
    <row r="104" spans="2:65" s="1" customFormat="1" ht="16.5" customHeight="1">
      <c r="B104" s="45"/>
      <c r="C104" s="220" t="s">
        <v>268</v>
      </c>
      <c r="D104" s="220" t="s">
        <v>137</v>
      </c>
      <c r="E104" s="221" t="s">
        <v>1509</v>
      </c>
      <c r="F104" s="222" t="s">
        <v>1510</v>
      </c>
      <c r="G104" s="223" t="s">
        <v>245</v>
      </c>
      <c r="H104" s="224">
        <v>20</v>
      </c>
      <c r="I104" s="225"/>
      <c r="J104" s="226">
        <f>ROUND(I104*H104,2)</f>
        <v>0</v>
      </c>
      <c r="K104" s="222" t="s">
        <v>21</v>
      </c>
      <c r="L104" s="71"/>
      <c r="M104" s="227" t="s">
        <v>21</v>
      </c>
      <c r="N104" s="228" t="s">
        <v>43</v>
      </c>
      <c r="O104" s="46"/>
      <c r="P104" s="229">
        <f>O104*H104</f>
        <v>0</v>
      </c>
      <c r="Q104" s="229">
        <v>0</v>
      </c>
      <c r="R104" s="229">
        <f>Q104*H104</f>
        <v>0</v>
      </c>
      <c r="S104" s="229">
        <v>0</v>
      </c>
      <c r="T104" s="230">
        <f>S104*H104</f>
        <v>0</v>
      </c>
      <c r="AR104" s="23" t="s">
        <v>494</v>
      </c>
      <c r="AT104" s="23" t="s">
        <v>137</v>
      </c>
      <c r="AU104" s="23" t="s">
        <v>82</v>
      </c>
      <c r="AY104" s="23" t="s">
        <v>134</v>
      </c>
      <c r="BE104" s="231">
        <f>IF(N104="základní",J104,0)</f>
        <v>0</v>
      </c>
      <c r="BF104" s="231">
        <f>IF(N104="snížená",J104,0)</f>
        <v>0</v>
      </c>
      <c r="BG104" s="231">
        <f>IF(N104="zákl. přenesená",J104,0)</f>
        <v>0</v>
      </c>
      <c r="BH104" s="231">
        <f>IF(N104="sníž. přenesená",J104,0)</f>
        <v>0</v>
      </c>
      <c r="BI104" s="231">
        <f>IF(N104="nulová",J104,0)</f>
        <v>0</v>
      </c>
      <c r="BJ104" s="23" t="s">
        <v>80</v>
      </c>
      <c r="BK104" s="231">
        <f>ROUND(I104*H104,2)</f>
        <v>0</v>
      </c>
      <c r="BL104" s="23" t="s">
        <v>494</v>
      </c>
      <c r="BM104" s="23" t="s">
        <v>303</v>
      </c>
    </row>
    <row r="105" spans="2:65" s="1" customFormat="1" ht="16.5" customHeight="1">
      <c r="B105" s="45"/>
      <c r="C105" s="220" t="s">
        <v>272</v>
      </c>
      <c r="D105" s="220" t="s">
        <v>137</v>
      </c>
      <c r="E105" s="221" t="s">
        <v>1511</v>
      </c>
      <c r="F105" s="222" t="s">
        <v>1512</v>
      </c>
      <c r="G105" s="223" t="s">
        <v>245</v>
      </c>
      <c r="H105" s="224">
        <v>120</v>
      </c>
      <c r="I105" s="225"/>
      <c r="J105" s="226">
        <f>ROUND(I105*H105,2)</f>
        <v>0</v>
      </c>
      <c r="K105" s="222" t="s">
        <v>21</v>
      </c>
      <c r="L105" s="71"/>
      <c r="M105" s="227" t="s">
        <v>21</v>
      </c>
      <c r="N105" s="228" t="s">
        <v>43</v>
      </c>
      <c r="O105" s="46"/>
      <c r="P105" s="229">
        <f>O105*H105</f>
        <v>0</v>
      </c>
      <c r="Q105" s="229">
        <v>0</v>
      </c>
      <c r="R105" s="229">
        <f>Q105*H105</f>
        <v>0</v>
      </c>
      <c r="S105" s="229">
        <v>0</v>
      </c>
      <c r="T105" s="230">
        <f>S105*H105</f>
        <v>0</v>
      </c>
      <c r="AR105" s="23" t="s">
        <v>494</v>
      </c>
      <c r="AT105" s="23" t="s">
        <v>137</v>
      </c>
      <c r="AU105" s="23" t="s">
        <v>82</v>
      </c>
      <c r="AY105" s="23" t="s">
        <v>134</v>
      </c>
      <c r="BE105" s="231">
        <f>IF(N105="základní",J105,0)</f>
        <v>0</v>
      </c>
      <c r="BF105" s="231">
        <f>IF(N105="snížená",J105,0)</f>
        <v>0</v>
      </c>
      <c r="BG105" s="231">
        <f>IF(N105="zákl. přenesená",J105,0)</f>
        <v>0</v>
      </c>
      <c r="BH105" s="231">
        <f>IF(N105="sníž. přenesená",J105,0)</f>
        <v>0</v>
      </c>
      <c r="BI105" s="231">
        <f>IF(N105="nulová",J105,0)</f>
        <v>0</v>
      </c>
      <c r="BJ105" s="23" t="s">
        <v>80</v>
      </c>
      <c r="BK105" s="231">
        <f>ROUND(I105*H105,2)</f>
        <v>0</v>
      </c>
      <c r="BL105" s="23" t="s">
        <v>494</v>
      </c>
      <c r="BM105" s="23" t="s">
        <v>313</v>
      </c>
    </row>
    <row r="106" spans="2:65" s="1" customFormat="1" ht="16.5" customHeight="1">
      <c r="B106" s="45"/>
      <c r="C106" s="220" t="s">
        <v>276</v>
      </c>
      <c r="D106" s="220" t="s">
        <v>137</v>
      </c>
      <c r="E106" s="221" t="s">
        <v>1513</v>
      </c>
      <c r="F106" s="222" t="s">
        <v>1514</v>
      </c>
      <c r="G106" s="223" t="s">
        <v>245</v>
      </c>
      <c r="H106" s="224">
        <v>170</v>
      </c>
      <c r="I106" s="225"/>
      <c r="J106" s="226">
        <f>ROUND(I106*H106,2)</f>
        <v>0</v>
      </c>
      <c r="K106" s="222" t="s">
        <v>21</v>
      </c>
      <c r="L106" s="71"/>
      <c r="M106" s="227" t="s">
        <v>21</v>
      </c>
      <c r="N106" s="228" t="s">
        <v>43</v>
      </c>
      <c r="O106" s="46"/>
      <c r="P106" s="229">
        <f>O106*H106</f>
        <v>0</v>
      </c>
      <c r="Q106" s="229">
        <v>0</v>
      </c>
      <c r="R106" s="229">
        <f>Q106*H106</f>
        <v>0</v>
      </c>
      <c r="S106" s="229">
        <v>0</v>
      </c>
      <c r="T106" s="230">
        <f>S106*H106</f>
        <v>0</v>
      </c>
      <c r="AR106" s="23" t="s">
        <v>494</v>
      </c>
      <c r="AT106" s="23" t="s">
        <v>137</v>
      </c>
      <c r="AU106" s="23" t="s">
        <v>82</v>
      </c>
      <c r="AY106" s="23" t="s">
        <v>134</v>
      </c>
      <c r="BE106" s="231">
        <f>IF(N106="základní",J106,0)</f>
        <v>0</v>
      </c>
      <c r="BF106" s="231">
        <f>IF(N106="snížená",J106,0)</f>
        <v>0</v>
      </c>
      <c r="BG106" s="231">
        <f>IF(N106="zákl. přenesená",J106,0)</f>
        <v>0</v>
      </c>
      <c r="BH106" s="231">
        <f>IF(N106="sníž. přenesená",J106,0)</f>
        <v>0</v>
      </c>
      <c r="BI106" s="231">
        <f>IF(N106="nulová",J106,0)</f>
        <v>0</v>
      </c>
      <c r="BJ106" s="23" t="s">
        <v>80</v>
      </c>
      <c r="BK106" s="231">
        <f>ROUND(I106*H106,2)</f>
        <v>0</v>
      </c>
      <c r="BL106" s="23" t="s">
        <v>494</v>
      </c>
      <c r="BM106" s="23" t="s">
        <v>325</v>
      </c>
    </row>
    <row r="107" spans="2:65" s="1" customFormat="1" ht="16.5" customHeight="1">
      <c r="B107" s="45"/>
      <c r="C107" s="220" t="s">
        <v>9</v>
      </c>
      <c r="D107" s="220" t="s">
        <v>137</v>
      </c>
      <c r="E107" s="221" t="s">
        <v>1515</v>
      </c>
      <c r="F107" s="222" t="s">
        <v>1516</v>
      </c>
      <c r="G107" s="223" t="s">
        <v>245</v>
      </c>
      <c r="H107" s="224">
        <v>50</v>
      </c>
      <c r="I107" s="225"/>
      <c r="J107" s="226">
        <f>ROUND(I107*H107,2)</f>
        <v>0</v>
      </c>
      <c r="K107" s="222" t="s">
        <v>21</v>
      </c>
      <c r="L107" s="71"/>
      <c r="M107" s="227" t="s">
        <v>21</v>
      </c>
      <c r="N107" s="228" t="s">
        <v>43</v>
      </c>
      <c r="O107" s="46"/>
      <c r="P107" s="229">
        <f>O107*H107</f>
        <v>0</v>
      </c>
      <c r="Q107" s="229">
        <v>0</v>
      </c>
      <c r="R107" s="229">
        <f>Q107*H107</f>
        <v>0</v>
      </c>
      <c r="S107" s="229">
        <v>0</v>
      </c>
      <c r="T107" s="230">
        <f>S107*H107</f>
        <v>0</v>
      </c>
      <c r="AR107" s="23" t="s">
        <v>494</v>
      </c>
      <c r="AT107" s="23" t="s">
        <v>137</v>
      </c>
      <c r="AU107" s="23" t="s">
        <v>82</v>
      </c>
      <c r="AY107" s="23" t="s">
        <v>134</v>
      </c>
      <c r="BE107" s="231">
        <f>IF(N107="základní",J107,0)</f>
        <v>0</v>
      </c>
      <c r="BF107" s="231">
        <f>IF(N107="snížená",J107,0)</f>
        <v>0</v>
      </c>
      <c r="BG107" s="231">
        <f>IF(N107="zákl. přenesená",J107,0)</f>
        <v>0</v>
      </c>
      <c r="BH107" s="231">
        <f>IF(N107="sníž. přenesená",J107,0)</f>
        <v>0</v>
      </c>
      <c r="BI107" s="231">
        <f>IF(N107="nulová",J107,0)</f>
        <v>0</v>
      </c>
      <c r="BJ107" s="23" t="s">
        <v>80</v>
      </c>
      <c r="BK107" s="231">
        <f>ROUND(I107*H107,2)</f>
        <v>0</v>
      </c>
      <c r="BL107" s="23" t="s">
        <v>494</v>
      </c>
      <c r="BM107" s="23" t="s">
        <v>335</v>
      </c>
    </row>
    <row r="108" spans="2:65" s="1" customFormat="1" ht="16.5" customHeight="1">
      <c r="B108" s="45"/>
      <c r="C108" s="220" t="s">
        <v>284</v>
      </c>
      <c r="D108" s="220" t="s">
        <v>137</v>
      </c>
      <c r="E108" s="221" t="s">
        <v>1517</v>
      </c>
      <c r="F108" s="222" t="s">
        <v>1518</v>
      </c>
      <c r="G108" s="223" t="s">
        <v>245</v>
      </c>
      <c r="H108" s="224">
        <v>220</v>
      </c>
      <c r="I108" s="225"/>
      <c r="J108" s="226">
        <f>ROUND(I108*H108,2)</f>
        <v>0</v>
      </c>
      <c r="K108" s="222" t="s">
        <v>21</v>
      </c>
      <c r="L108" s="71"/>
      <c r="M108" s="227" t="s">
        <v>21</v>
      </c>
      <c r="N108" s="228" t="s">
        <v>43</v>
      </c>
      <c r="O108" s="46"/>
      <c r="P108" s="229">
        <f>O108*H108</f>
        <v>0</v>
      </c>
      <c r="Q108" s="229">
        <v>0</v>
      </c>
      <c r="R108" s="229">
        <f>Q108*H108</f>
        <v>0</v>
      </c>
      <c r="S108" s="229">
        <v>0</v>
      </c>
      <c r="T108" s="230">
        <f>S108*H108</f>
        <v>0</v>
      </c>
      <c r="AR108" s="23" t="s">
        <v>494</v>
      </c>
      <c r="AT108" s="23" t="s">
        <v>137</v>
      </c>
      <c r="AU108" s="23" t="s">
        <v>82</v>
      </c>
      <c r="AY108" s="23" t="s">
        <v>134</v>
      </c>
      <c r="BE108" s="231">
        <f>IF(N108="základní",J108,0)</f>
        <v>0</v>
      </c>
      <c r="BF108" s="231">
        <f>IF(N108="snížená",J108,0)</f>
        <v>0</v>
      </c>
      <c r="BG108" s="231">
        <f>IF(N108="zákl. přenesená",J108,0)</f>
        <v>0</v>
      </c>
      <c r="BH108" s="231">
        <f>IF(N108="sníž. přenesená",J108,0)</f>
        <v>0</v>
      </c>
      <c r="BI108" s="231">
        <f>IF(N108="nulová",J108,0)</f>
        <v>0</v>
      </c>
      <c r="BJ108" s="23" t="s">
        <v>80</v>
      </c>
      <c r="BK108" s="231">
        <f>ROUND(I108*H108,2)</f>
        <v>0</v>
      </c>
      <c r="BL108" s="23" t="s">
        <v>494</v>
      </c>
      <c r="BM108" s="23" t="s">
        <v>345</v>
      </c>
    </row>
    <row r="109" spans="2:65" s="1" customFormat="1" ht="16.5" customHeight="1">
      <c r="B109" s="45"/>
      <c r="C109" s="220" t="s">
        <v>289</v>
      </c>
      <c r="D109" s="220" t="s">
        <v>137</v>
      </c>
      <c r="E109" s="221" t="s">
        <v>1519</v>
      </c>
      <c r="F109" s="222" t="s">
        <v>1520</v>
      </c>
      <c r="G109" s="223" t="s">
        <v>1193</v>
      </c>
      <c r="H109" s="224">
        <v>5</v>
      </c>
      <c r="I109" s="225"/>
      <c r="J109" s="226">
        <f>ROUND(I109*H109,2)</f>
        <v>0</v>
      </c>
      <c r="K109" s="222" t="s">
        <v>21</v>
      </c>
      <c r="L109" s="71"/>
      <c r="M109" s="227" t="s">
        <v>21</v>
      </c>
      <c r="N109" s="228" t="s">
        <v>43</v>
      </c>
      <c r="O109" s="46"/>
      <c r="P109" s="229">
        <f>O109*H109</f>
        <v>0</v>
      </c>
      <c r="Q109" s="229">
        <v>0</v>
      </c>
      <c r="R109" s="229">
        <f>Q109*H109</f>
        <v>0</v>
      </c>
      <c r="S109" s="229">
        <v>0</v>
      </c>
      <c r="T109" s="230">
        <f>S109*H109</f>
        <v>0</v>
      </c>
      <c r="AR109" s="23" t="s">
        <v>494</v>
      </c>
      <c r="AT109" s="23" t="s">
        <v>137</v>
      </c>
      <c r="AU109" s="23" t="s">
        <v>82</v>
      </c>
      <c r="AY109" s="23" t="s">
        <v>134</v>
      </c>
      <c r="BE109" s="231">
        <f>IF(N109="základní",J109,0)</f>
        <v>0</v>
      </c>
      <c r="BF109" s="231">
        <f>IF(N109="snížená",J109,0)</f>
        <v>0</v>
      </c>
      <c r="BG109" s="231">
        <f>IF(N109="zákl. přenesená",J109,0)</f>
        <v>0</v>
      </c>
      <c r="BH109" s="231">
        <f>IF(N109="sníž. přenesená",J109,0)</f>
        <v>0</v>
      </c>
      <c r="BI109" s="231">
        <f>IF(N109="nulová",J109,0)</f>
        <v>0</v>
      </c>
      <c r="BJ109" s="23" t="s">
        <v>80</v>
      </c>
      <c r="BK109" s="231">
        <f>ROUND(I109*H109,2)</f>
        <v>0</v>
      </c>
      <c r="BL109" s="23" t="s">
        <v>494</v>
      </c>
      <c r="BM109" s="23" t="s">
        <v>355</v>
      </c>
    </row>
    <row r="110" spans="2:65" s="1" customFormat="1" ht="16.5" customHeight="1">
      <c r="B110" s="45"/>
      <c r="C110" s="220" t="s">
        <v>293</v>
      </c>
      <c r="D110" s="220" t="s">
        <v>137</v>
      </c>
      <c r="E110" s="221" t="s">
        <v>1521</v>
      </c>
      <c r="F110" s="222" t="s">
        <v>1522</v>
      </c>
      <c r="G110" s="223" t="s">
        <v>1193</v>
      </c>
      <c r="H110" s="224">
        <v>60</v>
      </c>
      <c r="I110" s="225"/>
      <c r="J110" s="226">
        <f>ROUND(I110*H110,2)</f>
        <v>0</v>
      </c>
      <c r="K110" s="222" t="s">
        <v>21</v>
      </c>
      <c r="L110" s="71"/>
      <c r="M110" s="227" t="s">
        <v>21</v>
      </c>
      <c r="N110" s="228" t="s">
        <v>43</v>
      </c>
      <c r="O110" s="46"/>
      <c r="P110" s="229">
        <f>O110*H110</f>
        <v>0</v>
      </c>
      <c r="Q110" s="229">
        <v>0</v>
      </c>
      <c r="R110" s="229">
        <f>Q110*H110</f>
        <v>0</v>
      </c>
      <c r="S110" s="229">
        <v>0</v>
      </c>
      <c r="T110" s="230">
        <f>S110*H110</f>
        <v>0</v>
      </c>
      <c r="AR110" s="23" t="s">
        <v>494</v>
      </c>
      <c r="AT110" s="23" t="s">
        <v>137</v>
      </c>
      <c r="AU110" s="23" t="s">
        <v>82</v>
      </c>
      <c r="AY110" s="23" t="s">
        <v>134</v>
      </c>
      <c r="BE110" s="231">
        <f>IF(N110="základní",J110,0)</f>
        <v>0</v>
      </c>
      <c r="BF110" s="231">
        <f>IF(N110="snížená",J110,0)</f>
        <v>0</v>
      </c>
      <c r="BG110" s="231">
        <f>IF(N110="zákl. přenesená",J110,0)</f>
        <v>0</v>
      </c>
      <c r="BH110" s="231">
        <f>IF(N110="sníž. přenesená",J110,0)</f>
        <v>0</v>
      </c>
      <c r="BI110" s="231">
        <f>IF(N110="nulová",J110,0)</f>
        <v>0</v>
      </c>
      <c r="BJ110" s="23" t="s">
        <v>80</v>
      </c>
      <c r="BK110" s="231">
        <f>ROUND(I110*H110,2)</f>
        <v>0</v>
      </c>
      <c r="BL110" s="23" t="s">
        <v>494</v>
      </c>
      <c r="BM110" s="23" t="s">
        <v>364</v>
      </c>
    </row>
    <row r="111" spans="2:65" s="1" customFormat="1" ht="16.5" customHeight="1">
      <c r="B111" s="45"/>
      <c r="C111" s="220" t="s">
        <v>298</v>
      </c>
      <c r="D111" s="220" t="s">
        <v>137</v>
      </c>
      <c r="E111" s="221" t="s">
        <v>1523</v>
      </c>
      <c r="F111" s="222" t="s">
        <v>1524</v>
      </c>
      <c r="G111" s="223" t="s">
        <v>1193</v>
      </c>
      <c r="H111" s="224">
        <v>5</v>
      </c>
      <c r="I111" s="225"/>
      <c r="J111" s="226">
        <f>ROUND(I111*H111,2)</f>
        <v>0</v>
      </c>
      <c r="K111" s="222" t="s">
        <v>21</v>
      </c>
      <c r="L111" s="71"/>
      <c r="M111" s="227" t="s">
        <v>21</v>
      </c>
      <c r="N111" s="228" t="s">
        <v>43</v>
      </c>
      <c r="O111" s="46"/>
      <c r="P111" s="229">
        <f>O111*H111</f>
        <v>0</v>
      </c>
      <c r="Q111" s="229">
        <v>0</v>
      </c>
      <c r="R111" s="229">
        <f>Q111*H111</f>
        <v>0</v>
      </c>
      <c r="S111" s="229">
        <v>0</v>
      </c>
      <c r="T111" s="230">
        <f>S111*H111</f>
        <v>0</v>
      </c>
      <c r="AR111" s="23" t="s">
        <v>494</v>
      </c>
      <c r="AT111" s="23" t="s">
        <v>137</v>
      </c>
      <c r="AU111" s="23" t="s">
        <v>82</v>
      </c>
      <c r="AY111" s="23" t="s">
        <v>134</v>
      </c>
      <c r="BE111" s="231">
        <f>IF(N111="základní",J111,0)</f>
        <v>0</v>
      </c>
      <c r="BF111" s="231">
        <f>IF(N111="snížená",J111,0)</f>
        <v>0</v>
      </c>
      <c r="BG111" s="231">
        <f>IF(N111="zákl. přenesená",J111,0)</f>
        <v>0</v>
      </c>
      <c r="BH111" s="231">
        <f>IF(N111="sníž. přenesená",J111,0)</f>
        <v>0</v>
      </c>
      <c r="BI111" s="231">
        <f>IF(N111="nulová",J111,0)</f>
        <v>0</v>
      </c>
      <c r="BJ111" s="23" t="s">
        <v>80</v>
      </c>
      <c r="BK111" s="231">
        <f>ROUND(I111*H111,2)</f>
        <v>0</v>
      </c>
      <c r="BL111" s="23" t="s">
        <v>494</v>
      </c>
      <c r="BM111" s="23" t="s">
        <v>374</v>
      </c>
    </row>
    <row r="112" spans="2:65" s="1" customFormat="1" ht="16.5" customHeight="1">
      <c r="B112" s="45"/>
      <c r="C112" s="220" t="s">
        <v>303</v>
      </c>
      <c r="D112" s="220" t="s">
        <v>137</v>
      </c>
      <c r="E112" s="221" t="s">
        <v>1525</v>
      </c>
      <c r="F112" s="222" t="s">
        <v>1526</v>
      </c>
      <c r="G112" s="223" t="s">
        <v>1193</v>
      </c>
      <c r="H112" s="224">
        <v>3</v>
      </c>
      <c r="I112" s="225"/>
      <c r="J112" s="226">
        <f>ROUND(I112*H112,2)</f>
        <v>0</v>
      </c>
      <c r="K112" s="222" t="s">
        <v>21</v>
      </c>
      <c r="L112" s="71"/>
      <c r="M112" s="227" t="s">
        <v>21</v>
      </c>
      <c r="N112" s="228" t="s">
        <v>43</v>
      </c>
      <c r="O112" s="46"/>
      <c r="P112" s="229">
        <f>O112*H112</f>
        <v>0</v>
      </c>
      <c r="Q112" s="229">
        <v>0</v>
      </c>
      <c r="R112" s="229">
        <f>Q112*H112</f>
        <v>0</v>
      </c>
      <c r="S112" s="229">
        <v>0</v>
      </c>
      <c r="T112" s="230">
        <f>S112*H112</f>
        <v>0</v>
      </c>
      <c r="AR112" s="23" t="s">
        <v>494</v>
      </c>
      <c r="AT112" s="23" t="s">
        <v>137</v>
      </c>
      <c r="AU112" s="23" t="s">
        <v>82</v>
      </c>
      <c r="AY112" s="23" t="s">
        <v>134</v>
      </c>
      <c r="BE112" s="231">
        <f>IF(N112="základní",J112,0)</f>
        <v>0</v>
      </c>
      <c r="BF112" s="231">
        <f>IF(N112="snížená",J112,0)</f>
        <v>0</v>
      </c>
      <c r="BG112" s="231">
        <f>IF(N112="zákl. přenesená",J112,0)</f>
        <v>0</v>
      </c>
      <c r="BH112" s="231">
        <f>IF(N112="sníž. přenesená",J112,0)</f>
        <v>0</v>
      </c>
      <c r="BI112" s="231">
        <f>IF(N112="nulová",J112,0)</f>
        <v>0</v>
      </c>
      <c r="BJ112" s="23" t="s">
        <v>80</v>
      </c>
      <c r="BK112" s="231">
        <f>ROUND(I112*H112,2)</f>
        <v>0</v>
      </c>
      <c r="BL112" s="23" t="s">
        <v>494</v>
      </c>
      <c r="BM112" s="23" t="s">
        <v>387</v>
      </c>
    </row>
    <row r="113" spans="2:65" s="1" customFormat="1" ht="16.5" customHeight="1">
      <c r="B113" s="45"/>
      <c r="C113" s="220" t="s">
        <v>309</v>
      </c>
      <c r="D113" s="220" t="s">
        <v>137</v>
      </c>
      <c r="E113" s="221" t="s">
        <v>1527</v>
      </c>
      <c r="F113" s="222" t="s">
        <v>1528</v>
      </c>
      <c r="G113" s="223" t="s">
        <v>1193</v>
      </c>
      <c r="H113" s="224">
        <v>3</v>
      </c>
      <c r="I113" s="225"/>
      <c r="J113" s="226">
        <f>ROUND(I113*H113,2)</f>
        <v>0</v>
      </c>
      <c r="K113" s="222" t="s">
        <v>21</v>
      </c>
      <c r="L113" s="71"/>
      <c r="M113" s="227" t="s">
        <v>21</v>
      </c>
      <c r="N113" s="228" t="s">
        <v>43</v>
      </c>
      <c r="O113" s="46"/>
      <c r="P113" s="229">
        <f>O113*H113</f>
        <v>0</v>
      </c>
      <c r="Q113" s="229">
        <v>0</v>
      </c>
      <c r="R113" s="229">
        <f>Q113*H113</f>
        <v>0</v>
      </c>
      <c r="S113" s="229">
        <v>0</v>
      </c>
      <c r="T113" s="230">
        <f>S113*H113</f>
        <v>0</v>
      </c>
      <c r="AR113" s="23" t="s">
        <v>494</v>
      </c>
      <c r="AT113" s="23" t="s">
        <v>137</v>
      </c>
      <c r="AU113" s="23" t="s">
        <v>82</v>
      </c>
      <c r="AY113" s="23" t="s">
        <v>134</v>
      </c>
      <c r="BE113" s="231">
        <f>IF(N113="základní",J113,0)</f>
        <v>0</v>
      </c>
      <c r="BF113" s="231">
        <f>IF(N113="snížená",J113,0)</f>
        <v>0</v>
      </c>
      <c r="BG113" s="231">
        <f>IF(N113="zákl. přenesená",J113,0)</f>
        <v>0</v>
      </c>
      <c r="BH113" s="231">
        <f>IF(N113="sníž. přenesená",J113,0)</f>
        <v>0</v>
      </c>
      <c r="BI113" s="231">
        <f>IF(N113="nulová",J113,0)</f>
        <v>0</v>
      </c>
      <c r="BJ113" s="23" t="s">
        <v>80</v>
      </c>
      <c r="BK113" s="231">
        <f>ROUND(I113*H113,2)</f>
        <v>0</v>
      </c>
      <c r="BL113" s="23" t="s">
        <v>494</v>
      </c>
      <c r="BM113" s="23" t="s">
        <v>397</v>
      </c>
    </row>
    <row r="114" spans="2:65" s="1" customFormat="1" ht="16.5" customHeight="1">
      <c r="B114" s="45"/>
      <c r="C114" s="220" t="s">
        <v>313</v>
      </c>
      <c r="D114" s="220" t="s">
        <v>137</v>
      </c>
      <c r="E114" s="221" t="s">
        <v>1529</v>
      </c>
      <c r="F114" s="222" t="s">
        <v>1530</v>
      </c>
      <c r="G114" s="223" t="s">
        <v>1193</v>
      </c>
      <c r="H114" s="224">
        <v>3</v>
      </c>
      <c r="I114" s="225"/>
      <c r="J114" s="226">
        <f>ROUND(I114*H114,2)</f>
        <v>0</v>
      </c>
      <c r="K114" s="222" t="s">
        <v>21</v>
      </c>
      <c r="L114" s="71"/>
      <c r="M114" s="227" t="s">
        <v>21</v>
      </c>
      <c r="N114" s="228" t="s">
        <v>43</v>
      </c>
      <c r="O114" s="46"/>
      <c r="P114" s="229">
        <f>O114*H114</f>
        <v>0</v>
      </c>
      <c r="Q114" s="229">
        <v>0</v>
      </c>
      <c r="R114" s="229">
        <f>Q114*H114</f>
        <v>0</v>
      </c>
      <c r="S114" s="229">
        <v>0</v>
      </c>
      <c r="T114" s="230">
        <f>S114*H114</f>
        <v>0</v>
      </c>
      <c r="AR114" s="23" t="s">
        <v>494</v>
      </c>
      <c r="AT114" s="23" t="s">
        <v>137</v>
      </c>
      <c r="AU114" s="23" t="s">
        <v>82</v>
      </c>
      <c r="AY114" s="23" t="s">
        <v>134</v>
      </c>
      <c r="BE114" s="231">
        <f>IF(N114="základní",J114,0)</f>
        <v>0</v>
      </c>
      <c r="BF114" s="231">
        <f>IF(N114="snížená",J114,0)</f>
        <v>0</v>
      </c>
      <c r="BG114" s="231">
        <f>IF(N114="zákl. přenesená",J114,0)</f>
        <v>0</v>
      </c>
      <c r="BH114" s="231">
        <f>IF(N114="sníž. přenesená",J114,0)</f>
        <v>0</v>
      </c>
      <c r="BI114" s="231">
        <f>IF(N114="nulová",J114,0)</f>
        <v>0</v>
      </c>
      <c r="BJ114" s="23" t="s">
        <v>80</v>
      </c>
      <c r="BK114" s="231">
        <f>ROUND(I114*H114,2)</f>
        <v>0</v>
      </c>
      <c r="BL114" s="23" t="s">
        <v>494</v>
      </c>
      <c r="BM114" s="23" t="s">
        <v>407</v>
      </c>
    </row>
    <row r="115" spans="2:65" s="1" customFormat="1" ht="16.5" customHeight="1">
      <c r="B115" s="45"/>
      <c r="C115" s="220" t="s">
        <v>319</v>
      </c>
      <c r="D115" s="220" t="s">
        <v>137</v>
      </c>
      <c r="E115" s="221" t="s">
        <v>1531</v>
      </c>
      <c r="F115" s="222" t="s">
        <v>1532</v>
      </c>
      <c r="G115" s="223" t="s">
        <v>1193</v>
      </c>
      <c r="H115" s="224">
        <v>3</v>
      </c>
      <c r="I115" s="225"/>
      <c r="J115" s="226">
        <f>ROUND(I115*H115,2)</f>
        <v>0</v>
      </c>
      <c r="K115" s="222" t="s">
        <v>21</v>
      </c>
      <c r="L115" s="71"/>
      <c r="M115" s="227" t="s">
        <v>21</v>
      </c>
      <c r="N115" s="228" t="s">
        <v>43</v>
      </c>
      <c r="O115" s="46"/>
      <c r="P115" s="229">
        <f>O115*H115</f>
        <v>0</v>
      </c>
      <c r="Q115" s="229">
        <v>0</v>
      </c>
      <c r="R115" s="229">
        <f>Q115*H115</f>
        <v>0</v>
      </c>
      <c r="S115" s="229">
        <v>0</v>
      </c>
      <c r="T115" s="230">
        <f>S115*H115</f>
        <v>0</v>
      </c>
      <c r="AR115" s="23" t="s">
        <v>494</v>
      </c>
      <c r="AT115" s="23" t="s">
        <v>137</v>
      </c>
      <c r="AU115" s="23" t="s">
        <v>82</v>
      </c>
      <c r="AY115" s="23" t="s">
        <v>134</v>
      </c>
      <c r="BE115" s="231">
        <f>IF(N115="základní",J115,0)</f>
        <v>0</v>
      </c>
      <c r="BF115" s="231">
        <f>IF(N115="snížená",J115,0)</f>
        <v>0</v>
      </c>
      <c r="BG115" s="231">
        <f>IF(N115="zákl. přenesená",J115,0)</f>
        <v>0</v>
      </c>
      <c r="BH115" s="231">
        <f>IF(N115="sníž. přenesená",J115,0)</f>
        <v>0</v>
      </c>
      <c r="BI115" s="231">
        <f>IF(N115="nulová",J115,0)</f>
        <v>0</v>
      </c>
      <c r="BJ115" s="23" t="s">
        <v>80</v>
      </c>
      <c r="BK115" s="231">
        <f>ROUND(I115*H115,2)</f>
        <v>0</v>
      </c>
      <c r="BL115" s="23" t="s">
        <v>494</v>
      </c>
      <c r="BM115" s="23" t="s">
        <v>418</v>
      </c>
    </row>
    <row r="116" spans="2:65" s="1" customFormat="1" ht="16.5" customHeight="1">
      <c r="B116" s="45"/>
      <c r="C116" s="220" t="s">
        <v>325</v>
      </c>
      <c r="D116" s="220" t="s">
        <v>137</v>
      </c>
      <c r="E116" s="221" t="s">
        <v>1533</v>
      </c>
      <c r="F116" s="222" t="s">
        <v>1534</v>
      </c>
      <c r="G116" s="223" t="s">
        <v>1193</v>
      </c>
      <c r="H116" s="224">
        <v>3</v>
      </c>
      <c r="I116" s="225"/>
      <c r="J116" s="226">
        <f>ROUND(I116*H116,2)</f>
        <v>0</v>
      </c>
      <c r="K116" s="222" t="s">
        <v>21</v>
      </c>
      <c r="L116" s="71"/>
      <c r="M116" s="227" t="s">
        <v>21</v>
      </c>
      <c r="N116" s="228" t="s">
        <v>43</v>
      </c>
      <c r="O116" s="46"/>
      <c r="P116" s="229">
        <f>O116*H116</f>
        <v>0</v>
      </c>
      <c r="Q116" s="229">
        <v>0</v>
      </c>
      <c r="R116" s="229">
        <f>Q116*H116</f>
        <v>0</v>
      </c>
      <c r="S116" s="229">
        <v>0</v>
      </c>
      <c r="T116" s="230">
        <f>S116*H116</f>
        <v>0</v>
      </c>
      <c r="AR116" s="23" t="s">
        <v>494</v>
      </c>
      <c r="AT116" s="23" t="s">
        <v>137</v>
      </c>
      <c r="AU116" s="23" t="s">
        <v>82</v>
      </c>
      <c r="AY116" s="23" t="s">
        <v>134</v>
      </c>
      <c r="BE116" s="231">
        <f>IF(N116="základní",J116,0)</f>
        <v>0</v>
      </c>
      <c r="BF116" s="231">
        <f>IF(N116="snížená",J116,0)</f>
        <v>0</v>
      </c>
      <c r="BG116" s="231">
        <f>IF(N116="zákl. přenesená",J116,0)</f>
        <v>0</v>
      </c>
      <c r="BH116" s="231">
        <f>IF(N116="sníž. přenesená",J116,0)</f>
        <v>0</v>
      </c>
      <c r="BI116" s="231">
        <f>IF(N116="nulová",J116,0)</f>
        <v>0</v>
      </c>
      <c r="BJ116" s="23" t="s">
        <v>80</v>
      </c>
      <c r="BK116" s="231">
        <f>ROUND(I116*H116,2)</f>
        <v>0</v>
      </c>
      <c r="BL116" s="23" t="s">
        <v>494</v>
      </c>
      <c r="BM116" s="23" t="s">
        <v>426</v>
      </c>
    </row>
    <row r="117" spans="2:65" s="1" customFormat="1" ht="16.5" customHeight="1">
      <c r="B117" s="45"/>
      <c r="C117" s="220" t="s">
        <v>330</v>
      </c>
      <c r="D117" s="220" t="s">
        <v>137</v>
      </c>
      <c r="E117" s="221" t="s">
        <v>1535</v>
      </c>
      <c r="F117" s="222" t="s">
        <v>1536</v>
      </c>
      <c r="G117" s="223" t="s">
        <v>1193</v>
      </c>
      <c r="H117" s="224">
        <v>60</v>
      </c>
      <c r="I117" s="225"/>
      <c r="J117" s="226">
        <f>ROUND(I117*H117,2)</f>
        <v>0</v>
      </c>
      <c r="K117" s="222" t="s">
        <v>21</v>
      </c>
      <c r="L117" s="71"/>
      <c r="M117" s="227" t="s">
        <v>21</v>
      </c>
      <c r="N117" s="228" t="s">
        <v>43</v>
      </c>
      <c r="O117" s="46"/>
      <c r="P117" s="229">
        <f>O117*H117</f>
        <v>0</v>
      </c>
      <c r="Q117" s="229">
        <v>0</v>
      </c>
      <c r="R117" s="229">
        <f>Q117*H117</f>
        <v>0</v>
      </c>
      <c r="S117" s="229">
        <v>0</v>
      </c>
      <c r="T117" s="230">
        <f>S117*H117</f>
        <v>0</v>
      </c>
      <c r="AR117" s="23" t="s">
        <v>494</v>
      </c>
      <c r="AT117" s="23" t="s">
        <v>137</v>
      </c>
      <c r="AU117" s="23" t="s">
        <v>82</v>
      </c>
      <c r="AY117" s="23" t="s">
        <v>134</v>
      </c>
      <c r="BE117" s="231">
        <f>IF(N117="základní",J117,0)</f>
        <v>0</v>
      </c>
      <c r="BF117" s="231">
        <f>IF(N117="snížená",J117,0)</f>
        <v>0</v>
      </c>
      <c r="BG117" s="231">
        <f>IF(N117="zákl. přenesená",J117,0)</f>
        <v>0</v>
      </c>
      <c r="BH117" s="231">
        <f>IF(N117="sníž. přenesená",J117,0)</f>
        <v>0</v>
      </c>
      <c r="BI117" s="231">
        <f>IF(N117="nulová",J117,0)</f>
        <v>0</v>
      </c>
      <c r="BJ117" s="23" t="s">
        <v>80</v>
      </c>
      <c r="BK117" s="231">
        <f>ROUND(I117*H117,2)</f>
        <v>0</v>
      </c>
      <c r="BL117" s="23" t="s">
        <v>494</v>
      </c>
      <c r="BM117" s="23" t="s">
        <v>439</v>
      </c>
    </row>
    <row r="118" spans="2:65" s="1" customFormat="1" ht="16.5" customHeight="1">
      <c r="B118" s="45"/>
      <c r="C118" s="220" t="s">
        <v>335</v>
      </c>
      <c r="D118" s="220" t="s">
        <v>137</v>
      </c>
      <c r="E118" s="221" t="s">
        <v>1537</v>
      </c>
      <c r="F118" s="222" t="s">
        <v>1538</v>
      </c>
      <c r="G118" s="223" t="s">
        <v>1193</v>
      </c>
      <c r="H118" s="224">
        <v>2</v>
      </c>
      <c r="I118" s="225"/>
      <c r="J118" s="226">
        <f>ROUND(I118*H118,2)</f>
        <v>0</v>
      </c>
      <c r="K118" s="222" t="s">
        <v>21</v>
      </c>
      <c r="L118" s="71"/>
      <c r="M118" s="227" t="s">
        <v>21</v>
      </c>
      <c r="N118" s="228" t="s">
        <v>43</v>
      </c>
      <c r="O118" s="46"/>
      <c r="P118" s="229">
        <f>O118*H118</f>
        <v>0</v>
      </c>
      <c r="Q118" s="229">
        <v>0</v>
      </c>
      <c r="R118" s="229">
        <f>Q118*H118</f>
        <v>0</v>
      </c>
      <c r="S118" s="229">
        <v>0</v>
      </c>
      <c r="T118" s="230">
        <f>S118*H118</f>
        <v>0</v>
      </c>
      <c r="AR118" s="23" t="s">
        <v>494</v>
      </c>
      <c r="AT118" s="23" t="s">
        <v>137</v>
      </c>
      <c r="AU118" s="23" t="s">
        <v>82</v>
      </c>
      <c r="AY118" s="23" t="s">
        <v>134</v>
      </c>
      <c r="BE118" s="231">
        <f>IF(N118="základní",J118,0)</f>
        <v>0</v>
      </c>
      <c r="BF118" s="231">
        <f>IF(N118="snížená",J118,0)</f>
        <v>0</v>
      </c>
      <c r="BG118" s="231">
        <f>IF(N118="zákl. přenesená",J118,0)</f>
        <v>0</v>
      </c>
      <c r="BH118" s="231">
        <f>IF(N118="sníž. přenesená",J118,0)</f>
        <v>0</v>
      </c>
      <c r="BI118" s="231">
        <f>IF(N118="nulová",J118,0)</f>
        <v>0</v>
      </c>
      <c r="BJ118" s="23" t="s">
        <v>80</v>
      </c>
      <c r="BK118" s="231">
        <f>ROUND(I118*H118,2)</f>
        <v>0</v>
      </c>
      <c r="BL118" s="23" t="s">
        <v>494</v>
      </c>
      <c r="BM118" s="23" t="s">
        <v>449</v>
      </c>
    </row>
    <row r="119" spans="2:65" s="1" customFormat="1" ht="16.5" customHeight="1">
      <c r="B119" s="45"/>
      <c r="C119" s="220" t="s">
        <v>340</v>
      </c>
      <c r="D119" s="220" t="s">
        <v>137</v>
      </c>
      <c r="E119" s="221" t="s">
        <v>1539</v>
      </c>
      <c r="F119" s="222" t="s">
        <v>1540</v>
      </c>
      <c r="G119" s="223" t="s">
        <v>1193</v>
      </c>
      <c r="H119" s="224">
        <v>6</v>
      </c>
      <c r="I119" s="225"/>
      <c r="J119" s="226">
        <f>ROUND(I119*H119,2)</f>
        <v>0</v>
      </c>
      <c r="K119" s="222" t="s">
        <v>21</v>
      </c>
      <c r="L119" s="71"/>
      <c r="M119" s="227" t="s">
        <v>21</v>
      </c>
      <c r="N119" s="228" t="s">
        <v>43</v>
      </c>
      <c r="O119" s="46"/>
      <c r="P119" s="229">
        <f>O119*H119</f>
        <v>0</v>
      </c>
      <c r="Q119" s="229">
        <v>0</v>
      </c>
      <c r="R119" s="229">
        <f>Q119*H119</f>
        <v>0</v>
      </c>
      <c r="S119" s="229">
        <v>0</v>
      </c>
      <c r="T119" s="230">
        <f>S119*H119</f>
        <v>0</v>
      </c>
      <c r="AR119" s="23" t="s">
        <v>494</v>
      </c>
      <c r="AT119" s="23" t="s">
        <v>137</v>
      </c>
      <c r="AU119" s="23" t="s">
        <v>82</v>
      </c>
      <c r="AY119" s="23" t="s">
        <v>134</v>
      </c>
      <c r="BE119" s="231">
        <f>IF(N119="základní",J119,0)</f>
        <v>0</v>
      </c>
      <c r="BF119" s="231">
        <f>IF(N119="snížená",J119,0)</f>
        <v>0</v>
      </c>
      <c r="BG119" s="231">
        <f>IF(N119="zákl. přenesená",J119,0)</f>
        <v>0</v>
      </c>
      <c r="BH119" s="231">
        <f>IF(N119="sníž. přenesená",J119,0)</f>
        <v>0</v>
      </c>
      <c r="BI119" s="231">
        <f>IF(N119="nulová",J119,0)</f>
        <v>0</v>
      </c>
      <c r="BJ119" s="23" t="s">
        <v>80</v>
      </c>
      <c r="BK119" s="231">
        <f>ROUND(I119*H119,2)</f>
        <v>0</v>
      </c>
      <c r="BL119" s="23" t="s">
        <v>494</v>
      </c>
      <c r="BM119" s="23" t="s">
        <v>457</v>
      </c>
    </row>
    <row r="120" spans="2:65" s="1" customFormat="1" ht="16.5" customHeight="1">
      <c r="B120" s="45"/>
      <c r="C120" s="220" t="s">
        <v>345</v>
      </c>
      <c r="D120" s="220" t="s">
        <v>137</v>
      </c>
      <c r="E120" s="221" t="s">
        <v>1541</v>
      </c>
      <c r="F120" s="222" t="s">
        <v>1542</v>
      </c>
      <c r="G120" s="223" t="s">
        <v>1193</v>
      </c>
      <c r="H120" s="224">
        <v>40</v>
      </c>
      <c r="I120" s="225"/>
      <c r="J120" s="226">
        <f>ROUND(I120*H120,2)</f>
        <v>0</v>
      </c>
      <c r="K120" s="222" t="s">
        <v>21</v>
      </c>
      <c r="L120" s="71"/>
      <c r="M120" s="227" t="s">
        <v>21</v>
      </c>
      <c r="N120" s="228" t="s">
        <v>43</v>
      </c>
      <c r="O120" s="46"/>
      <c r="P120" s="229">
        <f>O120*H120</f>
        <v>0</v>
      </c>
      <c r="Q120" s="229">
        <v>0</v>
      </c>
      <c r="R120" s="229">
        <f>Q120*H120</f>
        <v>0</v>
      </c>
      <c r="S120" s="229">
        <v>0</v>
      </c>
      <c r="T120" s="230">
        <f>S120*H120</f>
        <v>0</v>
      </c>
      <c r="AR120" s="23" t="s">
        <v>494</v>
      </c>
      <c r="AT120" s="23" t="s">
        <v>137</v>
      </c>
      <c r="AU120" s="23" t="s">
        <v>82</v>
      </c>
      <c r="AY120" s="23" t="s">
        <v>134</v>
      </c>
      <c r="BE120" s="231">
        <f>IF(N120="základní",J120,0)</f>
        <v>0</v>
      </c>
      <c r="BF120" s="231">
        <f>IF(N120="snížená",J120,0)</f>
        <v>0</v>
      </c>
      <c r="BG120" s="231">
        <f>IF(N120="zákl. přenesená",J120,0)</f>
        <v>0</v>
      </c>
      <c r="BH120" s="231">
        <f>IF(N120="sníž. přenesená",J120,0)</f>
        <v>0</v>
      </c>
      <c r="BI120" s="231">
        <f>IF(N120="nulová",J120,0)</f>
        <v>0</v>
      </c>
      <c r="BJ120" s="23" t="s">
        <v>80</v>
      </c>
      <c r="BK120" s="231">
        <f>ROUND(I120*H120,2)</f>
        <v>0</v>
      </c>
      <c r="BL120" s="23" t="s">
        <v>494</v>
      </c>
      <c r="BM120" s="23" t="s">
        <v>463</v>
      </c>
    </row>
    <row r="121" spans="2:65" s="1" customFormat="1" ht="16.5" customHeight="1">
      <c r="B121" s="45"/>
      <c r="C121" s="220" t="s">
        <v>351</v>
      </c>
      <c r="D121" s="220" t="s">
        <v>137</v>
      </c>
      <c r="E121" s="221" t="s">
        <v>1543</v>
      </c>
      <c r="F121" s="222" t="s">
        <v>1544</v>
      </c>
      <c r="G121" s="223" t="s">
        <v>1193</v>
      </c>
      <c r="H121" s="224">
        <v>35</v>
      </c>
      <c r="I121" s="225"/>
      <c r="J121" s="226">
        <f>ROUND(I121*H121,2)</f>
        <v>0</v>
      </c>
      <c r="K121" s="222" t="s">
        <v>21</v>
      </c>
      <c r="L121" s="71"/>
      <c r="M121" s="227" t="s">
        <v>21</v>
      </c>
      <c r="N121" s="228" t="s">
        <v>43</v>
      </c>
      <c r="O121" s="46"/>
      <c r="P121" s="229">
        <f>O121*H121</f>
        <v>0</v>
      </c>
      <c r="Q121" s="229">
        <v>0</v>
      </c>
      <c r="R121" s="229">
        <f>Q121*H121</f>
        <v>0</v>
      </c>
      <c r="S121" s="229">
        <v>0</v>
      </c>
      <c r="T121" s="230">
        <f>S121*H121</f>
        <v>0</v>
      </c>
      <c r="AR121" s="23" t="s">
        <v>494</v>
      </c>
      <c r="AT121" s="23" t="s">
        <v>137</v>
      </c>
      <c r="AU121" s="23" t="s">
        <v>82</v>
      </c>
      <c r="AY121" s="23" t="s">
        <v>134</v>
      </c>
      <c r="BE121" s="231">
        <f>IF(N121="základní",J121,0)</f>
        <v>0</v>
      </c>
      <c r="BF121" s="231">
        <f>IF(N121="snížená",J121,0)</f>
        <v>0</v>
      </c>
      <c r="BG121" s="231">
        <f>IF(N121="zákl. přenesená",J121,0)</f>
        <v>0</v>
      </c>
      <c r="BH121" s="231">
        <f>IF(N121="sníž. přenesená",J121,0)</f>
        <v>0</v>
      </c>
      <c r="BI121" s="231">
        <f>IF(N121="nulová",J121,0)</f>
        <v>0</v>
      </c>
      <c r="BJ121" s="23" t="s">
        <v>80</v>
      </c>
      <c r="BK121" s="231">
        <f>ROUND(I121*H121,2)</f>
        <v>0</v>
      </c>
      <c r="BL121" s="23" t="s">
        <v>494</v>
      </c>
      <c r="BM121" s="23" t="s">
        <v>474</v>
      </c>
    </row>
    <row r="122" spans="2:65" s="1" customFormat="1" ht="16.5" customHeight="1">
      <c r="B122" s="45"/>
      <c r="C122" s="220" t="s">
        <v>355</v>
      </c>
      <c r="D122" s="220" t="s">
        <v>137</v>
      </c>
      <c r="E122" s="221" t="s">
        <v>1545</v>
      </c>
      <c r="F122" s="222" t="s">
        <v>1546</v>
      </c>
      <c r="G122" s="223" t="s">
        <v>1193</v>
      </c>
      <c r="H122" s="224">
        <v>1</v>
      </c>
      <c r="I122" s="225"/>
      <c r="J122" s="226">
        <f>ROUND(I122*H122,2)</f>
        <v>0</v>
      </c>
      <c r="K122" s="222" t="s">
        <v>21</v>
      </c>
      <c r="L122" s="71"/>
      <c r="M122" s="227" t="s">
        <v>21</v>
      </c>
      <c r="N122" s="228" t="s">
        <v>43</v>
      </c>
      <c r="O122" s="46"/>
      <c r="P122" s="229">
        <f>O122*H122</f>
        <v>0</v>
      </c>
      <c r="Q122" s="229">
        <v>0</v>
      </c>
      <c r="R122" s="229">
        <f>Q122*H122</f>
        <v>0</v>
      </c>
      <c r="S122" s="229">
        <v>0</v>
      </c>
      <c r="T122" s="230">
        <f>S122*H122</f>
        <v>0</v>
      </c>
      <c r="AR122" s="23" t="s">
        <v>494</v>
      </c>
      <c r="AT122" s="23" t="s">
        <v>137</v>
      </c>
      <c r="AU122" s="23" t="s">
        <v>82</v>
      </c>
      <c r="AY122" s="23" t="s">
        <v>134</v>
      </c>
      <c r="BE122" s="231">
        <f>IF(N122="základní",J122,0)</f>
        <v>0</v>
      </c>
      <c r="BF122" s="231">
        <f>IF(N122="snížená",J122,0)</f>
        <v>0</v>
      </c>
      <c r="BG122" s="231">
        <f>IF(N122="zákl. přenesená",J122,0)</f>
        <v>0</v>
      </c>
      <c r="BH122" s="231">
        <f>IF(N122="sníž. přenesená",J122,0)</f>
        <v>0</v>
      </c>
      <c r="BI122" s="231">
        <f>IF(N122="nulová",J122,0)</f>
        <v>0</v>
      </c>
      <c r="BJ122" s="23" t="s">
        <v>80</v>
      </c>
      <c r="BK122" s="231">
        <f>ROUND(I122*H122,2)</f>
        <v>0</v>
      </c>
      <c r="BL122" s="23" t="s">
        <v>494</v>
      </c>
      <c r="BM122" s="23" t="s">
        <v>485</v>
      </c>
    </row>
    <row r="123" spans="2:65" s="1" customFormat="1" ht="16.5" customHeight="1">
      <c r="B123" s="45"/>
      <c r="C123" s="220" t="s">
        <v>359</v>
      </c>
      <c r="D123" s="220" t="s">
        <v>137</v>
      </c>
      <c r="E123" s="221" t="s">
        <v>1547</v>
      </c>
      <c r="F123" s="222" t="s">
        <v>1548</v>
      </c>
      <c r="G123" s="223" t="s">
        <v>1193</v>
      </c>
      <c r="H123" s="224">
        <v>2</v>
      </c>
      <c r="I123" s="225"/>
      <c r="J123" s="226">
        <f>ROUND(I123*H123,2)</f>
        <v>0</v>
      </c>
      <c r="K123" s="222" t="s">
        <v>21</v>
      </c>
      <c r="L123" s="71"/>
      <c r="M123" s="227" t="s">
        <v>21</v>
      </c>
      <c r="N123" s="228" t="s">
        <v>43</v>
      </c>
      <c r="O123" s="46"/>
      <c r="P123" s="229">
        <f>O123*H123</f>
        <v>0</v>
      </c>
      <c r="Q123" s="229">
        <v>0</v>
      </c>
      <c r="R123" s="229">
        <f>Q123*H123</f>
        <v>0</v>
      </c>
      <c r="S123" s="229">
        <v>0</v>
      </c>
      <c r="T123" s="230">
        <f>S123*H123</f>
        <v>0</v>
      </c>
      <c r="AR123" s="23" t="s">
        <v>494</v>
      </c>
      <c r="AT123" s="23" t="s">
        <v>137</v>
      </c>
      <c r="AU123" s="23" t="s">
        <v>82</v>
      </c>
      <c r="AY123" s="23" t="s">
        <v>134</v>
      </c>
      <c r="BE123" s="231">
        <f>IF(N123="základní",J123,0)</f>
        <v>0</v>
      </c>
      <c r="BF123" s="231">
        <f>IF(N123="snížená",J123,0)</f>
        <v>0</v>
      </c>
      <c r="BG123" s="231">
        <f>IF(N123="zákl. přenesená",J123,0)</f>
        <v>0</v>
      </c>
      <c r="BH123" s="231">
        <f>IF(N123="sníž. přenesená",J123,0)</f>
        <v>0</v>
      </c>
      <c r="BI123" s="231">
        <f>IF(N123="nulová",J123,0)</f>
        <v>0</v>
      </c>
      <c r="BJ123" s="23" t="s">
        <v>80</v>
      </c>
      <c r="BK123" s="231">
        <f>ROUND(I123*H123,2)</f>
        <v>0</v>
      </c>
      <c r="BL123" s="23" t="s">
        <v>494</v>
      </c>
      <c r="BM123" s="23" t="s">
        <v>494</v>
      </c>
    </row>
    <row r="124" spans="2:65" s="1" customFormat="1" ht="16.5" customHeight="1">
      <c r="B124" s="45"/>
      <c r="C124" s="220" t="s">
        <v>364</v>
      </c>
      <c r="D124" s="220" t="s">
        <v>137</v>
      </c>
      <c r="E124" s="221" t="s">
        <v>1549</v>
      </c>
      <c r="F124" s="222" t="s">
        <v>1550</v>
      </c>
      <c r="G124" s="223" t="s">
        <v>1193</v>
      </c>
      <c r="H124" s="224">
        <v>5</v>
      </c>
      <c r="I124" s="225"/>
      <c r="J124" s="226">
        <f>ROUND(I124*H124,2)</f>
        <v>0</v>
      </c>
      <c r="K124" s="222" t="s">
        <v>21</v>
      </c>
      <c r="L124" s="71"/>
      <c r="M124" s="227" t="s">
        <v>21</v>
      </c>
      <c r="N124" s="228" t="s">
        <v>43</v>
      </c>
      <c r="O124" s="46"/>
      <c r="P124" s="229">
        <f>O124*H124</f>
        <v>0</v>
      </c>
      <c r="Q124" s="229">
        <v>0</v>
      </c>
      <c r="R124" s="229">
        <f>Q124*H124</f>
        <v>0</v>
      </c>
      <c r="S124" s="229">
        <v>0</v>
      </c>
      <c r="T124" s="230">
        <f>S124*H124</f>
        <v>0</v>
      </c>
      <c r="AR124" s="23" t="s">
        <v>494</v>
      </c>
      <c r="AT124" s="23" t="s">
        <v>137</v>
      </c>
      <c r="AU124" s="23" t="s">
        <v>82</v>
      </c>
      <c r="AY124" s="23" t="s">
        <v>134</v>
      </c>
      <c r="BE124" s="231">
        <f>IF(N124="základní",J124,0)</f>
        <v>0</v>
      </c>
      <c r="BF124" s="231">
        <f>IF(N124="snížená",J124,0)</f>
        <v>0</v>
      </c>
      <c r="BG124" s="231">
        <f>IF(N124="zákl. přenesená",J124,0)</f>
        <v>0</v>
      </c>
      <c r="BH124" s="231">
        <f>IF(N124="sníž. přenesená",J124,0)</f>
        <v>0</v>
      </c>
      <c r="BI124" s="231">
        <f>IF(N124="nulová",J124,0)</f>
        <v>0</v>
      </c>
      <c r="BJ124" s="23" t="s">
        <v>80</v>
      </c>
      <c r="BK124" s="231">
        <f>ROUND(I124*H124,2)</f>
        <v>0</v>
      </c>
      <c r="BL124" s="23" t="s">
        <v>494</v>
      </c>
      <c r="BM124" s="23" t="s">
        <v>506</v>
      </c>
    </row>
    <row r="125" spans="2:65" s="1" customFormat="1" ht="16.5" customHeight="1">
      <c r="B125" s="45"/>
      <c r="C125" s="220" t="s">
        <v>368</v>
      </c>
      <c r="D125" s="220" t="s">
        <v>137</v>
      </c>
      <c r="E125" s="221" t="s">
        <v>1551</v>
      </c>
      <c r="F125" s="222" t="s">
        <v>1552</v>
      </c>
      <c r="G125" s="223" t="s">
        <v>245</v>
      </c>
      <c r="H125" s="224">
        <v>50</v>
      </c>
      <c r="I125" s="225"/>
      <c r="J125" s="226">
        <f>ROUND(I125*H125,2)</f>
        <v>0</v>
      </c>
      <c r="K125" s="222" t="s">
        <v>21</v>
      </c>
      <c r="L125" s="71"/>
      <c r="M125" s="227" t="s">
        <v>21</v>
      </c>
      <c r="N125" s="228" t="s">
        <v>43</v>
      </c>
      <c r="O125" s="46"/>
      <c r="P125" s="229">
        <f>O125*H125</f>
        <v>0</v>
      </c>
      <c r="Q125" s="229">
        <v>0</v>
      </c>
      <c r="R125" s="229">
        <f>Q125*H125</f>
        <v>0</v>
      </c>
      <c r="S125" s="229">
        <v>0</v>
      </c>
      <c r="T125" s="230">
        <f>S125*H125</f>
        <v>0</v>
      </c>
      <c r="AR125" s="23" t="s">
        <v>494</v>
      </c>
      <c r="AT125" s="23" t="s">
        <v>137</v>
      </c>
      <c r="AU125" s="23" t="s">
        <v>82</v>
      </c>
      <c r="AY125" s="23" t="s">
        <v>134</v>
      </c>
      <c r="BE125" s="231">
        <f>IF(N125="základní",J125,0)</f>
        <v>0</v>
      </c>
      <c r="BF125" s="231">
        <f>IF(N125="snížená",J125,0)</f>
        <v>0</v>
      </c>
      <c r="BG125" s="231">
        <f>IF(N125="zákl. přenesená",J125,0)</f>
        <v>0</v>
      </c>
      <c r="BH125" s="231">
        <f>IF(N125="sníž. přenesená",J125,0)</f>
        <v>0</v>
      </c>
      <c r="BI125" s="231">
        <f>IF(N125="nulová",J125,0)</f>
        <v>0</v>
      </c>
      <c r="BJ125" s="23" t="s">
        <v>80</v>
      </c>
      <c r="BK125" s="231">
        <f>ROUND(I125*H125,2)</f>
        <v>0</v>
      </c>
      <c r="BL125" s="23" t="s">
        <v>494</v>
      </c>
      <c r="BM125" s="23" t="s">
        <v>518</v>
      </c>
    </row>
    <row r="126" spans="2:65" s="1" customFormat="1" ht="16.5" customHeight="1">
      <c r="B126" s="45"/>
      <c r="C126" s="220" t="s">
        <v>374</v>
      </c>
      <c r="D126" s="220" t="s">
        <v>137</v>
      </c>
      <c r="E126" s="221" t="s">
        <v>1553</v>
      </c>
      <c r="F126" s="222" t="s">
        <v>1554</v>
      </c>
      <c r="G126" s="223" t="s">
        <v>1193</v>
      </c>
      <c r="H126" s="224">
        <v>3</v>
      </c>
      <c r="I126" s="225"/>
      <c r="J126" s="226">
        <f>ROUND(I126*H126,2)</f>
        <v>0</v>
      </c>
      <c r="K126" s="222" t="s">
        <v>21</v>
      </c>
      <c r="L126" s="71"/>
      <c r="M126" s="227" t="s">
        <v>21</v>
      </c>
      <c r="N126" s="228" t="s">
        <v>43</v>
      </c>
      <c r="O126" s="46"/>
      <c r="P126" s="229">
        <f>O126*H126</f>
        <v>0</v>
      </c>
      <c r="Q126" s="229">
        <v>0</v>
      </c>
      <c r="R126" s="229">
        <f>Q126*H126</f>
        <v>0</v>
      </c>
      <c r="S126" s="229">
        <v>0</v>
      </c>
      <c r="T126" s="230">
        <f>S126*H126</f>
        <v>0</v>
      </c>
      <c r="AR126" s="23" t="s">
        <v>494</v>
      </c>
      <c r="AT126" s="23" t="s">
        <v>137</v>
      </c>
      <c r="AU126" s="23" t="s">
        <v>82</v>
      </c>
      <c r="AY126" s="23" t="s">
        <v>134</v>
      </c>
      <c r="BE126" s="231">
        <f>IF(N126="základní",J126,0)</f>
        <v>0</v>
      </c>
      <c r="BF126" s="231">
        <f>IF(N126="snížená",J126,0)</f>
        <v>0</v>
      </c>
      <c r="BG126" s="231">
        <f>IF(N126="zákl. přenesená",J126,0)</f>
        <v>0</v>
      </c>
      <c r="BH126" s="231">
        <f>IF(N126="sníž. přenesená",J126,0)</f>
        <v>0</v>
      </c>
      <c r="BI126" s="231">
        <f>IF(N126="nulová",J126,0)</f>
        <v>0</v>
      </c>
      <c r="BJ126" s="23" t="s">
        <v>80</v>
      </c>
      <c r="BK126" s="231">
        <f>ROUND(I126*H126,2)</f>
        <v>0</v>
      </c>
      <c r="BL126" s="23" t="s">
        <v>494</v>
      </c>
      <c r="BM126" s="23" t="s">
        <v>530</v>
      </c>
    </row>
    <row r="127" spans="2:65" s="1" customFormat="1" ht="16.5" customHeight="1">
      <c r="B127" s="45"/>
      <c r="C127" s="220" t="s">
        <v>382</v>
      </c>
      <c r="D127" s="220" t="s">
        <v>137</v>
      </c>
      <c r="E127" s="221" t="s">
        <v>1555</v>
      </c>
      <c r="F127" s="222" t="s">
        <v>1556</v>
      </c>
      <c r="G127" s="223" t="s">
        <v>245</v>
      </c>
      <c r="H127" s="224">
        <v>20</v>
      </c>
      <c r="I127" s="225"/>
      <c r="J127" s="226">
        <f>ROUND(I127*H127,2)</f>
        <v>0</v>
      </c>
      <c r="K127" s="222" t="s">
        <v>21</v>
      </c>
      <c r="L127" s="71"/>
      <c r="M127" s="227" t="s">
        <v>21</v>
      </c>
      <c r="N127" s="228" t="s">
        <v>43</v>
      </c>
      <c r="O127" s="46"/>
      <c r="P127" s="229">
        <f>O127*H127</f>
        <v>0</v>
      </c>
      <c r="Q127" s="229">
        <v>0</v>
      </c>
      <c r="R127" s="229">
        <f>Q127*H127</f>
        <v>0</v>
      </c>
      <c r="S127" s="229">
        <v>0</v>
      </c>
      <c r="T127" s="230">
        <f>S127*H127</f>
        <v>0</v>
      </c>
      <c r="AR127" s="23" t="s">
        <v>494</v>
      </c>
      <c r="AT127" s="23" t="s">
        <v>137</v>
      </c>
      <c r="AU127" s="23" t="s">
        <v>82</v>
      </c>
      <c r="AY127" s="23" t="s">
        <v>134</v>
      </c>
      <c r="BE127" s="231">
        <f>IF(N127="základní",J127,0)</f>
        <v>0</v>
      </c>
      <c r="BF127" s="231">
        <f>IF(N127="snížená",J127,0)</f>
        <v>0</v>
      </c>
      <c r="BG127" s="231">
        <f>IF(N127="zákl. přenesená",J127,0)</f>
        <v>0</v>
      </c>
      <c r="BH127" s="231">
        <f>IF(N127="sníž. přenesená",J127,0)</f>
        <v>0</v>
      </c>
      <c r="BI127" s="231">
        <f>IF(N127="nulová",J127,0)</f>
        <v>0</v>
      </c>
      <c r="BJ127" s="23" t="s">
        <v>80</v>
      </c>
      <c r="BK127" s="231">
        <f>ROUND(I127*H127,2)</f>
        <v>0</v>
      </c>
      <c r="BL127" s="23" t="s">
        <v>494</v>
      </c>
      <c r="BM127" s="23" t="s">
        <v>540</v>
      </c>
    </row>
    <row r="128" spans="2:65" s="1" customFormat="1" ht="16.5" customHeight="1">
      <c r="B128" s="45"/>
      <c r="C128" s="220" t="s">
        <v>387</v>
      </c>
      <c r="D128" s="220" t="s">
        <v>137</v>
      </c>
      <c r="E128" s="221" t="s">
        <v>1533</v>
      </c>
      <c r="F128" s="222" t="s">
        <v>1534</v>
      </c>
      <c r="G128" s="223" t="s">
        <v>1193</v>
      </c>
      <c r="H128" s="224">
        <v>3</v>
      </c>
      <c r="I128" s="225"/>
      <c r="J128" s="226">
        <f>ROUND(I128*H128,2)</f>
        <v>0</v>
      </c>
      <c r="K128" s="222" t="s">
        <v>21</v>
      </c>
      <c r="L128" s="71"/>
      <c r="M128" s="227" t="s">
        <v>21</v>
      </c>
      <c r="N128" s="228" t="s">
        <v>43</v>
      </c>
      <c r="O128" s="46"/>
      <c r="P128" s="229">
        <f>O128*H128</f>
        <v>0</v>
      </c>
      <c r="Q128" s="229">
        <v>0</v>
      </c>
      <c r="R128" s="229">
        <f>Q128*H128</f>
        <v>0</v>
      </c>
      <c r="S128" s="229">
        <v>0</v>
      </c>
      <c r="T128" s="230">
        <f>S128*H128</f>
        <v>0</v>
      </c>
      <c r="AR128" s="23" t="s">
        <v>494</v>
      </c>
      <c r="AT128" s="23" t="s">
        <v>137</v>
      </c>
      <c r="AU128" s="23" t="s">
        <v>82</v>
      </c>
      <c r="AY128" s="23" t="s">
        <v>134</v>
      </c>
      <c r="BE128" s="231">
        <f>IF(N128="základní",J128,0)</f>
        <v>0</v>
      </c>
      <c r="BF128" s="231">
        <f>IF(N128="snížená",J128,0)</f>
        <v>0</v>
      </c>
      <c r="BG128" s="231">
        <f>IF(N128="zákl. přenesená",J128,0)</f>
        <v>0</v>
      </c>
      <c r="BH128" s="231">
        <f>IF(N128="sníž. přenesená",J128,0)</f>
        <v>0</v>
      </c>
      <c r="BI128" s="231">
        <f>IF(N128="nulová",J128,0)</f>
        <v>0</v>
      </c>
      <c r="BJ128" s="23" t="s">
        <v>80</v>
      </c>
      <c r="BK128" s="231">
        <f>ROUND(I128*H128,2)</f>
        <v>0</v>
      </c>
      <c r="BL128" s="23" t="s">
        <v>494</v>
      </c>
      <c r="BM128" s="23" t="s">
        <v>552</v>
      </c>
    </row>
    <row r="129" spans="2:65" s="1" customFormat="1" ht="16.5" customHeight="1">
      <c r="B129" s="45"/>
      <c r="C129" s="220" t="s">
        <v>393</v>
      </c>
      <c r="D129" s="220" t="s">
        <v>137</v>
      </c>
      <c r="E129" s="221" t="s">
        <v>1557</v>
      </c>
      <c r="F129" s="222" t="s">
        <v>1558</v>
      </c>
      <c r="G129" s="223" t="s">
        <v>1193</v>
      </c>
      <c r="H129" s="224">
        <v>4</v>
      </c>
      <c r="I129" s="225"/>
      <c r="J129" s="226">
        <f>ROUND(I129*H129,2)</f>
        <v>0</v>
      </c>
      <c r="K129" s="222" t="s">
        <v>21</v>
      </c>
      <c r="L129" s="71"/>
      <c r="M129" s="227" t="s">
        <v>21</v>
      </c>
      <c r="N129" s="228" t="s">
        <v>43</v>
      </c>
      <c r="O129" s="46"/>
      <c r="P129" s="229">
        <f>O129*H129</f>
        <v>0</v>
      </c>
      <c r="Q129" s="229">
        <v>0</v>
      </c>
      <c r="R129" s="229">
        <f>Q129*H129</f>
        <v>0</v>
      </c>
      <c r="S129" s="229">
        <v>0</v>
      </c>
      <c r="T129" s="230">
        <f>S129*H129</f>
        <v>0</v>
      </c>
      <c r="AR129" s="23" t="s">
        <v>494</v>
      </c>
      <c r="AT129" s="23" t="s">
        <v>137</v>
      </c>
      <c r="AU129" s="23" t="s">
        <v>82</v>
      </c>
      <c r="AY129" s="23" t="s">
        <v>134</v>
      </c>
      <c r="BE129" s="231">
        <f>IF(N129="základní",J129,0)</f>
        <v>0</v>
      </c>
      <c r="BF129" s="231">
        <f>IF(N129="snížená",J129,0)</f>
        <v>0</v>
      </c>
      <c r="BG129" s="231">
        <f>IF(N129="zákl. přenesená",J129,0)</f>
        <v>0</v>
      </c>
      <c r="BH129" s="231">
        <f>IF(N129="sníž. přenesená",J129,0)</f>
        <v>0</v>
      </c>
      <c r="BI129" s="231">
        <f>IF(N129="nulová",J129,0)</f>
        <v>0</v>
      </c>
      <c r="BJ129" s="23" t="s">
        <v>80</v>
      </c>
      <c r="BK129" s="231">
        <f>ROUND(I129*H129,2)</f>
        <v>0</v>
      </c>
      <c r="BL129" s="23" t="s">
        <v>494</v>
      </c>
      <c r="BM129" s="23" t="s">
        <v>561</v>
      </c>
    </row>
    <row r="130" spans="2:65" s="1" customFormat="1" ht="16.5" customHeight="1">
      <c r="B130" s="45"/>
      <c r="C130" s="220" t="s">
        <v>397</v>
      </c>
      <c r="D130" s="220" t="s">
        <v>137</v>
      </c>
      <c r="E130" s="221" t="s">
        <v>1559</v>
      </c>
      <c r="F130" s="222" t="s">
        <v>1560</v>
      </c>
      <c r="G130" s="223" t="s">
        <v>1193</v>
      </c>
      <c r="H130" s="224">
        <v>4</v>
      </c>
      <c r="I130" s="225"/>
      <c r="J130" s="226">
        <f>ROUND(I130*H130,2)</f>
        <v>0</v>
      </c>
      <c r="K130" s="222" t="s">
        <v>21</v>
      </c>
      <c r="L130" s="71"/>
      <c r="M130" s="227" t="s">
        <v>21</v>
      </c>
      <c r="N130" s="228" t="s">
        <v>43</v>
      </c>
      <c r="O130" s="46"/>
      <c r="P130" s="229">
        <f>O130*H130</f>
        <v>0</v>
      </c>
      <c r="Q130" s="229">
        <v>0</v>
      </c>
      <c r="R130" s="229">
        <f>Q130*H130</f>
        <v>0</v>
      </c>
      <c r="S130" s="229">
        <v>0</v>
      </c>
      <c r="T130" s="230">
        <f>S130*H130</f>
        <v>0</v>
      </c>
      <c r="AR130" s="23" t="s">
        <v>494</v>
      </c>
      <c r="AT130" s="23" t="s">
        <v>137</v>
      </c>
      <c r="AU130" s="23" t="s">
        <v>82</v>
      </c>
      <c r="AY130" s="23" t="s">
        <v>134</v>
      </c>
      <c r="BE130" s="231">
        <f>IF(N130="základní",J130,0)</f>
        <v>0</v>
      </c>
      <c r="BF130" s="231">
        <f>IF(N130="snížená",J130,0)</f>
        <v>0</v>
      </c>
      <c r="BG130" s="231">
        <f>IF(N130="zákl. přenesená",J130,0)</f>
        <v>0</v>
      </c>
      <c r="BH130" s="231">
        <f>IF(N130="sníž. přenesená",J130,0)</f>
        <v>0</v>
      </c>
      <c r="BI130" s="231">
        <f>IF(N130="nulová",J130,0)</f>
        <v>0</v>
      </c>
      <c r="BJ130" s="23" t="s">
        <v>80</v>
      </c>
      <c r="BK130" s="231">
        <f>ROUND(I130*H130,2)</f>
        <v>0</v>
      </c>
      <c r="BL130" s="23" t="s">
        <v>494</v>
      </c>
      <c r="BM130" s="23" t="s">
        <v>570</v>
      </c>
    </row>
    <row r="131" spans="2:65" s="1" customFormat="1" ht="16.5" customHeight="1">
      <c r="B131" s="45"/>
      <c r="C131" s="220" t="s">
        <v>403</v>
      </c>
      <c r="D131" s="220" t="s">
        <v>137</v>
      </c>
      <c r="E131" s="221" t="s">
        <v>1561</v>
      </c>
      <c r="F131" s="222" t="s">
        <v>1562</v>
      </c>
      <c r="G131" s="223" t="s">
        <v>1193</v>
      </c>
      <c r="H131" s="224">
        <v>120</v>
      </c>
      <c r="I131" s="225"/>
      <c r="J131" s="226">
        <f>ROUND(I131*H131,2)</f>
        <v>0</v>
      </c>
      <c r="K131" s="222" t="s">
        <v>21</v>
      </c>
      <c r="L131" s="71"/>
      <c r="M131" s="227" t="s">
        <v>21</v>
      </c>
      <c r="N131" s="228" t="s">
        <v>43</v>
      </c>
      <c r="O131" s="46"/>
      <c r="P131" s="229">
        <f>O131*H131</f>
        <v>0</v>
      </c>
      <c r="Q131" s="229">
        <v>0</v>
      </c>
      <c r="R131" s="229">
        <f>Q131*H131</f>
        <v>0</v>
      </c>
      <c r="S131" s="229">
        <v>0</v>
      </c>
      <c r="T131" s="230">
        <f>S131*H131</f>
        <v>0</v>
      </c>
      <c r="AR131" s="23" t="s">
        <v>494</v>
      </c>
      <c r="AT131" s="23" t="s">
        <v>137</v>
      </c>
      <c r="AU131" s="23" t="s">
        <v>82</v>
      </c>
      <c r="AY131" s="23" t="s">
        <v>134</v>
      </c>
      <c r="BE131" s="231">
        <f>IF(N131="základní",J131,0)</f>
        <v>0</v>
      </c>
      <c r="BF131" s="231">
        <f>IF(N131="snížená",J131,0)</f>
        <v>0</v>
      </c>
      <c r="BG131" s="231">
        <f>IF(N131="zákl. přenesená",J131,0)</f>
        <v>0</v>
      </c>
      <c r="BH131" s="231">
        <f>IF(N131="sníž. přenesená",J131,0)</f>
        <v>0</v>
      </c>
      <c r="BI131" s="231">
        <f>IF(N131="nulová",J131,0)</f>
        <v>0</v>
      </c>
      <c r="BJ131" s="23" t="s">
        <v>80</v>
      </c>
      <c r="BK131" s="231">
        <f>ROUND(I131*H131,2)</f>
        <v>0</v>
      </c>
      <c r="BL131" s="23" t="s">
        <v>494</v>
      </c>
      <c r="BM131" s="23" t="s">
        <v>580</v>
      </c>
    </row>
    <row r="132" spans="2:65" s="1" customFormat="1" ht="16.5" customHeight="1">
      <c r="B132" s="45"/>
      <c r="C132" s="220" t="s">
        <v>407</v>
      </c>
      <c r="D132" s="220" t="s">
        <v>137</v>
      </c>
      <c r="E132" s="221" t="s">
        <v>1563</v>
      </c>
      <c r="F132" s="222" t="s">
        <v>1564</v>
      </c>
      <c r="G132" s="223" t="s">
        <v>21</v>
      </c>
      <c r="H132" s="224">
        <v>5</v>
      </c>
      <c r="I132" s="225"/>
      <c r="J132" s="226">
        <f>ROUND(I132*H132,2)</f>
        <v>0</v>
      </c>
      <c r="K132" s="222" t="s">
        <v>21</v>
      </c>
      <c r="L132" s="71"/>
      <c r="M132" s="227" t="s">
        <v>21</v>
      </c>
      <c r="N132" s="228" t="s">
        <v>43</v>
      </c>
      <c r="O132" s="46"/>
      <c r="P132" s="229">
        <f>O132*H132</f>
        <v>0</v>
      </c>
      <c r="Q132" s="229">
        <v>0</v>
      </c>
      <c r="R132" s="229">
        <f>Q132*H132</f>
        <v>0</v>
      </c>
      <c r="S132" s="229">
        <v>0</v>
      </c>
      <c r="T132" s="230">
        <f>S132*H132</f>
        <v>0</v>
      </c>
      <c r="AR132" s="23" t="s">
        <v>494</v>
      </c>
      <c r="AT132" s="23" t="s">
        <v>137</v>
      </c>
      <c r="AU132" s="23" t="s">
        <v>82</v>
      </c>
      <c r="AY132" s="23" t="s">
        <v>134</v>
      </c>
      <c r="BE132" s="231">
        <f>IF(N132="základní",J132,0)</f>
        <v>0</v>
      </c>
      <c r="BF132" s="231">
        <f>IF(N132="snížená",J132,0)</f>
        <v>0</v>
      </c>
      <c r="BG132" s="231">
        <f>IF(N132="zákl. přenesená",J132,0)</f>
        <v>0</v>
      </c>
      <c r="BH132" s="231">
        <f>IF(N132="sníž. přenesená",J132,0)</f>
        <v>0</v>
      </c>
      <c r="BI132" s="231">
        <f>IF(N132="nulová",J132,0)</f>
        <v>0</v>
      </c>
      <c r="BJ132" s="23" t="s">
        <v>80</v>
      </c>
      <c r="BK132" s="231">
        <f>ROUND(I132*H132,2)</f>
        <v>0</v>
      </c>
      <c r="BL132" s="23" t="s">
        <v>494</v>
      </c>
      <c r="BM132" s="23" t="s">
        <v>591</v>
      </c>
    </row>
    <row r="133" spans="2:65" s="1" customFormat="1" ht="16.5" customHeight="1">
      <c r="B133" s="45"/>
      <c r="C133" s="220" t="s">
        <v>412</v>
      </c>
      <c r="D133" s="220" t="s">
        <v>137</v>
      </c>
      <c r="E133" s="221" t="s">
        <v>1565</v>
      </c>
      <c r="F133" s="222" t="s">
        <v>1566</v>
      </c>
      <c r="G133" s="223" t="s">
        <v>1193</v>
      </c>
      <c r="H133" s="224">
        <v>5</v>
      </c>
      <c r="I133" s="225"/>
      <c r="J133" s="226">
        <f>ROUND(I133*H133,2)</f>
        <v>0</v>
      </c>
      <c r="K133" s="222" t="s">
        <v>21</v>
      </c>
      <c r="L133" s="71"/>
      <c r="M133" s="227" t="s">
        <v>21</v>
      </c>
      <c r="N133" s="228" t="s">
        <v>43</v>
      </c>
      <c r="O133" s="46"/>
      <c r="P133" s="229">
        <f>O133*H133</f>
        <v>0</v>
      </c>
      <c r="Q133" s="229">
        <v>0</v>
      </c>
      <c r="R133" s="229">
        <f>Q133*H133</f>
        <v>0</v>
      </c>
      <c r="S133" s="229">
        <v>0</v>
      </c>
      <c r="T133" s="230">
        <f>S133*H133</f>
        <v>0</v>
      </c>
      <c r="AR133" s="23" t="s">
        <v>494</v>
      </c>
      <c r="AT133" s="23" t="s">
        <v>137</v>
      </c>
      <c r="AU133" s="23" t="s">
        <v>82</v>
      </c>
      <c r="AY133" s="23" t="s">
        <v>134</v>
      </c>
      <c r="BE133" s="231">
        <f>IF(N133="základní",J133,0)</f>
        <v>0</v>
      </c>
      <c r="BF133" s="231">
        <f>IF(N133="snížená",J133,0)</f>
        <v>0</v>
      </c>
      <c r="BG133" s="231">
        <f>IF(N133="zákl. přenesená",J133,0)</f>
        <v>0</v>
      </c>
      <c r="BH133" s="231">
        <f>IF(N133="sníž. přenesená",J133,0)</f>
        <v>0</v>
      </c>
      <c r="BI133" s="231">
        <f>IF(N133="nulová",J133,0)</f>
        <v>0</v>
      </c>
      <c r="BJ133" s="23" t="s">
        <v>80</v>
      </c>
      <c r="BK133" s="231">
        <f>ROUND(I133*H133,2)</f>
        <v>0</v>
      </c>
      <c r="BL133" s="23" t="s">
        <v>494</v>
      </c>
      <c r="BM133" s="23" t="s">
        <v>599</v>
      </c>
    </row>
    <row r="134" spans="2:65" s="1" customFormat="1" ht="16.5" customHeight="1">
      <c r="B134" s="45"/>
      <c r="C134" s="220" t="s">
        <v>418</v>
      </c>
      <c r="D134" s="220" t="s">
        <v>137</v>
      </c>
      <c r="E134" s="221" t="s">
        <v>1567</v>
      </c>
      <c r="F134" s="222" t="s">
        <v>1568</v>
      </c>
      <c r="G134" s="223" t="s">
        <v>1193</v>
      </c>
      <c r="H134" s="224">
        <v>5</v>
      </c>
      <c r="I134" s="225"/>
      <c r="J134" s="226">
        <f>ROUND(I134*H134,2)</f>
        <v>0</v>
      </c>
      <c r="K134" s="222" t="s">
        <v>21</v>
      </c>
      <c r="L134" s="71"/>
      <c r="M134" s="227" t="s">
        <v>21</v>
      </c>
      <c r="N134" s="228" t="s">
        <v>43</v>
      </c>
      <c r="O134" s="46"/>
      <c r="P134" s="229">
        <f>O134*H134</f>
        <v>0</v>
      </c>
      <c r="Q134" s="229">
        <v>0</v>
      </c>
      <c r="R134" s="229">
        <f>Q134*H134</f>
        <v>0</v>
      </c>
      <c r="S134" s="229">
        <v>0</v>
      </c>
      <c r="T134" s="230">
        <f>S134*H134</f>
        <v>0</v>
      </c>
      <c r="AR134" s="23" t="s">
        <v>494</v>
      </c>
      <c r="AT134" s="23" t="s">
        <v>137</v>
      </c>
      <c r="AU134" s="23" t="s">
        <v>82</v>
      </c>
      <c r="AY134" s="23" t="s">
        <v>134</v>
      </c>
      <c r="BE134" s="231">
        <f>IF(N134="základní",J134,0)</f>
        <v>0</v>
      </c>
      <c r="BF134" s="231">
        <f>IF(N134="snížená",J134,0)</f>
        <v>0</v>
      </c>
      <c r="BG134" s="231">
        <f>IF(N134="zákl. přenesená",J134,0)</f>
        <v>0</v>
      </c>
      <c r="BH134" s="231">
        <f>IF(N134="sníž. přenesená",J134,0)</f>
        <v>0</v>
      </c>
      <c r="BI134" s="231">
        <f>IF(N134="nulová",J134,0)</f>
        <v>0</v>
      </c>
      <c r="BJ134" s="23" t="s">
        <v>80</v>
      </c>
      <c r="BK134" s="231">
        <f>ROUND(I134*H134,2)</f>
        <v>0</v>
      </c>
      <c r="BL134" s="23" t="s">
        <v>494</v>
      </c>
      <c r="BM134" s="23" t="s">
        <v>607</v>
      </c>
    </row>
    <row r="135" spans="2:65" s="1" customFormat="1" ht="16.5" customHeight="1">
      <c r="B135" s="45"/>
      <c r="C135" s="220" t="s">
        <v>422</v>
      </c>
      <c r="D135" s="220" t="s">
        <v>137</v>
      </c>
      <c r="E135" s="221" t="s">
        <v>1569</v>
      </c>
      <c r="F135" s="222" t="s">
        <v>1570</v>
      </c>
      <c r="G135" s="223" t="s">
        <v>1193</v>
      </c>
      <c r="H135" s="224">
        <v>5</v>
      </c>
      <c r="I135" s="225"/>
      <c r="J135" s="226">
        <f>ROUND(I135*H135,2)</f>
        <v>0</v>
      </c>
      <c r="K135" s="222" t="s">
        <v>21</v>
      </c>
      <c r="L135" s="71"/>
      <c r="M135" s="227" t="s">
        <v>21</v>
      </c>
      <c r="N135" s="228" t="s">
        <v>43</v>
      </c>
      <c r="O135" s="46"/>
      <c r="P135" s="229">
        <f>O135*H135</f>
        <v>0</v>
      </c>
      <c r="Q135" s="229">
        <v>0</v>
      </c>
      <c r="R135" s="229">
        <f>Q135*H135</f>
        <v>0</v>
      </c>
      <c r="S135" s="229">
        <v>0</v>
      </c>
      <c r="T135" s="230">
        <f>S135*H135</f>
        <v>0</v>
      </c>
      <c r="AR135" s="23" t="s">
        <v>494</v>
      </c>
      <c r="AT135" s="23" t="s">
        <v>137</v>
      </c>
      <c r="AU135" s="23" t="s">
        <v>82</v>
      </c>
      <c r="AY135" s="23" t="s">
        <v>134</v>
      </c>
      <c r="BE135" s="231">
        <f>IF(N135="základní",J135,0)</f>
        <v>0</v>
      </c>
      <c r="BF135" s="231">
        <f>IF(N135="snížená",J135,0)</f>
        <v>0</v>
      </c>
      <c r="BG135" s="231">
        <f>IF(N135="zákl. přenesená",J135,0)</f>
        <v>0</v>
      </c>
      <c r="BH135" s="231">
        <f>IF(N135="sníž. přenesená",J135,0)</f>
        <v>0</v>
      </c>
      <c r="BI135" s="231">
        <f>IF(N135="nulová",J135,0)</f>
        <v>0</v>
      </c>
      <c r="BJ135" s="23" t="s">
        <v>80</v>
      </c>
      <c r="BK135" s="231">
        <f>ROUND(I135*H135,2)</f>
        <v>0</v>
      </c>
      <c r="BL135" s="23" t="s">
        <v>494</v>
      </c>
      <c r="BM135" s="23" t="s">
        <v>615</v>
      </c>
    </row>
    <row r="136" spans="2:65" s="1" customFormat="1" ht="16.5" customHeight="1">
      <c r="B136" s="45"/>
      <c r="C136" s="220" t="s">
        <v>426</v>
      </c>
      <c r="D136" s="220" t="s">
        <v>137</v>
      </c>
      <c r="E136" s="221" t="s">
        <v>1571</v>
      </c>
      <c r="F136" s="222" t="s">
        <v>1572</v>
      </c>
      <c r="G136" s="223" t="s">
        <v>21</v>
      </c>
      <c r="H136" s="224">
        <v>1</v>
      </c>
      <c r="I136" s="225"/>
      <c r="J136" s="226">
        <f>ROUND(I136*H136,2)</f>
        <v>0</v>
      </c>
      <c r="K136" s="222" t="s">
        <v>21</v>
      </c>
      <c r="L136" s="71"/>
      <c r="M136" s="227" t="s">
        <v>21</v>
      </c>
      <c r="N136" s="228" t="s">
        <v>43</v>
      </c>
      <c r="O136" s="46"/>
      <c r="P136" s="229">
        <f>O136*H136</f>
        <v>0</v>
      </c>
      <c r="Q136" s="229">
        <v>0</v>
      </c>
      <c r="R136" s="229">
        <f>Q136*H136</f>
        <v>0</v>
      </c>
      <c r="S136" s="229">
        <v>0</v>
      </c>
      <c r="T136" s="230">
        <f>S136*H136</f>
        <v>0</v>
      </c>
      <c r="AR136" s="23" t="s">
        <v>494</v>
      </c>
      <c r="AT136" s="23" t="s">
        <v>137</v>
      </c>
      <c r="AU136" s="23" t="s">
        <v>82</v>
      </c>
      <c r="AY136" s="23" t="s">
        <v>134</v>
      </c>
      <c r="BE136" s="231">
        <f>IF(N136="základní",J136,0)</f>
        <v>0</v>
      </c>
      <c r="BF136" s="231">
        <f>IF(N136="snížená",J136,0)</f>
        <v>0</v>
      </c>
      <c r="BG136" s="231">
        <f>IF(N136="zákl. přenesená",J136,0)</f>
        <v>0</v>
      </c>
      <c r="BH136" s="231">
        <f>IF(N136="sníž. přenesená",J136,0)</f>
        <v>0</v>
      </c>
      <c r="BI136" s="231">
        <f>IF(N136="nulová",J136,0)</f>
        <v>0</v>
      </c>
      <c r="BJ136" s="23" t="s">
        <v>80</v>
      </c>
      <c r="BK136" s="231">
        <f>ROUND(I136*H136,2)</f>
        <v>0</v>
      </c>
      <c r="BL136" s="23" t="s">
        <v>494</v>
      </c>
      <c r="BM136" s="23" t="s">
        <v>623</v>
      </c>
    </row>
    <row r="137" spans="2:65" s="1" customFormat="1" ht="16.5" customHeight="1">
      <c r="B137" s="45"/>
      <c r="C137" s="220" t="s">
        <v>431</v>
      </c>
      <c r="D137" s="220" t="s">
        <v>137</v>
      </c>
      <c r="E137" s="221" t="s">
        <v>1573</v>
      </c>
      <c r="F137" s="222" t="s">
        <v>1574</v>
      </c>
      <c r="G137" s="223" t="s">
        <v>1193</v>
      </c>
      <c r="H137" s="224">
        <v>1</v>
      </c>
      <c r="I137" s="225"/>
      <c r="J137" s="226">
        <f>ROUND(I137*H137,2)</f>
        <v>0</v>
      </c>
      <c r="K137" s="222" t="s">
        <v>21</v>
      </c>
      <c r="L137" s="71"/>
      <c r="M137" s="227" t="s">
        <v>21</v>
      </c>
      <c r="N137" s="228" t="s">
        <v>43</v>
      </c>
      <c r="O137" s="46"/>
      <c r="P137" s="229">
        <f>O137*H137</f>
        <v>0</v>
      </c>
      <c r="Q137" s="229">
        <v>0</v>
      </c>
      <c r="R137" s="229">
        <f>Q137*H137</f>
        <v>0</v>
      </c>
      <c r="S137" s="229">
        <v>0</v>
      </c>
      <c r="T137" s="230">
        <f>S137*H137</f>
        <v>0</v>
      </c>
      <c r="AR137" s="23" t="s">
        <v>494</v>
      </c>
      <c r="AT137" s="23" t="s">
        <v>137</v>
      </c>
      <c r="AU137" s="23" t="s">
        <v>82</v>
      </c>
      <c r="AY137" s="23" t="s">
        <v>134</v>
      </c>
      <c r="BE137" s="231">
        <f>IF(N137="základní",J137,0)</f>
        <v>0</v>
      </c>
      <c r="BF137" s="231">
        <f>IF(N137="snížená",J137,0)</f>
        <v>0</v>
      </c>
      <c r="BG137" s="231">
        <f>IF(N137="zákl. přenesená",J137,0)</f>
        <v>0</v>
      </c>
      <c r="BH137" s="231">
        <f>IF(N137="sníž. přenesená",J137,0)</f>
        <v>0</v>
      </c>
      <c r="BI137" s="231">
        <f>IF(N137="nulová",J137,0)</f>
        <v>0</v>
      </c>
      <c r="BJ137" s="23" t="s">
        <v>80</v>
      </c>
      <c r="BK137" s="231">
        <f>ROUND(I137*H137,2)</f>
        <v>0</v>
      </c>
      <c r="BL137" s="23" t="s">
        <v>494</v>
      </c>
      <c r="BM137" s="23" t="s">
        <v>631</v>
      </c>
    </row>
    <row r="138" spans="2:65" s="1" customFormat="1" ht="16.5" customHeight="1">
      <c r="B138" s="45"/>
      <c r="C138" s="220" t="s">
        <v>439</v>
      </c>
      <c r="D138" s="220" t="s">
        <v>137</v>
      </c>
      <c r="E138" s="221" t="s">
        <v>1575</v>
      </c>
      <c r="F138" s="222" t="s">
        <v>1576</v>
      </c>
      <c r="G138" s="223" t="s">
        <v>1193</v>
      </c>
      <c r="H138" s="224">
        <v>1</v>
      </c>
      <c r="I138" s="225"/>
      <c r="J138" s="226">
        <f>ROUND(I138*H138,2)</f>
        <v>0</v>
      </c>
      <c r="K138" s="222" t="s">
        <v>21</v>
      </c>
      <c r="L138" s="71"/>
      <c r="M138" s="227" t="s">
        <v>21</v>
      </c>
      <c r="N138" s="228" t="s">
        <v>43</v>
      </c>
      <c r="O138" s="46"/>
      <c r="P138" s="229">
        <f>O138*H138</f>
        <v>0</v>
      </c>
      <c r="Q138" s="229">
        <v>0</v>
      </c>
      <c r="R138" s="229">
        <f>Q138*H138</f>
        <v>0</v>
      </c>
      <c r="S138" s="229">
        <v>0</v>
      </c>
      <c r="T138" s="230">
        <f>S138*H138</f>
        <v>0</v>
      </c>
      <c r="AR138" s="23" t="s">
        <v>494</v>
      </c>
      <c r="AT138" s="23" t="s">
        <v>137</v>
      </c>
      <c r="AU138" s="23" t="s">
        <v>82</v>
      </c>
      <c r="AY138" s="23" t="s">
        <v>134</v>
      </c>
      <c r="BE138" s="231">
        <f>IF(N138="základní",J138,0)</f>
        <v>0</v>
      </c>
      <c r="BF138" s="231">
        <f>IF(N138="snížená",J138,0)</f>
        <v>0</v>
      </c>
      <c r="BG138" s="231">
        <f>IF(N138="zákl. přenesená",J138,0)</f>
        <v>0</v>
      </c>
      <c r="BH138" s="231">
        <f>IF(N138="sníž. přenesená",J138,0)</f>
        <v>0</v>
      </c>
      <c r="BI138" s="231">
        <f>IF(N138="nulová",J138,0)</f>
        <v>0</v>
      </c>
      <c r="BJ138" s="23" t="s">
        <v>80</v>
      </c>
      <c r="BK138" s="231">
        <f>ROUND(I138*H138,2)</f>
        <v>0</v>
      </c>
      <c r="BL138" s="23" t="s">
        <v>494</v>
      </c>
      <c r="BM138" s="23" t="s">
        <v>639</v>
      </c>
    </row>
    <row r="139" spans="2:65" s="1" customFormat="1" ht="16.5" customHeight="1">
      <c r="B139" s="45"/>
      <c r="C139" s="220" t="s">
        <v>444</v>
      </c>
      <c r="D139" s="220" t="s">
        <v>137</v>
      </c>
      <c r="E139" s="221" t="s">
        <v>1569</v>
      </c>
      <c r="F139" s="222" t="s">
        <v>1570</v>
      </c>
      <c r="G139" s="223" t="s">
        <v>1193</v>
      </c>
      <c r="H139" s="224">
        <v>1</v>
      </c>
      <c r="I139" s="225"/>
      <c r="J139" s="226">
        <f>ROUND(I139*H139,2)</f>
        <v>0</v>
      </c>
      <c r="K139" s="222" t="s">
        <v>21</v>
      </c>
      <c r="L139" s="71"/>
      <c r="M139" s="227" t="s">
        <v>21</v>
      </c>
      <c r="N139" s="228" t="s">
        <v>43</v>
      </c>
      <c r="O139" s="46"/>
      <c r="P139" s="229">
        <f>O139*H139</f>
        <v>0</v>
      </c>
      <c r="Q139" s="229">
        <v>0</v>
      </c>
      <c r="R139" s="229">
        <f>Q139*H139</f>
        <v>0</v>
      </c>
      <c r="S139" s="229">
        <v>0</v>
      </c>
      <c r="T139" s="230">
        <f>S139*H139</f>
        <v>0</v>
      </c>
      <c r="AR139" s="23" t="s">
        <v>494</v>
      </c>
      <c r="AT139" s="23" t="s">
        <v>137</v>
      </c>
      <c r="AU139" s="23" t="s">
        <v>82</v>
      </c>
      <c r="AY139" s="23" t="s">
        <v>134</v>
      </c>
      <c r="BE139" s="231">
        <f>IF(N139="základní",J139,0)</f>
        <v>0</v>
      </c>
      <c r="BF139" s="231">
        <f>IF(N139="snížená",J139,0)</f>
        <v>0</v>
      </c>
      <c r="BG139" s="231">
        <f>IF(N139="zákl. přenesená",J139,0)</f>
        <v>0</v>
      </c>
      <c r="BH139" s="231">
        <f>IF(N139="sníž. přenesená",J139,0)</f>
        <v>0</v>
      </c>
      <c r="BI139" s="231">
        <f>IF(N139="nulová",J139,0)</f>
        <v>0</v>
      </c>
      <c r="BJ139" s="23" t="s">
        <v>80</v>
      </c>
      <c r="BK139" s="231">
        <f>ROUND(I139*H139,2)</f>
        <v>0</v>
      </c>
      <c r="BL139" s="23" t="s">
        <v>494</v>
      </c>
      <c r="BM139" s="23" t="s">
        <v>649</v>
      </c>
    </row>
    <row r="140" spans="2:65" s="1" customFormat="1" ht="16.5" customHeight="1">
      <c r="B140" s="45"/>
      <c r="C140" s="220" t="s">
        <v>449</v>
      </c>
      <c r="D140" s="220" t="s">
        <v>137</v>
      </c>
      <c r="E140" s="221" t="s">
        <v>1577</v>
      </c>
      <c r="F140" s="222" t="s">
        <v>1578</v>
      </c>
      <c r="G140" s="223" t="s">
        <v>21</v>
      </c>
      <c r="H140" s="224">
        <v>8</v>
      </c>
      <c r="I140" s="225"/>
      <c r="J140" s="226">
        <f>ROUND(I140*H140,2)</f>
        <v>0</v>
      </c>
      <c r="K140" s="222" t="s">
        <v>21</v>
      </c>
      <c r="L140" s="71"/>
      <c r="M140" s="227" t="s">
        <v>21</v>
      </c>
      <c r="N140" s="228" t="s">
        <v>43</v>
      </c>
      <c r="O140" s="46"/>
      <c r="P140" s="229">
        <f>O140*H140</f>
        <v>0</v>
      </c>
      <c r="Q140" s="229">
        <v>0</v>
      </c>
      <c r="R140" s="229">
        <f>Q140*H140</f>
        <v>0</v>
      </c>
      <c r="S140" s="229">
        <v>0</v>
      </c>
      <c r="T140" s="230">
        <f>S140*H140</f>
        <v>0</v>
      </c>
      <c r="AR140" s="23" t="s">
        <v>494</v>
      </c>
      <c r="AT140" s="23" t="s">
        <v>137</v>
      </c>
      <c r="AU140" s="23" t="s">
        <v>82</v>
      </c>
      <c r="AY140" s="23" t="s">
        <v>134</v>
      </c>
      <c r="BE140" s="231">
        <f>IF(N140="základní",J140,0)</f>
        <v>0</v>
      </c>
      <c r="BF140" s="231">
        <f>IF(N140="snížená",J140,0)</f>
        <v>0</v>
      </c>
      <c r="BG140" s="231">
        <f>IF(N140="zákl. přenesená",J140,0)</f>
        <v>0</v>
      </c>
      <c r="BH140" s="231">
        <f>IF(N140="sníž. přenesená",J140,0)</f>
        <v>0</v>
      </c>
      <c r="BI140" s="231">
        <f>IF(N140="nulová",J140,0)</f>
        <v>0</v>
      </c>
      <c r="BJ140" s="23" t="s">
        <v>80</v>
      </c>
      <c r="BK140" s="231">
        <f>ROUND(I140*H140,2)</f>
        <v>0</v>
      </c>
      <c r="BL140" s="23" t="s">
        <v>494</v>
      </c>
      <c r="BM140" s="23" t="s">
        <v>658</v>
      </c>
    </row>
    <row r="141" spans="2:65" s="1" customFormat="1" ht="16.5" customHeight="1">
      <c r="B141" s="45"/>
      <c r="C141" s="220" t="s">
        <v>453</v>
      </c>
      <c r="D141" s="220" t="s">
        <v>137</v>
      </c>
      <c r="E141" s="221" t="s">
        <v>1579</v>
      </c>
      <c r="F141" s="222" t="s">
        <v>1580</v>
      </c>
      <c r="G141" s="223" t="s">
        <v>1193</v>
      </c>
      <c r="H141" s="224">
        <v>8</v>
      </c>
      <c r="I141" s="225"/>
      <c r="J141" s="226">
        <f>ROUND(I141*H141,2)</f>
        <v>0</v>
      </c>
      <c r="K141" s="222" t="s">
        <v>21</v>
      </c>
      <c r="L141" s="71"/>
      <c r="M141" s="227" t="s">
        <v>21</v>
      </c>
      <c r="N141" s="228" t="s">
        <v>43</v>
      </c>
      <c r="O141" s="46"/>
      <c r="P141" s="229">
        <f>O141*H141</f>
        <v>0</v>
      </c>
      <c r="Q141" s="229">
        <v>0</v>
      </c>
      <c r="R141" s="229">
        <f>Q141*H141</f>
        <v>0</v>
      </c>
      <c r="S141" s="229">
        <v>0</v>
      </c>
      <c r="T141" s="230">
        <f>S141*H141</f>
        <v>0</v>
      </c>
      <c r="AR141" s="23" t="s">
        <v>494</v>
      </c>
      <c r="AT141" s="23" t="s">
        <v>137</v>
      </c>
      <c r="AU141" s="23" t="s">
        <v>82</v>
      </c>
      <c r="AY141" s="23" t="s">
        <v>134</v>
      </c>
      <c r="BE141" s="231">
        <f>IF(N141="základní",J141,0)</f>
        <v>0</v>
      </c>
      <c r="BF141" s="231">
        <f>IF(N141="snížená",J141,0)</f>
        <v>0</v>
      </c>
      <c r="BG141" s="231">
        <f>IF(N141="zákl. přenesená",J141,0)</f>
        <v>0</v>
      </c>
      <c r="BH141" s="231">
        <f>IF(N141="sníž. přenesená",J141,0)</f>
        <v>0</v>
      </c>
      <c r="BI141" s="231">
        <f>IF(N141="nulová",J141,0)</f>
        <v>0</v>
      </c>
      <c r="BJ141" s="23" t="s">
        <v>80</v>
      </c>
      <c r="BK141" s="231">
        <f>ROUND(I141*H141,2)</f>
        <v>0</v>
      </c>
      <c r="BL141" s="23" t="s">
        <v>494</v>
      </c>
      <c r="BM141" s="23" t="s">
        <v>667</v>
      </c>
    </row>
    <row r="142" spans="2:65" s="1" customFormat="1" ht="16.5" customHeight="1">
      <c r="B142" s="45"/>
      <c r="C142" s="220" t="s">
        <v>457</v>
      </c>
      <c r="D142" s="220" t="s">
        <v>137</v>
      </c>
      <c r="E142" s="221" t="s">
        <v>1567</v>
      </c>
      <c r="F142" s="222" t="s">
        <v>1568</v>
      </c>
      <c r="G142" s="223" t="s">
        <v>1193</v>
      </c>
      <c r="H142" s="224">
        <v>8</v>
      </c>
      <c r="I142" s="225"/>
      <c r="J142" s="226">
        <f>ROUND(I142*H142,2)</f>
        <v>0</v>
      </c>
      <c r="K142" s="222" t="s">
        <v>21</v>
      </c>
      <c r="L142" s="71"/>
      <c r="M142" s="227" t="s">
        <v>21</v>
      </c>
      <c r="N142" s="228" t="s">
        <v>43</v>
      </c>
      <c r="O142" s="46"/>
      <c r="P142" s="229">
        <f>O142*H142</f>
        <v>0</v>
      </c>
      <c r="Q142" s="229">
        <v>0</v>
      </c>
      <c r="R142" s="229">
        <f>Q142*H142</f>
        <v>0</v>
      </c>
      <c r="S142" s="229">
        <v>0</v>
      </c>
      <c r="T142" s="230">
        <f>S142*H142</f>
        <v>0</v>
      </c>
      <c r="AR142" s="23" t="s">
        <v>494</v>
      </c>
      <c r="AT142" s="23" t="s">
        <v>137</v>
      </c>
      <c r="AU142" s="23" t="s">
        <v>82</v>
      </c>
      <c r="AY142" s="23" t="s">
        <v>134</v>
      </c>
      <c r="BE142" s="231">
        <f>IF(N142="základní",J142,0)</f>
        <v>0</v>
      </c>
      <c r="BF142" s="231">
        <f>IF(N142="snížená",J142,0)</f>
        <v>0</v>
      </c>
      <c r="BG142" s="231">
        <f>IF(N142="zákl. přenesená",J142,0)</f>
        <v>0</v>
      </c>
      <c r="BH142" s="231">
        <f>IF(N142="sníž. přenesená",J142,0)</f>
        <v>0</v>
      </c>
      <c r="BI142" s="231">
        <f>IF(N142="nulová",J142,0)</f>
        <v>0</v>
      </c>
      <c r="BJ142" s="23" t="s">
        <v>80</v>
      </c>
      <c r="BK142" s="231">
        <f>ROUND(I142*H142,2)</f>
        <v>0</v>
      </c>
      <c r="BL142" s="23" t="s">
        <v>494</v>
      </c>
      <c r="BM142" s="23" t="s">
        <v>676</v>
      </c>
    </row>
    <row r="143" spans="2:65" s="1" customFormat="1" ht="16.5" customHeight="1">
      <c r="B143" s="45"/>
      <c r="C143" s="220" t="s">
        <v>459</v>
      </c>
      <c r="D143" s="220" t="s">
        <v>137</v>
      </c>
      <c r="E143" s="221" t="s">
        <v>1569</v>
      </c>
      <c r="F143" s="222" t="s">
        <v>1570</v>
      </c>
      <c r="G143" s="223" t="s">
        <v>1193</v>
      </c>
      <c r="H143" s="224">
        <v>8</v>
      </c>
      <c r="I143" s="225"/>
      <c r="J143" s="226">
        <f>ROUND(I143*H143,2)</f>
        <v>0</v>
      </c>
      <c r="K143" s="222" t="s">
        <v>21</v>
      </c>
      <c r="L143" s="71"/>
      <c r="M143" s="227" t="s">
        <v>21</v>
      </c>
      <c r="N143" s="228" t="s">
        <v>43</v>
      </c>
      <c r="O143" s="46"/>
      <c r="P143" s="229">
        <f>O143*H143</f>
        <v>0</v>
      </c>
      <c r="Q143" s="229">
        <v>0</v>
      </c>
      <c r="R143" s="229">
        <f>Q143*H143</f>
        <v>0</v>
      </c>
      <c r="S143" s="229">
        <v>0</v>
      </c>
      <c r="T143" s="230">
        <f>S143*H143</f>
        <v>0</v>
      </c>
      <c r="AR143" s="23" t="s">
        <v>494</v>
      </c>
      <c r="AT143" s="23" t="s">
        <v>137</v>
      </c>
      <c r="AU143" s="23" t="s">
        <v>82</v>
      </c>
      <c r="AY143" s="23" t="s">
        <v>134</v>
      </c>
      <c r="BE143" s="231">
        <f>IF(N143="základní",J143,0)</f>
        <v>0</v>
      </c>
      <c r="BF143" s="231">
        <f>IF(N143="snížená",J143,0)</f>
        <v>0</v>
      </c>
      <c r="BG143" s="231">
        <f>IF(N143="zákl. přenesená",J143,0)</f>
        <v>0</v>
      </c>
      <c r="BH143" s="231">
        <f>IF(N143="sníž. přenesená",J143,0)</f>
        <v>0</v>
      </c>
      <c r="BI143" s="231">
        <f>IF(N143="nulová",J143,0)</f>
        <v>0</v>
      </c>
      <c r="BJ143" s="23" t="s">
        <v>80</v>
      </c>
      <c r="BK143" s="231">
        <f>ROUND(I143*H143,2)</f>
        <v>0</v>
      </c>
      <c r="BL143" s="23" t="s">
        <v>494</v>
      </c>
      <c r="BM143" s="23" t="s">
        <v>684</v>
      </c>
    </row>
    <row r="144" spans="2:65" s="1" customFormat="1" ht="16.5" customHeight="1">
      <c r="B144" s="45"/>
      <c r="C144" s="220" t="s">
        <v>463</v>
      </c>
      <c r="D144" s="220" t="s">
        <v>137</v>
      </c>
      <c r="E144" s="221" t="s">
        <v>1581</v>
      </c>
      <c r="F144" s="222" t="s">
        <v>1582</v>
      </c>
      <c r="G144" s="223" t="s">
        <v>21</v>
      </c>
      <c r="H144" s="224">
        <v>24</v>
      </c>
      <c r="I144" s="225"/>
      <c r="J144" s="226">
        <f>ROUND(I144*H144,2)</f>
        <v>0</v>
      </c>
      <c r="K144" s="222" t="s">
        <v>21</v>
      </c>
      <c r="L144" s="71"/>
      <c r="M144" s="227" t="s">
        <v>21</v>
      </c>
      <c r="N144" s="228" t="s">
        <v>43</v>
      </c>
      <c r="O144" s="46"/>
      <c r="P144" s="229">
        <f>O144*H144</f>
        <v>0</v>
      </c>
      <c r="Q144" s="229">
        <v>0</v>
      </c>
      <c r="R144" s="229">
        <f>Q144*H144</f>
        <v>0</v>
      </c>
      <c r="S144" s="229">
        <v>0</v>
      </c>
      <c r="T144" s="230">
        <f>S144*H144</f>
        <v>0</v>
      </c>
      <c r="AR144" s="23" t="s">
        <v>494</v>
      </c>
      <c r="AT144" s="23" t="s">
        <v>137</v>
      </c>
      <c r="AU144" s="23" t="s">
        <v>82</v>
      </c>
      <c r="AY144" s="23" t="s">
        <v>134</v>
      </c>
      <c r="BE144" s="231">
        <f>IF(N144="základní",J144,0)</f>
        <v>0</v>
      </c>
      <c r="BF144" s="231">
        <f>IF(N144="snížená",J144,0)</f>
        <v>0</v>
      </c>
      <c r="BG144" s="231">
        <f>IF(N144="zákl. přenesená",J144,0)</f>
        <v>0</v>
      </c>
      <c r="BH144" s="231">
        <f>IF(N144="sníž. přenesená",J144,0)</f>
        <v>0</v>
      </c>
      <c r="BI144" s="231">
        <f>IF(N144="nulová",J144,0)</f>
        <v>0</v>
      </c>
      <c r="BJ144" s="23" t="s">
        <v>80</v>
      </c>
      <c r="BK144" s="231">
        <f>ROUND(I144*H144,2)</f>
        <v>0</v>
      </c>
      <c r="BL144" s="23" t="s">
        <v>494</v>
      </c>
      <c r="BM144" s="23" t="s">
        <v>692</v>
      </c>
    </row>
    <row r="145" spans="2:65" s="1" customFormat="1" ht="16.5" customHeight="1">
      <c r="B145" s="45"/>
      <c r="C145" s="220" t="s">
        <v>469</v>
      </c>
      <c r="D145" s="220" t="s">
        <v>137</v>
      </c>
      <c r="E145" s="221" t="s">
        <v>1583</v>
      </c>
      <c r="F145" s="222" t="s">
        <v>1584</v>
      </c>
      <c r="G145" s="223" t="s">
        <v>1193</v>
      </c>
      <c r="H145" s="224">
        <v>24</v>
      </c>
      <c r="I145" s="225"/>
      <c r="J145" s="226">
        <f>ROUND(I145*H145,2)</f>
        <v>0</v>
      </c>
      <c r="K145" s="222" t="s">
        <v>21</v>
      </c>
      <c r="L145" s="71"/>
      <c r="M145" s="227" t="s">
        <v>21</v>
      </c>
      <c r="N145" s="228" t="s">
        <v>43</v>
      </c>
      <c r="O145" s="46"/>
      <c r="P145" s="229">
        <f>O145*H145</f>
        <v>0</v>
      </c>
      <c r="Q145" s="229">
        <v>0</v>
      </c>
      <c r="R145" s="229">
        <f>Q145*H145</f>
        <v>0</v>
      </c>
      <c r="S145" s="229">
        <v>0</v>
      </c>
      <c r="T145" s="230">
        <f>S145*H145</f>
        <v>0</v>
      </c>
      <c r="AR145" s="23" t="s">
        <v>494</v>
      </c>
      <c r="AT145" s="23" t="s">
        <v>137</v>
      </c>
      <c r="AU145" s="23" t="s">
        <v>82</v>
      </c>
      <c r="AY145" s="23" t="s">
        <v>134</v>
      </c>
      <c r="BE145" s="231">
        <f>IF(N145="základní",J145,0)</f>
        <v>0</v>
      </c>
      <c r="BF145" s="231">
        <f>IF(N145="snížená",J145,0)</f>
        <v>0</v>
      </c>
      <c r="BG145" s="231">
        <f>IF(N145="zákl. přenesená",J145,0)</f>
        <v>0</v>
      </c>
      <c r="BH145" s="231">
        <f>IF(N145="sníž. přenesená",J145,0)</f>
        <v>0</v>
      </c>
      <c r="BI145" s="231">
        <f>IF(N145="nulová",J145,0)</f>
        <v>0</v>
      </c>
      <c r="BJ145" s="23" t="s">
        <v>80</v>
      </c>
      <c r="BK145" s="231">
        <f>ROUND(I145*H145,2)</f>
        <v>0</v>
      </c>
      <c r="BL145" s="23" t="s">
        <v>494</v>
      </c>
      <c r="BM145" s="23" t="s">
        <v>703</v>
      </c>
    </row>
    <row r="146" spans="2:65" s="1" customFormat="1" ht="16.5" customHeight="1">
      <c r="B146" s="45"/>
      <c r="C146" s="220" t="s">
        <v>474</v>
      </c>
      <c r="D146" s="220" t="s">
        <v>137</v>
      </c>
      <c r="E146" s="221" t="s">
        <v>1569</v>
      </c>
      <c r="F146" s="222" t="s">
        <v>1570</v>
      </c>
      <c r="G146" s="223" t="s">
        <v>1193</v>
      </c>
      <c r="H146" s="224">
        <v>24</v>
      </c>
      <c r="I146" s="225"/>
      <c r="J146" s="226">
        <f>ROUND(I146*H146,2)</f>
        <v>0</v>
      </c>
      <c r="K146" s="222" t="s">
        <v>21</v>
      </c>
      <c r="L146" s="71"/>
      <c r="M146" s="227" t="s">
        <v>21</v>
      </c>
      <c r="N146" s="228" t="s">
        <v>43</v>
      </c>
      <c r="O146" s="46"/>
      <c r="P146" s="229">
        <f>O146*H146</f>
        <v>0</v>
      </c>
      <c r="Q146" s="229">
        <v>0</v>
      </c>
      <c r="R146" s="229">
        <f>Q146*H146</f>
        <v>0</v>
      </c>
      <c r="S146" s="229">
        <v>0</v>
      </c>
      <c r="T146" s="230">
        <f>S146*H146</f>
        <v>0</v>
      </c>
      <c r="AR146" s="23" t="s">
        <v>494</v>
      </c>
      <c r="AT146" s="23" t="s">
        <v>137</v>
      </c>
      <c r="AU146" s="23" t="s">
        <v>82</v>
      </c>
      <c r="AY146" s="23" t="s">
        <v>134</v>
      </c>
      <c r="BE146" s="231">
        <f>IF(N146="základní",J146,0)</f>
        <v>0</v>
      </c>
      <c r="BF146" s="231">
        <f>IF(N146="snížená",J146,0)</f>
        <v>0</v>
      </c>
      <c r="BG146" s="231">
        <f>IF(N146="zákl. přenesená",J146,0)</f>
        <v>0</v>
      </c>
      <c r="BH146" s="231">
        <f>IF(N146="sníž. přenesená",J146,0)</f>
        <v>0</v>
      </c>
      <c r="BI146" s="231">
        <f>IF(N146="nulová",J146,0)</f>
        <v>0</v>
      </c>
      <c r="BJ146" s="23" t="s">
        <v>80</v>
      </c>
      <c r="BK146" s="231">
        <f>ROUND(I146*H146,2)</f>
        <v>0</v>
      </c>
      <c r="BL146" s="23" t="s">
        <v>494</v>
      </c>
      <c r="BM146" s="23" t="s">
        <v>712</v>
      </c>
    </row>
    <row r="147" spans="2:65" s="1" customFormat="1" ht="16.5" customHeight="1">
      <c r="B147" s="45"/>
      <c r="C147" s="220" t="s">
        <v>479</v>
      </c>
      <c r="D147" s="220" t="s">
        <v>137</v>
      </c>
      <c r="E147" s="221" t="s">
        <v>1585</v>
      </c>
      <c r="F147" s="222" t="s">
        <v>1586</v>
      </c>
      <c r="G147" s="223" t="s">
        <v>21</v>
      </c>
      <c r="H147" s="224">
        <v>8</v>
      </c>
      <c r="I147" s="225"/>
      <c r="J147" s="226">
        <f>ROUND(I147*H147,2)</f>
        <v>0</v>
      </c>
      <c r="K147" s="222" t="s">
        <v>21</v>
      </c>
      <c r="L147" s="71"/>
      <c r="M147" s="227" t="s">
        <v>21</v>
      </c>
      <c r="N147" s="228" t="s">
        <v>43</v>
      </c>
      <c r="O147" s="46"/>
      <c r="P147" s="229">
        <f>O147*H147</f>
        <v>0</v>
      </c>
      <c r="Q147" s="229">
        <v>0</v>
      </c>
      <c r="R147" s="229">
        <f>Q147*H147</f>
        <v>0</v>
      </c>
      <c r="S147" s="229">
        <v>0</v>
      </c>
      <c r="T147" s="230">
        <f>S147*H147</f>
        <v>0</v>
      </c>
      <c r="AR147" s="23" t="s">
        <v>494</v>
      </c>
      <c r="AT147" s="23" t="s">
        <v>137</v>
      </c>
      <c r="AU147" s="23" t="s">
        <v>82</v>
      </c>
      <c r="AY147" s="23" t="s">
        <v>134</v>
      </c>
      <c r="BE147" s="231">
        <f>IF(N147="základní",J147,0)</f>
        <v>0</v>
      </c>
      <c r="BF147" s="231">
        <f>IF(N147="snížená",J147,0)</f>
        <v>0</v>
      </c>
      <c r="BG147" s="231">
        <f>IF(N147="zákl. přenesená",J147,0)</f>
        <v>0</v>
      </c>
      <c r="BH147" s="231">
        <f>IF(N147="sníž. přenesená",J147,0)</f>
        <v>0</v>
      </c>
      <c r="BI147" s="231">
        <f>IF(N147="nulová",J147,0)</f>
        <v>0</v>
      </c>
      <c r="BJ147" s="23" t="s">
        <v>80</v>
      </c>
      <c r="BK147" s="231">
        <f>ROUND(I147*H147,2)</f>
        <v>0</v>
      </c>
      <c r="BL147" s="23" t="s">
        <v>494</v>
      </c>
      <c r="BM147" s="23" t="s">
        <v>721</v>
      </c>
    </row>
    <row r="148" spans="2:65" s="1" customFormat="1" ht="16.5" customHeight="1">
      <c r="B148" s="45"/>
      <c r="C148" s="220" t="s">
        <v>485</v>
      </c>
      <c r="D148" s="220" t="s">
        <v>137</v>
      </c>
      <c r="E148" s="221" t="s">
        <v>1587</v>
      </c>
      <c r="F148" s="222" t="s">
        <v>1588</v>
      </c>
      <c r="G148" s="223" t="s">
        <v>1193</v>
      </c>
      <c r="H148" s="224">
        <v>8</v>
      </c>
      <c r="I148" s="225"/>
      <c r="J148" s="226">
        <f>ROUND(I148*H148,2)</f>
        <v>0</v>
      </c>
      <c r="K148" s="222" t="s">
        <v>21</v>
      </c>
      <c r="L148" s="71"/>
      <c r="M148" s="227" t="s">
        <v>21</v>
      </c>
      <c r="N148" s="228" t="s">
        <v>43</v>
      </c>
      <c r="O148" s="46"/>
      <c r="P148" s="229">
        <f>O148*H148</f>
        <v>0</v>
      </c>
      <c r="Q148" s="229">
        <v>0</v>
      </c>
      <c r="R148" s="229">
        <f>Q148*H148</f>
        <v>0</v>
      </c>
      <c r="S148" s="229">
        <v>0</v>
      </c>
      <c r="T148" s="230">
        <f>S148*H148</f>
        <v>0</v>
      </c>
      <c r="AR148" s="23" t="s">
        <v>494</v>
      </c>
      <c r="AT148" s="23" t="s">
        <v>137</v>
      </c>
      <c r="AU148" s="23" t="s">
        <v>82</v>
      </c>
      <c r="AY148" s="23" t="s">
        <v>134</v>
      </c>
      <c r="BE148" s="231">
        <f>IF(N148="základní",J148,0)</f>
        <v>0</v>
      </c>
      <c r="BF148" s="231">
        <f>IF(N148="snížená",J148,0)</f>
        <v>0</v>
      </c>
      <c r="BG148" s="231">
        <f>IF(N148="zákl. přenesená",J148,0)</f>
        <v>0</v>
      </c>
      <c r="BH148" s="231">
        <f>IF(N148="sníž. přenesená",J148,0)</f>
        <v>0</v>
      </c>
      <c r="BI148" s="231">
        <f>IF(N148="nulová",J148,0)</f>
        <v>0</v>
      </c>
      <c r="BJ148" s="23" t="s">
        <v>80</v>
      </c>
      <c r="BK148" s="231">
        <f>ROUND(I148*H148,2)</f>
        <v>0</v>
      </c>
      <c r="BL148" s="23" t="s">
        <v>494</v>
      </c>
      <c r="BM148" s="23" t="s">
        <v>731</v>
      </c>
    </row>
    <row r="149" spans="2:65" s="1" customFormat="1" ht="16.5" customHeight="1">
      <c r="B149" s="45"/>
      <c r="C149" s="220" t="s">
        <v>489</v>
      </c>
      <c r="D149" s="220" t="s">
        <v>137</v>
      </c>
      <c r="E149" s="221" t="s">
        <v>1569</v>
      </c>
      <c r="F149" s="222" t="s">
        <v>1570</v>
      </c>
      <c r="G149" s="223" t="s">
        <v>1193</v>
      </c>
      <c r="H149" s="224">
        <v>8</v>
      </c>
      <c r="I149" s="225"/>
      <c r="J149" s="226">
        <f>ROUND(I149*H149,2)</f>
        <v>0</v>
      </c>
      <c r="K149" s="222" t="s">
        <v>21</v>
      </c>
      <c r="L149" s="71"/>
      <c r="M149" s="227" t="s">
        <v>21</v>
      </c>
      <c r="N149" s="228" t="s">
        <v>43</v>
      </c>
      <c r="O149" s="46"/>
      <c r="P149" s="229">
        <f>O149*H149</f>
        <v>0</v>
      </c>
      <c r="Q149" s="229">
        <v>0</v>
      </c>
      <c r="R149" s="229">
        <f>Q149*H149</f>
        <v>0</v>
      </c>
      <c r="S149" s="229">
        <v>0</v>
      </c>
      <c r="T149" s="230">
        <f>S149*H149</f>
        <v>0</v>
      </c>
      <c r="AR149" s="23" t="s">
        <v>494</v>
      </c>
      <c r="AT149" s="23" t="s">
        <v>137</v>
      </c>
      <c r="AU149" s="23" t="s">
        <v>82</v>
      </c>
      <c r="AY149" s="23" t="s">
        <v>134</v>
      </c>
      <c r="BE149" s="231">
        <f>IF(N149="základní",J149,0)</f>
        <v>0</v>
      </c>
      <c r="BF149" s="231">
        <f>IF(N149="snížená",J149,0)</f>
        <v>0</v>
      </c>
      <c r="BG149" s="231">
        <f>IF(N149="zákl. přenesená",J149,0)</f>
        <v>0</v>
      </c>
      <c r="BH149" s="231">
        <f>IF(N149="sníž. přenesená",J149,0)</f>
        <v>0</v>
      </c>
      <c r="BI149" s="231">
        <f>IF(N149="nulová",J149,0)</f>
        <v>0</v>
      </c>
      <c r="BJ149" s="23" t="s">
        <v>80</v>
      </c>
      <c r="BK149" s="231">
        <f>ROUND(I149*H149,2)</f>
        <v>0</v>
      </c>
      <c r="BL149" s="23" t="s">
        <v>494</v>
      </c>
      <c r="BM149" s="23" t="s">
        <v>740</v>
      </c>
    </row>
    <row r="150" spans="2:65" s="1" customFormat="1" ht="16.5" customHeight="1">
      <c r="B150" s="45"/>
      <c r="C150" s="220" t="s">
        <v>494</v>
      </c>
      <c r="D150" s="220" t="s">
        <v>137</v>
      </c>
      <c r="E150" s="221" t="s">
        <v>1589</v>
      </c>
      <c r="F150" s="222" t="s">
        <v>1590</v>
      </c>
      <c r="G150" s="223" t="s">
        <v>245</v>
      </c>
      <c r="H150" s="224">
        <v>80</v>
      </c>
      <c r="I150" s="225"/>
      <c r="J150" s="226">
        <f>ROUND(I150*H150,2)</f>
        <v>0</v>
      </c>
      <c r="K150" s="222" t="s">
        <v>21</v>
      </c>
      <c r="L150" s="71"/>
      <c r="M150" s="227" t="s">
        <v>21</v>
      </c>
      <c r="N150" s="228" t="s">
        <v>43</v>
      </c>
      <c r="O150" s="46"/>
      <c r="P150" s="229">
        <f>O150*H150</f>
        <v>0</v>
      </c>
      <c r="Q150" s="229">
        <v>0</v>
      </c>
      <c r="R150" s="229">
        <f>Q150*H150</f>
        <v>0</v>
      </c>
      <c r="S150" s="229">
        <v>0</v>
      </c>
      <c r="T150" s="230">
        <f>S150*H150</f>
        <v>0</v>
      </c>
      <c r="AR150" s="23" t="s">
        <v>494</v>
      </c>
      <c r="AT150" s="23" t="s">
        <v>137</v>
      </c>
      <c r="AU150" s="23" t="s">
        <v>82</v>
      </c>
      <c r="AY150" s="23" t="s">
        <v>134</v>
      </c>
      <c r="BE150" s="231">
        <f>IF(N150="základní",J150,0)</f>
        <v>0</v>
      </c>
      <c r="BF150" s="231">
        <f>IF(N150="snížená",J150,0)</f>
        <v>0</v>
      </c>
      <c r="BG150" s="231">
        <f>IF(N150="zákl. přenesená",J150,0)</f>
        <v>0</v>
      </c>
      <c r="BH150" s="231">
        <f>IF(N150="sníž. přenesená",J150,0)</f>
        <v>0</v>
      </c>
      <c r="BI150" s="231">
        <f>IF(N150="nulová",J150,0)</f>
        <v>0</v>
      </c>
      <c r="BJ150" s="23" t="s">
        <v>80</v>
      </c>
      <c r="BK150" s="231">
        <f>ROUND(I150*H150,2)</f>
        <v>0</v>
      </c>
      <c r="BL150" s="23" t="s">
        <v>494</v>
      </c>
      <c r="BM150" s="23" t="s">
        <v>748</v>
      </c>
    </row>
    <row r="151" spans="2:65" s="1" customFormat="1" ht="16.5" customHeight="1">
      <c r="B151" s="45"/>
      <c r="C151" s="220" t="s">
        <v>500</v>
      </c>
      <c r="D151" s="220" t="s">
        <v>137</v>
      </c>
      <c r="E151" s="221" t="s">
        <v>1591</v>
      </c>
      <c r="F151" s="222" t="s">
        <v>1592</v>
      </c>
      <c r="G151" s="223" t="s">
        <v>245</v>
      </c>
      <c r="H151" s="224">
        <v>200</v>
      </c>
      <c r="I151" s="225"/>
      <c r="J151" s="226">
        <f>ROUND(I151*H151,2)</f>
        <v>0</v>
      </c>
      <c r="K151" s="222" t="s">
        <v>21</v>
      </c>
      <c r="L151" s="71"/>
      <c r="M151" s="227" t="s">
        <v>21</v>
      </c>
      <c r="N151" s="228" t="s">
        <v>43</v>
      </c>
      <c r="O151" s="46"/>
      <c r="P151" s="229">
        <f>O151*H151</f>
        <v>0</v>
      </c>
      <c r="Q151" s="229">
        <v>0</v>
      </c>
      <c r="R151" s="229">
        <f>Q151*H151</f>
        <v>0</v>
      </c>
      <c r="S151" s="229">
        <v>0</v>
      </c>
      <c r="T151" s="230">
        <f>S151*H151</f>
        <v>0</v>
      </c>
      <c r="AR151" s="23" t="s">
        <v>494</v>
      </c>
      <c r="AT151" s="23" t="s">
        <v>137</v>
      </c>
      <c r="AU151" s="23" t="s">
        <v>82</v>
      </c>
      <c r="AY151" s="23" t="s">
        <v>134</v>
      </c>
      <c r="BE151" s="231">
        <f>IF(N151="základní",J151,0)</f>
        <v>0</v>
      </c>
      <c r="BF151" s="231">
        <f>IF(N151="snížená",J151,0)</f>
        <v>0</v>
      </c>
      <c r="BG151" s="231">
        <f>IF(N151="zákl. přenesená",J151,0)</f>
        <v>0</v>
      </c>
      <c r="BH151" s="231">
        <f>IF(N151="sníž. přenesená",J151,0)</f>
        <v>0</v>
      </c>
      <c r="BI151" s="231">
        <f>IF(N151="nulová",J151,0)</f>
        <v>0</v>
      </c>
      <c r="BJ151" s="23" t="s">
        <v>80</v>
      </c>
      <c r="BK151" s="231">
        <f>ROUND(I151*H151,2)</f>
        <v>0</v>
      </c>
      <c r="BL151" s="23" t="s">
        <v>494</v>
      </c>
      <c r="BM151" s="23" t="s">
        <v>756</v>
      </c>
    </row>
    <row r="152" spans="2:65" s="1" customFormat="1" ht="16.5" customHeight="1">
      <c r="B152" s="45"/>
      <c r="C152" s="220" t="s">
        <v>506</v>
      </c>
      <c r="D152" s="220" t="s">
        <v>137</v>
      </c>
      <c r="E152" s="221" t="s">
        <v>1593</v>
      </c>
      <c r="F152" s="222" t="s">
        <v>1594</v>
      </c>
      <c r="G152" s="223" t="s">
        <v>1193</v>
      </c>
      <c r="H152" s="224">
        <v>16</v>
      </c>
      <c r="I152" s="225"/>
      <c r="J152" s="226">
        <f>ROUND(I152*H152,2)</f>
        <v>0</v>
      </c>
      <c r="K152" s="222" t="s">
        <v>21</v>
      </c>
      <c r="L152" s="71"/>
      <c r="M152" s="227" t="s">
        <v>21</v>
      </c>
      <c r="N152" s="228" t="s">
        <v>43</v>
      </c>
      <c r="O152" s="46"/>
      <c r="P152" s="229">
        <f>O152*H152</f>
        <v>0</v>
      </c>
      <c r="Q152" s="229">
        <v>0</v>
      </c>
      <c r="R152" s="229">
        <f>Q152*H152</f>
        <v>0</v>
      </c>
      <c r="S152" s="229">
        <v>0</v>
      </c>
      <c r="T152" s="230">
        <f>S152*H152</f>
        <v>0</v>
      </c>
      <c r="AR152" s="23" t="s">
        <v>494</v>
      </c>
      <c r="AT152" s="23" t="s">
        <v>137</v>
      </c>
      <c r="AU152" s="23" t="s">
        <v>82</v>
      </c>
      <c r="AY152" s="23" t="s">
        <v>134</v>
      </c>
      <c r="BE152" s="231">
        <f>IF(N152="základní",J152,0)</f>
        <v>0</v>
      </c>
      <c r="BF152" s="231">
        <f>IF(N152="snížená",J152,0)</f>
        <v>0</v>
      </c>
      <c r="BG152" s="231">
        <f>IF(N152="zákl. přenesená",J152,0)</f>
        <v>0</v>
      </c>
      <c r="BH152" s="231">
        <f>IF(N152="sníž. přenesená",J152,0)</f>
        <v>0</v>
      </c>
      <c r="BI152" s="231">
        <f>IF(N152="nulová",J152,0)</f>
        <v>0</v>
      </c>
      <c r="BJ152" s="23" t="s">
        <v>80</v>
      </c>
      <c r="BK152" s="231">
        <f>ROUND(I152*H152,2)</f>
        <v>0</v>
      </c>
      <c r="BL152" s="23" t="s">
        <v>494</v>
      </c>
      <c r="BM152" s="23" t="s">
        <v>765</v>
      </c>
    </row>
    <row r="153" spans="2:65" s="1" customFormat="1" ht="16.5" customHeight="1">
      <c r="B153" s="45"/>
      <c r="C153" s="220" t="s">
        <v>512</v>
      </c>
      <c r="D153" s="220" t="s">
        <v>137</v>
      </c>
      <c r="E153" s="221" t="s">
        <v>1595</v>
      </c>
      <c r="F153" s="222" t="s">
        <v>1596</v>
      </c>
      <c r="G153" s="223" t="s">
        <v>245</v>
      </c>
      <c r="H153" s="224">
        <v>15</v>
      </c>
      <c r="I153" s="225"/>
      <c r="J153" s="226">
        <f>ROUND(I153*H153,2)</f>
        <v>0</v>
      </c>
      <c r="K153" s="222" t="s">
        <v>21</v>
      </c>
      <c r="L153" s="71"/>
      <c r="M153" s="227" t="s">
        <v>21</v>
      </c>
      <c r="N153" s="228" t="s">
        <v>43</v>
      </c>
      <c r="O153" s="46"/>
      <c r="P153" s="229">
        <f>O153*H153</f>
        <v>0</v>
      </c>
      <c r="Q153" s="229">
        <v>0</v>
      </c>
      <c r="R153" s="229">
        <f>Q153*H153</f>
        <v>0</v>
      </c>
      <c r="S153" s="229">
        <v>0</v>
      </c>
      <c r="T153" s="230">
        <f>S153*H153</f>
        <v>0</v>
      </c>
      <c r="AR153" s="23" t="s">
        <v>494</v>
      </c>
      <c r="AT153" s="23" t="s">
        <v>137</v>
      </c>
      <c r="AU153" s="23" t="s">
        <v>82</v>
      </c>
      <c r="AY153" s="23" t="s">
        <v>134</v>
      </c>
      <c r="BE153" s="231">
        <f>IF(N153="základní",J153,0)</f>
        <v>0</v>
      </c>
      <c r="BF153" s="231">
        <f>IF(N153="snížená",J153,0)</f>
        <v>0</v>
      </c>
      <c r="BG153" s="231">
        <f>IF(N153="zákl. přenesená",J153,0)</f>
        <v>0</v>
      </c>
      <c r="BH153" s="231">
        <f>IF(N153="sníž. přenesená",J153,0)</f>
        <v>0</v>
      </c>
      <c r="BI153" s="231">
        <f>IF(N153="nulová",J153,0)</f>
        <v>0</v>
      </c>
      <c r="BJ153" s="23" t="s">
        <v>80</v>
      </c>
      <c r="BK153" s="231">
        <f>ROUND(I153*H153,2)</f>
        <v>0</v>
      </c>
      <c r="BL153" s="23" t="s">
        <v>494</v>
      </c>
      <c r="BM153" s="23" t="s">
        <v>775</v>
      </c>
    </row>
    <row r="154" spans="2:65" s="1" customFormat="1" ht="16.5" customHeight="1">
      <c r="B154" s="45"/>
      <c r="C154" s="220" t="s">
        <v>518</v>
      </c>
      <c r="D154" s="220" t="s">
        <v>137</v>
      </c>
      <c r="E154" s="221" t="s">
        <v>1539</v>
      </c>
      <c r="F154" s="222" t="s">
        <v>1540</v>
      </c>
      <c r="G154" s="223" t="s">
        <v>1193</v>
      </c>
      <c r="H154" s="224">
        <v>6</v>
      </c>
      <c r="I154" s="225"/>
      <c r="J154" s="226">
        <f>ROUND(I154*H154,2)</f>
        <v>0</v>
      </c>
      <c r="K154" s="222" t="s">
        <v>21</v>
      </c>
      <c r="L154" s="71"/>
      <c r="M154" s="227" t="s">
        <v>21</v>
      </c>
      <c r="N154" s="228" t="s">
        <v>43</v>
      </c>
      <c r="O154" s="46"/>
      <c r="P154" s="229">
        <f>O154*H154</f>
        <v>0</v>
      </c>
      <c r="Q154" s="229">
        <v>0</v>
      </c>
      <c r="R154" s="229">
        <f>Q154*H154</f>
        <v>0</v>
      </c>
      <c r="S154" s="229">
        <v>0</v>
      </c>
      <c r="T154" s="230">
        <f>S154*H154</f>
        <v>0</v>
      </c>
      <c r="AR154" s="23" t="s">
        <v>494</v>
      </c>
      <c r="AT154" s="23" t="s">
        <v>137</v>
      </c>
      <c r="AU154" s="23" t="s">
        <v>82</v>
      </c>
      <c r="AY154" s="23" t="s">
        <v>134</v>
      </c>
      <c r="BE154" s="231">
        <f>IF(N154="základní",J154,0)</f>
        <v>0</v>
      </c>
      <c r="BF154" s="231">
        <f>IF(N154="snížená",J154,0)</f>
        <v>0</v>
      </c>
      <c r="BG154" s="231">
        <f>IF(N154="zákl. přenesená",J154,0)</f>
        <v>0</v>
      </c>
      <c r="BH154" s="231">
        <f>IF(N154="sníž. přenesená",J154,0)</f>
        <v>0</v>
      </c>
      <c r="BI154" s="231">
        <f>IF(N154="nulová",J154,0)</f>
        <v>0</v>
      </c>
      <c r="BJ154" s="23" t="s">
        <v>80</v>
      </c>
      <c r="BK154" s="231">
        <f>ROUND(I154*H154,2)</f>
        <v>0</v>
      </c>
      <c r="BL154" s="23" t="s">
        <v>494</v>
      </c>
      <c r="BM154" s="23" t="s">
        <v>783</v>
      </c>
    </row>
    <row r="155" spans="2:65" s="1" customFormat="1" ht="16.5" customHeight="1">
      <c r="B155" s="45"/>
      <c r="C155" s="220" t="s">
        <v>525</v>
      </c>
      <c r="D155" s="220" t="s">
        <v>137</v>
      </c>
      <c r="E155" s="221" t="s">
        <v>1597</v>
      </c>
      <c r="F155" s="222" t="s">
        <v>1598</v>
      </c>
      <c r="G155" s="223" t="s">
        <v>245</v>
      </c>
      <c r="H155" s="224">
        <v>30</v>
      </c>
      <c r="I155" s="225"/>
      <c r="J155" s="226">
        <f>ROUND(I155*H155,2)</f>
        <v>0</v>
      </c>
      <c r="K155" s="222" t="s">
        <v>21</v>
      </c>
      <c r="L155" s="71"/>
      <c r="M155" s="227" t="s">
        <v>21</v>
      </c>
      <c r="N155" s="228" t="s">
        <v>43</v>
      </c>
      <c r="O155" s="46"/>
      <c r="P155" s="229">
        <f>O155*H155</f>
        <v>0</v>
      </c>
      <c r="Q155" s="229">
        <v>0</v>
      </c>
      <c r="R155" s="229">
        <f>Q155*H155</f>
        <v>0</v>
      </c>
      <c r="S155" s="229">
        <v>0</v>
      </c>
      <c r="T155" s="230">
        <f>S155*H155</f>
        <v>0</v>
      </c>
      <c r="AR155" s="23" t="s">
        <v>494</v>
      </c>
      <c r="AT155" s="23" t="s">
        <v>137</v>
      </c>
      <c r="AU155" s="23" t="s">
        <v>82</v>
      </c>
      <c r="AY155" s="23" t="s">
        <v>134</v>
      </c>
      <c r="BE155" s="231">
        <f>IF(N155="základní",J155,0)</f>
        <v>0</v>
      </c>
      <c r="BF155" s="231">
        <f>IF(N155="snížená",J155,0)</f>
        <v>0</v>
      </c>
      <c r="BG155" s="231">
        <f>IF(N155="zákl. přenesená",J155,0)</f>
        <v>0</v>
      </c>
      <c r="BH155" s="231">
        <f>IF(N155="sníž. přenesená",J155,0)</f>
        <v>0</v>
      </c>
      <c r="BI155" s="231">
        <f>IF(N155="nulová",J155,0)</f>
        <v>0</v>
      </c>
      <c r="BJ155" s="23" t="s">
        <v>80</v>
      </c>
      <c r="BK155" s="231">
        <f>ROUND(I155*H155,2)</f>
        <v>0</v>
      </c>
      <c r="BL155" s="23" t="s">
        <v>494</v>
      </c>
      <c r="BM155" s="23" t="s">
        <v>792</v>
      </c>
    </row>
    <row r="156" spans="2:65" s="1" customFormat="1" ht="16.5" customHeight="1">
      <c r="B156" s="45"/>
      <c r="C156" s="220" t="s">
        <v>530</v>
      </c>
      <c r="D156" s="220" t="s">
        <v>137</v>
      </c>
      <c r="E156" s="221" t="s">
        <v>1599</v>
      </c>
      <c r="F156" s="222" t="s">
        <v>1600</v>
      </c>
      <c r="G156" s="223" t="s">
        <v>245</v>
      </c>
      <c r="H156" s="224">
        <v>5</v>
      </c>
      <c r="I156" s="225"/>
      <c r="J156" s="226">
        <f>ROUND(I156*H156,2)</f>
        <v>0</v>
      </c>
      <c r="K156" s="222" t="s">
        <v>21</v>
      </c>
      <c r="L156" s="71"/>
      <c r="M156" s="227" t="s">
        <v>21</v>
      </c>
      <c r="N156" s="228" t="s">
        <v>43</v>
      </c>
      <c r="O156" s="46"/>
      <c r="P156" s="229">
        <f>O156*H156</f>
        <v>0</v>
      </c>
      <c r="Q156" s="229">
        <v>0</v>
      </c>
      <c r="R156" s="229">
        <f>Q156*H156</f>
        <v>0</v>
      </c>
      <c r="S156" s="229">
        <v>0</v>
      </c>
      <c r="T156" s="230">
        <f>S156*H156</f>
        <v>0</v>
      </c>
      <c r="AR156" s="23" t="s">
        <v>494</v>
      </c>
      <c r="AT156" s="23" t="s">
        <v>137</v>
      </c>
      <c r="AU156" s="23" t="s">
        <v>82</v>
      </c>
      <c r="AY156" s="23" t="s">
        <v>134</v>
      </c>
      <c r="BE156" s="231">
        <f>IF(N156="základní",J156,0)</f>
        <v>0</v>
      </c>
      <c r="BF156" s="231">
        <f>IF(N156="snížená",J156,0)</f>
        <v>0</v>
      </c>
      <c r="BG156" s="231">
        <f>IF(N156="zákl. přenesená",J156,0)</f>
        <v>0</v>
      </c>
      <c r="BH156" s="231">
        <f>IF(N156="sníž. přenesená",J156,0)</f>
        <v>0</v>
      </c>
      <c r="BI156" s="231">
        <f>IF(N156="nulová",J156,0)</f>
        <v>0</v>
      </c>
      <c r="BJ156" s="23" t="s">
        <v>80</v>
      </c>
      <c r="BK156" s="231">
        <f>ROUND(I156*H156,2)</f>
        <v>0</v>
      </c>
      <c r="BL156" s="23" t="s">
        <v>494</v>
      </c>
      <c r="BM156" s="23" t="s">
        <v>800</v>
      </c>
    </row>
    <row r="157" spans="2:65" s="1" customFormat="1" ht="16.5" customHeight="1">
      <c r="B157" s="45"/>
      <c r="C157" s="220" t="s">
        <v>536</v>
      </c>
      <c r="D157" s="220" t="s">
        <v>137</v>
      </c>
      <c r="E157" s="221" t="s">
        <v>1601</v>
      </c>
      <c r="F157" s="222" t="s">
        <v>1602</v>
      </c>
      <c r="G157" s="223" t="s">
        <v>245</v>
      </c>
      <c r="H157" s="224">
        <v>5</v>
      </c>
      <c r="I157" s="225"/>
      <c r="J157" s="226">
        <f>ROUND(I157*H157,2)</f>
        <v>0</v>
      </c>
      <c r="K157" s="222" t="s">
        <v>21</v>
      </c>
      <c r="L157" s="71"/>
      <c r="M157" s="227" t="s">
        <v>21</v>
      </c>
      <c r="N157" s="228" t="s">
        <v>43</v>
      </c>
      <c r="O157" s="46"/>
      <c r="P157" s="229">
        <f>O157*H157</f>
        <v>0</v>
      </c>
      <c r="Q157" s="229">
        <v>0</v>
      </c>
      <c r="R157" s="229">
        <f>Q157*H157</f>
        <v>0</v>
      </c>
      <c r="S157" s="229">
        <v>0</v>
      </c>
      <c r="T157" s="230">
        <f>S157*H157</f>
        <v>0</v>
      </c>
      <c r="AR157" s="23" t="s">
        <v>494</v>
      </c>
      <c r="AT157" s="23" t="s">
        <v>137</v>
      </c>
      <c r="AU157" s="23" t="s">
        <v>82</v>
      </c>
      <c r="AY157" s="23" t="s">
        <v>134</v>
      </c>
      <c r="BE157" s="231">
        <f>IF(N157="základní",J157,0)</f>
        <v>0</v>
      </c>
      <c r="BF157" s="231">
        <f>IF(N157="snížená",J157,0)</f>
        <v>0</v>
      </c>
      <c r="BG157" s="231">
        <f>IF(N157="zákl. přenesená",J157,0)</f>
        <v>0</v>
      </c>
      <c r="BH157" s="231">
        <f>IF(N157="sníž. přenesená",J157,0)</f>
        <v>0</v>
      </c>
      <c r="BI157" s="231">
        <f>IF(N157="nulová",J157,0)</f>
        <v>0</v>
      </c>
      <c r="BJ157" s="23" t="s">
        <v>80</v>
      </c>
      <c r="BK157" s="231">
        <f>ROUND(I157*H157,2)</f>
        <v>0</v>
      </c>
      <c r="BL157" s="23" t="s">
        <v>494</v>
      </c>
      <c r="BM157" s="23" t="s">
        <v>808</v>
      </c>
    </row>
    <row r="158" spans="2:65" s="1" customFormat="1" ht="16.5" customHeight="1">
      <c r="B158" s="45"/>
      <c r="C158" s="220" t="s">
        <v>540</v>
      </c>
      <c r="D158" s="220" t="s">
        <v>137</v>
      </c>
      <c r="E158" s="221" t="s">
        <v>1603</v>
      </c>
      <c r="F158" s="222" t="s">
        <v>1604</v>
      </c>
      <c r="G158" s="223" t="s">
        <v>220</v>
      </c>
      <c r="H158" s="224">
        <v>30</v>
      </c>
      <c r="I158" s="225"/>
      <c r="J158" s="226">
        <f>ROUND(I158*H158,2)</f>
        <v>0</v>
      </c>
      <c r="K158" s="222" t="s">
        <v>21</v>
      </c>
      <c r="L158" s="71"/>
      <c r="M158" s="227" t="s">
        <v>21</v>
      </c>
      <c r="N158" s="228" t="s">
        <v>43</v>
      </c>
      <c r="O158" s="46"/>
      <c r="P158" s="229">
        <f>O158*H158</f>
        <v>0</v>
      </c>
      <c r="Q158" s="229">
        <v>0</v>
      </c>
      <c r="R158" s="229">
        <f>Q158*H158</f>
        <v>0</v>
      </c>
      <c r="S158" s="229">
        <v>0</v>
      </c>
      <c r="T158" s="230">
        <f>S158*H158</f>
        <v>0</v>
      </c>
      <c r="AR158" s="23" t="s">
        <v>494</v>
      </c>
      <c r="AT158" s="23" t="s">
        <v>137</v>
      </c>
      <c r="AU158" s="23" t="s">
        <v>82</v>
      </c>
      <c r="AY158" s="23" t="s">
        <v>134</v>
      </c>
      <c r="BE158" s="231">
        <f>IF(N158="základní",J158,0)</f>
        <v>0</v>
      </c>
      <c r="BF158" s="231">
        <f>IF(N158="snížená",J158,0)</f>
        <v>0</v>
      </c>
      <c r="BG158" s="231">
        <f>IF(N158="zákl. přenesená",J158,0)</f>
        <v>0</v>
      </c>
      <c r="BH158" s="231">
        <f>IF(N158="sníž. přenesená",J158,0)</f>
        <v>0</v>
      </c>
      <c r="BI158" s="231">
        <f>IF(N158="nulová",J158,0)</f>
        <v>0</v>
      </c>
      <c r="BJ158" s="23" t="s">
        <v>80</v>
      </c>
      <c r="BK158" s="231">
        <f>ROUND(I158*H158,2)</f>
        <v>0</v>
      </c>
      <c r="BL158" s="23" t="s">
        <v>494</v>
      </c>
      <c r="BM158" s="23" t="s">
        <v>819</v>
      </c>
    </row>
    <row r="159" spans="2:65" s="1" customFormat="1" ht="16.5" customHeight="1">
      <c r="B159" s="45"/>
      <c r="C159" s="220" t="s">
        <v>545</v>
      </c>
      <c r="D159" s="220" t="s">
        <v>137</v>
      </c>
      <c r="E159" s="221" t="s">
        <v>1605</v>
      </c>
      <c r="F159" s="222" t="s">
        <v>1606</v>
      </c>
      <c r="G159" s="223" t="s">
        <v>1193</v>
      </c>
      <c r="H159" s="224">
        <v>1</v>
      </c>
      <c r="I159" s="225"/>
      <c r="J159" s="226">
        <f>ROUND(I159*H159,2)</f>
        <v>0</v>
      </c>
      <c r="K159" s="222" t="s">
        <v>21</v>
      </c>
      <c r="L159" s="71"/>
      <c r="M159" s="227" t="s">
        <v>21</v>
      </c>
      <c r="N159" s="228" t="s">
        <v>43</v>
      </c>
      <c r="O159" s="46"/>
      <c r="P159" s="229">
        <f>O159*H159</f>
        <v>0</v>
      </c>
      <c r="Q159" s="229">
        <v>0</v>
      </c>
      <c r="R159" s="229">
        <f>Q159*H159</f>
        <v>0</v>
      </c>
      <c r="S159" s="229">
        <v>0</v>
      </c>
      <c r="T159" s="230">
        <f>S159*H159</f>
        <v>0</v>
      </c>
      <c r="AR159" s="23" t="s">
        <v>494</v>
      </c>
      <c r="AT159" s="23" t="s">
        <v>137</v>
      </c>
      <c r="AU159" s="23" t="s">
        <v>82</v>
      </c>
      <c r="AY159" s="23" t="s">
        <v>134</v>
      </c>
      <c r="BE159" s="231">
        <f>IF(N159="základní",J159,0)</f>
        <v>0</v>
      </c>
      <c r="BF159" s="231">
        <f>IF(N159="snížená",J159,0)</f>
        <v>0</v>
      </c>
      <c r="BG159" s="231">
        <f>IF(N159="zákl. přenesená",J159,0)</f>
        <v>0</v>
      </c>
      <c r="BH159" s="231">
        <f>IF(N159="sníž. přenesená",J159,0)</f>
        <v>0</v>
      </c>
      <c r="BI159" s="231">
        <f>IF(N159="nulová",J159,0)</f>
        <v>0</v>
      </c>
      <c r="BJ159" s="23" t="s">
        <v>80</v>
      </c>
      <c r="BK159" s="231">
        <f>ROUND(I159*H159,2)</f>
        <v>0</v>
      </c>
      <c r="BL159" s="23" t="s">
        <v>494</v>
      </c>
      <c r="BM159" s="23" t="s">
        <v>827</v>
      </c>
    </row>
    <row r="160" spans="2:65" s="1" customFormat="1" ht="16.5" customHeight="1">
      <c r="B160" s="45"/>
      <c r="C160" s="220" t="s">
        <v>552</v>
      </c>
      <c r="D160" s="220" t="s">
        <v>137</v>
      </c>
      <c r="E160" s="221" t="s">
        <v>1607</v>
      </c>
      <c r="F160" s="222" t="s">
        <v>1608</v>
      </c>
      <c r="G160" s="223" t="s">
        <v>1193</v>
      </c>
      <c r="H160" s="224">
        <v>1</v>
      </c>
      <c r="I160" s="225"/>
      <c r="J160" s="226">
        <f>ROUND(I160*H160,2)</f>
        <v>0</v>
      </c>
      <c r="K160" s="222" t="s">
        <v>21</v>
      </c>
      <c r="L160" s="71"/>
      <c r="M160" s="227" t="s">
        <v>21</v>
      </c>
      <c r="N160" s="228" t="s">
        <v>43</v>
      </c>
      <c r="O160" s="46"/>
      <c r="P160" s="229">
        <f>O160*H160</f>
        <v>0</v>
      </c>
      <c r="Q160" s="229">
        <v>0</v>
      </c>
      <c r="R160" s="229">
        <f>Q160*H160</f>
        <v>0</v>
      </c>
      <c r="S160" s="229">
        <v>0</v>
      </c>
      <c r="T160" s="230">
        <f>S160*H160</f>
        <v>0</v>
      </c>
      <c r="AR160" s="23" t="s">
        <v>494</v>
      </c>
      <c r="AT160" s="23" t="s">
        <v>137</v>
      </c>
      <c r="AU160" s="23" t="s">
        <v>82</v>
      </c>
      <c r="AY160" s="23" t="s">
        <v>134</v>
      </c>
      <c r="BE160" s="231">
        <f>IF(N160="základní",J160,0)</f>
        <v>0</v>
      </c>
      <c r="BF160" s="231">
        <f>IF(N160="snížená",J160,0)</f>
        <v>0</v>
      </c>
      <c r="BG160" s="231">
        <f>IF(N160="zákl. přenesená",J160,0)</f>
        <v>0</v>
      </c>
      <c r="BH160" s="231">
        <f>IF(N160="sníž. přenesená",J160,0)</f>
        <v>0</v>
      </c>
      <c r="BI160" s="231">
        <f>IF(N160="nulová",J160,0)</f>
        <v>0</v>
      </c>
      <c r="BJ160" s="23" t="s">
        <v>80</v>
      </c>
      <c r="BK160" s="231">
        <f>ROUND(I160*H160,2)</f>
        <v>0</v>
      </c>
      <c r="BL160" s="23" t="s">
        <v>494</v>
      </c>
      <c r="BM160" s="23" t="s">
        <v>836</v>
      </c>
    </row>
    <row r="161" spans="2:65" s="1" customFormat="1" ht="16.5" customHeight="1">
      <c r="B161" s="45"/>
      <c r="C161" s="220" t="s">
        <v>556</v>
      </c>
      <c r="D161" s="220" t="s">
        <v>137</v>
      </c>
      <c r="E161" s="221" t="s">
        <v>1609</v>
      </c>
      <c r="F161" s="222" t="s">
        <v>1610</v>
      </c>
      <c r="G161" s="223" t="s">
        <v>1193</v>
      </c>
      <c r="H161" s="224">
        <v>1</v>
      </c>
      <c r="I161" s="225"/>
      <c r="J161" s="226">
        <f>ROUND(I161*H161,2)</f>
        <v>0</v>
      </c>
      <c r="K161" s="222" t="s">
        <v>21</v>
      </c>
      <c r="L161" s="71"/>
      <c r="M161" s="227" t="s">
        <v>21</v>
      </c>
      <c r="N161" s="228" t="s">
        <v>43</v>
      </c>
      <c r="O161" s="46"/>
      <c r="P161" s="229">
        <f>O161*H161</f>
        <v>0</v>
      </c>
      <c r="Q161" s="229">
        <v>0</v>
      </c>
      <c r="R161" s="229">
        <f>Q161*H161</f>
        <v>0</v>
      </c>
      <c r="S161" s="229">
        <v>0</v>
      </c>
      <c r="T161" s="230">
        <f>S161*H161</f>
        <v>0</v>
      </c>
      <c r="AR161" s="23" t="s">
        <v>494</v>
      </c>
      <c r="AT161" s="23" t="s">
        <v>137</v>
      </c>
      <c r="AU161" s="23" t="s">
        <v>82</v>
      </c>
      <c r="AY161" s="23" t="s">
        <v>134</v>
      </c>
      <c r="BE161" s="231">
        <f>IF(N161="základní",J161,0)</f>
        <v>0</v>
      </c>
      <c r="BF161" s="231">
        <f>IF(N161="snížená",J161,0)</f>
        <v>0</v>
      </c>
      <c r="BG161" s="231">
        <f>IF(N161="zákl. přenesená",J161,0)</f>
        <v>0</v>
      </c>
      <c r="BH161" s="231">
        <f>IF(N161="sníž. přenesená",J161,0)</f>
        <v>0</v>
      </c>
      <c r="BI161" s="231">
        <f>IF(N161="nulová",J161,0)</f>
        <v>0</v>
      </c>
      <c r="BJ161" s="23" t="s">
        <v>80</v>
      </c>
      <c r="BK161" s="231">
        <f>ROUND(I161*H161,2)</f>
        <v>0</v>
      </c>
      <c r="BL161" s="23" t="s">
        <v>494</v>
      </c>
      <c r="BM161" s="23" t="s">
        <v>844</v>
      </c>
    </row>
    <row r="162" spans="2:65" s="1" customFormat="1" ht="16.5" customHeight="1">
      <c r="B162" s="45"/>
      <c r="C162" s="220" t="s">
        <v>561</v>
      </c>
      <c r="D162" s="220" t="s">
        <v>137</v>
      </c>
      <c r="E162" s="221" t="s">
        <v>1611</v>
      </c>
      <c r="F162" s="222" t="s">
        <v>1612</v>
      </c>
      <c r="G162" s="223" t="s">
        <v>1193</v>
      </c>
      <c r="H162" s="224">
        <v>2</v>
      </c>
      <c r="I162" s="225"/>
      <c r="J162" s="226">
        <f>ROUND(I162*H162,2)</f>
        <v>0</v>
      </c>
      <c r="K162" s="222" t="s">
        <v>21</v>
      </c>
      <c r="L162" s="71"/>
      <c r="M162" s="227" t="s">
        <v>21</v>
      </c>
      <c r="N162" s="228" t="s">
        <v>43</v>
      </c>
      <c r="O162" s="46"/>
      <c r="P162" s="229">
        <f>O162*H162</f>
        <v>0</v>
      </c>
      <c r="Q162" s="229">
        <v>0</v>
      </c>
      <c r="R162" s="229">
        <f>Q162*H162</f>
        <v>0</v>
      </c>
      <c r="S162" s="229">
        <v>0</v>
      </c>
      <c r="T162" s="230">
        <f>S162*H162</f>
        <v>0</v>
      </c>
      <c r="AR162" s="23" t="s">
        <v>494</v>
      </c>
      <c r="AT162" s="23" t="s">
        <v>137</v>
      </c>
      <c r="AU162" s="23" t="s">
        <v>82</v>
      </c>
      <c r="AY162" s="23" t="s">
        <v>134</v>
      </c>
      <c r="BE162" s="231">
        <f>IF(N162="základní",J162,0)</f>
        <v>0</v>
      </c>
      <c r="BF162" s="231">
        <f>IF(N162="snížená",J162,0)</f>
        <v>0</v>
      </c>
      <c r="BG162" s="231">
        <f>IF(N162="zákl. přenesená",J162,0)</f>
        <v>0</v>
      </c>
      <c r="BH162" s="231">
        <f>IF(N162="sníž. přenesená",J162,0)</f>
        <v>0</v>
      </c>
      <c r="BI162" s="231">
        <f>IF(N162="nulová",J162,0)</f>
        <v>0</v>
      </c>
      <c r="BJ162" s="23" t="s">
        <v>80</v>
      </c>
      <c r="BK162" s="231">
        <f>ROUND(I162*H162,2)</f>
        <v>0</v>
      </c>
      <c r="BL162" s="23" t="s">
        <v>494</v>
      </c>
      <c r="BM162" s="23" t="s">
        <v>857</v>
      </c>
    </row>
    <row r="163" spans="2:65" s="1" customFormat="1" ht="16.5" customHeight="1">
      <c r="B163" s="45"/>
      <c r="C163" s="220" t="s">
        <v>566</v>
      </c>
      <c r="D163" s="220" t="s">
        <v>137</v>
      </c>
      <c r="E163" s="221" t="s">
        <v>1613</v>
      </c>
      <c r="F163" s="222" t="s">
        <v>1614</v>
      </c>
      <c r="G163" s="223" t="s">
        <v>21</v>
      </c>
      <c r="H163" s="224">
        <v>8</v>
      </c>
      <c r="I163" s="225"/>
      <c r="J163" s="226">
        <f>ROUND(I163*H163,2)</f>
        <v>0</v>
      </c>
      <c r="K163" s="222" t="s">
        <v>21</v>
      </c>
      <c r="L163" s="71"/>
      <c r="M163" s="227" t="s">
        <v>21</v>
      </c>
      <c r="N163" s="228" t="s">
        <v>43</v>
      </c>
      <c r="O163" s="46"/>
      <c r="P163" s="229">
        <f>O163*H163</f>
        <v>0</v>
      </c>
      <c r="Q163" s="229">
        <v>0</v>
      </c>
      <c r="R163" s="229">
        <f>Q163*H163</f>
        <v>0</v>
      </c>
      <c r="S163" s="229">
        <v>0</v>
      </c>
      <c r="T163" s="230">
        <f>S163*H163</f>
        <v>0</v>
      </c>
      <c r="AR163" s="23" t="s">
        <v>494</v>
      </c>
      <c r="AT163" s="23" t="s">
        <v>137</v>
      </c>
      <c r="AU163" s="23" t="s">
        <v>82</v>
      </c>
      <c r="AY163" s="23" t="s">
        <v>134</v>
      </c>
      <c r="BE163" s="231">
        <f>IF(N163="základní",J163,0)</f>
        <v>0</v>
      </c>
      <c r="BF163" s="231">
        <f>IF(N163="snížená",J163,0)</f>
        <v>0</v>
      </c>
      <c r="BG163" s="231">
        <f>IF(N163="zákl. přenesená",J163,0)</f>
        <v>0</v>
      </c>
      <c r="BH163" s="231">
        <f>IF(N163="sníž. přenesená",J163,0)</f>
        <v>0</v>
      </c>
      <c r="BI163" s="231">
        <f>IF(N163="nulová",J163,0)</f>
        <v>0</v>
      </c>
      <c r="BJ163" s="23" t="s">
        <v>80</v>
      </c>
      <c r="BK163" s="231">
        <f>ROUND(I163*H163,2)</f>
        <v>0</v>
      </c>
      <c r="BL163" s="23" t="s">
        <v>494</v>
      </c>
      <c r="BM163" s="23" t="s">
        <v>870</v>
      </c>
    </row>
    <row r="164" spans="2:65" s="1" customFormat="1" ht="16.5" customHeight="1">
      <c r="B164" s="45"/>
      <c r="C164" s="220" t="s">
        <v>570</v>
      </c>
      <c r="D164" s="220" t="s">
        <v>137</v>
      </c>
      <c r="E164" s="221" t="s">
        <v>1615</v>
      </c>
      <c r="F164" s="222" t="s">
        <v>1616</v>
      </c>
      <c r="G164" s="223" t="s">
        <v>1193</v>
      </c>
      <c r="H164" s="224">
        <v>16</v>
      </c>
      <c r="I164" s="225"/>
      <c r="J164" s="226">
        <f>ROUND(I164*H164,2)</f>
        <v>0</v>
      </c>
      <c r="K164" s="222" t="s">
        <v>21</v>
      </c>
      <c r="L164" s="71"/>
      <c r="M164" s="227" t="s">
        <v>21</v>
      </c>
      <c r="N164" s="228" t="s">
        <v>43</v>
      </c>
      <c r="O164" s="46"/>
      <c r="P164" s="229">
        <f>O164*H164</f>
        <v>0</v>
      </c>
      <c r="Q164" s="229">
        <v>0</v>
      </c>
      <c r="R164" s="229">
        <f>Q164*H164</f>
        <v>0</v>
      </c>
      <c r="S164" s="229">
        <v>0</v>
      </c>
      <c r="T164" s="230">
        <f>S164*H164</f>
        <v>0</v>
      </c>
      <c r="AR164" s="23" t="s">
        <v>494</v>
      </c>
      <c r="AT164" s="23" t="s">
        <v>137</v>
      </c>
      <c r="AU164" s="23" t="s">
        <v>82</v>
      </c>
      <c r="AY164" s="23" t="s">
        <v>134</v>
      </c>
      <c r="BE164" s="231">
        <f>IF(N164="základní",J164,0)</f>
        <v>0</v>
      </c>
      <c r="BF164" s="231">
        <f>IF(N164="snížená",J164,0)</f>
        <v>0</v>
      </c>
      <c r="BG164" s="231">
        <f>IF(N164="zákl. přenesená",J164,0)</f>
        <v>0</v>
      </c>
      <c r="BH164" s="231">
        <f>IF(N164="sníž. přenesená",J164,0)</f>
        <v>0</v>
      </c>
      <c r="BI164" s="231">
        <f>IF(N164="nulová",J164,0)</f>
        <v>0</v>
      </c>
      <c r="BJ164" s="23" t="s">
        <v>80</v>
      </c>
      <c r="BK164" s="231">
        <f>ROUND(I164*H164,2)</f>
        <v>0</v>
      </c>
      <c r="BL164" s="23" t="s">
        <v>494</v>
      </c>
      <c r="BM164" s="23" t="s">
        <v>884</v>
      </c>
    </row>
    <row r="165" spans="2:65" s="1" customFormat="1" ht="16.5" customHeight="1">
      <c r="B165" s="45"/>
      <c r="C165" s="220" t="s">
        <v>575</v>
      </c>
      <c r="D165" s="220" t="s">
        <v>137</v>
      </c>
      <c r="E165" s="221" t="s">
        <v>1617</v>
      </c>
      <c r="F165" s="222" t="s">
        <v>1618</v>
      </c>
      <c r="G165" s="223" t="s">
        <v>1193</v>
      </c>
      <c r="H165" s="224">
        <v>8</v>
      </c>
      <c r="I165" s="225"/>
      <c r="J165" s="226">
        <f>ROUND(I165*H165,2)</f>
        <v>0</v>
      </c>
      <c r="K165" s="222" t="s">
        <v>21</v>
      </c>
      <c r="L165" s="71"/>
      <c r="M165" s="227" t="s">
        <v>21</v>
      </c>
      <c r="N165" s="228" t="s">
        <v>43</v>
      </c>
      <c r="O165" s="46"/>
      <c r="P165" s="229">
        <f>O165*H165</f>
        <v>0</v>
      </c>
      <c r="Q165" s="229">
        <v>0</v>
      </c>
      <c r="R165" s="229">
        <f>Q165*H165</f>
        <v>0</v>
      </c>
      <c r="S165" s="229">
        <v>0</v>
      </c>
      <c r="T165" s="230">
        <f>S165*H165</f>
        <v>0</v>
      </c>
      <c r="AR165" s="23" t="s">
        <v>494</v>
      </c>
      <c r="AT165" s="23" t="s">
        <v>137</v>
      </c>
      <c r="AU165" s="23" t="s">
        <v>82</v>
      </c>
      <c r="AY165" s="23" t="s">
        <v>134</v>
      </c>
      <c r="BE165" s="231">
        <f>IF(N165="základní",J165,0)</f>
        <v>0</v>
      </c>
      <c r="BF165" s="231">
        <f>IF(N165="snížená",J165,0)</f>
        <v>0</v>
      </c>
      <c r="BG165" s="231">
        <f>IF(N165="zákl. přenesená",J165,0)</f>
        <v>0</v>
      </c>
      <c r="BH165" s="231">
        <f>IF(N165="sníž. přenesená",J165,0)</f>
        <v>0</v>
      </c>
      <c r="BI165" s="231">
        <f>IF(N165="nulová",J165,0)</f>
        <v>0</v>
      </c>
      <c r="BJ165" s="23" t="s">
        <v>80</v>
      </c>
      <c r="BK165" s="231">
        <f>ROUND(I165*H165,2)</f>
        <v>0</v>
      </c>
      <c r="BL165" s="23" t="s">
        <v>494</v>
      </c>
      <c r="BM165" s="23" t="s">
        <v>892</v>
      </c>
    </row>
    <row r="166" spans="2:65" s="1" customFormat="1" ht="16.5" customHeight="1">
      <c r="B166" s="45"/>
      <c r="C166" s="220" t="s">
        <v>580</v>
      </c>
      <c r="D166" s="220" t="s">
        <v>137</v>
      </c>
      <c r="E166" s="221" t="s">
        <v>1619</v>
      </c>
      <c r="F166" s="222" t="s">
        <v>1620</v>
      </c>
      <c r="G166" s="223" t="s">
        <v>1193</v>
      </c>
      <c r="H166" s="224">
        <v>8</v>
      </c>
      <c r="I166" s="225"/>
      <c r="J166" s="226">
        <f>ROUND(I166*H166,2)</f>
        <v>0</v>
      </c>
      <c r="K166" s="222" t="s">
        <v>21</v>
      </c>
      <c r="L166" s="71"/>
      <c r="M166" s="227" t="s">
        <v>21</v>
      </c>
      <c r="N166" s="228" t="s">
        <v>43</v>
      </c>
      <c r="O166" s="46"/>
      <c r="P166" s="229">
        <f>O166*H166</f>
        <v>0</v>
      </c>
      <c r="Q166" s="229">
        <v>0</v>
      </c>
      <c r="R166" s="229">
        <f>Q166*H166</f>
        <v>0</v>
      </c>
      <c r="S166" s="229">
        <v>0</v>
      </c>
      <c r="T166" s="230">
        <f>S166*H166</f>
        <v>0</v>
      </c>
      <c r="AR166" s="23" t="s">
        <v>494</v>
      </c>
      <c r="AT166" s="23" t="s">
        <v>137</v>
      </c>
      <c r="AU166" s="23" t="s">
        <v>82</v>
      </c>
      <c r="AY166" s="23" t="s">
        <v>134</v>
      </c>
      <c r="BE166" s="231">
        <f>IF(N166="základní",J166,0)</f>
        <v>0</v>
      </c>
      <c r="BF166" s="231">
        <f>IF(N166="snížená",J166,0)</f>
        <v>0</v>
      </c>
      <c r="BG166" s="231">
        <f>IF(N166="zákl. přenesená",J166,0)</f>
        <v>0</v>
      </c>
      <c r="BH166" s="231">
        <f>IF(N166="sníž. přenesená",J166,0)</f>
        <v>0</v>
      </c>
      <c r="BI166" s="231">
        <f>IF(N166="nulová",J166,0)</f>
        <v>0</v>
      </c>
      <c r="BJ166" s="23" t="s">
        <v>80</v>
      </c>
      <c r="BK166" s="231">
        <f>ROUND(I166*H166,2)</f>
        <v>0</v>
      </c>
      <c r="BL166" s="23" t="s">
        <v>494</v>
      </c>
      <c r="BM166" s="23" t="s">
        <v>904</v>
      </c>
    </row>
    <row r="167" spans="2:65" s="1" customFormat="1" ht="16.5" customHeight="1">
      <c r="B167" s="45"/>
      <c r="C167" s="220" t="s">
        <v>587</v>
      </c>
      <c r="D167" s="220" t="s">
        <v>137</v>
      </c>
      <c r="E167" s="221" t="s">
        <v>1569</v>
      </c>
      <c r="F167" s="222" t="s">
        <v>1570</v>
      </c>
      <c r="G167" s="223" t="s">
        <v>1193</v>
      </c>
      <c r="H167" s="224">
        <v>8</v>
      </c>
      <c r="I167" s="225"/>
      <c r="J167" s="226">
        <f>ROUND(I167*H167,2)</f>
        <v>0</v>
      </c>
      <c r="K167" s="222" t="s">
        <v>21</v>
      </c>
      <c r="L167" s="71"/>
      <c r="M167" s="227" t="s">
        <v>21</v>
      </c>
      <c r="N167" s="228" t="s">
        <v>43</v>
      </c>
      <c r="O167" s="46"/>
      <c r="P167" s="229">
        <f>O167*H167</f>
        <v>0</v>
      </c>
      <c r="Q167" s="229">
        <v>0</v>
      </c>
      <c r="R167" s="229">
        <f>Q167*H167</f>
        <v>0</v>
      </c>
      <c r="S167" s="229">
        <v>0</v>
      </c>
      <c r="T167" s="230">
        <f>S167*H167</f>
        <v>0</v>
      </c>
      <c r="AR167" s="23" t="s">
        <v>494</v>
      </c>
      <c r="AT167" s="23" t="s">
        <v>137</v>
      </c>
      <c r="AU167" s="23" t="s">
        <v>82</v>
      </c>
      <c r="AY167" s="23" t="s">
        <v>134</v>
      </c>
      <c r="BE167" s="231">
        <f>IF(N167="základní",J167,0)</f>
        <v>0</v>
      </c>
      <c r="BF167" s="231">
        <f>IF(N167="snížená",J167,0)</f>
        <v>0</v>
      </c>
      <c r="BG167" s="231">
        <f>IF(N167="zákl. přenesená",J167,0)</f>
        <v>0</v>
      </c>
      <c r="BH167" s="231">
        <f>IF(N167="sníž. přenesená",J167,0)</f>
        <v>0</v>
      </c>
      <c r="BI167" s="231">
        <f>IF(N167="nulová",J167,0)</f>
        <v>0</v>
      </c>
      <c r="BJ167" s="23" t="s">
        <v>80</v>
      </c>
      <c r="BK167" s="231">
        <f>ROUND(I167*H167,2)</f>
        <v>0</v>
      </c>
      <c r="BL167" s="23" t="s">
        <v>494</v>
      </c>
      <c r="BM167" s="23" t="s">
        <v>913</v>
      </c>
    </row>
    <row r="168" spans="2:65" s="1" customFormat="1" ht="16.5" customHeight="1">
      <c r="B168" s="45"/>
      <c r="C168" s="220" t="s">
        <v>591</v>
      </c>
      <c r="D168" s="220" t="s">
        <v>137</v>
      </c>
      <c r="E168" s="221" t="s">
        <v>1621</v>
      </c>
      <c r="F168" s="222" t="s">
        <v>1622</v>
      </c>
      <c r="G168" s="223" t="s">
        <v>1193</v>
      </c>
      <c r="H168" s="224">
        <v>1</v>
      </c>
      <c r="I168" s="225"/>
      <c r="J168" s="226">
        <f>ROUND(I168*H168,2)</f>
        <v>0</v>
      </c>
      <c r="K168" s="222" t="s">
        <v>21</v>
      </c>
      <c r="L168" s="71"/>
      <c r="M168" s="227" t="s">
        <v>21</v>
      </c>
      <c r="N168" s="228" t="s">
        <v>43</v>
      </c>
      <c r="O168" s="46"/>
      <c r="P168" s="229">
        <f>O168*H168</f>
        <v>0</v>
      </c>
      <c r="Q168" s="229">
        <v>0</v>
      </c>
      <c r="R168" s="229">
        <f>Q168*H168</f>
        <v>0</v>
      </c>
      <c r="S168" s="229">
        <v>0</v>
      </c>
      <c r="T168" s="230">
        <f>S168*H168</f>
        <v>0</v>
      </c>
      <c r="AR168" s="23" t="s">
        <v>494</v>
      </c>
      <c r="AT168" s="23" t="s">
        <v>137</v>
      </c>
      <c r="AU168" s="23" t="s">
        <v>82</v>
      </c>
      <c r="AY168" s="23" t="s">
        <v>134</v>
      </c>
      <c r="BE168" s="231">
        <f>IF(N168="základní",J168,0)</f>
        <v>0</v>
      </c>
      <c r="BF168" s="231">
        <f>IF(N168="snížená",J168,0)</f>
        <v>0</v>
      </c>
      <c r="BG168" s="231">
        <f>IF(N168="zákl. přenesená",J168,0)</f>
        <v>0</v>
      </c>
      <c r="BH168" s="231">
        <f>IF(N168="sníž. přenesená",J168,0)</f>
        <v>0</v>
      </c>
      <c r="BI168" s="231">
        <f>IF(N168="nulová",J168,0)</f>
        <v>0</v>
      </c>
      <c r="BJ168" s="23" t="s">
        <v>80</v>
      </c>
      <c r="BK168" s="231">
        <f>ROUND(I168*H168,2)</f>
        <v>0</v>
      </c>
      <c r="BL168" s="23" t="s">
        <v>494</v>
      </c>
      <c r="BM168" s="23" t="s">
        <v>924</v>
      </c>
    </row>
    <row r="169" spans="2:63" s="10" customFormat="1" ht="29.85" customHeight="1">
      <c r="B169" s="204"/>
      <c r="C169" s="205"/>
      <c r="D169" s="206" t="s">
        <v>71</v>
      </c>
      <c r="E169" s="218" t="s">
        <v>1623</v>
      </c>
      <c r="F169" s="218" t="s">
        <v>1624</v>
      </c>
      <c r="G169" s="205"/>
      <c r="H169" s="205"/>
      <c r="I169" s="208"/>
      <c r="J169" s="219">
        <f>BK169</f>
        <v>0</v>
      </c>
      <c r="K169" s="205"/>
      <c r="L169" s="210"/>
      <c r="M169" s="211"/>
      <c r="N169" s="212"/>
      <c r="O169" s="212"/>
      <c r="P169" s="213">
        <f>SUM(P170:P218)</f>
        <v>0</v>
      </c>
      <c r="Q169" s="212"/>
      <c r="R169" s="213">
        <f>SUM(R170:R218)</f>
        <v>0</v>
      </c>
      <c r="S169" s="212"/>
      <c r="T169" s="214">
        <f>SUM(T170:T218)</f>
        <v>0</v>
      </c>
      <c r="AR169" s="215" t="s">
        <v>80</v>
      </c>
      <c r="AT169" s="216" t="s">
        <v>71</v>
      </c>
      <c r="AU169" s="216" t="s">
        <v>80</v>
      </c>
      <c r="AY169" s="215" t="s">
        <v>134</v>
      </c>
      <c r="BK169" s="217">
        <f>SUM(BK170:BK218)</f>
        <v>0</v>
      </c>
    </row>
    <row r="170" spans="2:65" s="1" customFormat="1" ht="16.5" customHeight="1">
      <c r="B170" s="45"/>
      <c r="C170" s="220" t="s">
        <v>595</v>
      </c>
      <c r="D170" s="220" t="s">
        <v>137</v>
      </c>
      <c r="E170" s="221" t="s">
        <v>1625</v>
      </c>
      <c r="F170" s="222" t="s">
        <v>1626</v>
      </c>
      <c r="G170" s="223" t="s">
        <v>1193</v>
      </c>
      <c r="H170" s="224">
        <v>32</v>
      </c>
      <c r="I170" s="225"/>
      <c r="J170" s="226">
        <f>ROUND(I170*H170,2)</f>
        <v>0</v>
      </c>
      <c r="K170" s="222" t="s">
        <v>21</v>
      </c>
      <c r="L170" s="71"/>
      <c r="M170" s="227" t="s">
        <v>21</v>
      </c>
      <c r="N170" s="228" t="s">
        <v>43</v>
      </c>
      <c r="O170" s="46"/>
      <c r="P170" s="229">
        <f>O170*H170</f>
        <v>0</v>
      </c>
      <c r="Q170" s="229">
        <v>0</v>
      </c>
      <c r="R170" s="229">
        <f>Q170*H170</f>
        <v>0</v>
      </c>
      <c r="S170" s="229">
        <v>0</v>
      </c>
      <c r="T170" s="230">
        <f>S170*H170</f>
        <v>0</v>
      </c>
      <c r="AR170" s="23" t="s">
        <v>494</v>
      </c>
      <c r="AT170" s="23" t="s">
        <v>137</v>
      </c>
      <c r="AU170" s="23" t="s">
        <v>82</v>
      </c>
      <c r="AY170" s="23" t="s">
        <v>134</v>
      </c>
      <c r="BE170" s="231">
        <f>IF(N170="základní",J170,0)</f>
        <v>0</v>
      </c>
      <c r="BF170" s="231">
        <f>IF(N170="snížená",J170,0)</f>
        <v>0</v>
      </c>
      <c r="BG170" s="231">
        <f>IF(N170="zákl. přenesená",J170,0)</f>
        <v>0</v>
      </c>
      <c r="BH170" s="231">
        <f>IF(N170="sníž. přenesená",J170,0)</f>
        <v>0</v>
      </c>
      <c r="BI170" s="231">
        <f>IF(N170="nulová",J170,0)</f>
        <v>0</v>
      </c>
      <c r="BJ170" s="23" t="s">
        <v>80</v>
      </c>
      <c r="BK170" s="231">
        <f>ROUND(I170*H170,2)</f>
        <v>0</v>
      </c>
      <c r="BL170" s="23" t="s">
        <v>494</v>
      </c>
      <c r="BM170" s="23" t="s">
        <v>935</v>
      </c>
    </row>
    <row r="171" spans="2:65" s="1" customFormat="1" ht="16.5" customHeight="1">
      <c r="B171" s="45"/>
      <c r="C171" s="220" t="s">
        <v>599</v>
      </c>
      <c r="D171" s="220" t="s">
        <v>137</v>
      </c>
      <c r="E171" s="221" t="s">
        <v>1627</v>
      </c>
      <c r="F171" s="222" t="s">
        <v>1628</v>
      </c>
      <c r="G171" s="223" t="s">
        <v>1193</v>
      </c>
      <c r="H171" s="224">
        <v>8</v>
      </c>
      <c r="I171" s="225"/>
      <c r="J171" s="226">
        <f>ROUND(I171*H171,2)</f>
        <v>0</v>
      </c>
      <c r="K171" s="222" t="s">
        <v>21</v>
      </c>
      <c r="L171" s="71"/>
      <c r="M171" s="227" t="s">
        <v>21</v>
      </c>
      <c r="N171" s="228" t="s">
        <v>43</v>
      </c>
      <c r="O171" s="46"/>
      <c r="P171" s="229">
        <f>O171*H171</f>
        <v>0</v>
      </c>
      <c r="Q171" s="229">
        <v>0</v>
      </c>
      <c r="R171" s="229">
        <f>Q171*H171</f>
        <v>0</v>
      </c>
      <c r="S171" s="229">
        <v>0</v>
      </c>
      <c r="T171" s="230">
        <f>S171*H171</f>
        <v>0</v>
      </c>
      <c r="AR171" s="23" t="s">
        <v>494</v>
      </c>
      <c r="AT171" s="23" t="s">
        <v>137</v>
      </c>
      <c r="AU171" s="23" t="s">
        <v>82</v>
      </c>
      <c r="AY171" s="23" t="s">
        <v>134</v>
      </c>
      <c r="BE171" s="231">
        <f>IF(N171="základní",J171,0)</f>
        <v>0</v>
      </c>
      <c r="BF171" s="231">
        <f>IF(N171="snížená",J171,0)</f>
        <v>0</v>
      </c>
      <c r="BG171" s="231">
        <f>IF(N171="zákl. přenesená",J171,0)</f>
        <v>0</v>
      </c>
      <c r="BH171" s="231">
        <f>IF(N171="sníž. přenesená",J171,0)</f>
        <v>0</v>
      </c>
      <c r="BI171" s="231">
        <f>IF(N171="nulová",J171,0)</f>
        <v>0</v>
      </c>
      <c r="BJ171" s="23" t="s">
        <v>80</v>
      </c>
      <c r="BK171" s="231">
        <f>ROUND(I171*H171,2)</f>
        <v>0</v>
      </c>
      <c r="BL171" s="23" t="s">
        <v>494</v>
      </c>
      <c r="BM171" s="23" t="s">
        <v>944</v>
      </c>
    </row>
    <row r="172" spans="2:65" s="1" customFormat="1" ht="16.5" customHeight="1">
      <c r="B172" s="45"/>
      <c r="C172" s="220" t="s">
        <v>603</v>
      </c>
      <c r="D172" s="220" t="s">
        <v>137</v>
      </c>
      <c r="E172" s="221" t="s">
        <v>1629</v>
      </c>
      <c r="F172" s="222" t="s">
        <v>1630</v>
      </c>
      <c r="G172" s="223" t="s">
        <v>1193</v>
      </c>
      <c r="H172" s="224">
        <v>2</v>
      </c>
      <c r="I172" s="225"/>
      <c r="J172" s="226">
        <f>ROUND(I172*H172,2)</f>
        <v>0</v>
      </c>
      <c r="K172" s="222" t="s">
        <v>21</v>
      </c>
      <c r="L172" s="71"/>
      <c r="M172" s="227" t="s">
        <v>21</v>
      </c>
      <c r="N172" s="228" t="s">
        <v>43</v>
      </c>
      <c r="O172" s="46"/>
      <c r="P172" s="229">
        <f>O172*H172</f>
        <v>0</v>
      </c>
      <c r="Q172" s="229">
        <v>0</v>
      </c>
      <c r="R172" s="229">
        <f>Q172*H172</f>
        <v>0</v>
      </c>
      <c r="S172" s="229">
        <v>0</v>
      </c>
      <c r="T172" s="230">
        <f>S172*H172</f>
        <v>0</v>
      </c>
      <c r="AR172" s="23" t="s">
        <v>494</v>
      </c>
      <c r="AT172" s="23" t="s">
        <v>137</v>
      </c>
      <c r="AU172" s="23" t="s">
        <v>82</v>
      </c>
      <c r="AY172" s="23" t="s">
        <v>134</v>
      </c>
      <c r="BE172" s="231">
        <f>IF(N172="základní",J172,0)</f>
        <v>0</v>
      </c>
      <c r="BF172" s="231">
        <f>IF(N172="snížená",J172,0)</f>
        <v>0</v>
      </c>
      <c r="BG172" s="231">
        <f>IF(N172="zákl. přenesená",J172,0)</f>
        <v>0</v>
      </c>
      <c r="BH172" s="231">
        <f>IF(N172="sníž. přenesená",J172,0)</f>
        <v>0</v>
      </c>
      <c r="BI172" s="231">
        <f>IF(N172="nulová",J172,0)</f>
        <v>0</v>
      </c>
      <c r="BJ172" s="23" t="s">
        <v>80</v>
      </c>
      <c r="BK172" s="231">
        <f>ROUND(I172*H172,2)</f>
        <v>0</v>
      </c>
      <c r="BL172" s="23" t="s">
        <v>494</v>
      </c>
      <c r="BM172" s="23" t="s">
        <v>959</v>
      </c>
    </row>
    <row r="173" spans="2:65" s="1" customFormat="1" ht="16.5" customHeight="1">
      <c r="B173" s="45"/>
      <c r="C173" s="220" t="s">
        <v>607</v>
      </c>
      <c r="D173" s="220" t="s">
        <v>137</v>
      </c>
      <c r="E173" s="221" t="s">
        <v>1631</v>
      </c>
      <c r="F173" s="222" t="s">
        <v>1632</v>
      </c>
      <c r="G173" s="223" t="s">
        <v>245</v>
      </c>
      <c r="H173" s="224">
        <v>20</v>
      </c>
      <c r="I173" s="225"/>
      <c r="J173" s="226">
        <f>ROUND(I173*H173,2)</f>
        <v>0</v>
      </c>
      <c r="K173" s="222" t="s">
        <v>21</v>
      </c>
      <c r="L173" s="71"/>
      <c r="M173" s="227" t="s">
        <v>21</v>
      </c>
      <c r="N173" s="228" t="s">
        <v>43</v>
      </c>
      <c r="O173" s="46"/>
      <c r="P173" s="229">
        <f>O173*H173</f>
        <v>0</v>
      </c>
      <c r="Q173" s="229">
        <v>0</v>
      </c>
      <c r="R173" s="229">
        <f>Q173*H173</f>
        <v>0</v>
      </c>
      <c r="S173" s="229">
        <v>0</v>
      </c>
      <c r="T173" s="230">
        <f>S173*H173</f>
        <v>0</v>
      </c>
      <c r="AR173" s="23" t="s">
        <v>494</v>
      </c>
      <c r="AT173" s="23" t="s">
        <v>137</v>
      </c>
      <c r="AU173" s="23" t="s">
        <v>82</v>
      </c>
      <c r="AY173" s="23" t="s">
        <v>134</v>
      </c>
      <c r="BE173" s="231">
        <f>IF(N173="základní",J173,0)</f>
        <v>0</v>
      </c>
      <c r="BF173" s="231">
        <f>IF(N173="snížená",J173,0)</f>
        <v>0</v>
      </c>
      <c r="BG173" s="231">
        <f>IF(N173="zákl. přenesená",J173,0)</f>
        <v>0</v>
      </c>
      <c r="BH173" s="231">
        <f>IF(N173="sníž. přenesená",J173,0)</f>
        <v>0</v>
      </c>
      <c r="BI173" s="231">
        <f>IF(N173="nulová",J173,0)</f>
        <v>0</v>
      </c>
      <c r="BJ173" s="23" t="s">
        <v>80</v>
      </c>
      <c r="BK173" s="231">
        <f>ROUND(I173*H173,2)</f>
        <v>0</v>
      </c>
      <c r="BL173" s="23" t="s">
        <v>494</v>
      </c>
      <c r="BM173" s="23" t="s">
        <v>968</v>
      </c>
    </row>
    <row r="174" spans="2:65" s="1" customFormat="1" ht="16.5" customHeight="1">
      <c r="B174" s="45"/>
      <c r="C174" s="220" t="s">
        <v>611</v>
      </c>
      <c r="D174" s="220" t="s">
        <v>137</v>
      </c>
      <c r="E174" s="221" t="s">
        <v>1633</v>
      </c>
      <c r="F174" s="222" t="s">
        <v>1634</v>
      </c>
      <c r="G174" s="223" t="s">
        <v>245</v>
      </c>
      <c r="H174" s="224">
        <v>90</v>
      </c>
      <c r="I174" s="225"/>
      <c r="J174" s="226">
        <f>ROUND(I174*H174,2)</f>
        <v>0</v>
      </c>
      <c r="K174" s="222" t="s">
        <v>21</v>
      </c>
      <c r="L174" s="71"/>
      <c r="M174" s="227" t="s">
        <v>21</v>
      </c>
      <c r="N174" s="228" t="s">
        <v>43</v>
      </c>
      <c r="O174" s="46"/>
      <c r="P174" s="229">
        <f>O174*H174</f>
        <v>0</v>
      </c>
      <c r="Q174" s="229">
        <v>0</v>
      </c>
      <c r="R174" s="229">
        <f>Q174*H174</f>
        <v>0</v>
      </c>
      <c r="S174" s="229">
        <v>0</v>
      </c>
      <c r="T174" s="230">
        <f>S174*H174</f>
        <v>0</v>
      </c>
      <c r="AR174" s="23" t="s">
        <v>494</v>
      </c>
      <c r="AT174" s="23" t="s">
        <v>137</v>
      </c>
      <c r="AU174" s="23" t="s">
        <v>82</v>
      </c>
      <c r="AY174" s="23" t="s">
        <v>134</v>
      </c>
      <c r="BE174" s="231">
        <f>IF(N174="základní",J174,0)</f>
        <v>0</v>
      </c>
      <c r="BF174" s="231">
        <f>IF(N174="snížená",J174,0)</f>
        <v>0</v>
      </c>
      <c r="BG174" s="231">
        <f>IF(N174="zákl. přenesená",J174,0)</f>
        <v>0</v>
      </c>
      <c r="BH174" s="231">
        <f>IF(N174="sníž. přenesená",J174,0)</f>
        <v>0</v>
      </c>
      <c r="BI174" s="231">
        <f>IF(N174="nulová",J174,0)</f>
        <v>0</v>
      </c>
      <c r="BJ174" s="23" t="s">
        <v>80</v>
      </c>
      <c r="BK174" s="231">
        <f>ROUND(I174*H174,2)</f>
        <v>0</v>
      </c>
      <c r="BL174" s="23" t="s">
        <v>494</v>
      </c>
      <c r="BM174" s="23" t="s">
        <v>976</v>
      </c>
    </row>
    <row r="175" spans="2:65" s="1" customFormat="1" ht="16.5" customHeight="1">
      <c r="B175" s="45"/>
      <c r="C175" s="220" t="s">
        <v>615</v>
      </c>
      <c r="D175" s="220" t="s">
        <v>137</v>
      </c>
      <c r="E175" s="221" t="s">
        <v>1635</v>
      </c>
      <c r="F175" s="222" t="s">
        <v>1636</v>
      </c>
      <c r="G175" s="223" t="s">
        <v>245</v>
      </c>
      <c r="H175" s="224">
        <v>20</v>
      </c>
      <c r="I175" s="225"/>
      <c r="J175" s="226">
        <f>ROUND(I175*H175,2)</f>
        <v>0</v>
      </c>
      <c r="K175" s="222" t="s">
        <v>21</v>
      </c>
      <c r="L175" s="71"/>
      <c r="M175" s="227" t="s">
        <v>21</v>
      </c>
      <c r="N175" s="228" t="s">
        <v>43</v>
      </c>
      <c r="O175" s="46"/>
      <c r="P175" s="229">
        <f>O175*H175</f>
        <v>0</v>
      </c>
      <c r="Q175" s="229">
        <v>0</v>
      </c>
      <c r="R175" s="229">
        <f>Q175*H175</f>
        <v>0</v>
      </c>
      <c r="S175" s="229">
        <v>0</v>
      </c>
      <c r="T175" s="230">
        <f>S175*H175</f>
        <v>0</v>
      </c>
      <c r="AR175" s="23" t="s">
        <v>494</v>
      </c>
      <c r="AT175" s="23" t="s">
        <v>137</v>
      </c>
      <c r="AU175" s="23" t="s">
        <v>82</v>
      </c>
      <c r="AY175" s="23" t="s">
        <v>134</v>
      </c>
      <c r="BE175" s="231">
        <f>IF(N175="základní",J175,0)</f>
        <v>0</v>
      </c>
      <c r="BF175" s="231">
        <f>IF(N175="snížená",J175,0)</f>
        <v>0</v>
      </c>
      <c r="BG175" s="231">
        <f>IF(N175="zákl. přenesená",J175,0)</f>
        <v>0</v>
      </c>
      <c r="BH175" s="231">
        <f>IF(N175="sníž. přenesená",J175,0)</f>
        <v>0</v>
      </c>
      <c r="BI175" s="231">
        <f>IF(N175="nulová",J175,0)</f>
        <v>0</v>
      </c>
      <c r="BJ175" s="23" t="s">
        <v>80</v>
      </c>
      <c r="BK175" s="231">
        <f>ROUND(I175*H175,2)</f>
        <v>0</v>
      </c>
      <c r="BL175" s="23" t="s">
        <v>494</v>
      </c>
      <c r="BM175" s="23" t="s">
        <v>986</v>
      </c>
    </row>
    <row r="176" spans="2:65" s="1" customFormat="1" ht="16.5" customHeight="1">
      <c r="B176" s="45"/>
      <c r="C176" s="220" t="s">
        <v>619</v>
      </c>
      <c r="D176" s="220" t="s">
        <v>137</v>
      </c>
      <c r="E176" s="221" t="s">
        <v>1633</v>
      </c>
      <c r="F176" s="222" t="s">
        <v>1634</v>
      </c>
      <c r="G176" s="223" t="s">
        <v>245</v>
      </c>
      <c r="H176" s="224">
        <v>120</v>
      </c>
      <c r="I176" s="225"/>
      <c r="J176" s="226">
        <f>ROUND(I176*H176,2)</f>
        <v>0</v>
      </c>
      <c r="K176" s="222" t="s">
        <v>21</v>
      </c>
      <c r="L176" s="71"/>
      <c r="M176" s="227" t="s">
        <v>21</v>
      </c>
      <c r="N176" s="228" t="s">
        <v>43</v>
      </c>
      <c r="O176" s="46"/>
      <c r="P176" s="229">
        <f>O176*H176</f>
        <v>0</v>
      </c>
      <c r="Q176" s="229">
        <v>0</v>
      </c>
      <c r="R176" s="229">
        <f>Q176*H176</f>
        <v>0</v>
      </c>
      <c r="S176" s="229">
        <v>0</v>
      </c>
      <c r="T176" s="230">
        <f>S176*H176</f>
        <v>0</v>
      </c>
      <c r="AR176" s="23" t="s">
        <v>494</v>
      </c>
      <c r="AT176" s="23" t="s">
        <v>137</v>
      </c>
      <c r="AU176" s="23" t="s">
        <v>82</v>
      </c>
      <c r="AY176" s="23" t="s">
        <v>134</v>
      </c>
      <c r="BE176" s="231">
        <f>IF(N176="základní",J176,0)</f>
        <v>0</v>
      </c>
      <c r="BF176" s="231">
        <f>IF(N176="snížená",J176,0)</f>
        <v>0</v>
      </c>
      <c r="BG176" s="231">
        <f>IF(N176="zákl. přenesená",J176,0)</f>
        <v>0</v>
      </c>
      <c r="BH176" s="231">
        <f>IF(N176="sníž. přenesená",J176,0)</f>
        <v>0</v>
      </c>
      <c r="BI176" s="231">
        <f>IF(N176="nulová",J176,0)</f>
        <v>0</v>
      </c>
      <c r="BJ176" s="23" t="s">
        <v>80</v>
      </c>
      <c r="BK176" s="231">
        <f>ROUND(I176*H176,2)</f>
        <v>0</v>
      </c>
      <c r="BL176" s="23" t="s">
        <v>494</v>
      </c>
      <c r="BM176" s="23" t="s">
        <v>1002</v>
      </c>
    </row>
    <row r="177" spans="2:65" s="1" customFormat="1" ht="16.5" customHeight="1">
      <c r="B177" s="45"/>
      <c r="C177" s="220" t="s">
        <v>623</v>
      </c>
      <c r="D177" s="220" t="s">
        <v>137</v>
      </c>
      <c r="E177" s="221" t="s">
        <v>1633</v>
      </c>
      <c r="F177" s="222" t="s">
        <v>1634</v>
      </c>
      <c r="G177" s="223" t="s">
        <v>245</v>
      </c>
      <c r="H177" s="224">
        <v>170</v>
      </c>
      <c r="I177" s="225"/>
      <c r="J177" s="226">
        <f>ROUND(I177*H177,2)</f>
        <v>0</v>
      </c>
      <c r="K177" s="222" t="s">
        <v>21</v>
      </c>
      <c r="L177" s="71"/>
      <c r="M177" s="227" t="s">
        <v>21</v>
      </c>
      <c r="N177" s="228" t="s">
        <v>43</v>
      </c>
      <c r="O177" s="46"/>
      <c r="P177" s="229">
        <f>O177*H177</f>
        <v>0</v>
      </c>
      <c r="Q177" s="229">
        <v>0</v>
      </c>
      <c r="R177" s="229">
        <f>Q177*H177</f>
        <v>0</v>
      </c>
      <c r="S177" s="229">
        <v>0</v>
      </c>
      <c r="T177" s="230">
        <f>S177*H177</f>
        <v>0</v>
      </c>
      <c r="AR177" s="23" t="s">
        <v>494</v>
      </c>
      <c r="AT177" s="23" t="s">
        <v>137</v>
      </c>
      <c r="AU177" s="23" t="s">
        <v>82</v>
      </c>
      <c r="AY177" s="23" t="s">
        <v>134</v>
      </c>
      <c r="BE177" s="231">
        <f>IF(N177="základní",J177,0)</f>
        <v>0</v>
      </c>
      <c r="BF177" s="231">
        <f>IF(N177="snížená",J177,0)</f>
        <v>0</v>
      </c>
      <c r="BG177" s="231">
        <f>IF(N177="zákl. přenesená",J177,0)</f>
        <v>0</v>
      </c>
      <c r="BH177" s="231">
        <f>IF(N177="sníž. přenesená",J177,0)</f>
        <v>0</v>
      </c>
      <c r="BI177" s="231">
        <f>IF(N177="nulová",J177,0)</f>
        <v>0</v>
      </c>
      <c r="BJ177" s="23" t="s">
        <v>80</v>
      </c>
      <c r="BK177" s="231">
        <f>ROUND(I177*H177,2)</f>
        <v>0</v>
      </c>
      <c r="BL177" s="23" t="s">
        <v>494</v>
      </c>
      <c r="BM177" s="23" t="s">
        <v>1010</v>
      </c>
    </row>
    <row r="178" spans="2:65" s="1" customFormat="1" ht="16.5" customHeight="1">
      <c r="B178" s="45"/>
      <c r="C178" s="220" t="s">
        <v>627</v>
      </c>
      <c r="D178" s="220" t="s">
        <v>137</v>
      </c>
      <c r="E178" s="221" t="s">
        <v>1633</v>
      </c>
      <c r="F178" s="222" t="s">
        <v>1634</v>
      </c>
      <c r="G178" s="223" t="s">
        <v>245</v>
      </c>
      <c r="H178" s="224">
        <v>50</v>
      </c>
      <c r="I178" s="225"/>
      <c r="J178" s="226">
        <f>ROUND(I178*H178,2)</f>
        <v>0</v>
      </c>
      <c r="K178" s="222" t="s">
        <v>21</v>
      </c>
      <c r="L178" s="71"/>
      <c r="M178" s="227" t="s">
        <v>21</v>
      </c>
      <c r="N178" s="228" t="s">
        <v>43</v>
      </c>
      <c r="O178" s="46"/>
      <c r="P178" s="229">
        <f>O178*H178</f>
        <v>0</v>
      </c>
      <c r="Q178" s="229">
        <v>0</v>
      </c>
      <c r="R178" s="229">
        <f>Q178*H178</f>
        <v>0</v>
      </c>
      <c r="S178" s="229">
        <v>0</v>
      </c>
      <c r="T178" s="230">
        <f>S178*H178</f>
        <v>0</v>
      </c>
      <c r="AR178" s="23" t="s">
        <v>494</v>
      </c>
      <c r="AT178" s="23" t="s">
        <v>137</v>
      </c>
      <c r="AU178" s="23" t="s">
        <v>82</v>
      </c>
      <c r="AY178" s="23" t="s">
        <v>134</v>
      </c>
      <c r="BE178" s="231">
        <f>IF(N178="základní",J178,0)</f>
        <v>0</v>
      </c>
      <c r="BF178" s="231">
        <f>IF(N178="snížená",J178,0)</f>
        <v>0</v>
      </c>
      <c r="BG178" s="231">
        <f>IF(N178="zákl. přenesená",J178,0)</f>
        <v>0</v>
      </c>
      <c r="BH178" s="231">
        <f>IF(N178="sníž. přenesená",J178,0)</f>
        <v>0</v>
      </c>
      <c r="BI178" s="231">
        <f>IF(N178="nulová",J178,0)</f>
        <v>0</v>
      </c>
      <c r="BJ178" s="23" t="s">
        <v>80</v>
      </c>
      <c r="BK178" s="231">
        <f>ROUND(I178*H178,2)</f>
        <v>0</v>
      </c>
      <c r="BL178" s="23" t="s">
        <v>494</v>
      </c>
      <c r="BM178" s="23" t="s">
        <v>1022</v>
      </c>
    </row>
    <row r="179" spans="2:65" s="1" customFormat="1" ht="16.5" customHeight="1">
      <c r="B179" s="45"/>
      <c r="C179" s="220" t="s">
        <v>631</v>
      </c>
      <c r="D179" s="220" t="s">
        <v>137</v>
      </c>
      <c r="E179" s="221" t="s">
        <v>1637</v>
      </c>
      <c r="F179" s="222" t="s">
        <v>1638</v>
      </c>
      <c r="G179" s="223" t="s">
        <v>245</v>
      </c>
      <c r="H179" s="224">
        <v>220</v>
      </c>
      <c r="I179" s="225"/>
      <c r="J179" s="226">
        <f>ROUND(I179*H179,2)</f>
        <v>0</v>
      </c>
      <c r="K179" s="222" t="s">
        <v>21</v>
      </c>
      <c r="L179" s="71"/>
      <c r="M179" s="227" t="s">
        <v>21</v>
      </c>
      <c r="N179" s="228" t="s">
        <v>43</v>
      </c>
      <c r="O179" s="46"/>
      <c r="P179" s="229">
        <f>O179*H179</f>
        <v>0</v>
      </c>
      <c r="Q179" s="229">
        <v>0</v>
      </c>
      <c r="R179" s="229">
        <f>Q179*H179</f>
        <v>0</v>
      </c>
      <c r="S179" s="229">
        <v>0</v>
      </c>
      <c r="T179" s="230">
        <f>S179*H179</f>
        <v>0</v>
      </c>
      <c r="AR179" s="23" t="s">
        <v>494</v>
      </c>
      <c r="AT179" s="23" t="s">
        <v>137</v>
      </c>
      <c r="AU179" s="23" t="s">
        <v>82</v>
      </c>
      <c r="AY179" s="23" t="s">
        <v>134</v>
      </c>
      <c r="BE179" s="231">
        <f>IF(N179="základní",J179,0)</f>
        <v>0</v>
      </c>
      <c r="BF179" s="231">
        <f>IF(N179="snížená",J179,0)</f>
        <v>0</v>
      </c>
      <c r="BG179" s="231">
        <f>IF(N179="zákl. přenesená",J179,0)</f>
        <v>0</v>
      </c>
      <c r="BH179" s="231">
        <f>IF(N179="sníž. přenesená",J179,0)</f>
        <v>0</v>
      </c>
      <c r="BI179" s="231">
        <f>IF(N179="nulová",J179,0)</f>
        <v>0</v>
      </c>
      <c r="BJ179" s="23" t="s">
        <v>80</v>
      </c>
      <c r="BK179" s="231">
        <f>ROUND(I179*H179,2)</f>
        <v>0</v>
      </c>
      <c r="BL179" s="23" t="s">
        <v>494</v>
      </c>
      <c r="BM179" s="23" t="s">
        <v>1639</v>
      </c>
    </row>
    <row r="180" spans="2:65" s="1" customFormat="1" ht="16.5" customHeight="1">
      <c r="B180" s="45"/>
      <c r="C180" s="220" t="s">
        <v>635</v>
      </c>
      <c r="D180" s="220" t="s">
        <v>137</v>
      </c>
      <c r="E180" s="221" t="s">
        <v>1640</v>
      </c>
      <c r="F180" s="222" t="s">
        <v>1641</v>
      </c>
      <c r="G180" s="223" t="s">
        <v>1193</v>
      </c>
      <c r="H180" s="224">
        <v>5</v>
      </c>
      <c r="I180" s="225"/>
      <c r="J180" s="226">
        <f>ROUND(I180*H180,2)</f>
        <v>0</v>
      </c>
      <c r="K180" s="222" t="s">
        <v>21</v>
      </c>
      <c r="L180" s="71"/>
      <c r="M180" s="227" t="s">
        <v>21</v>
      </c>
      <c r="N180" s="228" t="s">
        <v>43</v>
      </c>
      <c r="O180" s="46"/>
      <c r="P180" s="229">
        <f>O180*H180</f>
        <v>0</v>
      </c>
      <c r="Q180" s="229">
        <v>0</v>
      </c>
      <c r="R180" s="229">
        <f>Q180*H180</f>
        <v>0</v>
      </c>
      <c r="S180" s="229">
        <v>0</v>
      </c>
      <c r="T180" s="230">
        <f>S180*H180</f>
        <v>0</v>
      </c>
      <c r="AR180" s="23" t="s">
        <v>494</v>
      </c>
      <c r="AT180" s="23" t="s">
        <v>137</v>
      </c>
      <c r="AU180" s="23" t="s">
        <v>82</v>
      </c>
      <c r="AY180" s="23" t="s">
        <v>134</v>
      </c>
      <c r="BE180" s="231">
        <f>IF(N180="základní",J180,0)</f>
        <v>0</v>
      </c>
      <c r="BF180" s="231">
        <f>IF(N180="snížená",J180,0)</f>
        <v>0</v>
      </c>
      <c r="BG180" s="231">
        <f>IF(N180="zákl. přenesená",J180,0)</f>
        <v>0</v>
      </c>
      <c r="BH180" s="231">
        <f>IF(N180="sníž. přenesená",J180,0)</f>
        <v>0</v>
      </c>
      <c r="BI180" s="231">
        <f>IF(N180="nulová",J180,0)</f>
        <v>0</v>
      </c>
      <c r="BJ180" s="23" t="s">
        <v>80</v>
      </c>
      <c r="BK180" s="231">
        <f>ROUND(I180*H180,2)</f>
        <v>0</v>
      </c>
      <c r="BL180" s="23" t="s">
        <v>494</v>
      </c>
      <c r="BM180" s="23" t="s">
        <v>1642</v>
      </c>
    </row>
    <row r="181" spans="2:65" s="1" customFormat="1" ht="16.5" customHeight="1">
      <c r="B181" s="45"/>
      <c r="C181" s="220" t="s">
        <v>639</v>
      </c>
      <c r="D181" s="220" t="s">
        <v>137</v>
      </c>
      <c r="E181" s="221" t="s">
        <v>1643</v>
      </c>
      <c r="F181" s="222" t="s">
        <v>1644</v>
      </c>
      <c r="G181" s="223" t="s">
        <v>1193</v>
      </c>
      <c r="H181" s="224">
        <v>60</v>
      </c>
      <c r="I181" s="225"/>
      <c r="J181" s="226">
        <f>ROUND(I181*H181,2)</f>
        <v>0</v>
      </c>
      <c r="K181" s="222" t="s">
        <v>21</v>
      </c>
      <c r="L181" s="71"/>
      <c r="M181" s="227" t="s">
        <v>21</v>
      </c>
      <c r="N181" s="228" t="s">
        <v>43</v>
      </c>
      <c r="O181" s="46"/>
      <c r="P181" s="229">
        <f>O181*H181</f>
        <v>0</v>
      </c>
      <c r="Q181" s="229">
        <v>0</v>
      </c>
      <c r="R181" s="229">
        <f>Q181*H181</f>
        <v>0</v>
      </c>
      <c r="S181" s="229">
        <v>0</v>
      </c>
      <c r="T181" s="230">
        <f>S181*H181</f>
        <v>0</v>
      </c>
      <c r="AR181" s="23" t="s">
        <v>494</v>
      </c>
      <c r="AT181" s="23" t="s">
        <v>137</v>
      </c>
      <c r="AU181" s="23" t="s">
        <v>82</v>
      </c>
      <c r="AY181" s="23" t="s">
        <v>134</v>
      </c>
      <c r="BE181" s="231">
        <f>IF(N181="základní",J181,0)</f>
        <v>0</v>
      </c>
      <c r="BF181" s="231">
        <f>IF(N181="snížená",J181,0)</f>
        <v>0</v>
      </c>
      <c r="BG181" s="231">
        <f>IF(N181="zákl. přenesená",J181,0)</f>
        <v>0</v>
      </c>
      <c r="BH181" s="231">
        <f>IF(N181="sníž. přenesená",J181,0)</f>
        <v>0</v>
      </c>
      <c r="BI181" s="231">
        <f>IF(N181="nulová",J181,0)</f>
        <v>0</v>
      </c>
      <c r="BJ181" s="23" t="s">
        <v>80</v>
      </c>
      <c r="BK181" s="231">
        <f>ROUND(I181*H181,2)</f>
        <v>0</v>
      </c>
      <c r="BL181" s="23" t="s">
        <v>494</v>
      </c>
      <c r="BM181" s="23" t="s">
        <v>1645</v>
      </c>
    </row>
    <row r="182" spans="2:65" s="1" customFormat="1" ht="16.5" customHeight="1">
      <c r="B182" s="45"/>
      <c r="C182" s="220" t="s">
        <v>643</v>
      </c>
      <c r="D182" s="220" t="s">
        <v>137</v>
      </c>
      <c r="E182" s="221" t="s">
        <v>1643</v>
      </c>
      <c r="F182" s="222" t="s">
        <v>1644</v>
      </c>
      <c r="G182" s="223" t="s">
        <v>1193</v>
      </c>
      <c r="H182" s="224">
        <v>5</v>
      </c>
      <c r="I182" s="225"/>
      <c r="J182" s="226">
        <f>ROUND(I182*H182,2)</f>
        <v>0</v>
      </c>
      <c r="K182" s="222" t="s">
        <v>21</v>
      </c>
      <c r="L182" s="71"/>
      <c r="M182" s="227" t="s">
        <v>21</v>
      </c>
      <c r="N182" s="228" t="s">
        <v>43</v>
      </c>
      <c r="O182" s="46"/>
      <c r="P182" s="229">
        <f>O182*H182</f>
        <v>0</v>
      </c>
      <c r="Q182" s="229">
        <v>0</v>
      </c>
      <c r="R182" s="229">
        <f>Q182*H182</f>
        <v>0</v>
      </c>
      <c r="S182" s="229">
        <v>0</v>
      </c>
      <c r="T182" s="230">
        <f>S182*H182</f>
        <v>0</v>
      </c>
      <c r="AR182" s="23" t="s">
        <v>494</v>
      </c>
      <c r="AT182" s="23" t="s">
        <v>137</v>
      </c>
      <c r="AU182" s="23" t="s">
        <v>82</v>
      </c>
      <c r="AY182" s="23" t="s">
        <v>134</v>
      </c>
      <c r="BE182" s="231">
        <f>IF(N182="základní",J182,0)</f>
        <v>0</v>
      </c>
      <c r="BF182" s="231">
        <f>IF(N182="snížená",J182,0)</f>
        <v>0</v>
      </c>
      <c r="BG182" s="231">
        <f>IF(N182="zákl. přenesená",J182,0)</f>
        <v>0</v>
      </c>
      <c r="BH182" s="231">
        <f>IF(N182="sníž. přenesená",J182,0)</f>
        <v>0</v>
      </c>
      <c r="BI182" s="231">
        <f>IF(N182="nulová",J182,0)</f>
        <v>0</v>
      </c>
      <c r="BJ182" s="23" t="s">
        <v>80</v>
      </c>
      <c r="BK182" s="231">
        <f>ROUND(I182*H182,2)</f>
        <v>0</v>
      </c>
      <c r="BL182" s="23" t="s">
        <v>494</v>
      </c>
      <c r="BM182" s="23" t="s">
        <v>1274</v>
      </c>
    </row>
    <row r="183" spans="2:65" s="1" customFormat="1" ht="16.5" customHeight="1">
      <c r="B183" s="45"/>
      <c r="C183" s="220" t="s">
        <v>649</v>
      </c>
      <c r="D183" s="220" t="s">
        <v>137</v>
      </c>
      <c r="E183" s="221" t="s">
        <v>1646</v>
      </c>
      <c r="F183" s="222" t="s">
        <v>1647</v>
      </c>
      <c r="G183" s="223" t="s">
        <v>1193</v>
      </c>
      <c r="H183" s="224">
        <v>10</v>
      </c>
      <c r="I183" s="225"/>
      <c r="J183" s="226">
        <f>ROUND(I183*H183,2)</f>
        <v>0</v>
      </c>
      <c r="K183" s="222" t="s">
        <v>21</v>
      </c>
      <c r="L183" s="71"/>
      <c r="M183" s="227" t="s">
        <v>21</v>
      </c>
      <c r="N183" s="228" t="s">
        <v>43</v>
      </c>
      <c r="O183" s="46"/>
      <c r="P183" s="229">
        <f>O183*H183</f>
        <v>0</v>
      </c>
      <c r="Q183" s="229">
        <v>0</v>
      </c>
      <c r="R183" s="229">
        <f>Q183*H183</f>
        <v>0</v>
      </c>
      <c r="S183" s="229">
        <v>0</v>
      </c>
      <c r="T183" s="230">
        <f>S183*H183</f>
        <v>0</v>
      </c>
      <c r="AR183" s="23" t="s">
        <v>494</v>
      </c>
      <c r="AT183" s="23" t="s">
        <v>137</v>
      </c>
      <c r="AU183" s="23" t="s">
        <v>82</v>
      </c>
      <c r="AY183" s="23" t="s">
        <v>134</v>
      </c>
      <c r="BE183" s="231">
        <f>IF(N183="základní",J183,0)</f>
        <v>0</v>
      </c>
      <c r="BF183" s="231">
        <f>IF(N183="snížená",J183,0)</f>
        <v>0</v>
      </c>
      <c r="BG183" s="231">
        <f>IF(N183="zákl. přenesená",J183,0)</f>
        <v>0</v>
      </c>
      <c r="BH183" s="231">
        <f>IF(N183="sníž. přenesená",J183,0)</f>
        <v>0</v>
      </c>
      <c r="BI183" s="231">
        <f>IF(N183="nulová",J183,0)</f>
        <v>0</v>
      </c>
      <c r="BJ183" s="23" t="s">
        <v>80</v>
      </c>
      <c r="BK183" s="231">
        <f>ROUND(I183*H183,2)</f>
        <v>0</v>
      </c>
      <c r="BL183" s="23" t="s">
        <v>494</v>
      </c>
      <c r="BM183" s="23" t="s">
        <v>1281</v>
      </c>
    </row>
    <row r="184" spans="2:65" s="1" customFormat="1" ht="16.5" customHeight="1">
      <c r="B184" s="45"/>
      <c r="C184" s="220" t="s">
        <v>653</v>
      </c>
      <c r="D184" s="220" t="s">
        <v>137</v>
      </c>
      <c r="E184" s="221" t="s">
        <v>1648</v>
      </c>
      <c r="F184" s="222" t="s">
        <v>1649</v>
      </c>
      <c r="G184" s="223" t="s">
        <v>1193</v>
      </c>
      <c r="H184" s="224">
        <v>30</v>
      </c>
      <c r="I184" s="225"/>
      <c r="J184" s="226">
        <f>ROUND(I184*H184,2)</f>
        <v>0</v>
      </c>
      <c r="K184" s="222" t="s">
        <v>21</v>
      </c>
      <c r="L184" s="71"/>
      <c r="M184" s="227" t="s">
        <v>21</v>
      </c>
      <c r="N184" s="228" t="s">
        <v>43</v>
      </c>
      <c r="O184" s="46"/>
      <c r="P184" s="229">
        <f>O184*H184</f>
        <v>0</v>
      </c>
      <c r="Q184" s="229">
        <v>0</v>
      </c>
      <c r="R184" s="229">
        <f>Q184*H184</f>
        <v>0</v>
      </c>
      <c r="S184" s="229">
        <v>0</v>
      </c>
      <c r="T184" s="230">
        <f>S184*H184</f>
        <v>0</v>
      </c>
      <c r="AR184" s="23" t="s">
        <v>494</v>
      </c>
      <c r="AT184" s="23" t="s">
        <v>137</v>
      </c>
      <c r="AU184" s="23" t="s">
        <v>82</v>
      </c>
      <c r="AY184" s="23" t="s">
        <v>134</v>
      </c>
      <c r="BE184" s="231">
        <f>IF(N184="základní",J184,0)</f>
        <v>0</v>
      </c>
      <c r="BF184" s="231">
        <f>IF(N184="snížená",J184,0)</f>
        <v>0</v>
      </c>
      <c r="BG184" s="231">
        <f>IF(N184="zákl. přenesená",J184,0)</f>
        <v>0</v>
      </c>
      <c r="BH184" s="231">
        <f>IF(N184="sníž. přenesená",J184,0)</f>
        <v>0</v>
      </c>
      <c r="BI184" s="231">
        <f>IF(N184="nulová",J184,0)</f>
        <v>0</v>
      </c>
      <c r="BJ184" s="23" t="s">
        <v>80</v>
      </c>
      <c r="BK184" s="231">
        <f>ROUND(I184*H184,2)</f>
        <v>0</v>
      </c>
      <c r="BL184" s="23" t="s">
        <v>494</v>
      </c>
      <c r="BM184" s="23" t="s">
        <v>1287</v>
      </c>
    </row>
    <row r="185" spans="2:65" s="1" customFormat="1" ht="16.5" customHeight="1">
      <c r="B185" s="45"/>
      <c r="C185" s="220" t="s">
        <v>658</v>
      </c>
      <c r="D185" s="220" t="s">
        <v>137</v>
      </c>
      <c r="E185" s="221" t="s">
        <v>1650</v>
      </c>
      <c r="F185" s="222" t="s">
        <v>1651</v>
      </c>
      <c r="G185" s="223" t="s">
        <v>1193</v>
      </c>
      <c r="H185" s="224">
        <v>160</v>
      </c>
      <c r="I185" s="225"/>
      <c r="J185" s="226">
        <f>ROUND(I185*H185,2)</f>
        <v>0</v>
      </c>
      <c r="K185" s="222" t="s">
        <v>21</v>
      </c>
      <c r="L185" s="71"/>
      <c r="M185" s="227" t="s">
        <v>21</v>
      </c>
      <c r="N185" s="228" t="s">
        <v>43</v>
      </c>
      <c r="O185" s="46"/>
      <c r="P185" s="229">
        <f>O185*H185</f>
        <v>0</v>
      </c>
      <c r="Q185" s="229">
        <v>0</v>
      </c>
      <c r="R185" s="229">
        <f>Q185*H185</f>
        <v>0</v>
      </c>
      <c r="S185" s="229">
        <v>0</v>
      </c>
      <c r="T185" s="230">
        <f>S185*H185</f>
        <v>0</v>
      </c>
      <c r="AR185" s="23" t="s">
        <v>494</v>
      </c>
      <c r="AT185" s="23" t="s">
        <v>137</v>
      </c>
      <c r="AU185" s="23" t="s">
        <v>82</v>
      </c>
      <c r="AY185" s="23" t="s">
        <v>134</v>
      </c>
      <c r="BE185" s="231">
        <f>IF(N185="základní",J185,0)</f>
        <v>0</v>
      </c>
      <c r="BF185" s="231">
        <f>IF(N185="snížená",J185,0)</f>
        <v>0</v>
      </c>
      <c r="BG185" s="231">
        <f>IF(N185="zákl. přenesená",J185,0)</f>
        <v>0</v>
      </c>
      <c r="BH185" s="231">
        <f>IF(N185="sníž. přenesená",J185,0)</f>
        <v>0</v>
      </c>
      <c r="BI185" s="231">
        <f>IF(N185="nulová",J185,0)</f>
        <v>0</v>
      </c>
      <c r="BJ185" s="23" t="s">
        <v>80</v>
      </c>
      <c r="BK185" s="231">
        <f>ROUND(I185*H185,2)</f>
        <v>0</v>
      </c>
      <c r="BL185" s="23" t="s">
        <v>494</v>
      </c>
      <c r="BM185" s="23" t="s">
        <v>1293</v>
      </c>
    </row>
    <row r="186" spans="2:65" s="1" customFormat="1" ht="16.5" customHeight="1">
      <c r="B186" s="45"/>
      <c r="C186" s="220" t="s">
        <v>663</v>
      </c>
      <c r="D186" s="220" t="s">
        <v>137</v>
      </c>
      <c r="E186" s="221" t="s">
        <v>1652</v>
      </c>
      <c r="F186" s="222" t="s">
        <v>1653</v>
      </c>
      <c r="G186" s="223" t="s">
        <v>1193</v>
      </c>
      <c r="H186" s="224">
        <v>3</v>
      </c>
      <c r="I186" s="225"/>
      <c r="J186" s="226">
        <f>ROUND(I186*H186,2)</f>
        <v>0</v>
      </c>
      <c r="K186" s="222" t="s">
        <v>21</v>
      </c>
      <c r="L186" s="71"/>
      <c r="M186" s="227" t="s">
        <v>21</v>
      </c>
      <c r="N186" s="228" t="s">
        <v>43</v>
      </c>
      <c r="O186" s="46"/>
      <c r="P186" s="229">
        <f>O186*H186</f>
        <v>0</v>
      </c>
      <c r="Q186" s="229">
        <v>0</v>
      </c>
      <c r="R186" s="229">
        <f>Q186*H186</f>
        <v>0</v>
      </c>
      <c r="S186" s="229">
        <v>0</v>
      </c>
      <c r="T186" s="230">
        <f>S186*H186</f>
        <v>0</v>
      </c>
      <c r="AR186" s="23" t="s">
        <v>494</v>
      </c>
      <c r="AT186" s="23" t="s">
        <v>137</v>
      </c>
      <c r="AU186" s="23" t="s">
        <v>82</v>
      </c>
      <c r="AY186" s="23" t="s">
        <v>134</v>
      </c>
      <c r="BE186" s="231">
        <f>IF(N186="základní",J186,0)</f>
        <v>0</v>
      </c>
      <c r="BF186" s="231">
        <f>IF(N186="snížená",J186,0)</f>
        <v>0</v>
      </c>
      <c r="BG186" s="231">
        <f>IF(N186="zákl. přenesená",J186,0)</f>
        <v>0</v>
      </c>
      <c r="BH186" s="231">
        <f>IF(N186="sníž. přenesená",J186,0)</f>
        <v>0</v>
      </c>
      <c r="BI186" s="231">
        <f>IF(N186="nulová",J186,0)</f>
        <v>0</v>
      </c>
      <c r="BJ186" s="23" t="s">
        <v>80</v>
      </c>
      <c r="BK186" s="231">
        <f>ROUND(I186*H186,2)</f>
        <v>0</v>
      </c>
      <c r="BL186" s="23" t="s">
        <v>494</v>
      </c>
      <c r="BM186" s="23" t="s">
        <v>1299</v>
      </c>
    </row>
    <row r="187" spans="2:65" s="1" customFormat="1" ht="16.5" customHeight="1">
      <c r="B187" s="45"/>
      <c r="C187" s="220" t="s">
        <v>667</v>
      </c>
      <c r="D187" s="220" t="s">
        <v>137</v>
      </c>
      <c r="E187" s="221" t="s">
        <v>1654</v>
      </c>
      <c r="F187" s="222" t="s">
        <v>1655</v>
      </c>
      <c r="G187" s="223" t="s">
        <v>1193</v>
      </c>
      <c r="H187" s="224">
        <v>6</v>
      </c>
      <c r="I187" s="225"/>
      <c r="J187" s="226">
        <f>ROUND(I187*H187,2)</f>
        <v>0</v>
      </c>
      <c r="K187" s="222" t="s">
        <v>21</v>
      </c>
      <c r="L187" s="71"/>
      <c r="M187" s="227" t="s">
        <v>21</v>
      </c>
      <c r="N187" s="228" t="s">
        <v>43</v>
      </c>
      <c r="O187" s="46"/>
      <c r="P187" s="229">
        <f>O187*H187</f>
        <v>0</v>
      </c>
      <c r="Q187" s="229">
        <v>0</v>
      </c>
      <c r="R187" s="229">
        <f>Q187*H187</f>
        <v>0</v>
      </c>
      <c r="S187" s="229">
        <v>0</v>
      </c>
      <c r="T187" s="230">
        <f>S187*H187</f>
        <v>0</v>
      </c>
      <c r="AR187" s="23" t="s">
        <v>494</v>
      </c>
      <c r="AT187" s="23" t="s">
        <v>137</v>
      </c>
      <c r="AU187" s="23" t="s">
        <v>82</v>
      </c>
      <c r="AY187" s="23" t="s">
        <v>134</v>
      </c>
      <c r="BE187" s="231">
        <f>IF(N187="základní",J187,0)</f>
        <v>0</v>
      </c>
      <c r="BF187" s="231">
        <f>IF(N187="snížená",J187,0)</f>
        <v>0</v>
      </c>
      <c r="BG187" s="231">
        <f>IF(N187="zákl. přenesená",J187,0)</f>
        <v>0</v>
      </c>
      <c r="BH187" s="231">
        <f>IF(N187="sníž. přenesená",J187,0)</f>
        <v>0</v>
      </c>
      <c r="BI187" s="231">
        <f>IF(N187="nulová",J187,0)</f>
        <v>0</v>
      </c>
      <c r="BJ187" s="23" t="s">
        <v>80</v>
      </c>
      <c r="BK187" s="231">
        <f>ROUND(I187*H187,2)</f>
        <v>0</v>
      </c>
      <c r="BL187" s="23" t="s">
        <v>494</v>
      </c>
      <c r="BM187" s="23" t="s">
        <v>1302</v>
      </c>
    </row>
    <row r="188" spans="2:65" s="1" customFormat="1" ht="16.5" customHeight="1">
      <c r="B188" s="45"/>
      <c r="C188" s="220" t="s">
        <v>671</v>
      </c>
      <c r="D188" s="220" t="s">
        <v>137</v>
      </c>
      <c r="E188" s="221" t="s">
        <v>1656</v>
      </c>
      <c r="F188" s="222" t="s">
        <v>1657</v>
      </c>
      <c r="G188" s="223" t="s">
        <v>1193</v>
      </c>
      <c r="H188" s="224">
        <v>6</v>
      </c>
      <c r="I188" s="225"/>
      <c r="J188" s="226">
        <f>ROUND(I188*H188,2)</f>
        <v>0</v>
      </c>
      <c r="K188" s="222" t="s">
        <v>21</v>
      </c>
      <c r="L188" s="71"/>
      <c r="M188" s="227" t="s">
        <v>21</v>
      </c>
      <c r="N188" s="228" t="s">
        <v>43</v>
      </c>
      <c r="O188" s="46"/>
      <c r="P188" s="229">
        <f>O188*H188</f>
        <v>0</v>
      </c>
      <c r="Q188" s="229">
        <v>0</v>
      </c>
      <c r="R188" s="229">
        <f>Q188*H188</f>
        <v>0</v>
      </c>
      <c r="S188" s="229">
        <v>0</v>
      </c>
      <c r="T188" s="230">
        <f>S188*H188</f>
        <v>0</v>
      </c>
      <c r="AR188" s="23" t="s">
        <v>494</v>
      </c>
      <c r="AT188" s="23" t="s">
        <v>137</v>
      </c>
      <c r="AU188" s="23" t="s">
        <v>82</v>
      </c>
      <c r="AY188" s="23" t="s">
        <v>134</v>
      </c>
      <c r="BE188" s="231">
        <f>IF(N188="základní",J188,0)</f>
        <v>0</v>
      </c>
      <c r="BF188" s="231">
        <f>IF(N188="snížená",J188,0)</f>
        <v>0</v>
      </c>
      <c r="BG188" s="231">
        <f>IF(N188="zákl. přenesená",J188,0)</f>
        <v>0</v>
      </c>
      <c r="BH188" s="231">
        <f>IF(N188="sníž. přenesená",J188,0)</f>
        <v>0</v>
      </c>
      <c r="BI188" s="231">
        <f>IF(N188="nulová",J188,0)</f>
        <v>0</v>
      </c>
      <c r="BJ188" s="23" t="s">
        <v>80</v>
      </c>
      <c r="BK188" s="231">
        <f>ROUND(I188*H188,2)</f>
        <v>0</v>
      </c>
      <c r="BL188" s="23" t="s">
        <v>494</v>
      </c>
      <c r="BM188" s="23" t="s">
        <v>1658</v>
      </c>
    </row>
    <row r="189" spans="2:65" s="1" customFormat="1" ht="16.5" customHeight="1">
      <c r="B189" s="45"/>
      <c r="C189" s="220" t="s">
        <v>676</v>
      </c>
      <c r="D189" s="220" t="s">
        <v>137</v>
      </c>
      <c r="E189" s="221" t="s">
        <v>1654</v>
      </c>
      <c r="F189" s="222" t="s">
        <v>1655</v>
      </c>
      <c r="G189" s="223" t="s">
        <v>1193</v>
      </c>
      <c r="H189" s="224">
        <v>40</v>
      </c>
      <c r="I189" s="225"/>
      <c r="J189" s="226">
        <f>ROUND(I189*H189,2)</f>
        <v>0</v>
      </c>
      <c r="K189" s="222" t="s">
        <v>21</v>
      </c>
      <c r="L189" s="71"/>
      <c r="M189" s="227" t="s">
        <v>21</v>
      </c>
      <c r="N189" s="228" t="s">
        <v>43</v>
      </c>
      <c r="O189" s="46"/>
      <c r="P189" s="229">
        <f>O189*H189</f>
        <v>0</v>
      </c>
      <c r="Q189" s="229">
        <v>0</v>
      </c>
      <c r="R189" s="229">
        <f>Q189*H189</f>
        <v>0</v>
      </c>
      <c r="S189" s="229">
        <v>0</v>
      </c>
      <c r="T189" s="230">
        <f>S189*H189</f>
        <v>0</v>
      </c>
      <c r="AR189" s="23" t="s">
        <v>494</v>
      </c>
      <c r="AT189" s="23" t="s">
        <v>137</v>
      </c>
      <c r="AU189" s="23" t="s">
        <v>82</v>
      </c>
      <c r="AY189" s="23" t="s">
        <v>134</v>
      </c>
      <c r="BE189" s="231">
        <f>IF(N189="základní",J189,0)</f>
        <v>0</v>
      </c>
      <c r="BF189" s="231">
        <f>IF(N189="snížená",J189,0)</f>
        <v>0</v>
      </c>
      <c r="BG189" s="231">
        <f>IF(N189="zákl. přenesená",J189,0)</f>
        <v>0</v>
      </c>
      <c r="BH189" s="231">
        <f>IF(N189="sníž. přenesená",J189,0)</f>
        <v>0</v>
      </c>
      <c r="BI189" s="231">
        <f>IF(N189="nulová",J189,0)</f>
        <v>0</v>
      </c>
      <c r="BJ189" s="23" t="s">
        <v>80</v>
      </c>
      <c r="BK189" s="231">
        <f>ROUND(I189*H189,2)</f>
        <v>0</v>
      </c>
      <c r="BL189" s="23" t="s">
        <v>494</v>
      </c>
      <c r="BM189" s="23" t="s">
        <v>1305</v>
      </c>
    </row>
    <row r="190" spans="2:65" s="1" customFormat="1" ht="16.5" customHeight="1">
      <c r="B190" s="45"/>
      <c r="C190" s="220" t="s">
        <v>680</v>
      </c>
      <c r="D190" s="220" t="s">
        <v>137</v>
      </c>
      <c r="E190" s="221" t="s">
        <v>1659</v>
      </c>
      <c r="F190" s="222" t="s">
        <v>1660</v>
      </c>
      <c r="G190" s="223" t="s">
        <v>1193</v>
      </c>
      <c r="H190" s="224">
        <v>20</v>
      </c>
      <c r="I190" s="225"/>
      <c r="J190" s="226">
        <f>ROUND(I190*H190,2)</f>
        <v>0</v>
      </c>
      <c r="K190" s="222" t="s">
        <v>21</v>
      </c>
      <c r="L190" s="71"/>
      <c r="M190" s="227" t="s">
        <v>21</v>
      </c>
      <c r="N190" s="228" t="s">
        <v>43</v>
      </c>
      <c r="O190" s="46"/>
      <c r="P190" s="229">
        <f>O190*H190</f>
        <v>0</v>
      </c>
      <c r="Q190" s="229">
        <v>0</v>
      </c>
      <c r="R190" s="229">
        <f>Q190*H190</f>
        <v>0</v>
      </c>
      <c r="S190" s="229">
        <v>0</v>
      </c>
      <c r="T190" s="230">
        <f>S190*H190</f>
        <v>0</v>
      </c>
      <c r="AR190" s="23" t="s">
        <v>494</v>
      </c>
      <c r="AT190" s="23" t="s">
        <v>137</v>
      </c>
      <c r="AU190" s="23" t="s">
        <v>82</v>
      </c>
      <c r="AY190" s="23" t="s">
        <v>134</v>
      </c>
      <c r="BE190" s="231">
        <f>IF(N190="základní",J190,0)</f>
        <v>0</v>
      </c>
      <c r="BF190" s="231">
        <f>IF(N190="snížená",J190,0)</f>
        <v>0</v>
      </c>
      <c r="BG190" s="231">
        <f>IF(N190="zákl. přenesená",J190,0)</f>
        <v>0</v>
      </c>
      <c r="BH190" s="231">
        <f>IF(N190="sníž. přenesená",J190,0)</f>
        <v>0</v>
      </c>
      <c r="BI190" s="231">
        <f>IF(N190="nulová",J190,0)</f>
        <v>0</v>
      </c>
      <c r="BJ190" s="23" t="s">
        <v>80</v>
      </c>
      <c r="BK190" s="231">
        <f>ROUND(I190*H190,2)</f>
        <v>0</v>
      </c>
      <c r="BL190" s="23" t="s">
        <v>494</v>
      </c>
      <c r="BM190" s="23" t="s">
        <v>1311</v>
      </c>
    </row>
    <row r="191" spans="2:65" s="1" customFormat="1" ht="16.5" customHeight="1">
      <c r="B191" s="45"/>
      <c r="C191" s="220" t="s">
        <v>684</v>
      </c>
      <c r="D191" s="220" t="s">
        <v>137</v>
      </c>
      <c r="E191" s="221" t="s">
        <v>1661</v>
      </c>
      <c r="F191" s="222" t="s">
        <v>1662</v>
      </c>
      <c r="G191" s="223" t="s">
        <v>1193</v>
      </c>
      <c r="H191" s="224">
        <v>40</v>
      </c>
      <c r="I191" s="225"/>
      <c r="J191" s="226">
        <f>ROUND(I191*H191,2)</f>
        <v>0</v>
      </c>
      <c r="K191" s="222" t="s">
        <v>21</v>
      </c>
      <c r="L191" s="71"/>
      <c r="M191" s="227" t="s">
        <v>21</v>
      </c>
      <c r="N191" s="228" t="s">
        <v>43</v>
      </c>
      <c r="O191" s="46"/>
      <c r="P191" s="229">
        <f>O191*H191</f>
        <v>0</v>
      </c>
      <c r="Q191" s="229">
        <v>0</v>
      </c>
      <c r="R191" s="229">
        <f>Q191*H191</f>
        <v>0</v>
      </c>
      <c r="S191" s="229">
        <v>0</v>
      </c>
      <c r="T191" s="230">
        <f>S191*H191</f>
        <v>0</v>
      </c>
      <c r="AR191" s="23" t="s">
        <v>494</v>
      </c>
      <c r="AT191" s="23" t="s">
        <v>137</v>
      </c>
      <c r="AU191" s="23" t="s">
        <v>82</v>
      </c>
      <c r="AY191" s="23" t="s">
        <v>134</v>
      </c>
      <c r="BE191" s="231">
        <f>IF(N191="základní",J191,0)</f>
        <v>0</v>
      </c>
      <c r="BF191" s="231">
        <f>IF(N191="snížená",J191,0)</f>
        <v>0</v>
      </c>
      <c r="BG191" s="231">
        <f>IF(N191="zákl. přenesená",J191,0)</f>
        <v>0</v>
      </c>
      <c r="BH191" s="231">
        <f>IF(N191="sníž. přenesená",J191,0)</f>
        <v>0</v>
      </c>
      <c r="BI191" s="231">
        <f>IF(N191="nulová",J191,0)</f>
        <v>0</v>
      </c>
      <c r="BJ191" s="23" t="s">
        <v>80</v>
      </c>
      <c r="BK191" s="231">
        <f>ROUND(I191*H191,2)</f>
        <v>0</v>
      </c>
      <c r="BL191" s="23" t="s">
        <v>494</v>
      </c>
      <c r="BM191" s="23" t="s">
        <v>1317</v>
      </c>
    </row>
    <row r="192" spans="2:65" s="1" customFormat="1" ht="16.5" customHeight="1">
      <c r="B192" s="45"/>
      <c r="C192" s="220" t="s">
        <v>688</v>
      </c>
      <c r="D192" s="220" t="s">
        <v>137</v>
      </c>
      <c r="E192" s="221" t="s">
        <v>1663</v>
      </c>
      <c r="F192" s="222" t="s">
        <v>1664</v>
      </c>
      <c r="G192" s="223" t="s">
        <v>1193</v>
      </c>
      <c r="H192" s="224">
        <v>1</v>
      </c>
      <c r="I192" s="225"/>
      <c r="J192" s="226">
        <f>ROUND(I192*H192,2)</f>
        <v>0</v>
      </c>
      <c r="K192" s="222" t="s">
        <v>21</v>
      </c>
      <c r="L192" s="71"/>
      <c r="M192" s="227" t="s">
        <v>21</v>
      </c>
      <c r="N192" s="228" t="s">
        <v>43</v>
      </c>
      <c r="O192" s="46"/>
      <c r="P192" s="229">
        <f>O192*H192</f>
        <v>0</v>
      </c>
      <c r="Q192" s="229">
        <v>0</v>
      </c>
      <c r="R192" s="229">
        <f>Q192*H192</f>
        <v>0</v>
      </c>
      <c r="S192" s="229">
        <v>0</v>
      </c>
      <c r="T192" s="230">
        <f>S192*H192</f>
        <v>0</v>
      </c>
      <c r="AR192" s="23" t="s">
        <v>494</v>
      </c>
      <c r="AT192" s="23" t="s">
        <v>137</v>
      </c>
      <c r="AU192" s="23" t="s">
        <v>82</v>
      </c>
      <c r="AY192" s="23" t="s">
        <v>134</v>
      </c>
      <c r="BE192" s="231">
        <f>IF(N192="základní",J192,0)</f>
        <v>0</v>
      </c>
      <c r="BF192" s="231">
        <f>IF(N192="snížená",J192,0)</f>
        <v>0</v>
      </c>
      <c r="BG192" s="231">
        <f>IF(N192="zákl. přenesená",J192,0)</f>
        <v>0</v>
      </c>
      <c r="BH192" s="231">
        <f>IF(N192="sníž. přenesená",J192,0)</f>
        <v>0</v>
      </c>
      <c r="BI192" s="231">
        <f>IF(N192="nulová",J192,0)</f>
        <v>0</v>
      </c>
      <c r="BJ192" s="23" t="s">
        <v>80</v>
      </c>
      <c r="BK192" s="231">
        <f>ROUND(I192*H192,2)</f>
        <v>0</v>
      </c>
      <c r="BL192" s="23" t="s">
        <v>494</v>
      </c>
      <c r="BM192" s="23" t="s">
        <v>1323</v>
      </c>
    </row>
    <row r="193" spans="2:65" s="1" customFormat="1" ht="16.5" customHeight="1">
      <c r="B193" s="45"/>
      <c r="C193" s="220" t="s">
        <v>692</v>
      </c>
      <c r="D193" s="220" t="s">
        <v>137</v>
      </c>
      <c r="E193" s="221" t="s">
        <v>1665</v>
      </c>
      <c r="F193" s="222" t="s">
        <v>1666</v>
      </c>
      <c r="G193" s="223" t="s">
        <v>1193</v>
      </c>
      <c r="H193" s="224">
        <v>2</v>
      </c>
      <c r="I193" s="225"/>
      <c r="J193" s="226">
        <f>ROUND(I193*H193,2)</f>
        <v>0</v>
      </c>
      <c r="K193" s="222" t="s">
        <v>21</v>
      </c>
      <c r="L193" s="71"/>
      <c r="M193" s="227" t="s">
        <v>21</v>
      </c>
      <c r="N193" s="228" t="s">
        <v>43</v>
      </c>
      <c r="O193" s="46"/>
      <c r="P193" s="229">
        <f>O193*H193</f>
        <v>0</v>
      </c>
      <c r="Q193" s="229">
        <v>0</v>
      </c>
      <c r="R193" s="229">
        <f>Q193*H193</f>
        <v>0</v>
      </c>
      <c r="S193" s="229">
        <v>0</v>
      </c>
      <c r="T193" s="230">
        <f>S193*H193</f>
        <v>0</v>
      </c>
      <c r="AR193" s="23" t="s">
        <v>494</v>
      </c>
      <c r="AT193" s="23" t="s">
        <v>137</v>
      </c>
      <c r="AU193" s="23" t="s">
        <v>82</v>
      </c>
      <c r="AY193" s="23" t="s">
        <v>134</v>
      </c>
      <c r="BE193" s="231">
        <f>IF(N193="základní",J193,0)</f>
        <v>0</v>
      </c>
      <c r="BF193" s="231">
        <f>IF(N193="snížená",J193,0)</f>
        <v>0</v>
      </c>
      <c r="BG193" s="231">
        <f>IF(N193="zákl. přenesená",J193,0)</f>
        <v>0</v>
      </c>
      <c r="BH193" s="231">
        <f>IF(N193="sníž. přenesená",J193,0)</f>
        <v>0</v>
      </c>
      <c r="BI193" s="231">
        <f>IF(N193="nulová",J193,0)</f>
        <v>0</v>
      </c>
      <c r="BJ193" s="23" t="s">
        <v>80</v>
      </c>
      <c r="BK193" s="231">
        <f>ROUND(I193*H193,2)</f>
        <v>0</v>
      </c>
      <c r="BL193" s="23" t="s">
        <v>494</v>
      </c>
      <c r="BM193" s="23" t="s">
        <v>1667</v>
      </c>
    </row>
    <row r="194" spans="2:65" s="1" customFormat="1" ht="16.5" customHeight="1">
      <c r="B194" s="45"/>
      <c r="C194" s="220" t="s">
        <v>698</v>
      </c>
      <c r="D194" s="220" t="s">
        <v>137</v>
      </c>
      <c r="E194" s="221" t="s">
        <v>1668</v>
      </c>
      <c r="F194" s="222" t="s">
        <v>1669</v>
      </c>
      <c r="G194" s="223" t="s">
        <v>1193</v>
      </c>
      <c r="H194" s="224">
        <v>5</v>
      </c>
      <c r="I194" s="225"/>
      <c r="J194" s="226">
        <f>ROUND(I194*H194,2)</f>
        <v>0</v>
      </c>
      <c r="K194" s="222" t="s">
        <v>21</v>
      </c>
      <c r="L194" s="71"/>
      <c r="M194" s="227" t="s">
        <v>21</v>
      </c>
      <c r="N194" s="228" t="s">
        <v>43</v>
      </c>
      <c r="O194" s="46"/>
      <c r="P194" s="229">
        <f>O194*H194</f>
        <v>0</v>
      </c>
      <c r="Q194" s="229">
        <v>0</v>
      </c>
      <c r="R194" s="229">
        <f>Q194*H194</f>
        <v>0</v>
      </c>
      <c r="S194" s="229">
        <v>0</v>
      </c>
      <c r="T194" s="230">
        <f>S194*H194</f>
        <v>0</v>
      </c>
      <c r="AR194" s="23" t="s">
        <v>494</v>
      </c>
      <c r="AT194" s="23" t="s">
        <v>137</v>
      </c>
      <c r="AU194" s="23" t="s">
        <v>82</v>
      </c>
      <c r="AY194" s="23" t="s">
        <v>134</v>
      </c>
      <c r="BE194" s="231">
        <f>IF(N194="základní",J194,0)</f>
        <v>0</v>
      </c>
      <c r="BF194" s="231">
        <f>IF(N194="snížená",J194,0)</f>
        <v>0</v>
      </c>
      <c r="BG194" s="231">
        <f>IF(N194="zákl. přenesená",J194,0)</f>
        <v>0</v>
      </c>
      <c r="BH194" s="231">
        <f>IF(N194="sníž. přenesená",J194,0)</f>
        <v>0</v>
      </c>
      <c r="BI194" s="231">
        <f>IF(N194="nulová",J194,0)</f>
        <v>0</v>
      </c>
      <c r="BJ194" s="23" t="s">
        <v>80</v>
      </c>
      <c r="BK194" s="231">
        <f>ROUND(I194*H194,2)</f>
        <v>0</v>
      </c>
      <c r="BL194" s="23" t="s">
        <v>494</v>
      </c>
      <c r="BM194" s="23" t="s">
        <v>1670</v>
      </c>
    </row>
    <row r="195" spans="2:65" s="1" customFormat="1" ht="16.5" customHeight="1">
      <c r="B195" s="45"/>
      <c r="C195" s="220" t="s">
        <v>703</v>
      </c>
      <c r="D195" s="220" t="s">
        <v>137</v>
      </c>
      <c r="E195" s="221" t="s">
        <v>1671</v>
      </c>
      <c r="F195" s="222" t="s">
        <v>1672</v>
      </c>
      <c r="G195" s="223" t="s">
        <v>245</v>
      </c>
      <c r="H195" s="224">
        <v>50</v>
      </c>
      <c r="I195" s="225"/>
      <c r="J195" s="226">
        <f>ROUND(I195*H195,2)</f>
        <v>0</v>
      </c>
      <c r="K195" s="222" t="s">
        <v>21</v>
      </c>
      <c r="L195" s="71"/>
      <c r="M195" s="227" t="s">
        <v>21</v>
      </c>
      <c r="N195" s="228" t="s">
        <v>43</v>
      </c>
      <c r="O195" s="46"/>
      <c r="P195" s="229">
        <f>O195*H195</f>
        <v>0</v>
      </c>
      <c r="Q195" s="229">
        <v>0</v>
      </c>
      <c r="R195" s="229">
        <f>Q195*H195</f>
        <v>0</v>
      </c>
      <c r="S195" s="229">
        <v>0</v>
      </c>
      <c r="T195" s="230">
        <f>S195*H195</f>
        <v>0</v>
      </c>
      <c r="AR195" s="23" t="s">
        <v>494</v>
      </c>
      <c r="AT195" s="23" t="s">
        <v>137</v>
      </c>
      <c r="AU195" s="23" t="s">
        <v>82</v>
      </c>
      <c r="AY195" s="23" t="s">
        <v>134</v>
      </c>
      <c r="BE195" s="231">
        <f>IF(N195="základní",J195,0)</f>
        <v>0</v>
      </c>
      <c r="BF195" s="231">
        <f>IF(N195="snížená",J195,0)</f>
        <v>0</v>
      </c>
      <c r="BG195" s="231">
        <f>IF(N195="zákl. přenesená",J195,0)</f>
        <v>0</v>
      </c>
      <c r="BH195" s="231">
        <f>IF(N195="sníž. přenesená",J195,0)</f>
        <v>0</v>
      </c>
      <c r="BI195" s="231">
        <f>IF(N195="nulová",J195,0)</f>
        <v>0</v>
      </c>
      <c r="BJ195" s="23" t="s">
        <v>80</v>
      </c>
      <c r="BK195" s="231">
        <f>ROUND(I195*H195,2)</f>
        <v>0</v>
      </c>
      <c r="BL195" s="23" t="s">
        <v>494</v>
      </c>
      <c r="BM195" s="23" t="s">
        <v>1673</v>
      </c>
    </row>
    <row r="196" spans="2:65" s="1" customFormat="1" ht="16.5" customHeight="1">
      <c r="B196" s="45"/>
      <c r="C196" s="220" t="s">
        <v>708</v>
      </c>
      <c r="D196" s="220" t="s">
        <v>137</v>
      </c>
      <c r="E196" s="221" t="s">
        <v>1674</v>
      </c>
      <c r="F196" s="222" t="s">
        <v>1675</v>
      </c>
      <c r="G196" s="223" t="s">
        <v>1193</v>
      </c>
      <c r="H196" s="224">
        <v>3</v>
      </c>
      <c r="I196" s="225"/>
      <c r="J196" s="226">
        <f>ROUND(I196*H196,2)</f>
        <v>0</v>
      </c>
      <c r="K196" s="222" t="s">
        <v>21</v>
      </c>
      <c r="L196" s="71"/>
      <c r="M196" s="227" t="s">
        <v>21</v>
      </c>
      <c r="N196" s="228" t="s">
        <v>43</v>
      </c>
      <c r="O196" s="46"/>
      <c r="P196" s="229">
        <f>O196*H196</f>
        <v>0</v>
      </c>
      <c r="Q196" s="229">
        <v>0</v>
      </c>
      <c r="R196" s="229">
        <f>Q196*H196</f>
        <v>0</v>
      </c>
      <c r="S196" s="229">
        <v>0</v>
      </c>
      <c r="T196" s="230">
        <f>S196*H196</f>
        <v>0</v>
      </c>
      <c r="AR196" s="23" t="s">
        <v>494</v>
      </c>
      <c r="AT196" s="23" t="s">
        <v>137</v>
      </c>
      <c r="AU196" s="23" t="s">
        <v>82</v>
      </c>
      <c r="AY196" s="23" t="s">
        <v>134</v>
      </c>
      <c r="BE196" s="231">
        <f>IF(N196="základní",J196,0)</f>
        <v>0</v>
      </c>
      <c r="BF196" s="231">
        <f>IF(N196="snížená",J196,0)</f>
        <v>0</v>
      </c>
      <c r="BG196" s="231">
        <f>IF(N196="zákl. přenesená",J196,0)</f>
        <v>0</v>
      </c>
      <c r="BH196" s="231">
        <f>IF(N196="sníž. přenesená",J196,0)</f>
        <v>0</v>
      </c>
      <c r="BI196" s="231">
        <f>IF(N196="nulová",J196,0)</f>
        <v>0</v>
      </c>
      <c r="BJ196" s="23" t="s">
        <v>80</v>
      </c>
      <c r="BK196" s="231">
        <f>ROUND(I196*H196,2)</f>
        <v>0</v>
      </c>
      <c r="BL196" s="23" t="s">
        <v>494</v>
      </c>
      <c r="BM196" s="23" t="s">
        <v>1676</v>
      </c>
    </row>
    <row r="197" spans="2:65" s="1" customFormat="1" ht="16.5" customHeight="1">
      <c r="B197" s="45"/>
      <c r="C197" s="220" t="s">
        <v>712</v>
      </c>
      <c r="D197" s="220" t="s">
        <v>137</v>
      </c>
      <c r="E197" s="221" t="s">
        <v>1631</v>
      </c>
      <c r="F197" s="222" t="s">
        <v>1632</v>
      </c>
      <c r="G197" s="223" t="s">
        <v>245</v>
      </c>
      <c r="H197" s="224">
        <v>20</v>
      </c>
      <c r="I197" s="225"/>
      <c r="J197" s="226">
        <f>ROUND(I197*H197,2)</f>
        <v>0</v>
      </c>
      <c r="K197" s="222" t="s">
        <v>21</v>
      </c>
      <c r="L197" s="71"/>
      <c r="M197" s="227" t="s">
        <v>21</v>
      </c>
      <c r="N197" s="228" t="s">
        <v>43</v>
      </c>
      <c r="O197" s="46"/>
      <c r="P197" s="229">
        <f>O197*H197</f>
        <v>0</v>
      </c>
      <c r="Q197" s="229">
        <v>0</v>
      </c>
      <c r="R197" s="229">
        <f>Q197*H197</f>
        <v>0</v>
      </c>
      <c r="S197" s="229">
        <v>0</v>
      </c>
      <c r="T197" s="230">
        <f>S197*H197</f>
        <v>0</v>
      </c>
      <c r="AR197" s="23" t="s">
        <v>494</v>
      </c>
      <c r="AT197" s="23" t="s">
        <v>137</v>
      </c>
      <c r="AU197" s="23" t="s">
        <v>82</v>
      </c>
      <c r="AY197" s="23" t="s">
        <v>134</v>
      </c>
      <c r="BE197" s="231">
        <f>IF(N197="základní",J197,0)</f>
        <v>0</v>
      </c>
      <c r="BF197" s="231">
        <f>IF(N197="snížená",J197,0)</f>
        <v>0</v>
      </c>
      <c r="BG197" s="231">
        <f>IF(N197="zákl. přenesená",J197,0)</f>
        <v>0</v>
      </c>
      <c r="BH197" s="231">
        <f>IF(N197="sníž. přenesená",J197,0)</f>
        <v>0</v>
      </c>
      <c r="BI197" s="231">
        <f>IF(N197="nulová",J197,0)</f>
        <v>0</v>
      </c>
      <c r="BJ197" s="23" t="s">
        <v>80</v>
      </c>
      <c r="BK197" s="231">
        <f>ROUND(I197*H197,2)</f>
        <v>0</v>
      </c>
      <c r="BL197" s="23" t="s">
        <v>494</v>
      </c>
      <c r="BM197" s="23" t="s">
        <v>1677</v>
      </c>
    </row>
    <row r="198" spans="2:65" s="1" customFormat="1" ht="16.5" customHeight="1">
      <c r="B198" s="45"/>
      <c r="C198" s="220" t="s">
        <v>716</v>
      </c>
      <c r="D198" s="220" t="s">
        <v>137</v>
      </c>
      <c r="E198" s="221" t="s">
        <v>1678</v>
      </c>
      <c r="F198" s="222" t="s">
        <v>1679</v>
      </c>
      <c r="G198" s="223" t="s">
        <v>1193</v>
      </c>
      <c r="H198" s="224">
        <v>4</v>
      </c>
      <c r="I198" s="225"/>
      <c r="J198" s="226">
        <f>ROUND(I198*H198,2)</f>
        <v>0</v>
      </c>
      <c r="K198" s="222" t="s">
        <v>21</v>
      </c>
      <c r="L198" s="71"/>
      <c r="M198" s="227" t="s">
        <v>21</v>
      </c>
      <c r="N198" s="228" t="s">
        <v>43</v>
      </c>
      <c r="O198" s="46"/>
      <c r="P198" s="229">
        <f>O198*H198</f>
        <v>0</v>
      </c>
      <c r="Q198" s="229">
        <v>0</v>
      </c>
      <c r="R198" s="229">
        <f>Q198*H198</f>
        <v>0</v>
      </c>
      <c r="S198" s="229">
        <v>0</v>
      </c>
      <c r="T198" s="230">
        <f>S198*H198</f>
        <v>0</v>
      </c>
      <c r="AR198" s="23" t="s">
        <v>494</v>
      </c>
      <c r="AT198" s="23" t="s">
        <v>137</v>
      </c>
      <c r="AU198" s="23" t="s">
        <v>82</v>
      </c>
      <c r="AY198" s="23" t="s">
        <v>134</v>
      </c>
      <c r="BE198" s="231">
        <f>IF(N198="základní",J198,0)</f>
        <v>0</v>
      </c>
      <c r="BF198" s="231">
        <f>IF(N198="snížená",J198,0)</f>
        <v>0</v>
      </c>
      <c r="BG198" s="231">
        <f>IF(N198="zákl. přenesená",J198,0)</f>
        <v>0</v>
      </c>
      <c r="BH198" s="231">
        <f>IF(N198="sníž. přenesená",J198,0)</f>
        <v>0</v>
      </c>
      <c r="BI198" s="231">
        <f>IF(N198="nulová",J198,0)</f>
        <v>0</v>
      </c>
      <c r="BJ198" s="23" t="s">
        <v>80</v>
      </c>
      <c r="BK198" s="231">
        <f>ROUND(I198*H198,2)</f>
        <v>0</v>
      </c>
      <c r="BL198" s="23" t="s">
        <v>494</v>
      </c>
      <c r="BM198" s="23" t="s">
        <v>1680</v>
      </c>
    </row>
    <row r="199" spans="2:65" s="1" customFormat="1" ht="16.5" customHeight="1">
      <c r="B199" s="45"/>
      <c r="C199" s="220" t="s">
        <v>721</v>
      </c>
      <c r="D199" s="220" t="s">
        <v>137</v>
      </c>
      <c r="E199" s="221" t="s">
        <v>1681</v>
      </c>
      <c r="F199" s="222" t="s">
        <v>1682</v>
      </c>
      <c r="G199" s="223" t="s">
        <v>1193</v>
      </c>
      <c r="H199" s="224">
        <v>5</v>
      </c>
      <c r="I199" s="225"/>
      <c r="J199" s="226">
        <f>ROUND(I199*H199,2)</f>
        <v>0</v>
      </c>
      <c r="K199" s="222" t="s">
        <v>21</v>
      </c>
      <c r="L199" s="71"/>
      <c r="M199" s="227" t="s">
        <v>21</v>
      </c>
      <c r="N199" s="228" t="s">
        <v>43</v>
      </c>
      <c r="O199" s="46"/>
      <c r="P199" s="229">
        <f>O199*H199</f>
        <v>0</v>
      </c>
      <c r="Q199" s="229">
        <v>0</v>
      </c>
      <c r="R199" s="229">
        <f>Q199*H199</f>
        <v>0</v>
      </c>
      <c r="S199" s="229">
        <v>0</v>
      </c>
      <c r="T199" s="230">
        <f>S199*H199</f>
        <v>0</v>
      </c>
      <c r="AR199" s="23" t="s">
        <v>494</v>
      </c>
      <c r="AT199" s="23" t="s">
        <v>137</v>
      </c>
      <c r="AU199" s="23" t="s">
        <v>82</v>
      </c>
      <c r="AY199" s="23" t="s">
        <v>134</v>
      </c>
      <c r="BE199" s="231">
        <f>IF(N199="základní",J199,0)</f>
        <v>0</v>
      </c>
      <c r="BF199" s="231">
        <f>IF(N199="snížená",J199,0)</f>
        <v>0</v>
      </c>
      <c r="BG199" s="231">
        <f>IF(N199="zákl. přenesená",J199,0)</f>
        <v>0</v>
      </c>
      <c r="BH199" s="231">
        <f>IF(N199="sníž. přenesená",J199,0)</f>
        <v>0</v>
      </c>
      <c r="BI199" s="231">
        <f>IF(N199="nulová",J199,0)</f>
        <v>0</v>
      </c>
      <c r="BJ199" s="23" t="s">
        <v>80</v>
      </c>
      <c r="BK199" s="231">
        <f>ROUND(I199*H199,2)</f>
        <v>0</v>
      </c>
      <c r="BL199" s="23" t="s">
        <v>494</v>
      </c>
      <c r="BM199" s="23" t="s">
        <v>1683</v>
      </c>
    </row>
    <row r="200" spans="2:65" s="1" customFormat="1" ht="16.5" customHeight="1">
      <c r="B200" s="45"/>
      <c r="C200" s="220" t="s">
        <v>726</v>
      </c>
      <c r="D200" s="220" t="s">
        <v>137</v>
      </c>
      <c r="E200" s="221" t="s">
        <v>1684</v>
      </c>
      <c r="F200" s="222" t="s">
        <v>1685</v>
      </c>
      <c r="G200" s="223" t="s">
        <v>1193</v>
      </c>
      <c r="H200" s="224">
        <v>1</v>
      </c>
      <c r="I200" s="225"/>
      <c r="J200" s="226">
        <f>ROUND(I200*H200,2)</f>
        <v>0</v>
      </c>
      <c r="K200" s="222" t="s">
        <v>21</v>
      </c>
      <c r="L200" s="71"/>
      <c r="M200" s="227" t="s">
        <v>21</v>
      </c>
      <c r="N200" s="228" t="s">
        <v>43</v>
      </c>
      <c r="O200" s="46"/>
      <c r="P200" s="229">
        <f>O200*H200</f>
        <v>0</v>
      </c>
      <c r="Q200" s="229">
        <v>0</v>
      </c>
      <c r="R200" s="229">
        <f>Q200*H200</f>
        <v>0</v>
      </c>
      <c r="S200" s="229">
        <v>0</v>
      </c>
      <c r="T200" s="230">
        <f>S200*H200</f>
        <v>0</v>
      </c>
      <c r="AR200" s="23" t="s">
        <v>494</v>
      </c>
      <c r="AT200" s="23" t="s">
        <v>137</v>
      </c>
      <c r="AU200" s="23" t="s">
        <v>82</v>
      </c>
      <c r="AY200" s="23" t="s">
        <v>134</v>
      </c>
      <c r="BE200" s="231">
        <f>IF(N200="základní",J200,0)</f>
        <v>0</v>
      </c>
      <c r="BF200" s="231">
        <f>IF(N200="snížená",J200,0)</f>
        <v>0</v>
      </c>
      <c r="BG200" s="231">
        <f>IF(N200="zákl. přenesená",J200,0)</f>
        <v>0</v>
      </c>
      <c r="BH200" s="231">
        <f>IF(N200="sníž. přenesená",J200,0)</f>
        <v>0</v>
      </c>
      <c r="BI200" s="231">
        <f>IF(N200="nulová",J200,0)</f>
        <v>0</v>
      </c>
      <c r="BJ200" s="23" t="s">
        <v>80</v>
      </c>
      <c r="BK200" s="231">
        <f>ROUND(I200*H200,2)</f>
        <v>0</v>
      </c>
      <c r="BL200" s="23" t="s">
        <v>494</v>
      </c>
      <c r="BM200" s="23" t="s">
        <v>1686</v>
      </c>
    </row>
    <row r="201" spans="2:65" s="1" customFormat="1" ht="16.5" customHeight="1">
      <c r="B201" s="45"/>
      <c r="C201" s="220" t="s">
        <v>731</v>
      </c>
      <c r="D201" s="220" t="s">
        <v>137</v>
      </c>
      <c r="E201" s="221" t="s">
        <v>1687</v>
      </c>
      <c r="F201" s="222" t="s">
        <v>1688</v>
      </c>
      <c r="G201" s="223" t="s">
        <v>1193</v>
      </c>
      <c r="H201" s="224">
        <v>8</v>
      </c>
      <c r="I201" s="225"/>
      <c r="J201" s="226">
        <f>ROUND(I201*H201,2)</f>
        <v>0</v>
      </c>
      <c r="K201" s="222" t="s">
        <v>21</v>
      </c>
      <c r="L201" s="71"/>
      <c r="M201" s="227" t="s">
        <v>21</v>
      </c>
      <c r="N201" s="228" t="s">
        <v>43</v>
      </c>
      <c r="O201" s="46"/>
      <c r="P201" s="229">
        <f>O201*H201</f>
        <v>0</v>
      </c>
      <c r="Q201" s="229">
        <v>0</v>
      </c>
      <c r="R201" s="229">
        <f>Q201*H201</f>
        <v>0</v>
      </c>
      <c r="S201" s="229">
        <v>0</v>
      </c>
      <c r="T201" s="230">
        <f>S201*H201</f>
        <v>0</v>
      </c>
      <c r="AR201" s="23" t="s">
        <v>494</v>
      </c>
      <c r="AT201" s="23" t="s">
        <v>137</v>
      </c>
      <c r="AU201" s="23" t="s">
        <v>82</v>
      </c>
      <c r="AY201" s="23" t="s">
        <v>134</v>
      </c>
      <c r="BE201" s="231">
        <f>IF(N201="základní",J201,0)</f>
        <v>0</v>
      </c>
      <c r="BF201" s="231">
        <f>IF(N201="snížená",J201,0)</f>
        <v>0</v>
      </c>
      <c r="BG201" s="231">
        <f>IF(N201="zákl. přenesená",J201,0)</f>
        <v>0</v>
      </c>
      <c r="BH201" s="231">
        <f>IF(N201="sníž. přenesená",J201,0)</f>
        <v>0</v>
      </c>
      <c r="BI201" s="231">
        <f>IF(N201="nulová",J201,0)</f>
        <v>0</v>
      </c>
      <c r="BJ201" s="23" t="s">
        <v>80</v>
      </c>
      <c r="BK201" s="231">
        <f>ROUND(I201*H201,2)</f>
        <v>0</v>
      </c>
      <c r="BL201" s="23" t="s">
        <v>494</v>
      </c>
      <c r="BM201" s="23" t="s">
        <v>1689</v>
      </c>
    </row>
    <row r="202" spans="2:65" s="1" customFormat="1" ht="16.5" customHeight="1">
      <c r="B202" s="45"/>
      <c r="C202" s="220" t="s">
        <v>736</v>
      </c>
      <c r="D202" s="220" t="s">
        <v>137</v>
      </c>
      <c r="E202" s="221" t="s">
        <v>1690</v>
      </c>
      <c r="F202" s="222" t="s">
        <v>1691</v>
      </c>
      <c r="G202" s="223" t="s">
        <v>1193</v>
      </c>
      <c r="H202" s="224">
        <v>24</v>
      </c>
      <c r="I202" s="225"/>
      <c r="J202" s="226">
        <f>ROUND(I202*H202,2)</f>
        <v>0</v>
      </c>
      <c r="K202" s="222" t="s">
        <v>21</v>
      </c>
      <c r="L202" s="71"/>
      <c r="M202" s="227" t="s">
        <v>21</v>
      </c>
      <c r="N202" s="228" t="s">
        <v>43</v>
      </c>
      <c r="O202" s="46"/>
      <c r="P202" s="229">
        <f>O202*H202</f>
        <v>0</v>
      </c>
      <c r="Q202" s="229">
        <v>0</v>
      </c>
      <c r="R202" s="229">
        <f>Q202*H202</f>
        <v>0</v>
      </c>
      <c r="S202" s="229">
        <v>0</v>
      </c>
      <c r="T202" s="230">
        <f>S202*H202</f>
        <v>0</v>
      </c>
      <c r="AR202" s="23" t="s">
        <v>494</v>
      </c>
      <c r="AT202" s="23" t="s">
        <v>137</v>
      </c>
      <c r="AU202" s="23" t="s">
        <v>82</v>
      </c>
      <c r="AY202" s="23" t="s">
        <v>134</v>
      </c>
      <c r="BE202" s="231">
        <f>IF(N202="základní",J202,0)</f>
        <v>0</v>
      </c>
      <c r="BF202" s="231">
        <f>IF(N202="snížená",J202,0)</f>
        <v>0</v>
      </c>
      <c r="BG202" s="231">
        <f>IF(N202="zákl. přenesená",J202,0)</f>
        <v>0</v>
      </c>
      <c r="BH202" s="231">
        <f>IF(N202="sníž. přenesená",J202,0)</f>
        <v>0</v>
      </c>
      <c r="BI202" s="231">
        <f>IF(N202="nulová",J202,0)</f>
        <v>0</v>
      </c>
      <c r="BJ202" s="23" t="s">
        <v>80</v>
      </c>
      <c r="BK202" s="231">
        <f>ROUND(I202*H202,2)</f>
        <v>0</v>
      </c>
      <c r="BL202" s="23" t="s">
        <v>494</v>
      </c>
      <c r="BM202" s="23" t="s">
        <v>1692</v>
      </c>
    </row>
    <row r="203" spans="2:65" s="1" customFormat="1" ht="16.5" customHeight="1">
      <c r="B203" s="45"/>
      <c r="C203" s="220" t="s">
        <v>740</v>
      </c>
      <c r="D203" s="220" t="s">
        <v>137</v>
      </c>
      <c r="E203" s="221" t="s">
        <v>1693</v>
      </c>
      <c r="F203" s="222" t="s">
        <v>1694</v>
      </c>
      <c r="G203" s="223" t="s">
        <v>1193</v>
      </c>
      <c r="H203" s="224">
        <v>8</v>
      </c>
      <c r="I203" s="225"/>
      <c r="J203" s="226">
        <f>ROUND(I203*H203,2)</f>
        <v>0</v>
      </c>
      <c r="K203" s="222" t="s">
        <v>21</v>
      </c>
      <c r="L203" s="71"/>
      <c r="M203" s="227" t="s">
        <v>21</v>
      </c>
      <c r="N203" s="228" t="s">
        <v>43</v>
      </c>
      <c r="O203" s="46"/>
      <c r="P203" s="229">
        <f>O203*H203</f>
        <v>0</v>
      </c>
      <c r="Q203" s="229">
        <v>0</v>
      </c>
      <c r="R203" s="229">
        <f>Q203*H203</f>
        <v>0</v>
      </c>
      <c r="S203" s="229">
        <v>0</v>
      </c>
      <c r="T203" s="230">
        <f>S203*H203</f>
        <v>0</v>
      </c>
      <c r="AR203" s="23" t="s">
        <v>494</v>
      </c>
      <c r="AT203" s="23" t="s">
        <v>137</v>
      </c>
      <c r="AU203" s="23" t="s">
        <v>82</v>
      </c>
      <c r="AY203" s="23" t="s">
        <v>134</v>
      </c>
      <c r="BE203" s="231">
        <f>IF(N203="základní",J203,0)</f>
        <v>0</v>
      </c>
      <c r="BF203" s="231">
        <f>IF(N203="snížená",J203,0)</f>
        <v>0</v>
      </c>
      <c r="BG203" s="231">
        <f>IF(N203="zákl. přenesená",J203,0)</f>
        <v>0</v>
      </c>
      <c r="BH203" s="231">
        <f>IF(N203="sníž. přenesená",J203,0)</f>
        <v>0</v>
      </c>
      <c r="BI203" s="231">
        <f>IF(N203="nulová",J203,0)</f>
        <v>0</v>
      </c>
      <c r="BJ203" s="23" t="s">
        <v>80</v>
      </c>
      <c r="BK203" s="231">
        <f>ROUND(I203*H203,2)</f>
        <v>0</v>
      </c>
      <c r="BL203" s="23" t="s">
        <v>494</v>
      </c>
      <c r="BM203" s="23" t="s">
        <v>1695</v>
      </c>
    </row>
    <row r="204" spans="2:65" s="1" customFormat="1" ht="16.5" customHeight="1">
      <c r="B204" s="45"/>
      <c r="C204" s="220" t="s">
        <v>744</v>
      </c>
      <c r="D204" s="220" t="s">
        <v>137</v>
      </c>
      <c r="E204" s="221" t="s">
        <v>1696</v>
      </c>
      <c r="F204" s="222" t="s">
        <v>1697</v>
      </c>
      <c r="G204" s="223" t="s">
        <v>245</v>
      </c>
      <c r="H204" s="224">
        <v>80</v>
      </c>
      <c r="I204" s="225"/>
      <c r="J204" s="226">
        <f>ROUND(I204*H204,2)</f>
        <v>0</v>
      </c>
      <c r="K204" s="222" t="s">
        <v>21</v>
      </c>
      <c r="L204" s="71"/>
      <c r="M204" s="227" t="s">
        <v>21</v>
      </c>
      <c r="N204" s="228" t="s">
        <v>43</v>
      </c>
      <c r="O204" s="46"/>
      <c r="P204" s="229">
        <f>O204*H204</f>
        <v>0</v>
      </c>
      <c r="Q204" s="229">
        <v>0</v>
      </c>
      <c r="R204" s="229">
        <f>Q204*H204</f>
        <v>0</v>
      </c>
      <c r="S204" s="229">
        <v>0</v>
      </c>
      <c r="T204" s="230">
        <f>S204*H204</f>
        <v>0</v>
      </c>
      <c r="AR204" s="23" t="s">
        <v>494</v>
      </c>
      <c r="AT204" s="23" t="s">
        <v>137</v>
      </c>
      <c r="AU204" s="23" t="s">
        <v>82</v>
      </c>
      <c r="AY204" s="23" t="s">
        <v>134</v>
      </c>
      <c r="BE204" s="231">
        <f>IF(N204="základní",J204,0)</f>
        <v>0</v>
      </c>
      <c r="BF204" s="231">
        <f>IF(N204="snížená",J204,0)</f>
        <v>0</v>
      </c>
      <c r="BG204" s="231">
        <f>IF(N204="zákl. přenesená",J204,0)</f>
        <v>0</v>
      </c>
      <c r="BH204" s="231">
        <f>IF(N204="sníž. přenesená",J204,0)</f>
        <v>0</v>
      </c>
      <c r="BI204" s="231">
        <f>IF(N204="nulová",J204,0)</f>
        <v>0</v>
      </c>
      <c r="BJ204" s="23" t="s">
        <v>80</v>
      </c>
      <c r="BK204" s="231">
        <f>ROUND(I204*H204,2)</f>
        <v>0</v>
      </c>
      <c r="BL204" s="23" t="s">
        <v>494</v>
      </c>
      <c r="BM204" s="23" t="s">
        <v>1698</v>
      </c>
    </row>
    <row r="205" spans="2:65" s="1" customFormat="1" ht="16.5" customHeight="1">
      <c r="B205" s="45"/>
      <c r="C205" s="220" t="s">
        <v>748</v>
      </c>
      <c r="D205" s="220" t="s">
        <v>137</v>
      </c>
      <c r="E205" s="221" t="s">
        <v>1699</v>
      </c>
      <c r="F205" s="222" t="s">
        <v>1700</v>
      </c>
      <c r="G205" s="223" t="s">
        <v>245</v>
      </c>
      <c r="H205" s="224">
        <v>200</v>
      </c>
      <c r="I205" s="225"/>
      <c r="J205" s="226">
        <f>ROUND(I205*H205,2)</f>
        <v>0</v>
      </c>
      <c r="K205" s="222" t="s">
        <v>21</v>
      </c>
      <c r="L205" s="71"/>
      <c r="M205" s="227" t="s">
        <v>21</v>
      </c>
      <c r="N205" s="228" t="s">
        <v>43</v>
      </c>
      <c r="O205" s="46"/>
      <c r="P205" s="229">
        <f>O205*H205</f>
        <v>0</v>
      </c>
      <c r="Q205" s="229">
        <v>0</v>
      </c>
      <c r="R205" s="229">
        <f>Q205*H205</f>
        <v>0</v>
      </c>
      <c r="S205" s="229">
        <v>0</v>
      </c>
      <c r="T205" s="230">
        <f>S205*H205</f>
        <v>0</v>
      </c>
      <c r="AR205" s="23" t="s">
        <v>494</v>
      </c>
      <c r="AT205" s="23" t="s">
        <v>137</v>
      </c>
      <c r="AU205" s="23" t="s">
        <v>82</v>
      </c>
      <c r="AY205" s="23" t="s">
        <v>134</v>
      </c>
      <c r="BE205" s="231">
        <f>IF(N205="základní",J205,0)</f>
        <v>0</v>
      </c>
      <c r="BF205" s="231">
        <f>IF(N205="snížená",J205,0)</f>
        <v>0</v>
      </c>
      <c r="BG205" s="231">
        <f>IF(N205="zákl. přenesená",J205,0)</f>
        <v>0</v>
      </c>
      <c r="BH205" s="231">
        <f>IF(N205="sníž. přenesená",J205,0)</f>
        <v>0</v>
      </c>
      <c r="BI205" s="231">
        <f>IF(N205="nulová",J205,0)</f>
        <v>0</v>
      </c>
      <c r="BJ205" s="23" t="s">
        <v>80</v>
      </c>
      <c r="BK205" s="231">
        <f>ROUND(I205*H205,2)</f>
        <v>0</v>
      </c>
      <c r="BL205" s="23" t="s">
        <v>494</v>
      </c>
      <c r="BM205" s="23" t="s">
        <v>1701</v>
      </c>
    </row>
    <row r="206" spans="2:65" s="1" customFormat="1" ht="16.5" customHeight="1">
      <c r="B206" s="45"/>
      <c r="C206" s="220" t="s">
        <v>752</v>
      </c>
      <c r="D206" s="220" t="s">
        <v>137</v>
      </c>
      <c r="E206" s="221" t="s">
        <v>1702</v>
      </c>
      <c r="F206" s="222" t="s">
        <v>1703</v>
      </c>
      <c r="G206" s="223" t="s">
        <v>1193</v>
      </c>
      <c r="H206" s="224">
        <v>16</v>
      </c>
      <c r="I206" s="225"/>
      <c r="J206" s="226">
        <f>ROUND(I206*H206,2)</f>
        <v>0</v>
      </c>
      <c r="K206" s="222" t="s">
        <v>21</v>
      </c>
      <c r="L206" s="71"/>
      <c r="M206" s="227" t="s">
        <v>21</v>
      </c>
      <c r="N206" s="228" t="s">
        <v>43</v>
      </c>
      <c r="O206" s="46"/>
      <c r="P206" s="229">
        <f>O206*H206</f>
        <v>0</v>
      </c>
      <c r="Q206" s="229">
        <v>0</v>
      </c>
      <c r="R206" s="229">
        <f>Q206*H206</f>
        <v>0</v>
      </c>
      <c r="S206" s="229">
        <v>0</v>
      </c>
      <c r="T206" s="230">
        <f>S206*H206</f>
        <v>0</v>
      </c>
      <c r="AR206" s="23" t="s">
        <v>494</v>
      </c>
      <c r="AT206" s="23" t="s">
        <v>137</v>
      </c>
      <c r="AU206" s="23" t="s">
        <v>82</v>
      </c>
      <c r="AY206" s="23" t="s">
        <v>134</v>
      </c>
      <c r="BE206" s="231">
        <f>IF(N206="základní",J206,0)</f>
        <v>0</v>
      </c>
      <c r="BF206" s="231">
        <f>IF(N206="snížená",J206,0)</f>
        <v>0</v>
      </c>
      <c r="BG206" s="231">
        <f>IF(N206="zákl. přenesená",J206,0)</f>
        <v>0</v>
      </c>
      <c r="BH206" s="231">
        <f>IF(N206="sníž. přenesená",J206,0)</f>
        <v>0</v>
      </c>
      <c r="BI206" s="231">
        <f>IF(N206="nulová",J206,0)</f>
        <v>0</v>
      </c>
      <c r="BJ206" s="23" t="s">
        <v>80</v>
      </c>
      <c r="BK206" s="231">
        <f>ROUND(I206*H206,2)</f>
        <v>0</v>
      </c>
      <c r="BL206" s="23" t="s">
        <v>494</v>
      </c>
      <c r="BM206" s="23" t="s">
        <v>1704</v>
      </c>
    </row>
    <row r="207" spans="2:65" s="1" customFormat="1" ht="16.5" customHeight="1">
      <c r="B207" s="45"/>
      <c r="C207" s="220" t="s">
        <v>756</v>
      </c>
      <c r="D207" s="220" t="s">
        <v>137</v>
      </c>
      <c r="E207" s="221" t="s">
        <v>1699</v>
      </c>
      <c r="F207" s="222" t="s">
        <v>1700</v>
      </c>
      <c r="G207" s="223" t="s">
        <v>245</v>
      </c>
      <c r="H207" s="224">
        <v>15</v>
      </c>
      <c r="I207" s="225"/>
      <c r="J207" s="226">
        <f>ROUND(I207*H207,2)</f>
        <v>0</v>
      </c>
      <c r="K207" s="222" t="s">
        <v>21</v>
      </c>
      <c r="L207" s="71"/>
      <c r="M207" s="227" t="s">
        <v>21</v>
      </c>
      <c r="N207" s="228" t="s">
        <v>43</v>
      </c>
      <c r="O207" s="46"/>
      <c r="P207" s="229">
        <f>O207*H207</f>
        <v>0</v>
      </c>
      <c r="Q207" s="229">
        <v>0</v>
      </c>
      <c r="R207" s="229">
        <f>Q207*H207</f>
        <v>0</v>
      </c>
      <c r="S207" s="229">
        <v>0</v>
      </c>
      <c r="T207" s="230">
        <f>S207*H207</f>
        <v>0</v>
      </c>
      <c r="AR207" s="23" t="s">
        <v>494</v>
      </c>
      <c r="AT207" s="23" t="s">
        <v>137</v>
      </c>
      <c r="AU207" s="23" t="s">
        <v>82</v>
      </c>
      <c r="AY207" s="23" t="s">
        <v>134</v>
      </c>
      <c r="BE207" s="231">
        <f>IF(N207="základní",J207,0)</f>
        <v>0</v>
      </c>
      <c r="BF207" s="231">
        <f>IF(N207="snížená",J207,0)</f>
        <v>0</v>
      </c>
      <c r="BG207" s="231">
        <f>IF(N207="zákl. přenesená",J207,0)</f>
        <v>0</v>
      </c>
      <c r="BH207" s="231">
        <f>IF(N207="sníž. přenesená",J207,0)</f>
        <v>0</v>
      </c>
      <c r="BI207" s="231">
        <f>IF(N207="nulová",J207,0)</f>
        <v>0</v>
      </c>
      <c r="BJ207" s="23" t="s">
        <v>80</v>
      </c>
      <c r="BK207" s="231">
        <f>ROUND(I207*H207,2)</f>
        <v>0</v>
      </c>
      <c r="BL207" s="23" t="s">
        <v>494</v>
      </c>
      <c r="BM207" s="23" t="s">
        <v>1705</v>
      </c>
    </row>
    <row r="208" spans="2:65" s="1" customFormat="1" ht="16.5" customHeight="1">
      <c r="B208" s="45"/>
      <c r="C208" s="220" t="s">
        <v>761</v>
      </c>
      <c r="D208" s="220" t="s">
        <v>137</v>
      </c>
      <c r="E208" s="221" t="s">
        <v>1654</v>
      </c>
      <c r="F208" s="222" t="s">
        <v>1655</v>
      </c>
      <c r="G208" s="223" t="s">
        <v>1193</v>
      </c>
      <c r="H208" s="224">
        <v>6</v>
      </c>
      <c r="I208" s="225"/>
      <c r="J208" s="226">
        <f>ROUND(I208*H208,2)</f>
        <v>0</v>
      </c>
      <c r="K208" s="222" t="s">
        <v>21</v>
      </c>
      <c r="L208" s="71"/>
      <c r="M208" s="227" t="s">
        <v>21</v>
      </c>
      <c r="N208" s="228" t="s">
        <v>43</v>
      </c>
      <c r="O208" s="46"/>
      <c r="P208" s="229">
        <f>O208*H208</f>
        <v>0</v>
      </c>
      <c r="Q208" s="229">
        <v>0</v>
      </c>
      <c r="R208" s="229">
        <f>Q208*H208</f>
        <v>0</v>
      </c>
      <c r="S208" s="229">
        <v>0</v>
      </c>
      <c r="T208" s="230">
        <f>S208*H208</f>
        <v>0</v>
      </c>
      <c r="AR208" s="23" t="s">
        <v>494</v>
      </c>
      <c r="AT208" s="23" t="s">
        <v>137</v>
      </c>
      <c r="AU208" s="23" t="s">
        <v>82</v>
      </c>
      <c r="AY208" s="23" t="s">
        <v>134</v>
      </c>
      <c r="BE208" s="231">
        <f>IF(N208="základní",J208,0)</f>
        <v>0</v>
      </c>
      <c r="BF208" s="231">
        <f>IF(N208="snížená",J208,0)</f>
        <v>0</v>
      </c>
      <c r="BG208" s="231">
        <f>IF(N208="zákl. přenesená",J208,0)</f>
        <v>0</v>
      </c>
      <c r="BH208" s="231">
        <f>IF(N208="sníž. přenesená",J208,0)</f>
        <v>0</v>
      </c>
      <c r="BI208" s="231">
        <f>IF(N208="nulová",J208,0)</f>
        <v>0</v>
      </c>
      <c r="BJ208" s="23" t="s">
        <v>80</v>
      </c>
      <c r="BK208" s="231">
        <f>ROUND(I208*H208,2)</f>
        <v>0</v>
      </c>
      <c r="BL208" s="23" t="s">
        <v>494</v>
      </c>
      <c r="BM208" s="23" t="s">
        <v>1706</v>
      </c>
    </row>
    <row r="209" spans="2:65" s="1" customFormat="1" ht="16.5" customHeight="1">
      <c r="B209" s="45"/>
      <c r="C209" s="220" t="s">
        <v>765</v>
      </c>
      <c r="D209" s="220" t="s">
        <v>137</v>
      </c>
      <c r="E209" s="221" t="s">
        <v>1707</v>
      </c>
      <c r="F209" s="222" t="s">
        <v>1708</v>
      </c>
      <c r="G209" s="223" t="s">
        <v>245</v>
      </c>
      <c r="H209" s="224">
        <v>30</v>
      </c>
      <c r="I209" s="225"/>
      <c r="J209" s="226">
        <f>ROUND(I209*H209,2)</f>
        <v>0</v>
      </c>
      <c r="K209" s="222" t="s">
        <v>21</v>
      </c>
      <c r="L209" s="71"/>
      <c r="M209" s="227" t="s">
        <v>21</v>
      </c>
      <c r="N209" s="228" t="s">
        <v>43</v>
      </c>
      <c r="O209" s="46"/>
      <c r="P209" s="229">
        <f>O209*H209</f>
        <v>0</v>
      </c>
      <c r="Q209" s="229">
        <v>0</v>
      </c>
      <c r="R209" s="229">
        <f>Q209*H209</f>
        <v>0</v>
      </c>
      <c r="S209" s="229">
        <v>0</v>
      </c>
      <c r="T209" s="230">
        <f>S209*H209</f>
        <v>0</v>
      </c>
      <c r="AR209" s="23" t="s">
        <v>494</v>
      </c>
      <c r="AT209" s="23" t="s">
        <v>137</v>
      </c>
      <c r="AU209" s="23" t="s">
        <v>82</v>
      </c>
      <c r="AY209" s="23" t="s">
        <v>134</v>
      </c>
      <c r="BE209" s="231">
        <f>IF(N209="základní",J209,0)</f>
        <v>0</v>
      </c>
      <c r="BF209" s="231">
        <f>IF(N209="snížená",J209,0)</f>
        <v>0</v>
      </c>
      <c r="BG209" s="231">
        <f>IF(N209="zákl. přenesená",J209,0)</f>
        <v>0</v>
      </c>
      <c r="BH209" s="231">
        <f>IF(N209="sníž. přenesená",J209,0)</f>
        <v>0</v>
      </c>
      <c r="BI209" s="231">
        <f>IF(N209="nulová",J209,0)</f>
        <v>0</v>
      </c>
      <c r="BJ209" s="23" t="s">
        <v>80</v>
      </c>
      <c r="BK209" s="231">
        <f>ROUND(I209*H209,2)</f>
        <v>0</v>
      </c>
      <c r="BL209" s="23" t="s">
        <v>494</v>
      </c>
      <c r="BM209" s="23" t="s">
        <v>1709</v>
      </c>
    </row>
    <row r="210" spans="2:65" s="1" customFormat="1" ht="16.5" customHeight="1">
      <c r="B210" s="45"/>
      <c r="C210" s="220" t="s">
        <v>771</v>
      </c>
      <c r="D210" s="220" t="s">
        <v>137</v>
      </c>
      <c r="E210" s="221" t="s">
        <v>1710</v>
      </c>
      <c r="F210" s="222" t="s">
        <v>1711</v>
      </c>
      <c r="G210" s="223" t="s">
        <v>245</v>
      </c>
      <c r="H210" s="224">
        <v>5</v>
      </c>
      <c r="I210" s="225"/>
      <c r="J210" s="226">
        <f>ROUND(I210*H210,2)</f>
        <v>0</v>
      </c>
      <c r="K210" s="222" t="s">
        <v>21</v>
      </c>
      <c r="L210" s="71"/>
      <c r="M210" s="227" t="s">
        <v>21</v>
      </c>
      <c r="N210" s="228" t="s">
        <v>43</v>
      </c>
      <c r="O210" s="46"/>
      <c r="P210" s="229">
        <f>O210*H210</f>
        <v>0</v>
      </c>
      <c r="Q210" s="229">
        <v>0</v>
      </c>
      <c r="R210" s="229">
        <f>Q210*H210</f>
        <v>0</v>
      </c>
      <c r="S210" s="229">
        <v>0</v>
      </c>
      <c r="T210" s="230">
        <f>S210*H210</f>
        <v>0</v>
      </c>
      <c r="AR210" s="23" t="s">
        <v>494</v>
      </c>
      <c r="AT210" s="23" t="s">
        <v>137</v>
      </c>
      <c r="AU210" s="23" t="s">
        <v>82</v>
      </c>
      <c r="AY210" s="23" t="s">
        <v>134</v>
      </c>
      <c r="BE210" s="231">
        <f>IF(N210="základní",J210,0)</f>
        <v>0</v>
      </c>
      <c r="BF210" s="231">
        <f>IF(N210="snížená",J210,0)</f>
        <v>0</v>
      </c>
      <c r="BG210" s="231">
        <f>IF(N210="zákl. přenesená",J210,0)</f>
        <v>0</v>
      </c>
      <c r="BH210" s="231">
        <f>IF(N210="sníž. přenesená",J210,0)</f>
        <v>0</v>
      </c>
      <c r="BI210" s="231">
        <f>IF(N210="nulová",J210,0)</f>
        <v>0</v>
      </c>
      <c r="BJ210" s="23" t="s">
        <v>80</v>
      </c>
      <c r="BK210" s="231">
        <f>ROUND(I210*H210,2)</f>
        <v>0</v>
      </c>
      <c r="BL210" s="23" t="s">
        <v>494</v>
      </c>
      <c r="BM210" s="23" t="s">
        <v>1712</v>
      </c>
    </row>
    <row r="211" spans="2:65" s="1" customFormat="1" ht="16.5" customHeight="1">
      <c r="B211" s="45"/>
      <c r="C211" s="220" t="s">
        <v>775</v>
      </c>
      <c r="D211" s="220" t="s">
        <v>137</v>
      </c>
      <c r="E211" s="221" t="s">
        <v>1710</v>
      </c>
      <c r="F211" s="222" t="s">
        <v>1711</v>
      </c>
      <c r="G211" s="223" t="s">
        <v>245</v>
      </c>
      <c r="H211" s="224">
        <v>5</v>
      </c>
      <c r="I211" s="225"/>
      <c r="J211" s="226">
        <f>ROUND(I211*H211,2)</f>
        <v>0</v>
      </c>
      <c r="K211" s="222" t="s">
        <v>21</v>
      </c>
      <c r="L211" s="71"/>
      <c r="M211" s="227" t="s">
        <v>21</v>
      </c>
      <c r="N211" s="228" t="s">
        <v>43</v>
      </c>
      <c r="O211" s="46"/>
      <c r="P211" s="229">
        <f>O211*H211</f>
        <v>0</v>
      </c>
      <c r="Q211" s="229">
        <v>0</v>
      </c>
      <c r="R211" s="229">
        <f>Q211*H211</f>
        <v>0</v>
      </c>
      <c r="S211" s="229">
        <v>0</v>
      </c>
      <c r="T211" s="230">
        <f>S211*H211</f>
        <v>0</v>
      </c>
      <c r="AR211" s="23" t="s">
        <v>494</v>
      </c>
      <c r="AT211" s="23" t="s">
        <v>137</v>
      </c>
      <c r="AU211" s="23" t="s">
        <v>82</v>
      </c>
      <c r="AY211" s="23" t="s">
        <v>134</v>
      </c>
      <c r="BE211" s="231">
        <f>IF(N211="základní",J211,0)</f>
        <v>0</v>
      </c>
      <c r="BF211" s="231">
        <f>IF(N211="snížená",J211,0)</f>
        <v>0</v>
      </c>
      <c r="BG211" s="231">
        <f>IF(N211="zákl. přenesená",J211,0)</f>
        <v>0</v>
      </c>
      <c r="BH211" s="231">
        <f>IF(N211="sníž. přenesená",J211,0)</f>
        <v>0</v>
      </c>
      <c r="BI211" s="231">
        <f>IF(N211="nulová",J211,0)</f>
        <v>0</v>
      </c>
      <c r="BJ211" s="23" t="s">
        <v>80</v>
      </c>
      <c r="BK211" s="231">
        <f>ROUND(I211*H211,2)</f>
        <v>0</v>
      </c>
      <c r="BL211" s="23" t="s">
        <v>494</v>
      </c>
      <c r="BM211" s="23" t="s">
        <v>1713</v>
      </c>
    </row>
    <row r="212" spans="2:65" s="1" customFormat="1" ht="16.5" customHeight="1">
      <c r="B212" s="45"/>
      <c r="C212" s="220" t="s">
        <v>779</v>
      </c>
      <c r="D212" s="220" t="s">
        <v>137</v>
      </c>
      <c r="E212" s="221" t="s">
        <v>1714</v>
      </c>
      <c r="F212" s="222" t="s">
        <v>1715</v>
      </c>
      <c r="G212" s="223" t="s">
        <v>245</v>
      </c>
      <c r="H212" s="224">
        <v>30</v>
      </c>
      <c r="I212" s="225"/>
      <c r="J212" s="226">
        <f>ROUND(I212*H212,2)</f>
        <v>0</v>
      </c>
      <c r="K212" s="222" t="s">
        <v>21</v>
      </c>
      <c r="L212" s="71"/>
      <c r="M212" s="227" t="s">
        <v>21</v>
      </c>
      <c r="N212" s="228" t="s">
        <v>43</v>
      </c>
      <c r="O212" s="46"/>
      <c r="P212" s="229">
        <f>O212*H212</f>
        <v>0</v>
      </c>
      <c r="Q212" s="229">
        <v>0</v>
      </c>
      <c r="R212" s="229">
        <f>Q212*H212</f>
        <v>0</v>
      </c>
      <c r="S212" s="229">
        <v>0</v>
      </c>
      <c r="T212" s="230">
        <f>S212*H212</f>
        <v>0</v>
      </c>
      <c r="AR212" s="23" t="s">
        <v>494</v>
      </c>
      <c r="AT212" s="23" t="s">
        <v>137</v>
      </c>
      <c r="AU212" s="23" t="s">
        <v>82</v>
      </c>
      <c r="AY212" s="23" t="s">
        <v>134</v>
      </c>
      <c r="BE212" s="231">
        <f>IF(N212="základní",J212,0)</f>
        <v>0</v>
      </c>
      <c r="BF212" s="231">
        <f>IF(N212="snížená",J212,0)</f>
        <v>0</v>
      </c>
      <c r="BG212" s="231">
        <f>IF(N212="zákl. přenesená",J212,0)</f>
        <v>0</v>
      </c>
      <c r="BH212" s="231">
        <f>IF(N212="sníž. přenesená",J212,0)</f>
        <v>0</v>
      </c>
      <c r="BI212" s="231">
        <f>IF(N212="nulová",J212,0)</f>
        <v>0</v>
      </c>
      <c r="BJ212" s="23" t="s">
        <v>80</v>
      </c>
      <c r="BK212" s="231">
        <f>ROUND(I212*H212,2)</f>
        <v>0</v>
      </c>
      <c r="BL212" s="23" t="s">
        <v>494</v>
      </c>
      <c r="BM212" s="23" t="s">
        <v>1716</v>
      </c>
    </row>
    <row r="213" spans="2:65" s="1" customFormat="1" ht="16.5" customHeight="1">
      <c r="B213" s="45"/>
      <c r="C213" s="220" t="s">
        <v>783</v>
      </c>
      <c r="D213" s="220" t="s">
        <v>137</v>
      </c>
      <c r="E213" s="221" t="s">
        <v>1717</v>
      </c>
      <c r="F213" s="222" t="s">
        <v>1718</v>
      </c>
      <c r="G213" s="223" t="s">
        <v>1193</v>
      </c>
      <c r="H213" s="224">
        <v>1</v>
      </c>
      <c r="I213" s="225"/>
      <c r="J213" s="226">
        <f>ROUND(I213*H213,2)</f>
        <v>0</v>
      </c>
      <c r="K213" s="222" t="s">
        <v>21</v>
      </c>
      <c r="L213" s="71"/>
      <c r="M213" s="227" t="s">
        <v>21</v>
      </c>
      <c r="N213" s="228" t="s">
        <v>43</v>
      </c>
      <c r="O213" s="46"/>
      <c r="P213" s="229">
        <f>O213*H213</f>
        <v>0</v>
      </c>
      <c r="Q213" s="229">
        <v>0</v>
      </c>
      <c r="R213" s="229">
        <f>Q213*H213</f>
        <v>0</v>
      </c>
      <c r="S213" s="229">
        <v>0</v>
      </c>
      <c r="T213" s="230">
        <f>S213*H213</f>
        <v>0</v>
      </c>
      <c r="AR213" s="23" t="s">
        <v>494</v>
      </c>
      <c r="AT213" s="23" t="s">
        <v>137</v>
      </c>
      <c r="AU213" s="23" t="s">
        <v>82</v>
      </c>
      <c r="AY213" s="23" t="s">
        <v>134</v>
      </c>
      <c r="BE213" s="231">
        <f>IF(N213="základní",J213,0)</f>
        <v>0</v>
      </c>
      <c r="BF213" s="231">
        <f>IF(N213="snížená",J213,0)</f>
        <v>0</v>
      </c>
      <c r="BG213" s="231">
        <f>IF(N213="zákl. přenesená",J213,0)</f>
        <v>0</v>
      </c>
      <c r="BH213" s="231">
        <f>IF(N213="sníž. přenesená",J213,0)</f>
        <v>0</v>
      </c>
      <c r="BI213" s="231">
        <f>IF(N213="nulová",J213,0)</f>
        <v>0</v>
      </c>
      <c r="BJ213" s="23" t="s">
        <v>80</v>
      </c>
      <c r="BK213" s="231">
        <f>ROUND(I213*H213,2)</f>
        <v>0</v>
      </c>
      <c r="BL213" s="23" t="s">
        <v>494</v>
      </c>
      <c r="BM213" s="23" t="s">
        <v>1719</v>
      </c>
    </row>
    <row r="214" spans="2:65" s="1" customFormat="1" ht="16.5" customHeight="1">
      <c r="B214" s="45"/>
      <c r="C214" s="220" t="s">
        <v>788</v>
      </c>
      <c r="D214" s="220" t="s">
        <v>137</v>
      </c>
      <c r="E214" s="221" t="s">
        <v>1720</v>
      </c>
      <c r="F214" s="222" t="s">
        <v>1721</v>
      </c>
      <c r="G214" s="223" t="s">
        <v>1193</v>
      </c>
      <c r="H214" s="224">
        <v>1</v>
      </c>
      <c r="I214" s="225"/>
      <c r="J214" s="226">
        <f>ROUND(I214*H214,2)</f>
        <v>0</v>
      </c>
      <c r="K214" s="222" t="s">
        <v>21</v>
      </c>
      <c r="L214" s="71"/>
      <c r="M214" s="227" t="s">
        <v>21</v>
      </c>
      <c r="N214" s="228" t="s">
        <v>43</v>
      </c>
      <c r="O214" s="46"/>
      <c r="P214" s="229">
        <f>O214*H214</f>
        <v>0</v>
      </c>
      <c r="Q214" s="229">
        <v>0</v>
      </c>
      <c r="R214" s="229">
        <f>Q214*H214</f>
        <v>0</v>
      </c>
      <c r="S214" s="229">
        <v>0</v>
      </c>
      <c r="T214" s="230">
        <f>S214*H214</f>
        <v>0</v>
      </c>
      <c r="AR214" s="23" t="s">
        <v>494</v>
      </c>
      <c r="AT214" s="23" t="s">
        <v>137</v>
      </c>
      <c r="AU214" s="23" t="s">
        <v>82</v>
      </c>
      <c r="AY214" s="23" t="s">
        <v>134</v>
      </c>
      <c r="BE214" s="231">
        <f>IF(N214="základní",J214,0)</f>
        <v>0</v>
      </c>
      <c r="BF214" s="231">
        <f>IF(N214="snížená",J214,0)</f>
        <v>0</v>
      </c>
      <c r="BG214" s="231">
        <f>IF(N214="zákl. přenesená",J214,0)</f>
        <v>0</v>
      </c>
      <c r="BH214" s="231">
        <f>IF(N214="sníž. přenesená",J214,0)</f>
        <v>0</v>
      </c>
      <c r="BI214" s="231">
        <f>IF(N214="nulová",J214,0)</f>
        <v>0</v>
      </c>
      <c r="BJ214" s="23" t="s">
        <v>80</v>
      </c>
      <c r="BK214" s="231">
        <f>ROUND(I214*H214,2)</f>
        <v>0</v>
      </c>
      <c r="BL214" s="23" t="s">
        <v>494</v>
      </c>
      <c r="BM214" s="23" t="s">
        <v>1722</v>
      </c>
    </row>
    <row r="215" spans="2:65" s="1" customFormat="1" ht="16.5" customHeight="1">
      <c r="B215" s="45"/>
      <c r="C215" s="220" t="s">
        <v>792</v>
      </c>
      <c r="D215" s="220" t="s">
        <v>137</v>
      </c>
      <c r="E215" s="221" t="s">
        <v>1723</v>
      </c>
      <c r="F215" s="222" t="s">
        <v>1724</v>
      </c>
      <c r="G215" s="223" t="s">
        <v>1193</v>
      </c>
      <c r="H215" s="224">
        <v>2</v>
      </c>
      <c r="I215" s="225"/>
      <c r="J215" s="226">
        <f>ROUND(I215*H215,2)</f>
        <v>0</v>
      </c>
      <c r="K215" s="222" t="s">
        <v>21</v>
      </c>
      <c r="L215" s="71"/>
      <c r="M215" s="227" t="s">
        <v>21</v>
      </c>
      <c r="N215" s="228" t="s">
        <v>43</v>
      </c>
      <c r="O215" s="46"/>
      <c r="P215" s="229">
        <f>O215*H215</f>
        <v>0</v>
      </c>
      <c r="Q215" s="229">
        <v>0</v>
      </c>
      <c r="R215" s="229">
        <f>Q215*H215</f>
        <v>0</v>
      </c>
      <c r="S215" s="229">
        <v>0</v>
      </c>
      <c r="T215" s="230">
        <f>S215*H215</f>
        <v>0</v>
      </c>
      <c r="AR215" s="23" t="s">
        <v>494</v>
      </c>
      <c r="AT215" s="23" t="s">
        <v>137</v>
      </c>
      <c r="AU215" s="23" t="s">
        <v>82</v>
      </c>
      <c r="AY215" s="23" t="s">
        <v>134</v>
      </c>
      <c r="BE215" s="231">
        <f>IF(N215="základní",J215,0)</f>
        <v>0</v>
      </c>
      <c r="BF215" s="231">
        <f>IF(N215="snížená",J215,0)</f>
        <v>0</v>
      </c>
      <c r="BG215" s="231">
        <f>IF(N215="zákl. přenesená",J215,0)</f>
        <v>0</v>
      </c>
      <c r="BH215" s="231">
        <f>IF(N215="sníž. přenesená",J215,0)</f>
        <v>0</v>
      </c>
      <c r="BI215" s="231">
        <f>IF(N215="nulová",J215,0)</f>
        <v>0</v>
      </c>
      <c r="BJ215" s="23" t="s">
        <v>80</v>
      </c>
      <c r="BK215" s="231">
        <f>ROUND(I215*H215,2)</f>
        <v>0</v>
      </c>
      <c r="BL215" s="23" t="s">
        <v>494</v>
      </c>
      <c r="BM215" s="23" t="s">
        <v>1725</v>
      </c>
    </row>
    <row r="216" spans="2:65" s="1" customFormat="1" ht="16.5" customHeight="1">
      <c r="B216" s="45"/>
      <c r="C216" s="220" t="s">
        <v>796</v>
      </c>
      <c r="D216" s="220" t="s">
        <v>137</v>
      </c>
      <c r="E216" s="221" t="s">
        <v>1726</v>
      </c>
      <c r="F216" s="222" t="s">
        <v>1727</v>
      </c>
      <c r="G216" s="223" t="s">
        <v>1193</v>
      </c>
      <c r="H216" s="224">
        <v>8</v>
      </c>
      <c r="I216" s="225"/>
      <c r="J216" s="226">
        <f>ROUND(I216*H216,2)</f>
        <v>0</v>
      </c>
      <c r="K216" s="222" t="s">
        <v>21</v>
      </c>
      <c r="L216" s="71"/>
      <c r="M216" s="227" t="s">
        <v>21</v>
      </c>
      <c r="N216" s="228" t="s">
        <v>43</v>
      </c>
      <c r="O216" s="46"/>
      <c r="P216" s="229">
        <f>O216*H216</f>
        <v>0</v>
      </c>
      <c r="Q216" s="229">
        <v>0</v>
      </c>
      <c r="R216" s="229">
        <f>Q216*H216</f>
        <v>0</v>
      </c>
      <c r="S216" s="229">
        <v>0</v>
      </c>
      <c r="T216" s="230">
        <f>S216*H216</f>
        <v>0</v>
      </c>
      <c r="AR216" s="23" t="s">
        <v>494</v>
      </c>
      <c r="AT216" s="23" t="s">
        <v>137</v>
      </c>
      <c r="AU216" s="23" t="s">
        <v>82</v>
      </c>
      <c r="AY216" s="23" t="s">
        <v>134</v>
      </c>
      <c r="BE216" s="231">
        <f>IF(N216="základní",J216,0)</f>
        <v>0</v>
      </c>
      <c r="BF216" s="231">
        <f>IF(N216="snížená",J216,0)</f>
        <v>0</v>
      </c>
      <c r="BG216" s="231">
        <f>IF(N216="zákl. přenesená",J216,0)</f>
        <v>0</v>
      </c>
      <c r="BH216" s="231">
        <f>IF(N216="sníž. přenesená",J216,0)</f>
        <v>0</v>
      </c>
      <c r="BI216" s="231">
        <f>IF(N216="nulová",J216,0)</f>
        <v>0</v>
      </c>
      <c r="BJ216" s="23" t="s">
        <v>80</v>
      </c>
      <c r="BK216" s="231">
        <f>ROUND(I216*H216,2)</f>
        <v>0</v>
      </c>
      <c r="BL216" s="23" t="s">
        <v>494</v>
      </c>
      <c r="BM216" s="23" t="s">
        <v>1728</v>
      </c>
    </row>
    <row r="217" spans="2:65" s="1" customFormat="1" ht="16.5" customHeight="1">
      <c r="B217" s="45"/>
      <c r="C217" s="220" t="s">
        <v>800</v>
      </c>
      <c r="D217" s="220" t="s">
        <v>137</v>
      </c>
      <c r="E217" s="221" t="s">
        <v>1729</v>
      </c>
      <c r="F217" s="222" t="s">
        <v>1730</v>
      </c>
      <c r="G217" s="223" t="s">
        <v>1193</v>
      </c>
      <c r="H217" s="224">
        <v>1</v>
      </c>
      <c r="I217" s="225"/>
      <c r="J217" s="226">
        <f>ROUND(I217*H217,2)</f>
        <v>0</v>
      </c>
      <c r="K217" s="222" t="s">
        <v>21</v>
      </c>
      <c r="L217" s="71"/>
      <c r="M217" s="227" t="s">
        <v>21</v>
      </c>
      <c r="N217" s="228" t="s">
        <v>43</v>
      </c>
      <c r="O217" s="46"/>
      <c r="P217" s="229">
        <f>O217*H217</f>
        <v>0</v>
      </c>
      <c r="Q217" s="229">
        <v>0</v>
      </c>
      <c r="R217" s="229">
        <f>Q217*H217</f>
        <v>0</v>
      </c>
      <c r="S217" s="229">
        <v>0</v>
      </c>
      <c r="T217" s="230">
        <f>S217*H217</f>
        <v>0</v>
      </c>
      <c r="AR217" s="23" t="s">
        <v>494</v>
      </c>
      <c r="AT217" s="23" t="s">
        <v>137</v>
      </c>
      <c r="AU217" s="23" t="s">
        <v>82</v>
      </c>
      <c r="AY217" s="23" t="s">
        <v>134</v>
      </c>
      <c r="BE217" s="231">
        <f>IF(N217="základní",J217,0)</f>
        <v>0</v>
      </c>
      <c r="BF217" s="231">
        <f>IF(N217="snížená",J217,0)</f>
        <v>0</v>
      </c>
      <c r="BG217" s="231">
        <f>IF(N217="zákl. přenesená",J217,0)</f>
        <v>0</v>
      </c>
      <c r="BH217" s="231">
        <f>IF(N217="sníž. přenesená",J217,0)</f>
        <v>0</v>
      </c>
      <c r="BI217" s="231">
        <f>IF(N217="nulová",J217,0)</f>
        <v>0</v>
      </c>
      <c r="BJ217" s="23" t="s">
        <v>80</v>
      </c>
      <c r="BK217" s="231">
        <f>ROUND(I217*H217,2)</f>
        <v>0</v>
      </c>
      <c r="BL217" s="23" t="s">
        <v>494</v>
      </c>
      <c r="BM217" s="23" t="s">
        <v>1731</v>
      </c>
    </row>
    <row r="218" spans="2:65" s="1" customFormat="1" ht="16.5" customHeight="1">
      <c r="B218" s="45"/>
      <c r="C218" s="220" t="s">
        <v>804</v>
      </c>
      <c r="D218" s="220" t="s">
        <v>137</v>
      </c>
      <c r="E218" s="221" t="s">
        <v>1732</v>
      </c>
      <c r="F218" s="222" t="s">
        <v>1733</v>
      </c>
      <c r="G218" s="223" t="s">
        <v>1193</v>
      </c>
      <c r="H218" s="224">
        <v>1</v>
      </c>
      <c r="I218" s="225"/>
      <c r="J218" s="226">
        <f>ROUND(I218*H218,2)</f>
        <v>0</v>
      </c>
      <c r="K218" s="222" t="s">
        <v>21</v>
      </c>
      <c r="L218" s="71"/>
      <c r="M218" s="227" t="s">
        <v>21</v>
      </c>
      <c r="N218" s="228" t="s">
        <v>43</v>
      </c>
      <c r="O218" s="46"/>
      <c r="P218" s="229">
        <f>O218*H218</f>
        <v>0</v>
      </c>
      <c r="Q218" s="229">
        <v>0</v>
      </c>
      <c r="R218" s="229">
        <f>Q218*H218</f>
        <v>0</v>
      </c>
      <c r="S218" s="229">
        <v>0</v>
      </c>
      <c r="T218" s="230">
        <f>S218*H218</f>
        <v>0</v>
      </c>
      <c r="AR218" s="23" t="s">
        <v>494</v>
      </c>
      <c r="AT218" s="23" t="s">
        <v>137</v>
      </c>
      <c r="AU218" s="23" t="s">
        <v>82</v>
      </c>
      <c r="AY218" s="23" t="s">
        <v>134</v>
      </c>
      <c r="BE218" s="231">
        <f>IF(N218="základní",J218,0)</f>
        <v>0</v>
      </c>
      <c r="BF218" s="231">
        <f>IF(N218="snížená",J218,0)</f>
        <v>0</v>
      </c>
      <c r="BG218" s="231">
        <f>IF(N218="zákl. přenesená",J218,0)</f>
        <v>0</v>
      </c>
      <c r="BH218" s="231">
        <f>IF(N218="sníž. přenesená",J218,0)</f>
        <v>0</v>
      </c>
      <c r="BI218" s="231">
        <f>IF(N218="nulová",J218,0)</f>
        <v>0</v>
      </c>
      <c r="BJ218" s="23" t="s">
        <v>80</v>
      </c>
      <c r="BK218" s="231">
        <f>ROUND(I218*H218,2)</f>
        <v>0</v>
      </c>
      <c r="BL218" s="23" t="s">
        <v>494</v>
      </c>
      <c r="BM218" s="23" t="s">
        <v>1553</v>
      </c>
    </row>
    <row r="219" spans="2:63" s="10" customFormat="1" ht="29.85" customHeight="1">
      <c r="B219" s="204"/>
      <c r="C219" s="205"/>
      <c r="D219" s="206" t="s">
        <v>71</v>
      </c>
      <c r="E219" s="218" t="s">
        <v>1734</v>
      </c>
      <c r="F219" s="218" t="s">
        <v>1735</v>
      </c>
      <c r="G219" s="205"/>
      <c r="H219" s="205"/>
      <c r="I219" s="208"/>
      <c r="J219" s="219">
        <f>BK219</f>
        <v>0</v>
      </c>
      <c r="K219" s="205"/>
      <c r="L219" s="210"/>
      <c r="M219" s="211"/>
      <c r="N219" s="212"/>
      <c r="O219" s="212"/>
      <c r="P219" s="213">
        <f>SUM(P220:P225)</f>
        <v>0</v>
      </c>
      <c r="Q219" s="212"/>
      <c r="R219" s="213">
        <f>SUM(R220:R225)</f>
        <v>0</v>
      </c>
      <c r="S219" s="212"/>
      <c r="T219" s="214">
        <f>SUM(T220:T225)</f>
        <v>0</v>
      </c>
      <c r="AR219" s="215" t="s">
        <v>80</v>
      </c>
      <c r="AT219" s="216" t="s">
        <v>71</v>
      </c>
      <c r="AU219" s="216" t="s">
        <v>80</v>
      </c>
      <c r="AY219" s="215" t="s">
        <v>134</v>
      </c>
      <c r="BK219" s="217">
        <f>SUM(BK220:BK225)</f>
        <v>0</v>
      </c>
    </row>
    <row r="220" spans="2:65" s="1" customFormat="1" ht="16.5" customHeight="1">
      <c r="B220" s="45"/>
      <c r="C220" s="220" t="s">
        <v>808</v>
      </c>
      <c r="D220" s="220" t="s">
        <v>137</v>
      </c>
      <c r="E220" s="221" t="s">
        <v>1736</v>
      </c>
      <c r="F220" s="222" t="s">
        <v>1737</v>
      </c>
      <c r="G220" s="223" t="s">
        <v>1193</v>
      </c>
      <c r="H220" s="224">
        <v>40</v>
      </c>
      <c r="I220" s="225"/>
      <c r="J220" s="226">
        <f>ROUND(I220*H220,2)</f>
        <v>0</v>
      </c>
      <c r="K220" s="222" t="s">
        <v>21</v>
      </c>
      <c r="L220" s="71"/>
      <c r="M220" s="227" t="s">
        <v>21</v>
      </c>
      <c r="N220" s="228" t="s">
        <v>43</v>
      </c>
      <c r="O220" s="46"/>
      <c r="P220" s="229">
        <f>O220*H220</f>
        <v>0</v>
      </c>
      <c r="Q220" s="229">
        <v>0</v>
      </c>
      <c r="R220" s="229">
        <f>Q220*H220</f>
        <v>0</v>
      </c>
      <c r="S220" s="229">
        <v>0</v>
      </c>
      <c r="T220" s="230">
        <f>S220*H220</f>
        <v>0</v>
      </c>
      <c r="AR220" s="23" t="s">
        <v>494</v>
      </c>
      <c r="AT220" s="23" t="s">
        <v>137</v>
      </c>
      <c r="AU220" s="23" t="s">
        <v>82</v>
      </c>
      <c r="AY220" s="23" t="s">
        <v>134</v>
      </c>
      <c r="BE220" s="231">
        <f>IF(N220="základní",J220,0)</f>
        <v>0</v>
      </c>
      <c r="BF220" s="231">
        <f>IF(N220="snížená",J220,0)</f>
        <v>0</v>
      </c>
      <c r="BG220" s="231">
        <f>IF(N220="zákl. přenesená",J220,0)</f>
        <v>0</v>
      </c>
      <c r="BH220" s="231">
        <f>IF(N220="sníž. přenesená",J220,0)</f>
        <v>0</v>
      </c>
      <c r="BI220" s="231">
        <f>IF(N220="nulová",J220,0)</f>
        <v>0</v>
      </c>
      <c r="BJ220" s="23" t="s">
        <v>80</v>
      </c>
      <c r="BK220" s="231">
        <f>ROUND(I220*H220,2)</f>
        <v>0</v>
      </c>
      <c r="BL220" s="23" t="s">
        <v>494</v>
      </c>
      <c r="BM220" s="23" t="s">
        <v>1738</v>
      </c>
    </row>
    <row r="221" spans="2:65" s="1" customFormat="1" ht="16.5" customHeight="1">
      <c r="B221" s="45"/>
      <c r="C221" s="220" t="s">
        <v>814</v>
      </c>
      <c r="D221" s="220" t="s">
        <v>137</v>
      </c>
      <c r="E221" s="221" t="s">
        <v>1739</v>
      </c>
      <c r="F221" s="222" t="s">
        <v>1740</v>
      </c>
      <c r="G221" s="223" t="s">
        <v>1277</v>
      </c>
      <c r="H221" s="224">
        <v>20</v>
      </c>
      <c r="I221" s="225"/>
      <c r="J221" s="226">
        <f>ROUND(I221*H221,2)</f>
        <v>0</v>
      </c>
      <c r="K221" s="222" t="s">
        <v>21</v>
      </c>
      <c r="L221" s="71"/>
      <c r="M221" s="227" t="s">
        <v>21</v>
      </c>
      <c r="N221" s="228" t="s">
        <v>43</v>
      </c>
      <c r="O221" s="46"/>
      <c r="P221" s="229">
        <f>O221*H221</f>
        <v>0</v>
      </c>
      <c r="Q221" s="229">
        <v>0</v>
      </c>
      <c r="R221" s="229">
        <f>Q221*H221</f>
        <v>0</v>
      </c>
      <c r="S221" s="229">
        <v>0</v>
      </c>
      <c r="T221" s="230">
        <f>S221*H221</f>
        <v>0</v>
      </c>
      <c r="AR221" s="23" t="s">
        <v>494</v>
      </c>
      <c r="AT221" s="23" t="s">
        <v>137</v>
      </c>
      <c r="AU221" s="23" t="s">
        <v>82</v>
      </c>
      <c r="AY221" s="23" t="s">
        <v>134</v>
      </c>
      <c r="BE221" s="231">
        <f>IF(N221="základní",J221,0)</f>
        <v>0</v>
      </c>
      <c r="BF221" s="231">
        <f>IF(N221="snížená",J221,0)</f>
        <v>0</v>
      </c>
      <c r="BG221" s="231">
        <f>IF(N221="zákl. přenesená",J221,0)</f>
        <v>0</v>
      </c>
      <c r="BH221" s="231">
        <f>IF(N221="sníž. přenesená",J221,0)</f>
        <v>0</v>
      </c>
      <c r="BI221" s="231">
        <f>IF(N221="nulová",J221,0)</f>
        <v>0</v>
      </c>
      <c r="BJ221" s="23" t="s">
        <v>80</v>
      </c>
      <c r="BK221" s="231">
        <f>ROUND(I221*H221,2)</f>
        <v>0</v>
      </c>
      <c r="BL221" s="23" t="s">
        <v>494</v>
      </c>
      <c r="BM221" s="23" t="s">
        <v>1741</v>
      </c>
    </row>
    <row r="222" spans="2:65" s="1" customFormat="1" ht="16.5" customHeight="1">
      <c r="B222" s="45"/>
      <c r="C222" s="220" t="s">
        <v>819</v>
      </c>
      <c r="D222" s="220" t="s">
        <v>137</v>
      </c>
      <c r="E222" s="221" t="s">
        <v>1742</v>
      </c>
      <c r="F222" s="222" t="s">
        <v>1743</v>
      </c>
      <c r="G222" s="223" t="s">
        <v>1744</v>
      </c>
      <c r="H222" s="224">
        <v>20</v>
      </c>
      <c r="I222" s="225"/>
      <c r="J222" s="226">
        <f>ROUND(I222*H222,2)</f>
        <v>0</v>
      </c>
      <c r="K222" s="222" t="s">
        <v>21</v>
      </c>
      <c r="L222" s="71"/>
      <c r="M222" s="227" t="s">
        <v>21</v>
      </c>
      <c r="N222" s="228" t="s">
        <v>43</v>
      </c>
      <c r="O222" s="46"/>
      <c r="P222" s="229">
        <f>O222*H222</f>
        <v>0</v>
      </c>
      <c r="Q222" s="229">
        <v>0</v>
      </c>
      <c r="R222" s="229">
        <f>Q222*H222</f>
        <v>0</v>
      </c>
      <c r="S222" s="229">
        <v>0</v>
      </c>
      <c r="T222" s="230">
        <f>S222*H222</f>
        <v>0</v>
      </c>
      <c r="AR222" s="23" t="s">
        <v>494</v>
      </c>
      <c r="AT222" s="23" t="s">
        <v>137</v>
      </c>
      <c r="AU222" s="23" t="s">
        <v>82</v>
      </c>
      <c r="AY222" s="23" t="s">
        <v>134</v>
      </c>
      <c r="BE222" s="231">
        <f>IF(N222="základní",J222,0)</f>
        <v>0</v>
      </c>
      <c r="BF222" s="231">
        <f>IF(N222="snížená",J222,0)</f>
        <v>0</v>
      </c>
      <c r="BG222" s="231">
        <f>IF(N222="zákl. přenesená",J222,0)</f>
        <v>0</v>
      </c>
      <c r="BH222" s="231">
        <f>IF(N222="sníž. přenesená",J222,0)</f>
        <v>0</v>
      </c>
      <c r="BI222" s="231">
        <f>IF(N222="nulová",J222,0)</f>
        <v>0</v>
      </c>
      <c r="BJ222" s="23" t="s">
        <v>80</v>
      </c>
      <c r="BK222" s="231">
        <f>ROUND(I222*H222,2)</f>
        <v>0</v>
      </c>
      <c r="BL222" s="23" t="s">
        <v>494</v>
      </c>
      <c r="BM222" s="23" t="s">
        <v>1745</v>
      </c>
    </row>
    <row r="223" spans="2:65" s="1" customFormat="1" ht="16.5" customHeight="1">
      <c r="B223" s="45"/>
      <c r="C223" s="220" t="s">
        <v>823</v>
      </c>
      <c r="D223" s="220" t="s">
        <v>137</v>
      </c>
      <c r="E223" s="221" t="s">
        <v>1746</v>
      </c>
      <c r="F223" s="222" t="s">
        <v>1747</v>
      </c>
      <c r="G223" s="223" t="s">
        <v>232</v>
      </c>
      <c r="H223" s="224">
        <v>1</v>
      </c>
      <c r="I223" s="225"/>
      <c r="J223" s="226">
        <f>ROUND(I223*H223,2)</f>
        <v>0</v>
      </c>
      <c r="K223" s="222" t="s">
        <v>21</v>
      </c>
      <c r="L223" s="71"/>
      <c r="M223" s="227" t="s">
        <v>21</v>
      </c>
      <c r="N223" s="228" t="s">
        <v>43</v>
      </c>
      <c r="O223" s="46"/>
      <c r="P223" s="229">
        <f>O223*H223</f>
        <v>0</v>
      </c>
      <c r="Q223" s="229">
        <v>0</v>
      </c>
      <c r="R223" s="229">
        <f>Q223*H223</f>
        <v>0</v>
      </c>
      <c r="S223" s="229">
        <v>0</v>
      </c>
      <c r="T223" s="230">
        <f>S223*H223</f>
        <v>0</v>
      </c>
      <c r="AR223" s="23" t="s">
        <v>494</v>
      </c>
      <c r="AT223" s="23" t="s">
        <v>137</v>
      </c>
      <c r="AU223" s="23" t="s">
        <v>82</v>
      </c>
      <c r="AY223" s="23" t="s">
        <v>134</v>
      </c>
      <c r="BE223" s="231">
        <f>IF(N223="základní",J223,0)</f>
        <v>0</v>
      </c>
      <c r="BF223" s="231">
        <f>IF(N223="snížená",J223,0)</f>
        <v>0</v>
      </c>
      <c r="BG223" s="231">
        <f>IF(N223="zákl. přenesená",J223,0)</f>
        <v>0</v>
      </c>
      <c r="BH223" s="231">
        <f>IF(N223="sníž. přenesená",J223,0)</f>
        <v>0</v>
      </c>
      <c r="BI223" s="231">
        <f>IF(N223="nulová",J223,0)</f>
        <v>0</v>
      </c>
      <c r="BJ223" s="23" t="s">
        <v>80</v>
      </c>
      <c r="BK223" s="231">
        <f>ROUND(I223*H223,2)</f>
        <v>0</v>
      </c>
      <c r="BL223" s="23" t="s">
        <v>494</v>
      </c>
      <c r="BM223" s="23" t="s">
        <v>1748</v>
      </c>
    </row>
    <row r="224" spans="2:65" s="1" customFormat="1" ht="16.5" customHeight="1">
      <c r="B224" s="45"/>
      <c r="C224" s="220" t="s">
        <v>827</v>
      </c>
      <c r="D224" s="220" t="s">
        <v>137</v>
      </c>
      <c r="E224" s="221" t="s">
        <v>1749</v>
      </c>
      <c r="F224" s="222" t="s">
        <v>1750</v>
      </c>
      <c r="G224" s="223" t="s">
        <v>232</v>
      </c>
      <c r="H224" s="224">
        <v>1</v>
      </c>
      <c r="I224" s="225"/>
      <c r="J224" s="226">
        <f>ROUND(I224*H224,2)</f>
        <v>0</v>
      </c>
      <c r="K224" s="222" t="s">
        <v>21</v>
      </c>
      <c r="L224" s="71"/>
      <c r="M224" s="227" t="s">
        <v>21</v>
      </c>
      <c r="N224" s="228" t="s">
        <v>43</v>
      </c>
      <c r="O224" s="46"/>
      <c r="P224" s="229">
        <f>O224*H224</f>
        <v>0</v>
      </c>
      <c r="Q224" s="229">
        <v>0</v>
      </c>
      <c r="R224" s="229">
        <f>Q224*H224</f>
        <v>0</v>
      </c>
      <c r="S224" s="229">
        <v>0</v>
      </c>
      <c r="T224" s="230">
        <f>S224*H224</f>
        <v>0</v>
      </c>
      <c r="AR224" s="23" t="s">
        <v>494</v>
      </c>
      <c r="AT224" s="23" t="s">
        <v>137</v>
      </c>
      <c r="AU224" s="23" t="s">
        <v>82</v>
      </c>
      <c r="AY224" s="23" t="s">
        <v>134</v>
      </c>
      <c r="BE224" s="231">
        <f>IF(N224="základní",J224,0)</f>
        <v>0</v>
      </c>
      <c r="BF224" s="231">
        <f>IF(N224="snížená",J224,0)</f>
        <v>0</v>
      </c>
      <c r="BG224" s="231">
        <f>IF(N224="zákl. přenesená",J224,0)</f>
        <v>0</v>
      </c>
      <c r="BH224" s="231">
        <f>IF(N224="sníž. přenesená",J224,0)</f>
        <v>0</v>
      </c>
      <c r="BI224" s="231">
        <f>IF(N224="nulová",J224,0)</f>
        <v>0</v>
      </c>
      <c r="BJ224" s="23" t="s">
        <v>80</v>
      </c>
      <c r="BK224" s="231">
        <f>ROUND(I224*H224,2)</f>
        <v>0</v>
      </c>
      <c r="BL224" s="23" t="s">
        <v>494</v>
      </c>
      <c r="BM224" s="23" t="s">
        <v>1751</v>
      </c>
    </row>
    <row r="225" spans="2:65" s="1" customFormat="1" ht="25.5" customHeight="1">
      <c r="B225" s="45"/>
      <c r="C225" s="220" t="s">
        <v>831</v>
      </c>
      <c r="D225" s="220" t="s">
        <v>137</v>
      </c>
      <c r="E225" s="221" t="s">
        <v>1752</v>
      </c>
      <c r="F225" s="222" t="s">
        <v>1753</v>
      </c>
      <c r="G225" s="223" t="s">
        <v>232</v>
      </c>
      <c r="H225" s="224">
        <v>1</v>
      </c>
      <c r="I225" s="225"/>
      <c r="J225" s="226">
        <f>ROUND(I225*H225,2)</f>
        <v>0</v>
      </c>
      <c r="K225" s="222" t="s">
        <v>21</v>
      </c>
      <c r="L225" s="71"/>
      <c r="M225" s="227" t="s">
        <v>21</v>
      </c>
      <c r="N225" s="232" t="s">
        <v>43</v>
      </c>
      <c r="O225" s="233"/>
      <c r="P225" s="234">
        <f>O225*H225</f>
        <v>0</v>
      </c>
      <c r="Q225" s="234">
        <v>0</v>
      </c>
      <c r="R225" s="234">
        <f>Q225*H225</f>
        <v>0</v>
      </c>
      <c r="S225" s="234">
        <v>0</v>
      </c>
      <c r="T225" s="235">
        <f>S225*H225</f>
        <v>0</v>
      </c>
      <c r="AR225" s="23" t="s">
        <v>494</v>
      </c>
      <c r="AT225" s="23" t="s">
        <v>137</v>
      </c>
      <c r="AU225" s="23" t="s">
        <v>82</v>
      </c>
      <c r="AY225" s="23" t="s">
        <v>134</v>
      </c>
      <c r="BE225" s="231">
        <f>IF(N225="základní",J225,0)</f>
        <v>0</v>
      </c>
      <c r="BF225" s="231">
        <f>IF(N225="snížená",J225,0)</f>
        <v>0</v>
      </c>
      <c r="BG225" s="231">
        <f>IF(N225="zákl. přenesená",J225,0)</f>
        <v>0</v>
      </c>
      <c r="BH225" s="231">
        <f>IF(N225="sníž. přenesená",J225,0)</f>
        <v>0</v>
      </c>
      <c r="BI225" s="231">
        <f>IF(N225="nulová",J225,0)</f>
        <v>0</v>
      </c>
      <c r="BJ225" s="23" t="s">
        <v>80</v>
      </c>
      <c r="BK225" s="231">
        <f>ROUND(I225*H225,2)</f>
        <v>0</v>
      </c>
      <c r="BL225" s="23" t="s">
        <v>494</v>
      </c>
      <c r="BM225" s="23" t="s">
        <v>1754</v>
      </c>
    </row>
    <row r="226" spans="2:12" s="1" customFormat="1" ht="6.95" customHeight="1">
      <c r="B226" s="66"/>
      <c r="C226" s="67"/>
      <c r="D226" s="67"/>
      <c r="E226" s="67"/>
      <c r="F226" s="67"/>
      <c r="G226" s="67"/>
      <c r="H226" s="67"/>
      <c r="I226" s="165"/>
      <c r="J226" s="67"/>
      <c r="K226" s="67"/>
      <c r="L226" s="71"/>
    </row>
  </sheetData>
  <sheetProtection password="CC35" sheet="1" objects="1" scenarios="1" formatColumns="0" formatRows="0" autoFilter="0"/>
  <autoFilter ref="C81:K225"/>
  <mergeCells count="10">
    <mergeCell ref="E7:H7"/>
    <mergeCell ref="E9:H9"/>
    <mergeCell ref="E24:H24"/>
    <mergeCell ref="E45:H45"/>
    <mergeCell ref="E47:H47"/>
    <mergeCell ref="J51:J52"/>
    <mergeCell ref="E72:H72"/>
    <mergeCell ref="E74:H74"/>
    <mergeCell ref="G1:H1"/>
    <mergeCell ref="L2:V2"/>
  </mergeCells>
  <hyperlinks>
    <hyperlink ref="F1:G1" location="C2" display="1) Krycí list soupisu"/>
    <hyperlink ref="G1:H1" location="C54" display="2) Rekapitulace"/>
    <hyperlink ref="J1" location="C81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90" customWidth="1"/>
    <col min="2" max="2" width="1.66796875" style="290" customWidth="1"/>
    <col min="3" max="4" width="5" style="290" customWidth="1"/>
    <col min="5" max="5" width="11.66015625" style="290" customWidth="1"/>
    <col min="6" max="6" width="9.16015625" style="290" customWidth="1"/>
    <col min="7" max="7" width="5" style="290" customWidth="1"/>
    <col min="8" max="8" width="77.83203125" style="290" customWidth="1"/>
    <col min="9" max="10" width="20" style="290" customWidth="1"/>
    <col min="11" max="11" width="1.66796875" style="290" customWidth="1"/>
  </cols>
  <sheetData>
    <row r="1" ht="37.5" customHeight="1"/>
    <row r="2" spans="2:11" ht="7.5" customHeight="1">
      <c r="B2" s="291"/>
      <c r="C2" s="292"/>
      <c r="D2" s="292"/>
      <c r="E2" s="292"/>
      <c r="F2" s="292"/>
      <c r="G2" s="292"/>
      <c r="H2" s="292"/>
      <c r="I2" s="292"/>
      <c r="J2" s="292"/>
      <c r="K2" s="293"/>
    </row>
    <row r="3" spans="2:11" s="14" customFormat="1" ht="45" customHeight="1">
      <c r="B3" s="294"/>
      <c r="C3" s="295" t="s">
        <v>1755</v>
      </c>
      <c r="D3" s="295"/>
      <c r="E3" s="295"/>
      <c r="F3" s="295"/>
      <c r="G3" s="295"/>
      <c r="H3" s="295"/>
      <c r="I3" s="295"/>
      <c r="J3" s="295"/>
      <c r="K3" s="296"/>
    </row>
    <row r="4" spans="2:11" ht="25.5" customHeight="1">
      <c r="B4" s="297"/>
      <c r="C4" s="298" t="s">
        <v>1756</v>
      </c>
      <c r="D4" s="298"/>
      <c r="E4" s="298"/>
      <c r="F4" s="298"/>
      <c r="G4" s="298"/>
      <c r="H4" s="298"/>
      <c r="I4" s="298"/>
      <c r="J4" s="298"/>
      <c r="K4" s="299"/>
    </row>
    <row r="5" spans="2:11" ht="5.25" customHeight="1">
      <c r="B5" s="297"/>
      <c r="C5" s="300"/>
      <c r="D5" s="300"/>
      <c r="E5" s="300"/>
      <c r="F5" s="300"/>
      <c r="G5" s="300"/>
      <c r="H5" s="300"/>
      <c r="I5" s="300"/>
      <c r="J5" s="300"/>
      <c r="K5" s="299"/>
    </row>
    <row r="6" spans="2:11" ht="15" customHeight="1">
      <c r="B6" s="297"/>
      <c r="C6" s="301" t="s">
        <v>1757</v>
      </c>
      <c r="D6" s="301"/>
      <c r="E6" s="301"/>
      <c r="F6" s="301"/>
      <c r="G6" s="301"/>
      <c r="H6" s="301"/>
      <c r="I6" s="301"/>
      <c r="J6" s="301"/>
      <c r="K6" s="299"/>
    </row>
    <row r="7" spans="2:11" ht="15" customHeight="1">
      <c r="B7" s="302"/>
      <c r="C7" s="301" t="s">
        <v>1758</v>
      </c>
      <c r="D7" s="301"/>
      <c r="E7" s="301"/>
      <c r="F7" s="301"/>
      <c r="G7" s="301"/>
      <c r="H7" s="301"/>
      <c r="I7" s="301"/>
      <c r="J7" s="301"/>
      <c r="K7" s="299"/>
    </row>
    <row r="8" spans="2:11" ht="12.75" customHeight="1">
      <c r="B8" s="302"/>
      <c r="C8" s="301"/>
      <c r="D8" s="301"/>
      <c r="E8" s="301"/>
      <c r="F8" s="301"/>
      <c r="G8" s="301"/>
      <c r="H8" s="301"/>
      <c r="I8" s="301"/>
      <c r="J8" s="301"/>
      <c r="K8" s="299"/>
    </row>
    <row r="9" spans="2:11" ht="15" customHeight="1">
      <c r="B9" s="302"/>
      <c r="C9" s="301" t="s">
        <v>1759</v>
      </c>
      <c r="D9" s="301"/>
      <c r="E9" s="301"/>
      <c r="F9" s="301"/>
      <c r="G9" s="301"/>
      <c r="H9" s="301"/>
      <c r="I9" s="301"/>
      <c r="J9" s="301"/>
      <c r="K9" s="299"/>
    </row>
    <row r="10" spans="2:11" ht="15" customHeight="1">
      <c r="B10" s="302"/>
      <c r="C10" s="301"/>
      <c r="D10" s="301" t="s">
        <v>1760</v>
      </c>
      <c r="E10" s="301"/>
      <c r="F10" s="301"/>
      <c r="G10" s="301"/>
      <c r="H10" s="301"/>
      <c r="I10" s="301"/>
      <c r="J10" s="301"/>
      <c r="K10" s="299"/>
    </row>
    <row r="11" spans="2:11" ht="15" customHeight="1">
      <c r="B11" s="302"/>
      <c r="C11" s="303"/>
      <c r="D11" s="301" t="s">
        <v>1761</v>
      </c>
      <c r="E11" s="301"/>
      <c r="F11" s="301"/>
      <c r="G11" s="301"/>
      <c r="H11" s="301"/>
      <c r="I11" s="301"/>
      <c r="J11" s="301"/>
      <c r="K11" s="299"/>
    </row>
    <row r="12" spans="2:11" ht="12.75" customHeight="1">
      <c r="B12" s="302"/>
      <c r="C12" s="303"/>
      <c r="D12" s="303"/>
      <c r="E12" s="303"/>
      <c r="F12" s="303"/>
      <c r="G12" s="303"/>
      <c r="H12" s="303"/>
      <c r="I12" s="303"/>
      <c r="J12" s="303"/>
      <c r="K12" s="299"/>
    </row>
    <row r="13" spans="2:11" ht="15" customHeight="1">
      <c r="B13" s="302"/>
      <c r="C13" s="303"/>
      <c r="D13" s="301" t="s">
        <v>1762</v>
      </c>
      <c r="E13" s="301"/>
      <c r="F13" s="301"/>
      <c r="G13" s="301"/>
      <c r="H13" s="301"/>
      <c r="I13" s="301"/>
      <c r="J13" s="301"/>
      <c r="K13" s="299"/>
    </row>
    <row r="14" spans="2:11" ht="15" customHeight="1">
      <c r="B14" s="302"/>
      <c r="C14" s="303"/>
      <c r="D14" s="301" t="s">
        <v>1763</v>
      </c>
      <c r="E14" s="301"/>
      <c r="F14" s="301"/>
      <c r="G14" s="301"/>
      <c r="H14" s="301"/>
      <c r="I14" s="301"/>
      <c r="J14" s="301"/>
      <c r="K14" s="299"/>
    </row>
    <row r="15" spans="2:11" ht="15" customHeight="1">
      <c r="B15" s="302"/>
      <c r="C15" s="303"/>
      <c r="D15" s="301" t="s">
        <v>1764</v>
      </c>
      <c r="E15" s="301"/>
      <c r="F15" s="301"/>
      <c r="G15" s="301"/>
      <c r="H15" s="301"/>
      <c r="I15" s="301"/>
      <c r="J15" s="301"/>
      <c r="K15" s="299"/>
    </row>
    <row r="16" spans="2:11" ht="15" customHeight="1">
      <c r="B16" s="302"/>
      <c r="C16" s="303"/>
      <c r="D16" s="303"/>
      <c r="E16" s="304" t="s">
        <v>79</v>
      </c>
      <c r="F16" s="301" t="s">
        <v>1765</v>
      </c>
      <c r="G16" s="301"/>
      <c r="H16" s="301"/>
      <c r="I16" s="301"/>
      <c r="J16" s="301"/>
      <c r="K16" s="299"/>
    </row>
    <row r="17" spans="2:11" ht="15" customHeight="1">
      <c r="B17" s="302"/>
      <c r="C17" s="303"/>
      <c r="D17" s="303"/>
      <c r="E17" s="304" t="s">
        <v>1766</v>
      </c>
      <c r="F17" s="301" t="s">
        <v>1767</v>
      </c>
      <c r="G17" s="301"/>
      <c r="H17" s="301"/>
      <c r="I17" s="301"/>
      <c r="J17" s="301"/>
      <c r="K17" s="299"/>
    </row>
    <row r="18" spans="2:11" ht="15" customHeight="1">
      <c r="B18" s="302"/>
      <c r="C18" s="303"/>
      <c r="D18" s="303"/>
      <c r="E18" s="304" t="s">
        <v>1768</v>
      </c>
      <c r="F18" s="301" t="s">
        <v>1769</v>
      </c>
      <c r="G18" s="301"/>
      <c r="H18" s="301"/>
      <c r="I18" s="301"/>
      <c r="J18" s="301"/>
      <c r="K18" s="299"/>
    </row>
    <row r="19" spans="2:11" ht="15" customHeight="1">
      <c r="B19" s="302"/>
      <c r="C19" s="303"/>
      <c r="D19" s="303"/>
      <c r="E19" s="304" t="s">
        <v>78</v>
      </c>
      <c r="F19" s="301" t="s">
        <v>1770</v>
      </c>
      <c r="G19" s="301"/>
      <c r="H19" s="301"/>
      <c r="I19" s="301"/>
      <c r="J19" s="301"/>
      <c r="K19" s="299"/>
    </row>
    <row r="20" spans="2:11" ht="15" customHeight="1">
      <c r="B20" s="302"/>
      <c r="C20" s="303"/>
      <c r="D20" s="303"/>
      <c r="E20" s="304" t="s">
        <v>1771</v>
      </c>
      <c r="F20" s="301" t="s">
        <v>1270</v>
      </c>
      <c r="G20" s="301"/>
      <c r="H20" s="301"/>
      <c r="I20" s="301"/>
      <c r="J20" s="301"/>
      <c r="K20" s="299"/>
    </row>
    <row r="21" spans="2:11" ht="15" customHeight="1">
      <c r="B21" s="302"/>
      <c r="C21" s="303"/>
      <c r="D21" s="303"/>
      <c r="E21" s="304" t="s">
        <v>1772</v>
      </c>
      <c r="F21" s="301" t="s">
        <v>1773</v>
      </c>
      <c r="G21" s="301"/>
      <c r="H21" s="301"/>
      <c r="I21" s="301"/>
      <c r="J21" s="301"/>
      <c r="K21" s="299"/>
    </row>
    <row r="22" spans="2:11" ht="12.75" customHeight="1">
      <c r="B22" s="302"/>
      <c r="C22" s="303"/>
      <c r="D22" s="303"/>
      <c r="E22" s="303"/>
      <c r="F22" s="303"/>
      <c r="G22" s="303"/>
      <c r="H22" s="303"/>
      <c r="I22" s="303"/>
      <c r="J22" s="303"/>
      <c r="K22" s="299"/>
    </row>
    <row r="23" spans="2:11" ht="15" customHeight="1">
      <c r="B23" s="302"/>
      <c r="C23" s="301" t="s">
        <v>1774</v>
      </c>
      <c r="D23" s="301"/>
      <c r="E23" s="301"/>
      <c r="F23" s="301"/>
      <c r="G23" s="301"/>
      <c r="H23" s="301"/>
      <c r="I23" s="301"/>
      <c r="J23" s="301"/>
      <c r="K23" s="299"/>
    </row>
    <row r="24" spans="2:11" ht="15" customHeight="1">
      <c r="B24" s="302"/>
      <c r="C24" s="301" t="s">
        <v>1775</v>
      </c>
      <c r="D24" s="301"/>
      <c r="E24" s="301"/>
      <c r="F24" s="301"/>
      <c r="G24" s="301"/>
      <c r="H24" s="301"/>
      <c r="I24" s="301"/>
      <c r="J24" s="301"/>
      <c r="K24" s="299"/>
    </row>
    <row r="25" spans="2:11" ht="15" customHeight="1">
      <c r="B25" s="302"/>
      <c r="C25" s="301"/>
      <c r="D25" s="301" t="s">
        <v>1776</v>
      </c>
      <c r="E25" s="301"/>
      <c r="F25" s="301"/>
      <c r="G25" s="301"/>
      <c r="H25" s="301"/>
      <c r="I25" s="301"/>
      <c r="J25" s="301"/>
      <c r="K25" s="299"/>
    </row>
    <row r="26" spans="2:11" ht="15" customHeight="1">
      <c r="B26" s="302"/>
      <c r="C26" s="303"/>
      <c r="D26" s="301" t="s">
        <v>1777</v>
      </c>
      <c r="E26" s="301"/>
      <c r="F26" s="301"/>
      <c r="G26" s="301"/>
      <c r="H26" s="301"/>
      <c r="I26" s="301"/>
      <c r="J26" s="301"/>
      <c r="K26" s="299"/>
    </row>
    <row r="27" spans="2:11" ht="12.75" customHeight="1">
      <c r="B27" s="302"/>
      <c r="C27" s="303"/>
      <c r="D27" s="303"/>
      <c r="E27" s="303"/>
      <c r="F27" s="303"/>
      <c r="G27" s="303"/>
      <c r="H27" s="303"/>
      <c r="I27" s="303"/>
      <c r="J27" s="303"/>
      <c r="K27" s="299"/>
    </row>
    <row r="28" spans="2:11" ht="15" customHeight="1">
      <c r="B28" s="302"/>
      <c r="C28" s="303"/>
      <c r="D28" s="301" t="s">
        <v>1778</v>
      </c>
      <c r="E28" s="301"/>
      <c r="F28" s="301"/>
      <c r="G28" s="301"/>
      <c r="H28" s="301"/>
      <c r="I28" s="301"/>
      <c r="J28" s="301"/>
      <c r="K28" s="299"/>
    </row>
    <row r="29" spans="2:11" ht="15" customHeight="1">
      <c r="B29" s="302"/>
      <c r="C29" s="303"/>
      <c r="D29" s="301" t="s">
        <v>1779</v>
      </c>
      <c r="E29" s="301"/>
      <c r="F29" s="301"/>
      <c r="G29" s="301"/>
      <c r="H29" s="301"/>
      <c r="I29" s="301"/>
      <c r="J29" s="301"/>
      <c r="K29" s="299"/>
    </row>
    <row r="30" spans="2:11" ht="12.75" customHeight="1">
      <c r="B30" s="302"/>
      <c r="C30" s="303"/>
      <c r="D30" s="303"/>
      <c r="E30" s="303"/>
      <c r="F30" s="303"/>
      <c r="G30" s="303"/>
      <c r="H30" s="303"/>
      <c r="I30" s="303"/>
      <c r="J30" s="303"/>
      <c r="K30" s="299"/>
    </row>
    <row r="31" spans="2:11" ht="15" customHeight="1">
      <c r="B31" s="302"/>
      <c r="C31" s="303"/>
      <c r="D31" s="301" t="s">
        <v>1780</v>
      </c>
      <c r="E31" s="301"/>
      <c r="F31" s="301"/>
      <c r="G31" s="301"/>
      <c r="H31" s="301"/>
      <c r="I31" s="301"/>
      <c r="J31" s="301"/>
      <c r="K31" s="299"/>
    </row>
    <row r="32" spans="2:11" ht="15" customHeight="1">
      <c r="B32" s="302"/>
      <c r="C32" s="303"/>
      <c r="D32" s="301" t="s">
        <v>1781</v>
      </c>
      <c r="E32" s="301"/>
      <c r="F32" s="301"/>
      <c r="G32" s="301"/>
      <c r="H32" s="301"/>
      <c r="I32" s="301"/>
      <c r="J32" s="301"/>
      <c r="K32" s="299"/>
    </row>
    <row r="33" spans="2:11" ht="15" customHeight="1">
      <c r="B33" s="302"/>
      <c r="C33" s="303"/>
      <c r="D33" s="301" t="s">
        <v>1782</v>
      </c>
      <c r="E33" s="301"/>
      <c r="F33" s="301"/>
      <c r="G33" s="301"/>
      <c r="H33" s="301"/>
      <c r="I33" s="301"/>
      <c r="J33" s="301"/>
      <c r="K33" s="299"/>
    </row>
    <row r="34" spans="2:11" ht="15" customHeight="1">
      <c r="B34" s="302"/>
      <c r="C34" s="303"/>
      <c r="D34" s="301"/>
      <c r="E34" s="305" t="s">
        <v>118</v>
      </c>
      <c r="F34" s="301"/>
      <c r="G34" s="301" t="s">
        <v>1783</v>
      </c>
      <c r="H34" s="301"/>
      <c r="I34" s="301"/>
      <c r="J34" s="301"/>
      <c r="K34" s="299"/>
    </row>
    <row r="35" spans="2:11" ht="30.75" customHeight="1">
      <c r="B35" s="302"/>
      <c r="C35" s="303"/>
      <c r="D35" s="301"/>
      <c r="E35" s="305" t="s">
        <v>1784</v>
      </c>
      <c r="F35" s="301"/>
      <c r="G35" s="301" t="s">
        <v>1785</v>
      </c>
      <c r="H35" s="301"/>
      <c r="I35" s="301"/>
      <c r="J35" s="301"/>
      <c r="K35" s="299"/>
    </row>
    <row r="36" spans="2:11" ht="15" customHeight="1">
      <c r="B36" s="302"/>
      <c r="C36" s="303"/>
      <c r="D36" s="301"/>
      <c r="E36" s="305" t="s">
        <v>53</v>
      </c>
      <c r="F36" s="301"/>
      <c r="G36" s="301" t="s">
        <v>1786</v>
      </c>
      <c r="H36" s="301"/>
      <c r="I36" s="301"/>
      <c r="J36" s="301"/>
      <c r="K36" s="299"/>
    </row>
    <row r="37" spans="2:11" ht="15" customHeight="1">
      <c r="B37" s="302"/>
      <c r="C37" s="303"/>
      <c r="D37" s="301"/>
      <c r="E37" s="305" t="s">
        <v>119</v>
      </c>
      <c r="F37" s="301"/>
      <c r="G37" s="301" t="s">
        <v>1787</v>
      </c>
      <c r="H37" s="301"/>
      <c r="I37" s="301"/>
      <c r="J37" s="301"/>
      <c r="K37" s="299"/>
    </row>
    <row r="38" spans="2:11" ht="15" customHeight="1">
      <c r="B38" s="302"/>
      <c r="C38" s="303"/>
      <c r="D38" s="301"/>
      <c r="E38" s="305" t="s">
        <v>120</v>
      </c>
      <c r="F38" s="301"/>
      <c r="G38" s="301" t="s">
        <v>1788</v>
      </c>
      <c r="H38" s="301"/>
      <c r="I38" s="301"/>
      <c r="J38" s="301"/>
      <c r="K38" s="299"/>
    </row>
    <row r="39" spans="2:11" ht="15" customHeight="1">
      <c r="B39" s="302"/>
      <c r="C39" s="303"/>
      <c r="D39" s="301"/>
      <c r="E39" s="305" t="s">
        <v>121</v>
      </c>
      <c r="F39" s="301"/>
      <c r="G39" s="301" t="s">
        <v>1789</v>
      </c>
      <c r="H39" s="301"/>
      <c r="I39" s="301"/>
      <c r="J39" s="301"/>
      <c r="K39" s="299"/>
    </row>
    <row r="40" spans="2:11" ht="15" customHeight="1">
      <c r="B40" s="302"/>
      <c r="C40" s="303"/>
      <c r="D40" s="301"/>
      <c r="E40" s="305" t="s">
        <v>1790</v>
      </c>
      <c r="F40" s="301"/>
      <c r="G40" s="301" t="s">
        <v>1791</v>
      </c>
      <c r="H40" s="301"/>
      <c r="I40" s="301"/>
      <c r="J40" s="301"/>
      <c r="K40" s="299"/>
    </row>
    <row r="41" spans="2:11" ht="15" customHeight="1">
      <c r="B41" s="302"/>
      <c r="C41" s="303"/>
      <c r="D41" s="301"/>
      <c r="E41" s="305"/>
      <c r="F41" s="301"/>
      <c r="G41" s="301" t="s">
        <v>1792</v>
      </c>
      <c r="H41" s="301"/>
      <c r="I41" s="301"/>
      <c r="J41" s="301"/>
      <c r="K41" s="299"/>
    </row>
    <row r="42" spans="2:11" ht="15" customHeight="1">
      <c r="B42" s="302"/>
      <c r="C42" s="303"/>
      <c r="D42" s="301"/>
      <c r="E42" s="305" t="s">
        <v>1793</v>
      </c>
      <c r="F42" s="301"/>
      <c r="G42" s="301" t="s">
        <v>1794</v>
      </c>
      <c r="H42" s="301"/>
      <c r="I42" s="301"/>
      <c r="J42" s="301"/>
      <c r="K42" s="299"/>
    </row>
    <row r="43" spans="2:11" ht="15" customHeight="1">
      <c r="B43" s="302"/>
      <c r="C43" s="303"/>
      <c r="D43" s="301"/>
      <c r="E43" s="305" t="s">
        <v>123</v>
      </c>
      <c r="F43" s="301"/>
      <c r="G43" s="301" t="s">
        <v>1795</v>
      </c>
      <c r="H43" s="301"/>
      <c r="I43" s="301"/>
      <c r="J43" s="301"/>
      <c r="K43" s="299"/>
    </row>
    <row r="44" spans="2:11" ht="12.75" customHeight="1">
      <c r="B44" s="302"/>
      <c r="C44" s="303"/>
      <c r="D44" s="301"/>
      <c r="E44" s="301"/>
      <c r="F44" s="301"/>
      <c r="G44" s="301"/>
      <c r="H44" s="301"/>
      <c r="I44" s="301"/>
      <c r="J44" s="301"/>
      <c r="K44" s="299"/>
    </row>
    <row r="45" spans="2:11" ht="15" customHeight="1">
      <c r="B45" s="302"/>
      <c r="C45" s="303"/>
      <c r="D45" s="301" t="s">
        <v>1796</v>
      </c>
      <c r="E45" s="301"/>
      <c r="F45" s="301"/>
      <c r="G45" s="301"/>
      <c r="H45" s="301"/>
      <c r="I45" s="301"/>
      <c r="J45" s="301"/>
      <c r="K45" s="299"/>
    </row>
    <row r="46" spans="2:11" ht="15" customHeight="1">
      <c r="B46" s="302"/>
      <c r="C46" s="303"/>
      <c r="D46" s="303"/>
      <c r="E46" s="301" t="s">
        <v>1797</v>
      </c>
      <c r="F46" s="301"/>
      <c r="G46" s="301"/>
      <c r="H46" s="301"/>
      <c r="I46" s="301"/>
      <c r="J46" s="301"/>
      <c r="K46" s="299"/>
    </row>
    <row r="47" spans="2:11" ht="15" customHeight="1">
      <c r="B47" s="302"/>
      <c r="C47" s="303"/>
      <c r="D47" s="303"/>
      <c r="E47" s="301" t="s">
        <v>1798</v>
      </c>
      <c r="F47" s="301"/>
      <c r="G47" s="301"/>
      <c r="H47" s="301"/>
      <c r="I47" s="301"/>
      <c r="J47" s="301"/>
      <c r="K47" s="299"/>
    </row>
    <row r="48" spans="2:11" ht="15" customHeight="1">
      <c r="B48" s="302"/>
      <c r="C48" s="303"/>
      <c r="D48" s="303"/>
      <c r="E48" s="301" t="s">
        <v>1799</v>
      </c>
      <c r="F48" s="301"/>
      <c r="G48" s="301"/>
      <c r="H48" s="301"/>
      <c r="I48" s="301"/>
      <c r="J48" s="301"/>
      <c r="K48" s="299"/>
    </row>
    <row r="49" spans="2:11" ht="15" customHeight="1">
      <c r="B49" s="302"/>
      <c r="C49" s="303"/>
      <c r="D49" s="301" t="s">
        <v>1800</v>
      </c>
      <c r="E49" s="301"/>
      <c r="F49" s="301"/>
      <c r="G49" s="301"/>
      <c r="H49" s="301"/>
      <c r="I49" s="301"/>
      <c r="J49" s="301"/>
      <c r="K49" s="299"/>
    </row>
    <row r="50" spans="2:11" ht="25.5" customHeight="1">
      <c r="B50" s="297"/>
      <c r="C50" s="298" t="s">
        <v>1801</v>
      </c>
      <c r="D50" s="298"/>
      <c r="E50" s="298"/>
      <c r="F50" s="298"/>
      <c r="G50" s="298"/>
      <c r="H50" s="298"/>
      <c r="I50" s="298"/>
      <c r="J50" s="298"/>
      <c r="K50" s="299"/>
    </row>
    <row r="51" spans="2:11" ht="5.25" customHeight="1">
      <c r="B51" s="297"/>
      <c r="C51" s="300"/>
      <c r="D51" s="300"/>
      <c r="E51" s="300"/>
      <c r="F51" s="300"/>
      <c r="G51" s="300"/>
      <c r="H51" s="300"/>
      <c r="I51" s="300"/>
      <c r="J51" s="300"/>
      <c r="K51" s="299"/>
    </row>
    <row r="52" spans="2:11" ht="15" customHeight="1">
      <c r="B52" s="297"/>
      <c r="C52" s="301" t="s">
        <v>1802</v>
      </c>
      <c r="D52" s="301"/>
      <c r="E52" s="301"/>
      <c r="F52" s="301"/>
      <c r="G52" s="301"/>
      <c r="H52" s="301"/>
      <c r="I52" s="301"/>
      <c r="J52" s="301"/>
      <c r="K52" s="299"/>
    </row>
    <row r="53" spans="2:11" ht="15" customHeight="1">
      <c r="B53" s="297"/>
      <c r="C53" s="301" t="s">
        <v>1803</v>
      </c>
      <c r="D53" s="301"/>
      <c r="E53" s="301"/>
      <c r="F53" s="301"/>
      <c r="G53" s="301"/>
      <c r="H53" s="301"/>
      <c r="I53" s="301"/>
      <c r="J53" s="301"/>
      <c r="K53" s="299"/>
    </row>
    <row r="54" spans="2:11" ht="12.75" customHeight="1">
      <c r="B54" s="297"/>
      <c r="C54" s="301"/>
      <c r="D54" s="301"/>
      <c r="E54" s="301"/>
      <c r="F54" s="301"/>
      <c r="G54" s="301"/>
      <c r="H54" s="301"/>
      <c r="I54" s="301"/>
      <c r="J54" s="301"/>
      <c r="K54" s="299"/>
    </row>
    <row r="55" spans="2:11" ht="15" customHeight="1">
      <c r="B55" s="297"/>
      <c r="C55" s="301" t="s">
        <v>1804</v>
      </c>
      <c r="D55" s="301"/>
      <c r="E55" s="301"/>
      <c r="F55" s="301"/>
      <c r="G55" s="301"/>
      <c r="H55" s="301"/>
      <c r="I55" s="301"/>
      <c r="J55" s="301"/>
      <c r="K55" s="299"/>
    </row>
    <row r="56" spans="2:11" ht="15" customHeight="1">
      <c r="B56" s="297"/>
      <c r="C56" s="303"/>
      <c r="D56" s="301" t="s">
        <v>1805</v>
      </c>
      <c r="E56" s="301"/>
      <c r="F56" s="301"/>
      <c r="G56" s="301"/>
      <c r="H56" s="301"/>
      <c r="I56" s="301"/>
      <c r="J56" s="301"/>
      <c r="K56" s="299"/>
    </row>
    <row r="57" spans="2:11" ht="15" customHeight="1">
      <c r="B57" s="297"/>
      <c r="C57" s="303"/>
      <c r="D57" s="301" t="s">
        <v>1806</v>
      </c>
      <c r="E57" s="301"/>
      <c r="F57" s="301"/>
      <c r="G57" s="301"/>
      <c r="H57" s="301"/>
      <c r="I57" s="301"/>
      <c r="J57" s="301"/>
      <c r="K57" s="299"/>
    </row>
    <row r="58" spans="2:11" ht="15" customHeight="1">
      <c r="B58" s="297"/>
      <c r="C58" s="303"/>
      <c r="D58" s="301" t="s">
        <v>1807</v>
      </c>
      <c r="E58" s="301"/>
      <c r="F58" s="301"/>
      <c r="G58" s="301"/>
      <c r="H58" s="301"/>
      <c r="I58" s="301"/>
      <c r="J58" s="301"/>
      <c r="K58" s="299"/>
    </row>
    <row r="59" spans="2:11" ht="15" customHeight="1">
      <c r="B59" s="297"/>
      <c r="C59" s="303"/>
      <c r="D59" s="301" t="s">
        <v>1808</v>
      </c>
      <c r="E59" s="301"/>
      <c r="F59" s="301"/>
      <c r="G59" s="301"/>
      <c r="H59" s="301"/>
      <c r="I59" s="301"/>
      <c r="J59" s="301"/>
      <c r="K59" s="299"/>
    </row>
    <row r="60" spans="2:11" ht="15" customHeight="1">
      <c r="B60" s="297"/>
      <c r="C60" s="303"/>
      <c r="D60" s="306" t="s">
        <v>1809</v>
      </c>
      <c r="E60" s="306"/>
      <c r="F60" s="306"/>
      <c r="G60" s="306"/>
      <c r="H60" s="306"/>
      <c r="I60" s="306"/>
      <c r="J60" s="306"/>
      <c r="K60" s="299"/>
    </row>
    <row r="61" spans="2:11" ht="15" customHeight="1">
      <c r="B61" s="297"/>
      <c r="C61" s="303"/>
      <c r="D61" s="301" t="s">
        <v>1810</v>
      </c>
      <c r="E61" s="301"/>
      <c r="F61" s="301"/>
      <c r="G61" s="301"/>
      <c r="H61" s="301"/>
      <c r="I61" s="301"/>
      <c r="J61" s="301"/>
      <c r="K61" s="299"/>
    </row>
    <row r="62" spans="2:11" ht="12.75" customHeight="1">
      <c r="B62" s="297"/>
      <c r="C62" s="303"/>
      <c r="D62" s="303"/>
      <c r="E62" s="307"/>
      <c r="F62" s="303"/>
      <c r="G62" s="303"/>
      <c r="H62" s="303"/>
      <c r="I62" s="303"/>
      <c r="J62" s="303"/>
      <c r="K62" s="299"/>
    </row>
    <row r="63" spans="2:11" ht="15" customHeight="1">
      <c r="B63" s="297"/>
      <c r="C63" s="303"/>
      <c r="D63" s="301" t="s">
        <v>1811</v>
      </c>
      <c r="E63" s="301"/>
      <c r="F63" s="301"/>
      <c r="G63" s="301"/>
      <c r="H63" s="301"/>
      <c r="I63" s="301"/>
      <c r="J63" s="301"/>
      <c r="K63" s="299"/>
    </row>
    <row r="64" spans="2:11" ht="15" customHeight="1">
      <c r="B64" s="297"/>
      <c r="C64" s="303"/>
      <c r="D64" s="306" t="s">
        <v>1812</v>
      </c>
      <c r="E64" s="306"/>
      <c r="F64" s="306"/>
      <c r="G64" s="306"/>
      <c r="H64" s="306"/>
      <c r="I64" s="306"/>
      <c r="J64" s="306"/>
      <c r="K64" s="299"/>
    </row>
    <row r="65" spans="2:11" ht="15" customHeight="1">
      <c r="B65" s="297"/>
      <c r="C65" s="303"/>
      <c r="D65" s="301" t="s">
        <v>1813</v>
      </c>
      <c r="E65" s="301"/>
      <c r="F65" s="301"/>
      <c r="G65" s="301"/>
      <c r="H65" s="301"/>
      <c r="I65" s="301"/>
      <c r="J65" s="301"/>
      <c r="K65" s="299"/>
    </row>
    <row r="66" spans="2:11" ht="15" customHeight="1">
      <c r="B66" s="297"/>
      <c r="C66" s="303"/>
      <c r="D66" s="301" t="s">
        <v>1814</v>
      </c>
      <c r="E66" s="301"/>
      <c r="F66" s="301"/>
      <c r="G66" s="301"/>
      <c r="H66" s="301"/>
      <c r="I66" s="301"/>
      <c r="J66" s="301"/>
      <c r="K66" s="299"/>
    </row>
    <row r="67" spans="2:11" ht="15" customHeight="1">
      <c r="B67" s="297"/>
      <c r="C67" s="303"/>
      <c r="D67" s="301" t="s">
        <v>1815</v>
      </c>
      <c r="E67" s="301"/>
      <c r="F67" s="301"/>
      <c r="G67" s="301"/>
      <c r="H67" s="301"/>
      <c r="I67" s="301"/>
      <c r="J67" s="301"/>
      <c r="K67" s="299"/>
    </row>
    <row r="68" spans="2:11" ht="15" customHeight="1">
      <c r="B68" s="297"/>
      <c r="C68" s="303"/>
      <c r="D68" s="301" t="s">
        <v>1816</v>
      </c>
      <c r="E68" s="301"/>
      <c r="F68" s="301"/>
      <c r="G68" s="301"/>
      <c r="H68" s="301"/>
      <c r="I68" s="301"/>
      <c r="J68" s="301"/>
      <c r="K68" s="299"/>
    </row>
    <row r="69" spans="2:11" ht="12.75" customHeight="1">
      <c r="B69" s="308"/>
      <c r="C69" s="309"/>
      <c r="D69" s="309"/>
      <c r="E69" s="309"/>
      <c r="F69" s="309"/>
      <c r="G69" s="309"/>
      <c r="H69" s="309"/>
      <c r="I69" s="309"/>
      <c r="J69" s="309"/>
      <c r="K69" s="310"/>
    </row>
    <row r="70" spans="2:11" ht="18.75" customHeight="1">
      <c r="B70" s="311"/>
      <c r="C70" s="311"/>
      <c r="D70" s="311"/>
      <c r="E70" s="311"/>
      <c r="F70" s="311"/>
      <c r="G70" s="311"/>
      <c r="H70" s="311"/>
      <c r="I70" s="311"/>
      <c r="J70" s="311"/>
      <c r="K70" s="312"/>
    </row>
    <row r="71" spans="2:11" ht="18.75" customHeight="1">
      <c r="B71" s="312"/>
      <c r="C71" s="312"/>
      <c r="D71" s="312"/>
      <c r="E71" s="312"/>
      <c r="F71" s="312"/>
      <c r="G71" s="312"/>
      <c r="H71" s="312"/>
      <c r="I71" s="312"/>
      <c r="J71" s="312"/>
      <c r="K71" s="312"/>
    </row>
    <row r="72" spans="2:11" ht="7.5" customHeight="1">
      <c r="B72" s="313"/>
      <c r="C72" s="314"/>
      <c r="D72" s="314"/>
      <c r="E72" s="314"/>
      <c r="F72" s="314"/>
      <c r="G72" s="314"/>
      <c r="H72" s="314"/>
      <c r="I72" s="314"/>
      <c r="J72" s="314"/>
      <c r="K72" s="315"/>
    </row>
    <row r="73" spans="2:11" ht="45" customHeight="1">
      <c r="B73" s="316"/>
      <c r="C73" s="317" t="s">
        <v>105</v>
      </c>
      <c r="D73" s="317"/>
      <c r="E73" s="317"/>
      <c r="F73" s="317"/>
      <c r="G73" s="317"/>
      <c r="H73" s="317"/>
      <c r="I73" s="317"/>
      <c r="J73" s="317"/>
      <c r="K73" s="318"/>
    </row>
    <row r="74" spans="2:11" ht="17.25" customHeight="1">
      <c r="B74" s="316"/>
      <c r="C74" s="319" t="s">
        <v>1817</v>
      </c>
      <c r="D74" s="319"/>
      <c r="E74" s="319"/>
      <c r="F74" s="319" t="s">
        <v>1818</v>
      </c>
      <c r="G74" s="320"/>
      <c r="H74" s="319" t="s">
        <v>119</v>
      </c>
      <c r="I74" s="319" t="s">
        <v>57</v>
      </c>
      <c r="J74" s="319" t="s">
        <v>1819</v>
      </c>
      <c r="K74" s="318"/>
    </row>
    <row r="75" spans="2:11" ht="17.25" customHeight="1">
      <c r="B75" s="316"/>
      <c r="C75" s="321" t="s">
        <v>1820</v>
      </c>
      <c r="D75" s="321"/>
      <c r="E75" s="321"/>
      <c r="F75" s="322" t="s">
        <v>1821</v>
      </c>
      <c r="G75" s="323"/>
      <c r="H75" s="321"/>
      <c r="I75" s="321"/>
      <c r="J75" s="321" t="s">
        <v>1822</v>
      </c>
      <c r="K75" s="318"/>
    </row>
    <row r="76" spans="2:11" ht="5.25" customHeight="1">
      <c r="B76" s="316"/>
      <c r="C76" s="324"/>
      <c r="D76" s="324"/>
      <c r="E76" s="324"/>
      <c r="F76" s="324"/>
      <c r="G76" s="325"/>
      <c r="H76" s="324"/>
      <c r="I76" s="324"/>
      <c r="J76" s="324"/>
      <c r="K76" s="318"/>
    </row>
    <row r="77" spans="2:11" ht="15" customHeight="1">
      <c r="B77" s="316"/>
      <c r="C77" s="305" t="s">
        <v>53</v>
      </c>
      <c r="D77" s="324"/>
      <c r="E77" s="324"/>
      <c r="F77" s="326" t="s">
        <v>1823</v>
      </c>
      <c r="G77" s="325"/>
      <c r="H77" s="305" t="s">
        <v>1824</v>
      </c>
      <c r="I77" s="305" t="s">
        <v>1825</v>
      </c>
      <c r="J77" s="305">
        <v>20</v>
      </c>
      <c r="K77" s="318"/>
    </row>
    <row r="78" spans="2:11" ht="15" customHeight="1">
      <c r="B78" s="316"/>
      <c r="C78" s="305" t="s">
        <v>1826</v>
      </c>
      <c r="D78" s="305"/>
      <c r="E78" s="305"/>
      <c r="F78" s="326" t="s">
        <v>1823</v>
      </c>
      <c r="G78" s="325"/>
      <c r="H78" s="305" t="s">
        <v>1827</v>
      </c>
      <c r="I78" s="305" t="s">
        <v>1825</v>
      </c>
      <c r="J78" s="305">
        <v>120</v>
      </c>
      <c r="K78" s="318"/>
    </row>
    <row r="79" spans="2:11" ht="15" customHeight="1">
      <c r="B79" s="327"/>
      <c r="C79" s="305" t="s">
        <v>1828</v>
      </c>
      <c r="D79" s="305"/>
      <c r="E79" s="305"/>
      <c r="F79" s="326" t="s">
        <v>1829</v>
      </c>
      <c r="G79" s="325"/>
      <c r="H79" s="305" t="s">
        <v>1830</v>
      </c>
      <c r="I79" s="305" t="s">
        <v>1825</v>
      </c>
      <c r="J79" s="305">
        <v>50</v>
      </c>
      <c r="K79" s="318"/>
    </row>
    <row r="80" spans="2:11" ht="15" customHeight="1">
      <c r="B80" s="327"/>
      <c r="C80" s="305" t="s">
        <v>1831</v>
      </c>
      <c r="D80" s="305"/>
      <c r="E80" s="305"/>
      <c r="F80" s="326" t="s">
        <v>1823</v>
      </c>
      <c r="G80" s="325"/>
      <c r="H80" s="305" t="s">
        <v>1832</v>
      </c>
      <c r="I80" s="305" t="s">
        <v>1833</v>
      </c>
      <c r="J80" s="305"/>
      <c r="K80" s="318"/>
    </row>
    <row r="81" spans="2:11" ht="15" customHeight="1">
      <c r="B81" s="327"/>
      <c r="C81" s="328" t="s">
        <v>1834</v>
      </c>
      <c r="D81" s="328"/>
      <c r="E81" s="328"/>
      <c r="F81" s="329" t="s">
        <v>1829</v>
      </c>
      <c r="G81" s="328"/>
      <c r="H81" s="328" t="s">
        <v>1835</v>
      </c>
      <c r="I81" s="328" t="s">
        <v>1825</v>
      </c>
      <c r="J81" s="328">
        <v>15</v>
      </c>
      <c r="K81" s="318"/>
    </row>
    <row r="82" spans="2:11" ht="15" customHeight="1">
      <c r="B82" s="327"/>
      <c r="C82" s="328" t="s">
        <v>1836</v>
      </c>
      <c r="D82" s="328"/>
      <c r="E82" s="328"/>
      <c r="F82" s="329" t="s">
        <v>1829</v>
      </c>
      <c r="G82" s="328"/>
      <c r="H82" s="328" t="s">
        <v>1837</v>
      </c>
      <c r="I82" s="328" t="s">
        <v>1825</v>
      </c>
      <c r="J82" s="328">
        <v>15</v>
      </c>
      <c r="K82" s="318"/>
    </row>
    <row r="83" spans="2:11" ht="15" customHeight="1">
      <c r="B83" s="327"/>
      <c r="C83" s="328" t="s">
        <v>1838</v>
      </c>
      <c r="D83" s="328"/>
      <c r="E83" s="328"/>
      <c r="F83" s="329" t="s">
        <v>1829</v>
      </c>
      <c r="G83" s="328"/>
      <c r="H83" s="328" t="s">
        <v>1839</v>
      </c>
      <c r="I83" s="328" t="s">
        <v>1825</v>
      </c>
      <c r="J83" s="328">
        <v>20</v>
      </c>
      <c r="K83" s="318"/>
    </row>
    <row r="84" spans="2:11" ht="15" customHeight="1">
      <c r="B84" s="327"/>
      <c r="C84" s="328" t="s">
        <v>1840</v>
      </c>
      <c r="D84" s="328"/>
      <c r="E84" s="328"/>
      <c r="F84" s="329" t="s">
        <v>1829</v>
      </c>
      <c r="G84" s="328"/>
      <c r="H84" s="328" t="s">
        <v>1841</v>
      </c>
      <c r="I84" s="328" t="s">
        <v>1825</v>
      </c>
      <c r="J84" s="328">
        <v>20</v>
      </c>
      <c r="K84" s="318"/>
    </row>
    <row r="85" spans="2:11" ht="15" customHeight="1">
      <c r="B85" s="327"/>
      <c r="C85" s="305" t="s">
        <v>1842</v>
      </c>
      <c r="D85" s="305"/>
      <c r="E85" s="305"/>
      <c r="F85" s="326" t="s">
        <v>1829</v>
      </c>
      <c r="G85" s="325"/>
      <c r="H85" s="305" t="s">
        <v>1843</v>
      </c>
      <c r="I85" s="305" t="s">
        <v>1825</v>
      </c>
      <c r="J85" s="305">
        <v>50</v>
      </c>
      <c r="K85" s="318"/>
    </row>
    <row r="86" spans="2:11" ht="15" customHeight="1">
      <c r="B86" s="327"/>
      <c r="C86" s="305" t="s">
        <v>1844</v>
      </c>
      <c r="D86" s="305"/>
      <c r="E86" s="305"/>
      <c r="F86" s="326" t="s">
        <v>1829</v>
      </c>
      <c r="G86" s="325"/>
      <c r="H86" s="305" t="s">
        <v>1845</v>
      </c>
      <c r="I86" s="305" t="s">
        <v>1825</v>
      </c>
      <c r="J86" s="305">
        <v>20</v>
      </c>
      <c r="K86" s="318"/>
    </row>
    <row r="87" spans="2:11" ht="15" customHeight="1">
      <c r="B87" s="327"/>
      <c r="C87" s="305" t="s">
        <v>1846</v>
      </c>
      <c r="D87" s="305"/>
      <c r="E87" s="305"/>
      <c r="F87" s="326" t="s">
        <v>1829</v>
      </c>
      <c r="G87" s="325"/>
      <c r="H87" s="305" t="s">
        <v>1847</v>
      </c>
      <c r="I87" s="305" t="s">
        <v>1825</v>
      </c>
      <c r="J87" s="305">
        <v>20</v>
      </c>
      <c r="K87" s="318"/>
    </row>
    <row r="88" spans="2:11" ht="15" customHeight="1">
      <c r="B88" s="327"/>
      <c r="C88" s="305" t="s">
        <v>1848</v>
      </c>
      <c r="D88" s="305"/>
      <c r="E88" s="305"/>
      <c r="F88" s="326" t="s">
        <v>1829</v>
      </c>
      <c r="G88" s="325"/>
      <c r="H88" s="305" t="s">
        <v>1849</v>
      </c>
      <c r="I88" s="305" t="s">
        <v>1825</v>
      </c>
      <c r="J88" s="305">
        <v>50</v>
      </c>
      <c r="K88" s="318"/>
    </row>
    <row r="89" spans="2:11" ht="15" customHeight="1">
      <c r="B89" s="327"/>
      <c r="C89" s="305" t="s">
        <v>1850</v>
      </c>
      <c r="D89" s="305"/>
      <c r="E89" s="305"/>
      <c r="F89" s="326" t="s">
        <v>1829</v>
      </c>
      <c r="G89" s="325"/>
      <c r="H89" s="305" t="s">
        <v>1850</v>
      </c>
      <c r="I89" s="305" t="s">
        <v>1825</v>
      </c>
      <c r="J89" s="305">
        <v>50</v>
      </c>
      <c r="K89" s="318"/>
    </row>
    <row r="90" spans="2:11" ht="15" customHeight="1">
      <c r="B90" s="327"/>
      <c r="C90" s="305" t="s">
        <v>124</v>
      </c>
      <c r="D90" s="305"/>
      <c r="E90" s="305"/>
      <c r="F90" s="326" t="s">
        <v>1829</v>
      </c>
      <c r="G90" s="325"/>
      <c r="H90" s="305" t="s">
        <v>1851</v>
      </c>
      <c r="I90" s="305" t="s">
        <v>1825</v>
      </c>
      <c r="J90" s="305">
        <v>255</v>
      </c>
      <c r="K90" s="318"/>
    </row>
    <row r="91" spans="2:11" ht="15" customHeight="1">
      <c r="B91" s="327"/>
      <c r="C91" s="305" t="s">
        <v>1852</v>
      </c>
      <c r="D91" s="305"/>
      <c r="E91" s="305"/>
      <c r="F91" s="326" t="s">
        <v>1823</v>
      </c>
      <c r="G91" s="325"/>
      <c r="H91" s="305" t="s">
        <v>1853</v>
      </c>
      <c r="I91" s="305" t="s">
        <v>1854</v>
      </c>
      <c r="J91" s="305"/>
      <c r="K91" s="318"/>
    </row>
    <row r="92" spans="2:11" ht="15" customHeight="1">
      <c r="B92" s="327"/>
      <c r="C92" s="305" t="s">
        <v>1855</v>
      </c>
      <c r="D92" s="305"/>
      <c r="E92" s="305"/>
      <c r="F92" s="326" t="s">
        <v>1823</v>
      </c>
      <c r="G92" s="325"/>
      <c r="H92" s="305" t="s">
        <v>1856</v>
      </c>
      <c r="I92" s="305" t="s">
        <v>1857</v>
      </c>
      <c r="J92" s="305"/>
      <c r="K92" s="318"/>
    </row>
    <row r="93" spans="2:11" ht="15" customHeight="1">
      <c r="B93" s="327"/>
      <c r="C93" s="305" t="s">
        <v>1858</v>
      </c>
      <c r="D93" s="305"/>
      <c r="E93" s="305"/>
      <c r="F93" s="326" t="s">
        <v>1823</v>
      </c>
      <c r="G93" s="325"/>
      <c r="H93" s="305" t="s">
        <v>1858</v>
      </c>
      <c r="I93" s="305" t="s">
        <v>1857</v>
      </c>
      <c r="J93" s="305"/>
      <c r="K93" s="318"/>
    </row>
    <row r="94" spans="2:11" ht="15" customHeight="1">
      <c r="B94" s="327"/>
      <c r="C94" s="305" t="s">
        <v>38</v>
      </c>
      <c r="D94" s="305"/>
      <c r="E94" s="305"/>
      <c r="F94" s="326" t="s">
        <v>1823</v>
      </c>
      <c r="G94" s="325"/>
      <c r="H94" s="305" t="s">
        <v>1859</v>
      </c>
      <c r="I94" s="305" t="s">
        <v>1857</v>
      </c>
      <c r="J94" s="305"/>
      <c r="K94" s="318"/>
    </row>
    <row r="95" spans="2:11" ht="15" customHeight="1">
      <c r="B95" s="327"/>
      <c r="C95" s="305" t="s">
        <v>48</v>
      </c>
      <c r="D95" s="305"/>
      <c r="E95" s="305"/>
      <c r="F95" s="326" t="s">
        <v>1823</v>
      </c>
      <c r="G95" s="325"/>
      <c r="H95" s="305" t="s">
        <v>1860</v>
      </c>
      <c r="I95" s="305" t="s">
        <v>1857</v>
      </c>
      <c r="J95" s="305"/>
      <c r="K95" s="318"/>
    </row>
    <row r="96" spans="2:11" ht="15" customHeight="1">
      <c r="B96" s="330"/>
      <c r="C96" s="331"/>
      <c r="D96" s="331"/>
      <c r="E96" s="331"/>
      <c r="F96" s="331"/>
      <c r="G96" s="331"/>
      <c r="H96" s="331"/>
      <c r="I96" s="331"/>
      <c r="J96" s="331"/>
      <c r="K96" s="332"/>
    </row>
    <row r="97" spans="2:11" ht="18.75" customHeight="1">
      <c r="B97" s="333"/>
      <c r="C97" s="334"/>
      <c r="D97" s="334"/>
      <c r="E97" s="334"/>
      <c r="F97" s="334"/>
      <c r="G97" s="334"/>
      <c r="H97" s="334"/>
      <c r="I97" s="334"/>
      <c r="J97" s="334"/>
      <c r="K97" s="333"/>
    </row>
    <row r="98" spans="2:11" ht="18.75" customHeight="1">
      <c r="B98" s="312"/>
      <c r="C98" s="312"/>
      <c r="D98" s="312"/>
      <c r="E98" s="312"/>
      <c r="F98" s="312"/>
      <c r="G98" s="312"/>
      <c r="H98" s="312"/>
      <c r="I98" s="312"/>
      <c r="J98" s="312"/>
      <c r="K98" s="312"/>
    </row>
    <row r="99" spans="2:11" ht="7.5" customHeight="1">
      <c r="B99" s="313"/>
      <c r="C99" s="314"/>
      <c r="D99" s="314"/>
      <c r="E99" s="314"/>
      <c r="F99" s="314"/>
      <c r="G99" s="314"/>
      <c r="H99" s="314"/>
      <c r="I99" s="314"/>
      <c r="J99" s="314"/>
      <c r="K99" s="315"/>
    </row>
    <row r="100" spans="2:11" ht="45" customHeight="1">
      <c r="B100" s="316"/>
      <c r="C100" s="317" t="s">
        <v>1861</v>
      </c>
      <c r="D100" s="317"/>
      <c r="E100" s="317"/>
      <c r="F100" s="317"/>
      <c r="G100" s="317"/>
      <c r="H100" s="317"/>
      <c r="I100" s="317"/>
      <c r="J100" s="317"/>
      <c r="K100" s="318"/>
    </row>
    <row r="101" spans="2:11" ht="17.25" customHeight="1">
      <c r="B101" s="316"/>
      <c r="C101" s="319" t="s">
        <v>1817</v>
      </c>
      <c r="D101" s="319"/>
      <c r="E101" s="319"/>
      <c r="F101" s="319" t="s">
        <v>1818</v>
      </c>
      <c r="G101" s="320"/>
      <c r="H101" s="319" t="s">
        <v>119</v>
      </c>
      <c r="I101" s="319" t="s">
        <v>57</v>
      </c>
      <c r="J101" s="319" t="s">
        <v>1819</v>
      </c>
      <c r="K101" s="318"/>
    </row>
    <row r="102" spans="2:11" ht="17.25" customHeight="1">
      <c r="B102" s="316"/>
      <c r="C102" s="321" t="s">
        <v>1820</v>
      </c>
      <c r="D102" s="321"/>
      <c r="E102" s="321"/>
      <c r="F102" s="322" t="s">
        <v>1821</v>
      </c>
      <c r="G102" s="323"/>
      <c r="H102" s="321"/>
      <c r="I102" s="321"/>
      <c r="J102" s="321" t="s">
        <v>1822</v>
      </c>
      <c r="K102" s="318"/>
    </row>
    <row r="103" spans="2:11" ht="5.25" customHeight="1">
      <c r="B103" s="316"/>
      <c r="C103" s="319"/>
      <c r="D103" s="319"/>
      <c r="E103" s="319"/>
      <c r="F103" s="319"/>
      <c r="G103" s="335"/>
      <c r="H103" s="319"/>
      <c r="I103" s="319"/>
      <c r="J103" s="319"/>
      <c r="K103" s="318"/>
    </row>
    <row r="104" spans="2:11" ht="15" customHeight="1">
      <c r="B104" s="316"/>
      <c r="C104" s="305" t="s">
        <v>53</v>
      </c>
      <c r="D104" s="324"/>
      <c r="E104" s="324"/>
      <c r="F104" s="326" t="s">
        <v>1823</v>
      </c>
      <c r="G104" s="335"/>
      <c r="H104" s="305" t="s">
        <v>1862</v>
      </c>
      <c r="I104" s="305" t="s">
        <v>1825</v>
      </c>
      <c r="J104" s="305">
        <v>20</v>
      </c>
      <c r="K104" s="318"/>
    </row>
    <row r="105" spans="2:11" ht="15" customHeight="1">
      <c r="B105" s="316"/>
      <c r="C105" s="305" t="s">
        <v>1826</v>
      </c>
      <c r="D105" s="305"/>
      <c r="E105" s="305"/>
      <c r="F105" s="326" t="s">
        <v>1823</v>
      </c>
      <c r="G105" s="305"/>
      <c r="H105" s="305" t="s">
        <v>1862</v>
      </c>
      <c r="I105" s="305" t="s">
        <v>1825</v>
      </c>
      <c r="J105" s="305">
        <v>120</v>
      </c>
      <c r="K105" s="318"/>
    </row>
    <row r="106" spans="2:11" ht="15" customHeight="1">
      <c r="B106" s="327"/>
      <c r="C106" s="305" t="s">
        <v>1828</v>
      </c>
      <c r="D106" s="305"/>
      <c r="E106" s="305"/>
      <c r="F106" s="326" t="s">
        <v>1829</v>
      </c>
      <c r="G106" s="305"/>
      <c r="H106" s="305" t="s">
        <v>1862</v>
      </c>
      <c r="I106" s="305" t="s">
        <v>1825</v>
      </c>
      <c r="J106" s="305">
        <v>50</v>
      </c>
      <c r="K106" s="318"/>
    </row>
    <row r="107" spans="2:11" ht="15" customHeight="1">
      <c r="B107" s="327"/>
      <c r="C107" s="305" t="s">
        <v>1831</v>
      </c>
      <c r="D107" s="305"/>
      <c r="E107" s="305"/>
      <c r="F107" s="326" t="s">
        <v>1823</v>
      </c>
      <c r="G107" s="305"/>
      <c r="H107" s="305" t="s">
        <v>1862</v>
      </c>
      <c r="I107" s="305" t="s">
        <v>1833</v>
      </c>
      <c r="J107" s="305"/>
      <c r="K107" s="318"/>
    </row>
    <row r="108" spans="2:11" ht="15" customHeight="1">
      <c r="B108" s="327"/>
      <c r="C108" s="305" t="s">
        <v>1842</v>
      </c>
      <c r="D108" s="305"/>
      <c r="E108" s="305"/>
      <c r="F108" s="326" t="s">
        <v>1829</v>
      </c>
      <c r="G108" s="305"/>
      <c r="H108" s="305" t="s">
        <v>1862</v>
      </c>
      <c r="I108" s="305" t="s">
        <v>1825</v>
      </c>
      <c r="J108" s="305">
        <v>50</v>
      </c>
      <c r="K108" s="318"/>
    </row>
    <row r="109" spans="2:11" ht="15" customHeight="1">
      <c r="B109" s="327"/>
      <c r="C109" s="305" t="s">
        <v>1850</v>
      </c>
      <c r="D109" s="305"/>
      <c r="E109" s="305"/>
      <c r="F109" s="326" t="s">
        <v>1829</v>
      </c>
      <c r="G109" s="305"/>
      <c r="H109" s="305" t="s">
        <v>1862</v>
      </c>
      <c r="I109" s="305" t="s">
        <v>1825</v>
      </c>
      <c r="J109" s="305">
        <v>50</v>
      </c>
      <c r="K109" s="318"/>
    </row>
    <row r="110" spans="2:11" ht="15" customHeight="1">
      <c r="B110" s="327"/>
      <c r="C110" s="305" t="s">
        <v>1848</v>
      </c>
      <c r="D110" s="305"/>
      <c r="E110" s="305"/>
      <c r="F110" s="326" t="s">
        <v>1829</v>
      </c>
      <c r="G110" s="305"/>
      <c r="H110" s="305" t="s">
        <v>1862</v>
      </c>
      <c r="I110" s="305" t="s">
        <v>1825</v>
      </c>
      <c r="J110" s="305">
        <v>50</v>
      </c>
      <c r="K110" s="318"/>
    </row>
    <row r="111" spans="2:11" ht="15" customHeight="1">
      <c r="B111" s="327"/>
      <c r="C111" s="305" t="s">
        <v>53</v>
      </c>
      <c r="D111" s="305"/>
      <c r="E111" s="305"/>
      <c r="F111" s="326" t="s">
        <v>1823</v>
      </c>
      <c r="G111" s="305"/>
      <c r="H111" s="305" t="s">
        <v>1863</v>
      </c>
      <c r="I111" s="305" t="s">
        <v>1825</v>
      </c>
      <c r="J111" s="305">
        <v>20</v>
      </c>
      <c r="K111" s="318"/>
    </row>
    <row r="112" spans="2:11" ht="15" customHeight="1">
      <c r="B112" s="327"/>
      <c r="C112" s="305" t="s">
        <v>1864</v>
      </c>
      <c r="D112" s="305"/>
      <c r="E112" s="305"/>
      <c r="F112" s="326" t="s">
        <v>1823</v>
      </c>
      <c r="G112" s="305"/>
      <c r="H112" s="305" t="s">
        <v>1865</v>
      </c>
      <c r="I112" s="305" t="s">
        <v>1825</v>
      </c>
      <c r="J112" s="305">
        <v>120</v>
      </c>
      <c r="K112" s="318"/>
    </row>
    <row r="113" spans="2:11" ht="15" customHeight="1">
      <c r="B113" s="327"/>
      <c r="C113" s="305" t="s">
        <v>38</v>
      </c>
      <c r="D113" s="305"/>
      <c r="E113" s="305"/>
      <c r="F113" s="326" t="s">
        <v>1823</v>
      </c>
      <c r="G113" s="305"/>
      <c r="H113" s="305" t="s">
        <v>1866</v>
      </c>
      <c r="I113" s="305" t="s">
        <v>1857</v>
      </c>
      <c r="J113" s="305"/>
      <c r="K113" s="318"/>
    </row>
    <row r="114" spans="2:11" ht="15" customHeight="1">
      <c r="B114" s="327"/>
      <c r="C114" s="305" t="s">
        <v>48</v>
      </c>
      <c r="D114" s="305"/>
      <c r="E114" s="305"/>
      <c r="F114" s="326" t="s">
        <v>1823</v>
      </c>
      <c r="G114" s="305"/>
      <c r="H114" s="305" t="s">
        <v>1867</v>
      </c>
      <c r="I114" s="305" t="s">
        <v>1857</v>
      </c>
      <c r="J114" s="305"/>
      <c r="K114" s="318"/>
    </row>
    <row r="115" spans="2:11" ht="15" customHeight="1">
      <c r="B115" s="327"/>
      <c r="C115" s="305" t="s">
        <v>57</v>
      </c>
      <c r="D115" s="305"/>
      <c r="E115" s="305"/>
      <c r="F115" s="326" t="s">
        <v>1823</v>
      </c>
      <c r="G115" s="305"/>
      <c r="H115" s="305" t="s">
        <v>1868</v>
      </c>
      <c r="I115" s="305" t="s">
        <v>1869</v>
      </c>
      <c r="J115" s="305"/>
      <c r="K115" s="318"/>
    </row>
    <row r="116" spans="2:11" ht="15" customHeight="1">
      <c r="B116" s="330"/>
      <c r="C116" s="336"/>
      <c r="D116" s="336"/>
      <c r="E116" s="336"/>
      <c r="F116" s="336"/>
      <c r="G116" s="336"/>
      <c r="H116" s="336"/>
      <c r="I116" s="336"/>
      <c r="J116" s="336"/>
      <c r="K116" s="332"/>
    </row>
    <row r="117" spans="2:11" ht="18.75" customHeight="1">
      <c r="B117" s="337"/>
      <c r="C117" s="301"/>
      <c r="D117" s="301"/>
      <c r="E117" s="301"/>
      <c r="F117" s="338"/>
      <c r="G117" s="301"/>
      <c r="H117" s="301"/>
      <c r="I117" s="301"/>
      <c r="J117" s="301"/>
      <c r="K117" s="337"/>
    </row>
    <row r="118" spans="2:11" ht="18.75" customHeight="1">
      <c r="B118" s="312"/>
      <c r="C118" s="312"/>
      <c r="D118" s="312"/>
      <c r="E118" s="312"/>
      <c r="F118" s="312"/>
      <c r="G118" s="312"/>
      <c r="H118" s="312"/>
      <c r="I118" s="312"/>
      <c r="J118" s="312"/>
      <c r="K118" s="312"/>
    </row>
    <row r="119" spans="2:11" ht="7.5" customHeight="1">
      <c r="B119" s="339"/>
      <c r="C119" s="340"/>
      <c r="D119" s="340"/>
      <c r="E119" s="340"/>
      <c r="F119" s="340"/>
      <c r="G119" s="340"/>
      <c r="H119" s="340"/>
      <c r="I119" s="340"/>
      <c r="J119" s="340"/>
      <c r="K119" s="341"/>
    </row>
    <row r="120" spans="2:11" ht="45" customHeight="1">
      <c r="B120" s="342"/>
      <c r="C120" s="295" t="s">
        <v>1870</v>
      </c>
      <c r="D120" s="295"/>
      <c r="E120" s="295"/>
      <c r="F120" s="295"/>
      <c r="G120" s="295"/>
      <c r="H120" s="295"/>
      <c r="I120" s="295"/>
      <c r="J120" s="295"/>
      <c r="K120" s="343"/>
    </row>
    <row r="121" spans="2:11" ht="17.25" customHeight="1">
      <c r="B121" s="344"/>
      <c r="C121" s="319" t="s">
        <v>1817</v>
      </c>
      <c r="D121" s="319"/>
      <c r="E121" s="319"/>
      <c r="F121" s="319" t="s">
        <v>1818</v>
      </c>
      <c r="G121" s="320"/>
      <c r="H121" s="319" t="s">
        <v>119</v>
      </c>
      <c r="I121" s="319" t="s">
        <v>57</v>
      </c>
      <c r="J121" s="319" t="s">
        <v>1819</v>
      </c>
      <c r="K121" s="345"/>
    </row>
    <row r="122" spans="2:11" ht="17.25" customHeight="1">
      <c r="B122" s="344"/>
      <c r="C122" s="321" t="s">
        <v>1820</v>
      </c>
      <c r="D122" s="321"/>
      <c r="E122" s="321"/>
      <c r="F122" s="322" t="s">
        <v>1821</v>
      </c>
      <c r="G122" s="323"/>
      <c r="H122" s="321"/>
      <c r="I122" s="321"/>
      <c r="J122" s="321" t="s">
        <v>1822</v>
      </c>
      <c r="K122" s="345"/>
    </row>
    <row r="123" spans="2:11" ht="5.25" customHeight="1">
      <c r="B123" s="346"/>
      <c r="C123" s="324"/>
      <c r="D123" s="324"/>
      <c r="E123" s="324"/>
      <c r="F123" s="324"/>
      <c r="G123" s="305"/>
      <c r="H123" s="324"/>
      <c r="I123" s="324"/>
      <c r="J123" s="324"/>
      <c r="K123" s="347"/>
    </row>
    <row r="124" spans="2:11" ht="15" customHeight="1">
      <c r="B124" s="346"/>
      <c r="C124" s="305" t="s">
        <v>1826</v>
      </c>
      <c r="D124" s="324"/>
      <c r="E124" s="324"/>
      <c r="F124" s="326" t="s">
        <v>1823</v>
      </c>
      <c r="G124" s="305"/>
      <c r="H124" s="305" t="s">
        <v>1862</v>
      </c>
      <c r="I124" s="305" t="s">
        <v>1825</v>
      </c>
      <c r="J124" s="305">
        <v>120</v>
      </c>
      <c r="K124" s="348"/>
    </row>
    <row r="125" spans="2:11" ht="15" customHeight="1">
      <c r="B125" s="346"/>
      <c r="C125" s="305" t="s">
        <v>1871</v>
      </c>
      <c r="D125" s="305"/>
      <c r="E125" s="305"/>
      <c r="F125" s="326" t="s">
        <v>1823</v>
      </c>
      <c r="G125" s="305"/>
      <c r="H125" s="305" t="s">
        <v>1872</v>
      </c>
      <c r="I125" s="305" t="s">
        <v>1825</v>
      </c>
      <c r="J125" s="305" t="s">
        <v>1873</v>
      </c>
      <c r="K125" s="348"/>
    </row>
    <row r="126" spans="2:11" ht="15" customHeight="1">
      <c r="B126" s="346"/>
      <c r="C126" s="305" t="s">
        <v>1772</v>
      </c>
      <c r="D126" s="305"/>
      <c r="E126" s="305"/>
      <c r="F126" s="326" t="s">
        <v>1823</v>
      </c>
      <c r="G126" s="305"/>
      <c r="H126" s="305" t="s">
        <v>1874</v>
      </c>
      <c r="I126" s="305" t="s">
        <v>1825</v>
      </c>
      <c r="J126" s="305" t="s">
        <v>1873</v>
      </c>
      <c r="K126" s="348"/>
    </row>
    <row r="127" spans="2:11" ht="15" customHeight="1">
      <c r="B127" s="346"/>
      <c r="C127" s="305" t="s">
        <v>1834</v>
      </c>
      <c r="D127" s="305"/>
      <c r="E127" s="305"/>
      <c r="F127" s="326" t="s">
        <v>1829</v>
      </c>
      <c r="G127" s="305"/>
      <c r="H127" s="305" t="s">
        <v>1835</v>
      </c>
      <c r="I127" s="305" t="s">
        <v>1825</v>
      </c>
      <c r="J127" s="305">
        <v>15</v>
      </c>
      <c r="K127" s="348"/>
    </row>
    <row r="128" spans="2:11" ht="15" customHeight="1">
      <c r="B128" s="346"/>
      <c r="C128" s="328" t="s">
        <v>1836</v>
      </c>
      <c r="D128" s="328"/>
      <c r="E128" s="328"/>
      <c r="F128" s="329" t="s">
        <v>1829</v>
      </c>
      <c r="G128" s="328"/>
      <c r="H128" s="328" t="s">
        <v>1837</v>
      </c>
      <c r="I128" s="328" t="s">
        <v>1825</v>
      </c>
      <c r="J128" s="328">
        <v>15</v>
      </c>
      <c r="K128" s="348"/>
    </row>
    <row r="129" spans="2:11" ht="15" customHeight="1">
      <c r="B129" s="346"/>
      <c r="C129" s="328" t="s">
        <v>1838</v>
      </c>
      <c r="D129" s="328"/>
      <c r="E129" s="328"/>
      <c r="F129" s="329" t="s">
        <v>1829</v>
      </c>
      <c r="G129" s="328"/>
      <c r="H129" s="328" t="s">
        <v>1839</v>
      </c>
      <c r="I129" s="328" t="s">
        <v>1825</v>
      </c>
      <c r="J129" s="328">
        <v>20</v>
      </c>
      <c r="K129" s="348"/>
    </row>
    <row r="130" spans="2:11" ht="15" customHeight="1">
      <c r="B130" s="346"/>
      <c r="C130" s="328" t="s">
        <v>1840</v>
      </c>
      <c r="D130" s="328"/>
      <c r="E130" s="328"/>
      <c r="F130" s="329" t="s">
        <v>1829</v>
      </c>
      <c r="G130" s="328"/>
      <c r="H130" s="328" t="s">
        <v>1841</v>
      </c>
      <c r="I130" s="328" t="s">
        <v>1825</v>
      </c>
      <c r="J130" s="328">
        <v>20</v>
      </c>
      <c r="K130" s="348"/>
    </row>
    <row r="131" spans="2:11" ht="15" customHeight="1">
      <c r="B131" s="346"/>
      <c r="C131" s="305" t="s">
        <v>1828</v>
      </c>
      <c r="D131" s="305"/>
      <c r="E131" s="305"/>
      <c r="F131" s="326" t="s">
        <v>1829</v>
      </c>
      <c r="G131" s="305"/>
      <c r="H131" s="305" t="s">
        <v>1862</v>
      </c>
      <c r="I131" s="305" t="s">
        <v>1825</v>
      </c>
      <c r="J131" s="305">
        <v>50</v>
      </c>
      <c r="K131" s="348"/>
    </row>
    <row r="132" spans="2:11" ht="15" customHeight="1">
      <c r="B132" s="346"/>
      <c r="C132" s="305" t="s">
        <v>1842</v>
      </c>
      <c r="D132" s="305"/>
      <c r="E132" s="305"/>
      <c r="F132" s="326" t="s">
        <v>1829</v>
      </c>
      <c r="G132" s="305"/>
      <c r="H132" s="305" t="s">
        <v>1862</v>
      </c>
      <c r="I132" s="305" t="s">
        <v>1825</v>
      </c>
      <c r="J132" s="305">
        <v>50</v>
      </c>
      <c r="K132" s="348"/>
    </row>
    <row r="133" spans="2:11" ht="15" customHeight="1">
      <c r="B133" s="346"/>
      <c r="C133" s="305" t="s">
        <v>1848</v>
      </c>
      <c r="D133" s="305"/>
      <c r="E133" s="305"/>
      <c r="F133" s="326" t="s">
        <v>1829</v>
      </c>
      <c r="G133" s="305"/>
      <c r="H133" s="305" t="s">
        <v>1862</v>
      </c>
      <c r="I133" s="305" t="s">
        <v>1825</v>
      </c>
      <c r="J133" s="305">
        <v>50</v>
      </c>
      <c r="K133" s="348"/>
    </row>
    <row r="134" spans="2:11" ht="15" customHeight="1">
      <c r="B134" s="346"/>
      <c r="C134" s="305" t="s">
        <v>1850</v>
      </c>
      <c r="D134" s="305"/>
      <c r="E134" s="305"/>
      <c r="F134" s="326" t="s">
        <v>1829</v>
      </c>
      <c r="G134" s="305"/>
      <c r="H134" s="305" t="s">
        <v>1862</v>
      </c>
      <c r="I134" s="305" t="s">
        <v>1825</v>
      </c>
      <c r="J134" s="305">
        <v>50</v>
      </c>
      <c r="K134" s="348"/>
    </row>
    <row r="135" spans="2:11" ht="15" customHeight="1">
      <c r="B135" s="346"/>
      <c r="C135" s="305" t="s">
        <v>124</v>
      </c>
      <c r="D135" s="305"/>
      <c r="E135" s="305"/>
      <c r="F135" s="326" t="s">
        <v>1829</v>
      </c>
      <c r="G135" s="305"/>
      <c r="H135" s="305" t="s">
        <v>1875</v>
      </c>
      <c r="I135" s="305" t="s">
        <v>1825</v>
      </c>
      <c r="J135" s="305">
        <v>255</v>
      </c>
      <c r="K135" s="348"/>
    </row>
    <row r="136" spans="2:11" ht="15" customHeight="1">
      <c r="B136" s="346"/>
      <c r="C136" s="305" t="s">
        <v>1852</v>
      </c>
      <c r="D136" s="305"/>
      <c r="E136" s="305"/>
      <c r="F136" s="326" t="s">
        <v>1823</v>
      </c>
      <c r="G136" s="305"/>
      <c r="H136" s="305" t="s">
        <v>1876</v>
      </c>
      <c r="I136" s="305" t="s">
        <v>1854</v>
      </c>
      <c r="J136" s="305"/>
      <c r="K136" s="348"/>
    </row>
    <row r="137" spans="2:11" ht="15" customHeight="1">
      <c r="B137" s="346"/>
      <c r="C137" s="305" t="s">
        <v>1855</v>
      </c>
      <c r="D137" s="305"/>
      <c r="E137" s="305"/>
      <c r="F137" s="326" t="s">
        <v>1823</v>
      </c>
      <c r="G137" s="305"/>
      <c r="H137" s="305" t="s">
        <v>1877</v>
      </c>
      <c r="I137" s="305" t="s">
        <v>1857</v>
      </c>
      <c r="J137" s="305"/>
      <c r="K137" s="348"/>
    </row>
    <row r="138" spans="2:11" ht="15" customHeight="1">
      <c r="B138" s="346"/>
      <c r="C138" s="305" t="s">
        <v>1858</v>
      </c>
      <c r="D138" s="305"/>
      <c r="E138" s="305"/>
      <c r="F138" s="326" t="s">
        <v>1823</v>
      </c>
      <c r="G138" s="305"/>
      <c r="H138" s="305" t="s">
        <v>1858</v>
      </c>
      <c r="I138" s="305" t="s">
        <v>1857</v>
      </c>
      <c r="J138" s="305"/>
      <c r="K138" s="348"/>
    </row>
    <row r="139" spans="2:11" ht="15" customHeight="1">
      <c r="B139" s="346"/>
      <c r="C139" s="305" t="s">
        <v>38</v>
      </c>
      <c r="D139" s="305"/>
      <c r="E139" s="305"/>
      <c r="F139" s="326" t="s">
        <v>1823</v>
      </c>
      <c r="G139" s="305"/>
      <c r="H139" s="305" t="s">
        <v>1878</v>
      </c>
      <c r="I139" s="305" t="s">
        <v>1857</v>
      </c>
      <c r="J139" s="305"/>
      <c r="K139" s="348"/>
    </row>
    <row r="140" spans="2:11" ht="15" customHeight="1">
      <c r="B140" s="346"/>
      <c r="C140" s="305" t="s">
        <v>1879</v>
      </c>
      <c r="D140" s="305"/>
      <c r="E140" s="305"/>
      <c r="F140" s="326" t="s">
        <v>1823</v>
      </c>
      <c r="G140" s="305"/>
      <c r="H140" s="305" t="s">
        <v>1880</v>
      </c>
      <c r="I140" s="305" t="s">
        <v>1857</v>
      </c>
      <c r="J140" s="305"/>
      <c r="K140" s="348"/>
    </row>
    <row r="141" spans="2:11" ht="15" customHeight="1">
      <c r="B141" s="349"/>
      <c r="C141" s="350"/>
      <c r="D141" s="350"/>
      <c r="E141" s="350"/>
      <c r="F141" s="350"/>
      <c r="G141" s="350"/>
      <c r="H141" s="350"/>
      <c r="I141" s="350"/>
      <c r="J141" s="350"/>
      <c r="K141" s="351"/>
    </row>
    <row r="142" spans="2:11" ht="18.75" customHeight="1">
      <c r="B142" s="301"/>
      <c r="C142" s="301"/>
      <c r="D142" s="301"/>
      <c r="E142" s="301"/>
      <c r="F142" s="338"/>
      <c r="G142" s="301"/>
      <c r="H142" s="301"/>
      <c r="I142" s="301"/>
      <c r="J142" s="301"/>
      <c r="K142" s="301"/>
    </row>
    <row r="143" spans="2:11" ht="18.75" customHeight="1">
      <c r="B143" s="312"/>
      <c r="C143" s="312"/>
      <c r="D143" s="312"/>
      <c r="E143" s="312"/>
      <c r="F143" s="312"/>
      <c r="G143" s="312"/>
      <c r="H143" s="312"/>
      <c r="I143" s="312"/>
      <c r="J143" s="312"/>
      <c r="K143" s="312"/>
    </row>
    <row r="144" spans="2:11" ht="7.5" customHeight="1">
      <c r="B144" s="313"/>
      <c r="C144" s="314"/>
      <c r="D144" s="314"/>
      <c r="E144" s="314"/>
      <c r="F144" s="314"/>
      <c r="G144" s="314"/>
      <c r="H144" s="314"/>
      <c r="I144" s="314"/>
      <c r="J144" s="314"/>
      <c r="K144" s="315"/>
    </row>
    <row r="145" spans="2:11" ht="45" customHeight="1">
      <c r="B145" s="316"/>
      <c r="C145" s="317" t="s">
        <v>1881</v>
      </c>
      <c r="D145" s="317"/>
      <c r="E145" s="317"/>
      <c r="F145" s="317"/>
      <c r="G145" s="317"/>
      <c r="H145" s="317"/>
      <c r="I145" s="317"/>
      <c r="J145" s="317"/>
      <c r="K145" s="318"/>
    </row>
    <row r="146" spans="2:11" ht="17.25" customHeight="1">
      <c r="B146" s="316"/>
      <c r="C146" s="319" t="s">
        <v>1817</v>
      </c>
      <c r="D146" s="319"/>
      <c r="E146" s="319"/>
      <c r="F146" s="319" t="s">
        <v>1818</v>
      </c>
      <c r="G146" s="320"/>
      <c r="H146" s="319" t="s">
        <v>119</v>
      </c>
      <c r="I146" s="319" t="s">
        <v>57</v>
      </c>
      <c r="J146" s="319" t="s">
        <v>1819</v>
      </c>
      <c r="K146" s="318"/>
    </row>
    <row r="147" spans="2:11" ht="17.25" customHeight="1">
      <c r="B147" s="316"/>
      <c r="C147" s="321" t="s">
        <v>1820</v>
      </c>
      <c r="D147" s="321"/>
      <c r="E147" s="321"/>
      <c r="F147" s="322" t="s">
        <v>1821</v>
      </c>
      <c r="G147" s="323"/>
      <c r="H147" s="321"/>
      <c r="I147" s="321"/>
      <c r="J147" s="321" t="s">
        <v>1822</v>
      </c>
      <c r="K147" s="318"/>
    </row>
    <row r="148" spans="2:11" ht="5.25" customHeight="1">
      <c r="B148" s="327"/>
      <c r="C148" s="324"/>
      <c r="D148" s="324"/>
      <c r="E148" s="324"/>
      <c r="F148" s="324"/>
      <c r="G148" s="325"/>
      <c r="H148" s="324"/>
      <c r="I148" s="324"/>
      <c r="J148" s="324"/>
      <c r="K148" s="348"/>
    </row>
    <row r="149" spans="2:11" ht="15" customHeight="1">
      <c r="B149" s="327"/>
      <c r="C149" s="352" t="s">
        <v>1826</v>
      </c>
      <c r="D149" s="305"/>
      <c r="E149" s="305"/>
      <c r="F149" s="353" t="s">
        <v>1823</v>
      </c>
      <c r="G149" s="305"/>
      <c r="H149" s="352" t="s">
        <v>1862</v>
      </c>
      <c r="I149" s="352" t="s">
        <v>1825</v>
      </c>
      <c r="J149" s="352">
        <v>120</v>
      </c>
      <c r="K149" s="348"/>
    </row>
    <row r="150" spans="2:11" ht="15" customHeight="1">
      <c r="B150" s="327"/>
      <c r="C150" s="352" t="s">
        <v>1871</v>
      </c>
      <c r="D150" s="305"/>
      <c r="E150" s="305"/>
      <c r="F150" s="353" t="s">
        <v>1823</v>
      </c>
      <c r="G150" s="305"/>
      <c r="H150" s="352" t="s">
        <v>1882</v>
      </c>
      <c r="I150" s="352" t="s">
        <v>1825</v>
      </c>
      <c r="J150" s="352" t="s">
        <v>1873</v>
      </c>
      <c r="K150" s="348"/>
    </row>
    <row r="151" spans="2:11" ht="15" customHeight="1">
      <c r="B151" s="327"/>
      <c r="C151" s="352" t="s">
        <v>1772</v>
      </c>
      <c r="D151" s="305"/>
      <c r="E151" s="305"/>
      <c r="F151" s="353" t="s">
        <v>1823</v>
      </c>
      <c r="G151" s="305"/>
      <c r="H151" s="352" t="s">
        <v>1883</v>
      </c>
      <c r="I151" s="352" t="s">
        <v>1825</v>
      </c>
      <c r="J151" s="352" t="s">
        <v>1873</v>
      </c>
      <c r="K151" s="348"/>
    </row>
    <row r="152" spans="2:11" ht="15" customHeight="1">
      <c r="B152" s="327"/>
      <c r="C152" s="352" t="s">
        <v>1828</v>
      </c>
      <c r="D152" s="305"/>
      <c r="E152" s="305"/>
      <c r="F152" s="353" t="s">
        <v>1829</v>
      </c>
      <c r="G152" s="305"/>
      <c r="H152" s="352" t="s">
        <v>1862</v>
      </c>
      <c r="I152" s="352" t="s">
        <v>1825</v>
      </c>
      <c r="J152" s="352">
        <v>50</v>
      </c>
      <c r="K152" s="348"/>
    </row>
    <row r="153" spans="2:11" ht="15" customHeight="1">
      <c r="B153" s="327"/>
      <c r="C153" s="352" t="s">
        <v>1831</v>
      </c>
      <c r="D153" s="305"/>
      <c r="E153" s="305"/>
      <c r="F153" s="353" t="s">
        <v>1823</v>
      </c>
      <c r="G153" s="305"/>
      <c r="H153" s="352" t="s">
        <v>1862</v>
      </c>
      <c r="I153" s="352" t="s">
        <v>1833</v>
      </c>
      <c r="J153" s="352"/>
      <c r="K153" s="348"/>
    </row>
    <row r="154" spans="2:11" ht="15" customHeight="1">
      <c r="B154" s="327"/>
      <c r="C154" s="352" t="s">
        <v>1842</v>
      </c>
      <c r="D154" s="305"/>
      <c r="E154" s="305"/>
      <c r="F154" s="353" t="s">
        <v>1829</v>
      </c>
      <c r="G154" s="305"/>
      <c r="H154" s="352" t="s">
        <v>1862</v>
      </c>
      <c r="I154" s="352" t="s">
        <v>1825</v>
      </c>
      <c r="J154" s="352">
        <v>50</v>
      </c>
      <c r="K154" s="348"/>
    </row>
    <row r="155" spans="2:11" ht="15" customHeight="1">
      <c r="B155" s="327"/>
      <c r="C155" s="352" t="s">
        <v>1850</v>
      </c>
      <c r="D155" s="305"/>
      <c r="E155" s="305"/>
      <c r="F155" s="353" t="s">
        <v>1829</v>
      </c>
      <c r="G155" s="305"/>
      <c r="H155" s="352" t="s">
        <v>1862</v>
      </c>
      <c r="I155" s="352" t="s">
        <v>1825</v>
      </c>
      <c r="J155" s="352">
        <v>50</v>
      </c>
      <c r="K155" s="348"/>
    </row>
    <row r="156" spans="2:11" ht="15" customHeight="1">
      <c r="B156" s="327"/>
      <c r="C156" s="352" t="s">
        <v>1848</v>
      </c>
      <c r="D156" s="305"/>
      <c r="E156" s="305"/>
      <c r="F156" s="353" t="s">
        <v>1829</v>
      </c>
      <c r="G156" s="305"/>
      <c r="H156" s="352" t="s">
        <v>1862</v>
      </c>
      <c r="I156" s="352" t="s">
        <v>1825</v>
      </c>
      <c r="J156" s="352">
        <v>50</v>
      </c>
      <c r="K156" s="348"/>
    </row>
    <row r="157" spans="2:11" ht="15" customHeight="1">
      <c r="B157" s="327"/>
      <c r="C157" s="352" t="s">
        <v>110</v>
      </c>
      <c r="D157" s="305"/>
      <c r="E157" s="305"/>
      <c r="F157" s="353" t="s">
        <v>1823</v>
      </c>
      <c r="G157" s="305"/>
      <c r="H157" s="352" t="s">
        <v>1884</v>
      </c>
      <c r="I157" s="352" t="s">
        <v>1825</v>
      </c>
      <c r="J157" s="352" t="s">
        <v>1885</v>
      </c>
      <c r="K157" s="348"/>
    </row>
    <row r="158" spans="2:11" ht="15" customHeight="1">
      <c r="B158" s="327"/>
      <c r="C158" s="352" t="s">
        <v>1886</v>
      </c>
      <c r="D158" s="305"/>
      <c r="E158" s="305"/>
      <c r="F158" s="353" t="s">
        <v>1823</v>
      </c>
      <c r="G158" s="305"/>
      <c r="H158" s="352" t="s">
        <v>1887</v>
      </c>
      <c r="I158" s="352" t="s">
        <v>1857</v>
      </c>
      <c r="J158" s="352"/>
      <c r="K158" s="348"/>
    </row>
    <row r="159" spans="2:11" ht="15" customHeight="1">
      <c r="B159" s="354"/>
      <c r="C159" s="336"/>
      <c r="D159" s="336"/>
      <c r="E159" s="336"/>
      <c r="F159" s="336"/>
      <c r="G159" s="336"/>
      <c r="H159" s="336"/>
      <c r="I159" s="336"/>
      <c r="J159" s="336"/>
      <c r="K159" s="355"/>
    </row>
    <row r="160" spans="2:11" ht="18.75" customHeight="1">
      <c r="B160" s="301"/>
      <c r="C160" s="305"/>
      <c r="D160" s="305"/>
      <c r="E160" s="305"/>
      <c r="F160" s="326"/>
      <c r="G160" s="305"/>
      <c r="H160" s="305"/>
      <c r="I160" s="305"/>
      <c r="J160" s="305"/>
      <c r="K160" s="301"/>
    </row>
    <row r="161" spans="2:11" ht="18.75" customHeight="1">
      <c r="B161" s="312"/>
      <c r="C161" s="312"/>
      <c r="D161" s="312"/>
      <c r="E161" s="312"/>
      <c r="F161" s="312"/>
      <c r="G161" s="312"/>
      <c r="H161" s="312"/>
      <c r="I161" s="312"/>
      <c r="J161" s="312"/>
      <c r="K161" s="312"/>
    </row>
    <row r="162" spans="2:11" ht="7.5" customHeight="1">
      <c r="B162" s="291"/>
      <c r="C162" s="292"/>
      <c r="D162" s="292"/>
      <c r="E162" s="292"/>
      <c r="F162" s="292"/>
      <c r="G162" s="292"/>
      <c r="H162" s="292"/>
      <c r="I162" s="292"/>
      <c r="J162" s="292"/>
      <c r="K162" s="293"/>
    </row>
    <row r="163" spans="2:11" ht="45" customHeight="1">
      <c r="B163" s="294"/>
      <c r="C163" s="295" t="s">
        <v>1888</v>
      </c>
      <c r="D163" s="295"/>
      <c r="E163" s="295"/>
      <c r="F163" s="295"/>
      <c r="G163" s="295"/>
      <c r="H163" s="295"/>
      <c r="I163" s="295"/>
      <c r="J163" s="295"/>
      <c r="K163" s="296"/>
    </row>
    <row r="164" spans="2:11" ht="17.25" customHeight="1">
      <c r="B164" s="294"/>
      <c r="C164" s="319" t="s">
        <v>1817</v>
      </c>
      <c r="D164" s="319"/>
      <c r="E164" s="319"/>
      <c r="F164" s="319" t="s">
        <v>1818</v>
      </c>
      <c r="G164" s="356"/>
      <c r="H164" s="357" t="s">
        <v>119</v>
      </c>
      <c r="I164" s="357" t="s">
        <v>57</v>
      </c>
      <c r="J164" s="319" t="s">
        <v>1819</v>
      </c>
      <c r="K164" s="296"/>
    </row>
    <row r="165" spans="2:11" ht="17.25" customHeight="1">
      <c r="B165" s="297"/>
      <c r="C165" s="321" t="s">
        <v>1820</v>
      </c>
      <c r="D165" s="321"/>
      <c r="E165" s="321"/>
      <c r="F165" s="322" t="s">
        <v>1821</v>
      </c>
      <c r="G165" s="358"/>
      <c r="H165" s="359"/>
      <c r="I165" s="359"/>
      <c r="J165" s="321" t="s">
        <v>1822</v>
      </c>
      <c r="K165" s="299"/>
    </row>
    <row r="166" spans="2:11" ht="5.25" customHeight="1">
      <c r="B166" s="327"/>
      <c r="C166" s="324"/>
      <c r="D166" s="324"/>
      <c r="E166" s="324"/>
      <c r="F166" s="324"/>
      <c r="G166" s="325"/>
      <c r="H166" s="324"/>
      <c r="I166" s="324"/>
      <c r="J166" s="324"/>
      <c r="K166" s="348"/>
    </row>
    <row r="167" spans="2:11" ht="15" customHeight="1">
      <c r="B167" s="327"/>
      <c r="C167" s="305" t="s">
        <v>1826</v>
      </c>
      <c r="D167" s="305"/>
      <c r="E167" s="305"/>
      <c r="F167" s="326" t="s">
        <v>1823</v>
      </c>
      <c r="G167" s="305"/>
      <c r="H167" s="305" t="s">
        <v>1862</v>
      </c>
      <c r="I167" s="305" t="s">
        <v>1825</v>
      </c>
      <c r="J167" s="305">
        <v>120</v>
      </c>
      <c r="K167" s="348"/>
    </row>
    <row r="168" spans="2:11" ht="15" customHeight="1">
      <c r="B168" s="327"/>
      <c r="C168" s="305" t="s">
        <v>1871</v>
      </c>
      <c r="D168" s="305"/>
      <c r="E168" s="305"/>
      <c r="F168" s="326" t="s">
        <v>1823</v>
      </c>
      <c r="G168" s="305"/>
      <c r="H168" s="305" t="s">
        <v>1872</v>
      </c>
      <c r="I168" s="305" t="s">
        <v>1825</v>
      </c>
      <c r="J168" s="305" t="s">
        <v>1873</v>
      </c>
      <c r="K168" s="348"/>
    </row>
    <row r="169" spans="2:11" ht="15" customHeight="1">
      <c r="B169" s="327"/>
      <c r="C169" s="305" t="s">
        <v>1772</v>
      </c>
      <c r="D169" s="305"/>
      <c r="E169" s="305"/>
      <c r="F169" s="326" t="s">
        <v>1823</v>
      </c>
      <c r="G169" s="305"/>
      <c r="H169" s="305" t="s">
        <v>1889</v>
      </c>
      <c r="I169" s="305" t="s">
        <v>1825</v>
      </c>
      <c r="J169" s="305" t="s">
        <v>1873</v>
      </c>
      <c r="K169" s="348"/>
    </row>
    <row r="170" spans="2:11" ht="15" customHeight="1">
      <c r="B170" s="327"/>
      <c r="C170" s="305" t="s">
        <v>1828</v>
      </c>
      <c r="D170" s="305"/>
      <c r="E170" s="305"/>
      <c r="F170" s="326" t="s">
        <v>1829</v>
      </c>
      <c r="G170" s="305"/>
      <c r="H170" s="305" t="s">
        <v>1889</v>
      </c>
      <c r="I170" s="305" t="s">
        <v>1825</v>
      </c>
      <c r="J170" s="305">
        <v>50</v>
      </c>
      <c r="K170" s="348"/>
    </row>
    <row r="171" spans="2:11" ht="15" customHeight="1">
      <c r="B171" s="327"/>
      <c r="C171" s="305" t="s">
        <v>1831</v>
      </c>
      <c r="D171" s="305"/>
      <c r="E171" s="305"/>
      <c r="F171" s="326" t="s">
        <v>1823</v>
      </c>
      <c r="G171" s="305"/>
      <c r="H171" s="305" t="s">
        <v>1889</v>
      </c>
      <c r="I171" s="305" t="s">
        <v>1833</v>
      </c>
      <c r="J171" s="305"/>
      <c r="K171" s="348"/>
    </row>
    <row r="172" spans="2:11" ht="15" customHeight="1">
      <c r="B172" s="327"/>
      <c r="C172" s="305" t="s">
        <v>1842</v>
      </c>
      <c r="D172" s="305"/>
      <c r="E172" s="305"/>
      <c r="F172" s="326" t="s">
        <v>1829</v>
      </c>
      <c r="G172" s="305"/>
      <c r="H172" s="305" t="s">
        <v>1889</v>
      </c>
      <c r="I172" s="305" t="s">
        <v>1825</v>
      </c>
      <c r="J172" s="305">
        <v>50</v>
      </c>
      <c r="K172" s="348"/>
    </row>
    <row r="173" spans="2:11" ht="15" customHeight="1">
      <c r="B173" s="327"/>
      <c r="C173" s="305" t="s">
        <v>1850</v>
      </c>
      <c r="D173" s="305"/>
      <c r="E173" s="305"/>
      <c r="F173" s="326" t="s">
        <v>1829</v>
      </c>
      <c r="G173" s="305"/>
      <c r="H173" s="305" t="s">
        <v>1889</v>
      </c>
      <c r="I173" s="305" t="s">
        <v>1825</v>
      </c>
      <c r="J173" s="305">
        <v>50</v>
      </c>
      <c r="K173" s="348"/>
    </row>
    <row r="174" spans="2:11" ht="15" customHeight="1">
      <c r="B174" s="327"/>
      <c r="C174" s="305" t="s">
        <v>1848</v>
      </c>
      <c r="D174" s="305"/>
      <c r="E174" s="305"/>
      <c r="F174" s="326" t="s">
        <v>1829</v>
      </c>
      <c r="G174" s="305"/>
      <c r="H174" s="305" t="s">
        <v>1889</v>
      </c>
      <c r="I174" s="305" t="s">
        <v>1825</v>
      </c>
      <c r="J174" s="305">
        <v>50</v>
      </c>
      <c r="K174" s="348"/>
    </row>
    <row r="175" spans="2:11" ht="15" customHeight="1">
      <c r="B175" s="327"/>
      <c r="C175" s="305" t="s">
        <v>118</v>
      </c>
      <c r="D175" s="305"/>
      <c r="E175" s="305"/>
      <c r="F175" s="326" t="s">
        <v>1823</v>
      </c>
      <c r="G175" s="305"/>
      <c r="H175" s="305" t="s">
        <v>1890</v>
      </c>
      <c r="I175" s="305" t="s">
        <v>1891</v>
      </c>
      <c r="J175" s="305"/>
      <c r="K175" s="348"/>
    </row>
    <row r="176" spans="2:11" ht="15" customHeight="1">
      <c r="B176" s="327"/>
      <c r="C176" s="305" t="s">
        <v>57</v>
      </c>
      <c r="D176" s="305"/>
      <c r="E176" s="305"/>
      <c r="F176" s="326" t="s">
        <v>1823</v>
      </c>
      <c r="G176" s="305"/>
      <c r="H176" s="305" t="s">
        <v>1892</v>
      </c>
      <c r="I176" s="305" t="s">
        <v>1893</v>
      </c>
      <c r="J176" s="305">
        <v>1</v>
      </c>
      <c r="K176" s="348"/>
    </row>
    <row r="177" spans="2:11" ht="15" customHeight="1">
      <c r="B177" s="327"/>
      <c r="C177" s="305" t="s">
        <v>53</v>
      </c>
      <c r="D177" s="305"/>
      <c r="E177" s="305"/>
      <c r="F177" s="326" t="s">
        <v>1823</v>
      </c>
      <c r="G177" s="305"/>
      <c r="H177" s="305" t="s">
        <v>1894</v>
      </c>
      <c r="I177" s="305" t="s">
        <v>1825</v>
      </c>
      <c r="J177" s="305">
        <v>20</v>
      </c>
      <c r="K177" s="348"/>
    </row>
    <row r="178" spans="2:11" ht="15" customHeight="1">
      <c r="B178" s="327"/>
      <c r="C178" s="305" t="s">
        <v>119</v>
      </c>
      <c r="D178" s="305"/>
      <c r="E178" s="305"/>
      <c r="F178" s="326" t="s">
        <v>1823</v>
      </c>
      <c r="G178" s="305"/>
      <c r="H178" s="305" t="s">
        <v>1895</v>
      </c>
      <c r="I178" s="305" t="s">
        <v>1825</v>
      </c>
      <c r="J178" s="305">
        <v>255</v>
      </c>
      <c r="K178" s="348"/>
    </row>
    <row r="179" spans="2:11" ht="15" customHeight="1">
      <c r="B179" s="327"/>
      <c r="C179" s="305" t="s">
        <v>120</v>
      </c>
      <c r="D179" s="305"/>
      <c r="E179" s="305"/>
      <c r="F179" s="326" t="s">
        <v>1823</v>
      </c>
      <c r="G179" s="305"/>
      <c r="H179" s="305" t="s">
        <v>1788</v>
      </c>
      <c r="I179" s="305" t="s">
        <v>1825</v>
      </c>
      <c r="J179" s="305">
        <v>10</v>
      </c>
      <c r="K179" s="348"/>
    </row>
    <row r="180" spans="2:11" ht="15" customHeight="1">
      <c r="B180" s="327"/>
      <c r="C180" s="305" t="s">
        <v>121</v>
      </c>
      <c r="D180" s="305"/>
      <c r="E180" s="305"/>
      <c r="F180" s="326" t="s">
        <v>1823</v>
      </c>
      <c r="G180" s="305"/>
      <c r="H180" s="305" t="s">
        <v>1896</v>
      </c>
      <c r="I180" s="305" t="s">
        <v>1857</v>
      </c>
      <c r="J180" s="305"/>
      <c r="K180" s="348"/>
    </row>
    <row r="181" spans="2:11" ht="15" customHeight="1">
      <c r="B181" s="327"/>
      <c r="C181" s="305" t="s">
        <v>1897</v>
      </c>
      <c r="D181" s="305"/>
      <c r="E181" s="305"/>
      <c r="F181" s="326" t="s">
        <v>1823</v>
      </c>
      <c r="G181" s="305"/>
      <c r="H181" s="305" t="s">
        <v>1898</v>
      </c>
      <c r="I181" s="305" t="s">
        <v>1857</v>
      </c>
      <c r="J181" s="305"/>
      <c r="K181" s="348"/>
    </row>
    <row r="182" spans="2:11" ht="15" customHeight="1">
      <c r="B182" s="327"/>
      <c r="C182" s="305" t="s">
        <v>1886</v>
      </c>
      <c r="D182" s="305"/>
      <c r="E182" s="305"/>
      <c r="F182" s="326" t="s">
        <v>1823</v>
      </c>
      <c r="G182" s="305"/>
      <c r="H182" s="305" t="s">
        <v>1899</v>
      </c>
      <c r="I182" s="305" t="s">
        <v>1857</v>
      </c>
      <c r="J182" s="305"/>
      <c r="K182" s="348"/>
    </row>
    <row r="183" spans="2:11" ht="15" customHeight="1">
      <c r="B183" s="327"/>
      <c r="C183" s="305" t="s">
        <v>123</v>
      </c>
      <c r="D183" s="305"/>
      <c r="E183" s="305"/>
      <c r="F183" s="326" t="s">
        <v>1829</v>
      </c>
      <c r="G183" s="305"/>
      <c r="H183" s="305" t="s">
        <v>1900</v>
      </c>
      <c r="I183" s="305" t="s">
        <v>1825</v>
      </c>
      <c r="J183" s="305">
        <v>50</v>
      </c>
      <c r="K183" s="348"/>
    </row>
    <row r="184" spans="2:11" ht="15" customHeight="1">
      <c r="B184" s="327"/>
      <c r="C184" s="305" t="s">
        <v>1901</v>
      </c>
      <c r="D184" s="305"/>
      <c r="E184" s="305"/>
      <c r="F184" s="326" t="s">
        <v>1829</v>
      </c>
      <c r="G184" s="305"/>
      <c r="H184" s="305" t="s">
        <v>1902</v>
      </c>
      <c r="I184" s="305" t="s">
        <v>1903</v>
      </c>
      <c r="J184" s="305"/>
      <c r="K184" s="348"/>
    </row>
    <row r="185" spans="2:11" ht="15" customHeight="1">
      <c r="B185" s="327"/>
      <c r="C185" s="305" t="s">
        <v>1904</v>
      </c>
      <c r="D185" s="305"/>
      <c r="E185" s="305"/>
      <c r="F185" s="326" t="s">
        <v>1829</v>
      </c>
      <c r="G185" s="305"/>
      <c r="H185" s="305" t="s">
        <v>1905</v>
      </c>
      <c r="I185" s="305" t="s">
        <v>1903</v>
      </c>
      <c r="J185" s="305"/>
      <c r="K185" s="348"/>
    </row>
    <row r="186" spans="2:11" ht="15" customHeight="1">
      <c r="B186" s="327"/>
      <c r="C186" s="305" t="s">
        <v>1906</v>
      </c>
      <c r="D186" s="305"/>
      <c r="E186" s="305"/>
      <c r="F186" s="326" t="s">
        <v>1829</v>
      </c>
      <c r="G186" s="305"/>
      <c r="H186" s="305" t="s">
        <v>1907</v>
      </c>
      <c r="I186" s="305" t="s">
        <v>1903</v>
      </c>
      <c r="J186" s="305"/>
      <c r="K186" s="348"/>
    </row>
    <row r="187" spans="2:11" ht="15" customHeight="1">
      <c r="B187" s="327"/>
      <c r="C187" s="360" t="s">
        <v>1908</v>
      </c>
      <c r="D187" s="305"/>
      <c r="E187" s="305"/>
      <c r="F187" s="326" t="s">
        <v>1829</v>
      </c>
      <c r="G187" s="305"/>
      <c r="H187" s="305" t="s">
        <v>1909</v>
      </c>
      <c r="I187" s="305" t="s">
        <v>1910</v>
      </c>
      <c r="J187" s="361" t="s">
        <v>1911</v>
      </c>
      <c r="K187" s="348"/>
    </row>
    <row r="188" spans="2:11" ht="15" customHeight="1">
      <c r="B188" s="327"/>
      <c r="C188" s="311" t="s">
        <v>42</v>
      </c>
      <c r="D188" s="305"/>
      <c r="E188" s="305"/>
      <c r="F188" s="326" t="s">
        <v>1823</v>
      </c>
      <c r="G188" s="305"/>
      <c r="H188" s="301" t="s">
        <v>1912</v>
      </c>
      <c r="I188" s="305" t="s">
        <v>1913</v>
      </c>
      <c r="J188" s="305"/>
      <c r="K188" s="348"/>
    </row>
    <row r="189" spans="2:11" ht="15" customHeight="1">
      <c r="B189" s="327"/>
      <c r="C189" s="311" t="s">
        <v>1914</v>
      </c>
      <c r="D189" s="305"/>
      <c r="E189" s="305"/>
      <c r="F189" s="326" t="s">
        <v>1823</v>
      </c>
      <c r="G189" s="305"/>
      <c r="H189" s="305" t="s">
        <v>1915</v>
      </c>
      <c r="I189" s="305" t="s">
        <v>1857</v>
      </c>
      <c r="J189" s="305"/>
      <c r="K189" s="348"/>
    </row>
    <row r="190" spans="2:11" ht="15" customHeight="1">
      <c r="B190" s="327"/>
      <c r="C190" s="311" t="s">
        <v>1916</v>
      </c>
      <c r="D190" s="305"/>
      <c r="E190" s="305"/>
      <c r="F190" s="326" t="s">
        <v>1823</v>
      </c>
      <c r="G190" s="305"/>
      <c r="H190" s="305" t="s">
        <v>1917</v>
      </c>
      <c r="I190" s="305" t="s">
        <v>1857</v>
      </c>
      <c r="J190" s="305"/>
      <c r="K190" s="348"/>
    </row>
    <row r="191" spans="2:11" ht="15" customHeight="1">
      <c r="B191" s="327"/>
      <c r="C191" s="311" t="s">
        <v>1918</v>
      </c>
      <c r="D191" s="305"/>
      <c r="E191" s="305"/>
      <c r="F191" s="326" t="s">
        <v>1829</v>
      </c>
      <c r="G191" s="305"/>
      <c r="H191" s="305" t="s">
        <v>1919</v>
      </c>
      <c r="I191" s="305" t="s">
        <v>1857</v>
      </c>
      <c r="J191" s="305"/>
      <c r="K191" s="348"/>
    </row>
    <row r="192" spans="2:11" ht="15" customHeight="1">
      <c r="B192" s="354"/>
      <c r="C192" s="362"/>
      <c r="D192" s="336"/>
      <c r="E192" s="336"/>
      <c r="F192" s="336"/>
      <c r="G192" s="336"/>
      <c r="H192" s="336"/>
      <c r="I192" s="336"/>
      <c r="J192" s="336"/>
      <c r="K192" s="355"/>
    </row>
    <row r="193" spans="2:11" ht="18.75" customHeight="1">
      <c r="B193" s="301"/>
      <c r="C193" s="305"/>
      <c r="D193" s="305"/>
      <c r="E193" s="305"/>
      <c r="F193" s="326"/>
      <c r="G193" s="305"/>
      <c r="H193" s="305"/>
      <c r="I193" s="305"/>
      <c r="J193" s="305"/>
      <c r="K193" s="301"/>
    </row>
    <row r="194" spans="2:11" ht="18.75" customHeight="1">
      <c r="B194" s="301"/>
      <c r="C194" s="305"/>
      <c r="D194" s="305"/>
      <c r="E194" s="305"/>
      <c r="F194" s="326"/>
      <c r="G194" s="305"/>
      <c r="H194" s="305"/>
      <c r="I194" s="305"/>
      <c r="J194" s="305"/>
      <c r="K194" s="301"/>
    </row>
    <row r="195" spans="2:11" ht="18.75" customHeight="1">
      <c r="B195" s="312"/>
      <c r="C195" s="312"/>
      <c r="D195" s="312"/>
      <c r="E195" s="312"/>
      <c r="F195" s="312"/>
      <c r="G195" s="312"/>
      <c r="H195" s="312"/>
      <c r="I195" s="312"/>
      <c r="J195" s="312"/>
      <c r="K195" s="312"/>
    </row>
    <row r="196" spans="2:11" ht="13.5">
      <c r="B196" s="291"/>
      <c r="C196" s="292"/>
      <c r="D196" s="292"/>
      <c r="E196" s="292"/>
      <c r="F196" s="292"/>
      <c r="G196" s="292"/>
      <c r="H196" s="292"/>
      <c r="I196" s="292"/>
      <c r="J196" s="292"/>
      <c r="K196" s="293"/>
    </row>
    <row r="197" spans="2:11" ht="21">
      <c r="B197" s="294"/>
      <c r="C197" s="295" t="s">
        <v>1920</v>
      </c>
      <c r="D197" s="295"/>
      <c r="E197" s="295"/>
      <c r="F197" s="295"/>
      <c r="G197" s="295"/>
      <c r="H197" s="295"/>
      <c r="I197" s="295"/>
      <c r="J197" s="295"/>
      <c r="K197" s="296"/>
    </row>
    <row r="198" spans="2:11" ht="25.5" customHeight="1">
      <c r="B198" s="294"/>
      <c r="C198" s="363" t="s">
        <v>1921</v>
      </c>
      <c r="D198" s="363"/>
      <c r="E198" s="363"/>
      <c r="F198" s="363" t="s">
        <v>1922</v>
      </c>
      <c r="G198" s="364"/>
      <c r="H198" s="363" t="s">
        <v>1923</v>
      </c>
      <c r="I198" s="363"/>
      <c r="J198" s="363"/>
      <c r="K198" s="296"/>
    </row>
    <row r="199" spans="2:11" ht="5.25" customHeight="1">
      <c r="B199" s="327"/>
      <c r="C199" s="324"/>
      <c r="D199" s="324"/>
      <c r="E199" s="324"/>
      <c r="F199" s="324"/>
      <c r="G199" s="305"/>
      <c r="H199" s="324"/>
      <c r="I199" s="324"/>
      <c r="J199" s="324"/>
      <c r="K199" s="348"/>
    </row>
    <row r="200" spans="2:11" ht="15" customHeight="1">
      <c r="B200" s="327"/>
      <c r="C200" s="305" t="s">
        <v>1913</v>
      </c>
      <c r="D200" s="305"/>
      <c r="E200" s="305"/>
      <c r="F200" s="326" t="s">
        <v>43</v>
      </c>
      <c r="G200" s="305"/>
      <c r="H200" s="305" t="s">
        <v>1924</v>
      </c>
      <c r="I200" s="305"/>
      <c r="J200" s="305"/>
      <c r="K200" s="348"/>
    </row>
    <row r="201" spans="2:11" ht="15" customHeight="1">
      <c r="B201" s="327"/>
      <c r="C201" s="333"/>
      <c r="D201" s="305"/>
      <c r="E201" s="305"/>
      <c r="F201" s="326" t="s">
        <v>44</v>
      </c>
      <c r="G201" s="305"/>
      <c r="H201" s="305" t="s">
        <v>1925</v>
      </c>
      <c r="I201" s="305"/>
      <c r="J201" s="305"/>
      <c r="K201" s="348"/>
    </row>
    <row r="202" spans="2:11" ht="15" customHeight="1">
      <c r="B202" s="327"/>
      <c r="C202" s="333"/>
      <c r="D202" s="305"/>
      <c r="E202" s="305"/>
      <c r="F202" s="326" t="s">
        <v>47</v>
      </c>
      <c r="G202" s="305"/>
      <c r="H202" s="305" t="s">
        <v>1926</v>
      </c>
      <c r="I202" s="305"/>
      <c r="J202" s="305"/>
      <c r="K202" s="348"/>
    </row>
    <row r="203" spans="2:11" ht="15" customHeight="1">
      <c r="B203" s="327"/>
      <c r="C203" s="305"/>
      <c r="D203" s="305"/>
      <c r="E203" s="305"/>
      <c r="F203" s="326" t="s">
        <v>45</v>
      </c>
      <c r="G203" s="305"/>
      <c r="H203" s="305" t="s">
        <v>1927</v>
      </c>
      <c r="I203" s="305"/>
      <c r="J203" s="305"/>
      <c r="K203" s="348"/>
    </row>
    <row r="204" spans="2:11" ht="15" customHeight="1">
      <c r="B204" s="327"/>
      <c r="C204" s="305"/>
      <c r="D204" s="305"/>
      <c r="E204" s="305"/>
      <c r="F204" s="326" t="s">
        <v>46</v>
      </c>
      <c r="G204" s="305"/>
      <c r="H204" s="305" t="s">
        <v>1928</v>
      </c>
      <c r="I204" s="305"/>
      <c r="J204" s="305"/>
      <c r="K204" s="348"/>
    </row>
    <row r="205" spans="2:11" ht="15" customHeight="1">
      <c r="B205" s="327"/>
      <c r="C205" s="305"/>
      <c r="D205" s="305"/>
      <c r="E205" s="305"/>
      <c r="F205" s="326"/>
      <c r="G205" s="305"/>
      <c r="H205" s="305"/>
      <c r="I205" s="305"/>
      <c r="J205" s="305"/>
      <c r="K205" s="348"/>
    </row>
    <row r="206" spans="2:11" ht="15" customHeight="1">
      <c r="B206" s="327"/>
      <c r="C206" s="305" t="s">
        <v>1869</v>
      </c>
      <c r="D206" s="305"/>
      <c r="E206" s="305"/>
      <c r="F206" s="326" t="s">
        <v>79</v>
      </c>
      <c r="G206" s="305"/>
      <c r="H206" s="305" t="s">
        <v>1929</v>
      </c>
      <c r="I206" s="305"/>
      <c r="J206" s="305"/>
      <c r="K206" s="348"/>
    </row>
    <row r="207" spans="2:11" ht="15" customHeight="1">
      <c r="B207" s="327"/>
      <c r="C207" s="333"/>
      <c r="D207" s="305"/>
      <c r="E207" s="305"/>
      <c r="F207" s="326" t="s">
        <v>1768</v>
      </c>
      <c r="G207" s="305"/>
      <c r="H207" s="305" t="s">
        <v>1769</v>
      </c>
      <c r="I207" s="305"/>
      <c r="J207" s="305"/>
      <c r="K207" s="348"/>
    </row>
    <row r="208" spans="2:11" ht="15" customHeight="1">
      <c r="B208" s="327"/>
      <c r="C208" s="305"/>
      <c r="D208" s="305"/>
      <c r="E208" s="305"/>
      <c r="F208" s="326" t="s">
        <v>1766</v>
      </c>
      <c r="G208" s="305"/>
      <c r="H208" s="305" t="s">
        <v>1930</v>
      </c>
      <c r="I208" s="305"/>
      <c r="J208" s="305"/>
      <c r="K208" s="348"/>
    </row>
    <row r="209" spans="2:11" ht="15" customHeight="1">
      <c r="B209" s="365"/>
      <c r="C209" s="333"/>
      <c r="D209" s="333"/>
      <c r="E209" s="333"/>
      <c r="F209" s="326" t="s">
        <v>78</v>
      </c>
      <c r="G209" s="311"/>
      <c r="H209" s="352" t="s">
        <v>1770</v>
      </c>
      <c r="I209" s="352"/>
      <c r="J209" s="352"/>
      <c r="K209" s="366"/>
    </row>
    <row r="210" spans="2:11" ht="15" customHeight="1">
      <c r="B210" s="365"/>
      <c r="C210" s="333"/>
      <c r="D210" s="333"/>
      <c r="E210" s="333"/>
      <c r="F210" s="326" t="s">
        <v>1771</v>
      </c>
      <c r="G210" s="311"/>
      <c r="H210" s="352" t="s">
        <v>1735</v>
      </c>
      <c r="I210" s="352"/>
      <c r="J210" s="352"/>
      <c r="K210" s="366"/>
    </row>
    <row r="211" spans="2:11" ht="15" customHeight="1">
      <c r="B211" s="365"/>
      <c r="C211" s="333"/>
      <c r="D211" s="333"/>
      <c r="E211" s="333"/>
      <c r="F211" s="367"/>
      <c r="G211" s="311"/>
      <c r="H211" s="368"/>
      <c r="I211" s="368"/>
      <c r="J211" s="368"/>
      <c r="K211" s="366"/>
    </row>
    <row r="212" spans="2:11" ht="15" customHeight="1">
      <c r="B212" s="365"/>
      <c r="C212" s="305" t="s">
        <v>1893</v>
      </c>
      <c r="D212" s="333"/>
      <c r="E212" s="333"/>
      <c r="F212" s="326">
        <v>1</v>
      </c>
      <c r="G212" s="311"/>
      <c r="H212" s="352" t="s">
        <v>1931</v>
      </c>
      <c r="I212" s="352"/>
      <c r="J212" s="352"/>
      <c r="K212" s="366"/>
    </row>
    <row r="213" spans="2:11" ht="15" customHeight="1">
      <c r="B213" s="365"/>
      <c r="C213" s="333"/>
      <c r="D213" s="333"/>
      <c r="E213" s="333"/>
      <c r="F213" s="326">
        <v>2</v>
      </c>
      <c r="G213" s="311"/>
      <c r="H213" s="352" t="s">
        <v>1932</v>
      </c>
      <c r="I213" s="352"/>
      <c r="J213" s="352"/>
      <c r="K213" s="366"/>
    </row>
    <row r="214" spans="2:11" ht="15" customHeight="1">
      <c r="B214" s="365"/>
      <c r="C214" s="333"/>
      <c r="D214" s="333"/>
      <c r="E214" s="333"/>
      <c r="F214" s="326">
        <v>3</v>
      </c>
      <c r="G214" s="311"/>
      <c r="H214" s="352" t="s">
        <v>1933</v>
      </c>
      <c r="I214" s="352"/>
      <c r="J214" s="352"/>
      <c r="K214" s="366"/>
    </row>
    <row r="215" spans="2:11" ht="15" customHeight="1">
      <c r="B215" s="365"/>
      <c r="C215" s="333"/>
      <c r="D215" s="333"/>
      <c r="E215" s="333"/>
      <c r="F215" s="326">
        <v>4</v>
      </c>
      <c r="G215" s="311"/>
      <c r="H215" s="352" t="s">
        <v>1934</v>
      </c>
      <c r="I215" s="352"/>
      <c r="J215" s="352"/>
      <c r="K215" s="366"/>
    </row>
    <row r="216" spans="2:11" ht="12.75" customHeight="1">
      <c r="B216" s="369"/>
      <c r="C216" s="370"/>
      <c r="D216" s="370"/>
      <c r="E216" s="370"/>
      <c r="F216" s="370"/>
      <c r="G216" s="370"/>
      <c r="H216" s="370"/>
      <c r="I216" s="370"/>
      <c r="J216" s="370"/>
      <c r="K216" s="371"/>
    </row>
  </sheetData>
  <sheetProtection formatCells="0" formatColumns="0" formatRows="0" insertColumns="0" insertRows="0" insertHyperlinks="0" deleteColumns="0" deleteRows="0" sort="0" autoFilter="0" pivotTables="0"/>
  <mergeCells count="77">
    <mergeCell ref="H208:J208"/>
    <mergeCell ref="H203:J203"/>
    <mergeCell ref="H201:J201"/>
    <mergeCell ref="H212:J212"/>
    <mergeCell ref="H214:J214"/>
    <mergeCell ref="H215:J215"/>
    <mergeCell ref="H213:J213"/>
    <mergeCell ref="H210:J210"/>
    <mergeCell ref="H209:J209"/>
    <mergeCell ref="H207:J207"/>
    <mergeCell ref="H198:J198"/>
    <mergeCell ref="C163:J163"/>
    <mergeCell ref="C120:J120"/>
    <mergeCell ref="C145:J145"/>
    <mergeCell ref="C197:J197"/>
    <mergeCell ref="H206:J206"/>
    <mergeCell ref="H204:J204"/>
    <mergeCell ref="H202:J202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C52:J52"/>
    <mergeCell ref="C53:J53"/>
    <mergeCell ref="C55:J55"/>
    <mergeCell ref="D56:J56"/>
    <mergeCell ref="D57:J5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D33:J33"/>
    <mergeCell ref="G34:J34"/>
    <mergeCell ref="G35:J35"/>
    <mergeCell ref="D49:J49"/>
    <mergeCell ref="E48:J48"/>
    <mergeCell ref="G36:J36"/>
    <mergeCell ref="G37:J37"/>
    <mergeCell ref="C23:J23"/>
    <mergeCell ref="D25:J25"/>
    <mergeCell ref="D26:J26"/>
    <mergeCell ref="D28:J28"/>
    <mergeCell ref="D29:J29"/>
    <mergeCell ref="D31:J31"/>
    <mergeCell ref="C24:J24"/>
    <mergeCell ref="D32:J32"/>
    <mergeCell ref="F18:J18"/>
    <mergeCell ref="F21:J21"/>
    <mergeCell ref="D11:J11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Janovska-PC\Janovska</dc:creator>
  <cp:keywords/>
  <dc:description/>
  <cp:lastModifiedBy>Janovska-PC\Janovska</cp:lastModifiedBy>
  <dcterms:created xsi:type="dcterms:W3CDTF">2018-06-19T08:20:41Z</dcterms:created>
  <dcterms:modified xsi:type="dcterms:W3CDTF">2018-06-19T08:20:50Z</dcterms:modified>
  <cp:category/>
  <cp:version/>
  <cp:contentType/>
  <cp:contentStatus/>
</cp:coreProperties>
</file>