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995" windowHeight="5385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'Položky'!$A$1:$G$169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<sst xmlns="http://schemas.openxmlformats.org/spreadsheetml/2006/main" count="498" uniqueCount="289">
  <si>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</si>
  <si>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</si>
  <si>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</si>
  <si>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</si>
  <si>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</si>
  <si>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</si>
  <si>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</si>
  <si>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</si>
  <si>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</si>
  <si>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</si>
  <si>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</si>
  <si>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</si>
  <si>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</si>
  <si>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</si>
  <si>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</si>
  <si>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</si>
  <si>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</si>
  <si>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</si>
  <si>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</si>
  <si>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</si>
  <si>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</si>
  <si>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</si>
  <si>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</si>
  <si>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</si>
  <si>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</si>
  <si>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</si>
  <si>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</si>
  <si>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</si>
  <si>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</si>
  <si>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</si>
  <si>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</si>
  <si>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</si>
  <si>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</si>
  <si>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</si>
  <si>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</si>
  <si>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</si>
  <si>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</si>
  <si>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</si>
  <si>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</si>
  <si>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</si>
  <si>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</si>
  <si>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</si>
  <si>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</si>
  <si>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</si>
  <si>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</si>
  <si>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</si>
  <si>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</si>
  <si>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</si>
  <si>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</si>
  <si>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</si>
  <si>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</si>
  <si>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</si>
  <si>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</si>
  <si>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</si>
  <si>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</si>
  <si>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</si>
  <si>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</si>
  <si>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</si>
  <si>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</si>
  <si>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</si>
  <si>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</si>
  <si>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</si>
  <si>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</si>
  <si>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</si>
  <si>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</si>
  <si>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</si>
  <si>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</si>
  <si>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</si>
  <si>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</si>
  <si>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</si>
  <si>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</si>
  <si>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</si>
  <si>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</si>
  <si>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</si>
  <si>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</si>
  <si>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</si>
  <si>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20170059</t>
  </si>
  <si>
    <t>ZŠ Milín - stavební úpravy</t>
  </si>
  <si>
    <t>01</t>
  </si>
  <si>
    <t>SÚ a prostupy při montáži VZT</t>
  </si>
  <si>
    <t>31</t>
  </si>
  <si>
    <t>Prostupy okny</t>
  </si>
  <si>
    <t>310237261R00</t>
  </si>
  <si>
    <t>Dozdívka okenních otvorů cihlami (cca 30%) tl. zdi do 60cm</t>
  </si>
  <si>
    <t>kus</t>
  </si>
  <si>
    <t>612401391RT2</t>
  </si>
  <si>
    <t>Oprava omítky malých ploch vnitřních stěn do 1 m2 vápennou štukovou omítkou</t>
  </si>
  <si>
    <t>764222420R00</t>
  </si>
  <si>
    <t xml:space="preserve">Oplechování průchodu VZT potrubí </t>
  </si>
  <si>
    <t>m</t>
  </si>
  <si>
    <t>(1,2+0,6)*2*6</t>
  </si>
  <si>
    <t>(1,5+0,8)*2*4</t>
  </si>
  <si>
    <t>941955001R00</t>
  </si>
  <si>
    <t xml:space="preserve">Lešení lehké pomocné </t>
  </si>
  <si>
    <t>m2</t>
  </si>
  <si>
    <t>952902110R00</t>
  </si>
  <si>
    <t xml:space="preserve">Vyčištění po skončení prací </t>
  </si>
  <si>
    <t>968062354R00</t>
  </si>
  <si>
    <t xml:space="preserve">Vybourání dřevěných rámů oken </t>
  </si>
  <si>
    <t>1,2*0,6*2</t>
  </si>
  <si>
    <t>1,5*0,8*4</t>
  </si>
  <si>
    <t>311</t>
  </si>
  <si>
    <t>Sádrokartonové konstrukce</t>
  </si>
  <si>
    <t>342261213RS2</t>
  </si>
  <si>
    <t>Příčka sádrokarton. ocel.kce, tl.150 mm desky protipožární tl. 12,5 mm, minerál tl. 8 cm</t>
  </si>
  <si>
    <t>Začátek provozního součtu</t>
  </si>
  <si>
    <t>1,np:186,4</t>
  </si>
  <si>
    <t>2,np:50,6</t>
  </si>
  <si>
    <t>3,np:22,55</t>
  </si>
  <si>
    <t>Konec provozního součtu</t>
  </si>
  <si>
    <t>259,6</t>
  </si>
  <si>
    <t>342264051RT2</t>
  </si>
  <si>
    <t>Podhled sádrokartonový na zavěšenou ocel. konstr. desky protipožární tl. 12,5 mm, bez izolace</t>
  </si>
  <si>
    <t>1,pp:73,1</t>
  </si>
  <si>
    <t>1,np:240,4+190</t>
  </si>
  <si>
    <t>2,np:211,7+190</t>
  </si>
  <si>
    <t>3,np:203,9</t>
  </si>
  <si>
    <t>342264101R00</t>
  </si>
  <si>
    <t xml:space="preserve">Osazení reviz. dvířek do SDK podhledu, do 0,25 m2 </t>
  </si>
  <si>
    <t>55+30</t>
  </si>
  <si>
    <t>763131913U00</t>
  </si>
  <si>
    <t xml:space="preserve">Zřízení otvorů pro revizní potrubí </t>
  </si>
  <si>
    <t>941955001R01</t>
  </si>
  <si>
    <t xml:space="preserve">Lešení lehké pomocné - pro montáž sádrokartonu </t>
  </si>
  <si>
    <t>59591093</t>
  </si>
  <si>
    <t>Dvířka do sádrokartonu 600/600 s tlačným zámkem</t>
  </si>
  <si>
    <t>32</t>
  </si>
  <si>
    <t>Prostupy stěnami</t>
  </si>
  <si>
    <t>642100011RA0</t>
  </si>
  <si>
    <t>Vybour. prostupu ve stěnách tl.10-60cm zednické začištění, úklid</t>
  </si>
  <si>
    <t>169+10</t>
  </si>
  <si>
    <t>642100011RAA</t>
  </si>
  <si>
    <t>Vybour. prostupu ve stěnách tl.10-60cm šířky větší než 40cm, překlad, zednické začištění, úklid</t>
  </si>
  <si>
    <t>27+17</t>
  </si>
  <si>
    <t>642100011RAB</t>
  </si>
  <si>
    <t>Vybour. prostupu v obvod.stěně 1050x400mm zednické začištění, úklid</t>
  </si>
  <si>
    <t>34</t>
  </si>
  <si>
    <t>Požární otvory a kapotáže</t>
  </si>
  <si>
    <t>342264515RT5</t>
  </si>
  <si>
    <t>Revizní dvířka do SDK podhledu, 500x500 mm požární odolnost 90min</t>
  </si>
  <si>
    <t>2,np:2</t>
  </si>
  <si>
    <t>3,np:2</t>
  </si>
  <si>
    <t>342264516RT5</t>
  </si>
  <si>
    <t>Revizní dvířka do SDK podhledu, 600x500 mm požární odolnost 90min</t>
  </si>
  <si>
    <t>3,np:1</t>
  </si>
  <si>
    <t>342264517RT5</t>
  </si>
  <si>
    <t>Revizní dvířka do SDK podhledu, 800x600 mm požární odolnost 90min</t>
  </si>
  <si>
    <t>1,np:6</t>
  </si>
  <si>
    <t>2,np:12</t>
  </si>
  <si>
    <t>3,np:11</t>
  </si>
  <si>
    <t>342264518RT5</t>
  </si>
  <si>
    <t>Revizní dvířka do SDK podhledu, 800x800 mm požární odolnost 90min</t>
  </si>
  <si>
    <t>342267113RT5</t>
  </si>
  <si>
    <t>Požární kapotáž pro otvor 500x500mm desky protipožární PO 90min</t>
  </si>
  <si>
    <t>342267113RT6</t>
  </si>
  <si>
    <t>Požární kapotáž pro otvor 600x500mm desky protipožární PO 90min</t>
  </si>
  <si>
    <t>342267113RT7</t>
  </si>
  <si>
    <t>Požární kapotáž pro otvor 800x600mm desky protipožární PO 90min</t>
  </si>
  <si>
    <t>342267113RT8</t>
  </si>
  <si>
    <t>Požární kapotáž pro otvor 800x800mm desky protipožární PO 90min</t>
  </si>
  <si>
    <t>763131914U00</t>
  </si>
  <si>
    <t xml:space="preserve">Zřízení otvorů pro požární dvířka a kapotáž </t>
  </si>
  <si>
    <t>6+12+2+1+11+1+2</t>
  </si>
  <si>
    <t>941955002R00</t>
  </si>
  <si>
    <t>41</t>
  </si>
  <si>
    <t>Prostupy stropem</t>
  </si>
  <si>
    <t>411387531R01</t>
  </si>
  <si>
    <t xml:space="preserve">Doplnění podlah kolem prostupů stropem </t>
  </si>
  <si>
    <t>18+2</t>
  </si>
  <si>
    <t>413200011RAB</t>
  </si>
  <si>
    <t xml:space="preserve">Ocelová výměna = ztužující nosník </t>
  </si>
  <si>
    <t>611401311RT2</t>
  </si>
  <si>
    <t xml:space="preserve">Oprava omítky na stropech o ploše do 1 m2 </t>
  </si>
  <si>
    <t>713190814R01</t>
  </si>
  <si>
    <t xml:space="preserve">Odstranění tepelné izolace podhledů tl. do 20 cm </t>
  </si>
  <si>
    <t>767581802R00</t>
  </si>
  <si>
    <t xml:space="preserve">Demontáž sádrokartonových podhledů </t>
  </si>
  <si>
    <t>otvor + 100%:12*2</t>
  </si>
  <si>
    <t>767582800R00</t>
  </si>
  <si>
    <t xml:space="preserve">Demontáž podhledů - roštů </t>
  </si>
  <si>
    <t>972054491R01</t>
  </si>
  <si>
    <t xml:space="preserve">Vybourání prostupů ve stropech prefa+bet.podlaha </t>
  </si>
  <si>
    <t>m3</t>
  </si>
  <si>
    <t>1,pp:0,4*0,3*(0,25+0,15)*2</t>
  </si>
  <si>
    <t>0,93*0,43*0,4*2</t>
  </si>
  <si>
    <t>1,2*0,55*0,4*2</t>
  </si>
  <si>
    <t>1,83*0,76*0,4*1</t>
  </si>
  <si>
    <t>2,25*0,6*0,4*1</t>
  </si>
  <si>
    <t>1,np:1,83*0,76*0,4*1</t>
  </si>
  <si>
    <t>2,np:0,95*0,45*0,4*2</t>
  </si>
  <si>
    <t>3,np:0,95*0,45*0,4*2</t>
  </si>
  <si>
    <t>0,95*0,45*0,4*2</t>
  </si>
  <si>
    <t>1,16*0,66*0,4*2</t>
  </si>
  <si>
    <t>tělocvična:1,35*0,4*0,4*2</t>
  </si>
  <si>
    <t>5,22</t>
  </si>
  <si>
    <t>0</t>
  </si>
  <si>
    <t>975043121R00</t>
  </si>
  <si>
    <t xml:space="preserve">Podchycení stropu v místě zřizovaného prostupu </t>
  </si>
  <si>
    <t>64</t>
  </si>
  <si>
    <t>Výplně otvorů</t>
  </si>
  <si>
    <t>642202012RAA</t>
  </si>
  <si>
    <t>Rozšíření dveří z 80cm na 160cm (vybourání, překlad, zárubeň, nátěr, začištění) zeď tl.15cm</t>
  </si>
  <si>
    <t>1,pp:1</t>
  </si>
  <si>
    <t>642942214RT2</t>
  </si>
  <si>
    <t>Osazení zárubně do sádrokarton. příčky tl. 150 mm včetně dodávky zárubně 800/150 + nátěr</t>
  </si>
  <si>
    <t>1,np:7</t>
  </si>
  <si>
    <t>91</t>
  </si>
  <si>
    <t>Prostupy střechou</t>
  </si>
  <si>
    <t>764231430R00</t>
  </si>
  <si>
    <t xml:space="preserve">Střešní klempířina kolem otvoru </t>
  </si>
  <si>
    <t>(0,95+0,45)*2*2</t>
  </si>
  <si>
    <t>(1,16+0,66)*2*2</t>
  </si>
  <si>
    <t>12,9</t>
  </si>
  <si>
    <t>765900000RA0</t>
  </si>
  <si>
    <t>Demontáž krytiny, proříznutí latí, začištění, doplněnéí tašek</t>
  </si>
  <si>
    <t>96</t>
  </si>
  <si>
    <t>Bourání konstrukcí</t>
  </si>
  <si>
    <t>962031132R00</t>
  </si>
  <si>
    <t xml:space="preserve">Bourání příček cihelných tl. 10 cm </t>
  </si>
  <si>
    <t>1,pp:84,0</t>
  </si>
  <si>
    <t>962031133R00</t>
  </si>
  <si>
    <t xml:space="preserve">Bourání příček cihelných tl. 15 cm </t>
  </si>
  <si>
    <t>1,pp:17,7</t>
  </si>
  <si>
    <t>2,np:28,1</t>
  </si>
  <si>
    <t>962031134R00</t>
  </si>
  <si>
    <t xml:space="preserve">Bourání příček cihelných tl.230 mm </t>
  </si>
  <si>
    <t>1,pp:28,4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</si>
  <si>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</si>
  <si>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</si>
  <si>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</si>
  <si>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</si>
  <si>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</si>
  <si>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</si>
  <si>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</si>
  <si>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</si>
  <si>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</si>
  <si>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</si>
  <si>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</si>
  <si>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</si>
  <si>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</si>
  <si>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</si>
  <si>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</si>
  <si>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</si>
  <si>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rekonstrukce </t>
  </si>
  <si>
    <t>766</t>
  </si>
  <si>
    <t>Konstrukce truhlářské</t>
  </si>
  <si>
    <t>766 00-0003</t>
  </si>
  <si>
    <t xml:space="preserve">M+D dveřního kování dveří vnitřních </t>
  </si>
  <si>
    <t>11+1</t>
  </si>
  <si>
    <t>766661112R00</t>
  </si>
  <si>
    <t xml:space="preserve">Montáž dveří do zárubně, otevíravých 1kř. </t>
  </si>
  <si>
    <t>766661142R00</t>
  </si>
  <si>
    <t xml:space="preserve">Montáž dveří do zárubně, otevíravých 2kř. </t>
  </si>
  <si>
    <t>611617013</t>
  </si>
  <si>
    <t>Dveře vnitřní hl.plné dýhované 1kř. 60-90x197 cm</t>
  </si>
  <si>
    <t>611617018</t>
  </si>
  <si>
    <t>Dveře vnitřní hl.plné dýhované 2kř. 160x197 cm</t>
  </si>
  <si>
    <t>998766102R00</t>
  </si>
  <si>
    <t xml:space="preserve">Přesun hmot pro truhlářské konstrukce </t>
  </si>
  <si>
    <t>784</t>
  </si>
  <si>
    <t>Malby</t>
  </si>
  <si>
    <t>784191101R00</t>
  </si>
  <si>
    <t xml:space="preserve">Penetrace podkladu univerzální </t>
  </si>
  <si>
    <t>784195212R00</t>
  </si>
  <si>
    <t xml:space="preserve">Malba interiérová bílá 2x, vhodná i na sádrokarton </t>
  </si>
  <si>
    <t>podhled:729,1</t>
  </si>
  <si>
    <t>příčky:259,6*2</t>
  </si>
  <si>
    <t>ostatní kce = předpoklad:624,2</t>
  </si>
  <si>
    <t>1872,5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</si>
  <si>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</si>
  <si>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</si>
  <si>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</si>
  <si>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</si>
  <si>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</si>
  <si>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</si>
  <si>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</si>
  <si>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</si>
  <si>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720</t>
  </si>
  <si>
    <t>Zdravotechnická instalace</t>
  </si>
  <si>
    <t>720 01</t>
  </si>
  <si>
    <t>přeložky potrubí</t>
  </si>
  <si>
    <t>kompl</t>
  </si>
  <si>
    <t>720 Zdravotechnická instalace</t>
  </si>
  <si>
    <t>730</t>
  </si>
  <si>
    <t>Ústřední vytápění</t>
  </si>
  <si>
    <t>730 01</t>
  </si>
  <si>
    <t>730 02</t>
  </si>
  <si>
    <t>Připojení VZT jednotek na stáv. zdroj tepla</t>
  </si>
  <si>
    <t>730 Ústřední vytápění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</si>
</sst>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8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9" fillId="34" borderId="61" xfId="46" applyNumberFormat="1" applyFont="1" applyFill="1" applyBorder="1" applyAlignment="1">
      <alignment horizontal="right" wrapText="1"/>
      <protection/>
    </xf>
    <xf numFmtId="0" fontId="19" fillId="34" borderId="42" xfId="46" applyFont="1" applyFill="1" applyBorder="1" applyAlignment="1">
      <alignment horizontal="left" wrapText="1"/>
      <protection/>
    </xf>
    <xf numFmtId="0" fontId="19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1" fillId="33" borderId="19" xfId="46" applyNumberFormat="1" applyFont="1" applyFill="1" applyBorder="1" applyAlignment="1">
      <alignment horizontal="left"/>
      <protection/>
    </xf>
    <xf numFmtId="0" fontId="21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3" fillId="0" borderId="0" xfId="46" applyFont="1" applyBorder="1">
      <alignment/>
      <protection/>
    </xf>
    <xf numFmtId="3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17" fillId="34" borderId="61" xfId="46" applyNumberFormat="1" applyFont="1" applyFill="1" applyBorder="1" applyAlignment="1">
      <alignment horizontal="right" wrapTex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7" fillId="34" borderId="70" xfId="46" applyNumberFormat="1" applyFont="1" applyFill="1" applyBorder="1" applyAlignment="1">
      <alignment horizontal="left" wrapText="1"/>
      <protection/>
    </xf>
    <xf numFmtId="49" fontId="20" fillId="0" borderId="71" xfId="0" applyNumberFormat="1" applyFont="1" applyBorder="1" applyAlignment="1">
      <alignment horizontal="left" wrapText="1"/>
    </xf>
    <xf numFmtId="49" fontId="19" fillId="34" borderId="70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s%20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144">
          <cell r="C144" t="str">
            <v>Zdravotechnická instalace</v>
          </cell>
        </row>
        <row r="147">
          <cell r="C147" t="str">
            <v>Ústřední vytápění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55">
      <selection activeCell="F20" sqref="F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20170059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5"/>
      <c r="D8" s="205"/>
      <c r="E8" s="206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5">
        <f>Projektant</f>
        <v>0</v>
      </c>
      <c r="D9" s="205"/>
      <c r="E9" s="206"/>
      <c r="F9" s="13"/>
      <c r="G9" s="34"/>
      <c r="H9" s="35"/>
    </row>
    <row r="10" spans="1:8" ht="12.75">
      <c r="A10" s="29" t="s">
        <v>14</v>
      </c>
      <c r="B10" s="13"/>
      <c r="C10" s="205"/>
      <c r="D10" s="205"/>
      <c r="E10" s="205"/>
      <c r="F10" s="36"/>
      <c r="G10" s="37"/>
      <c r="H10" s="38"/>
    </row>
    <row r="11" spans="1:57" ht="13.5" customHeight="1">
      <c r="A11" s="29" t="s">
        <v>15</v>
      </c>
      <c r="B11" s="13"/>
      <c r="C11" s="205"/>
      <c r="D11" s="205"/>
      <c r="E11" s="205"/>
      <c r="F11" s="39" t="s">
        <v>16</v>
      </c>
      <c r="G11" s="40">
        <v>20170059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7"/>
      <c r="D12" s="207"/>
      <c r="E12" s="207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Rekapitulace!A25</f>
        <v>Ztížené výrobní podmínky</v>
      </c>
      <c r="E15" s="58"/>
      <c r="F15" s="59"/>
      <c r="G15" s="56">
        <f>Rekapitulace!I25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Rekapitulace!A26</f>
        <v>Oborová přirážka</v>
      </c>
      <c r="E16" s="60"/>
      <c r="F16" s="61"/>
      <c r="G16" s="56">
        <f>Rekapitulace!I26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Rekapitulace!A27</f>
        <v>Přesun stavebních kapacit</v>
      </c>
      <c r="E17" s="60"/>
      <c r="F17" s="61"/>
      <c r="G17" s="56">
        <f>Rekapitulace!I27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Rekapitulace!A28</f>
        <v>Mimostaveništní doprava</v>
      </c>
      <c r="E18" s="60"/>
      <c r="F18" s="61"/>
      <c r="G18" s="56">
        <f>Rekapitulace!I28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Rekapitulace!A29</f>
        <v>Zařízení staveniště</v>
      </c>
      <c r="E19" s="60"/>
      <c r="F19" s="61"/>
      <c r="G19" s="56">
        <f>Rekapitulace!I29</f>
        <v>0</v>
      </c>
    </row>
    <row r="20" spans="1:7" ht="15.75" customHeight="1">
      <c r="A20" s="64"/>
      <c r="B20" s="55"/>
      <c r="C20" s="56"/>
      <c r="D20" s="9" t="str">
        <f>Rekapitulace!A30</f>
        <v>Provoz investora</v>
      </c>
      <c r="E20" s="60"/>
      <c r="F20" s="61"/>
      <c r="G20" s="56">
        <f>Rekapitulace!I30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Rekapitulace!A31</f>
        <v>Kompletační činnost (IČD)</v>
      </c>
      <c r="E21" s="60"/>
      <c r="F21" s="61"/>
      <c r="G21" s="56">
        <f>Rekapitulace!I31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8" t="s">
        <v>33</v>
      </c>
      <c r="B23" s="209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0">
        <f>C23-F32</f>
        <v>0</v>
      </c>
      <c r="G30" s="211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0">
        <f>ROUND(PRODUCT(F30,C31/100),0)</f>
        <v>0</v>
      </c>
      <c r="G31" s="211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0">
        <v>0</v>
      </c>
      <c r="G32" s="211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0">
        <f>ROUND(PRODUCT(F32,C33/100),0)</f>
        <v>0</v>
      </c>
      <c r="G33" s="211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2">
        <f>ROUND(SUM(F30:F33),0)</f>
        <v>0</v>
      </c>
      <c r="G34" s="213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4"/>
      <c r="C37" s="214"/>
      <c r="D37" s="214"/>
      <c r="E37" s="214"/>
      <c r="F37" s="214"/>
      <c r="G37" s="214"/>
      <c r="H37" t="s">
        <v>5</v>
      </c>
    </row>
    <row r="38" spans="1:8" ht="12.75" customHeight="1">
      <c r="A38" s="96"/>
      <c r="B38" s="214"/>
      <c r="C38" s="214"/>
      <c r="D38" s="214"/>
      <c r="E38" s="214"/>
      <c r="F38" s="214"/>
      <c r="G38" s="214"/>
      <c r="H38" t="s">
        <v>5</v>
      </c>
    </row>
    <row r="39" spans="1:8" ht="12.75">
      <c r="A39" s="96"/>
      <c r="B39" s="214"/>
      <c r="C39" s="214"/>
      <c r="D39" s="214"/>
      <c r="E39" s="214"/>
      <c r="F39" s="214"/>
      <c r="G39" s="214"/>
      <c r="H39" t="s">
        <v>5</v>
      </c>
    </row>
    <row r="40" spans="1:8" ht="12.75">
      <c r="A40" s="96"/>
      <c r="B40" s="214"/>
      <c r="C40" s="214"/>
      <c r="D40" s="214"/>
      <c r="E40" s="214"/>
      <c r="F40" s="214"/>
      <c r="G40" s="214"/>
      <c r="H40" t="s">
        <v>5</v>
      </c>
    </row>
    <row r="41" spans="1:8" ht="12.75">
      <c r="A41" s="96"/>
      <c r="B41" s="214"/>
      <c r="C41" s="214"/>
      <c r="D41" s="214"/>
      <c r="E41" s="214"/>
      <c r="F41" s="214"/>
      <c r="G41" s="214"/>
      <c r="H41" t="s">
        <v>5</v>
      </c>
    </row>
    <row r="42" spans="1:8" ht="12.75">
      <c r="A42" s="96"/>
      <c r="B42" s="214"/>
      <c r="C42" s="214"/>
      <c r="D42" s="214"/>
      <c r="E42" s="214"/>
      <c r="F42" s="214"/>
      <c r="G42" s="214"/>
      <c r="H42" t="s">
        <v>5</v>
      </c>
    </row>
    <row r="43" spans="1:8" ht="12.75">
      <c r="A43" s="96"/>
      <c r="B43" s="214"/>
      <c r="C43" s="214"/>
      <c r="D43" s="214"/>
      <c r="E43" s="214"/>
      <c r="F43" s="214"/>
      <c r="G43" s="214"/>
      <c r="H43" t="s">
        <v>5</v>
      </c>
    </row>
    <row r="44" spans="1:8" ht="12.75">
      <c r="A44" s="96"/>
      <c r="B44" s="214"/>
      <c r="C44" s="214"/>
      <c r="D44" s="214"/>
      <c r="E44" s="214"/>
      <c r="F44" s="214"/>
      <c r="G44" s="214"/>
      <c r="H44" t="s">
        <v>5</v>
      </c>
    </row>
    <row r="45" spans="1:8" ht="0.75" customHeight="1">
      <c r="A45" s="96"/>
      <c r="B45" s="214"/>
      <c r="C45" s="214"/>
      <c r="D45" s="214"/>
      <c r="E45" s="214"/>
      <c r="F45" s="214"/>
      <c r="G45" s="214"/>
      <c r="H45" t="s">
        <v>5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20170059 ZŠ Milín - stavební úpravy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01 SÚ a prostupy při montáži VZT</v>
      </c>
      <c r="D2" s="104"/>
      <c r="E2" s="105"/>
      <c r="F2" s="104"/>
      <c r="G2" s="220"/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31</v>
      </c>
      <c r="B7" s="115" t="str">
        <f>Položky!C7</f>
        <v>Prostupy okny</v>
      </c>
      <c r="C7" s="66"/>
      <c r="D7" s="116"/>
      <c r="E7" s="201">
        <f>Položky!BA20</f>
        <v>0</v>
      </c>
      <c r="F7" s="202">
        <f>Položky!BB20</f>
        <v>0</v>
      </c>
      <c r="G7" s="202">
        <f>Položky!BC20</f>
        <v>0</v>
      </c>
      <c r="H7" s="202">
        <f>Položky!BD20</f>
        <v>0</v>
      </c>
      <c r="I7" s="203">
        <f>Položky!BE20</f>
        <v>0</v>
      </c>
    </row>
    <row r="8" spans="1:9" s="35" customFormat="1" ht="12.75">
      <c r="A8" s="200" t="str">
        <f>Položky!B21</f>
        <v>311</v>
      </c>
      <c r="B8" s="115" t="str">
        <f>Položky!C21</f>
        <v>Sádrokartonové konstrukce</v>
      </c>
      <c r="C8" s="66"/>
      <c r="D8" s="116"/>
      <c r="E8" s="201">
        <f>Položky!BA41</f>
        <v>0</v>
      </c>
      <c r="F8" s="202">
        <f>Položky!BB41</f>
        <v>0</v>
      </c>
      <c r="G8" s="202">
        <f>Položky!BC41</f>
        <v>0</v>
      </c>
      <c r="H8" s="202">
        <f>Položky!BD41</f>
        <v>0</v>
      </c>
      <c r="I8" s="203">
        <f>Položky!BE41</f>
        <v>0</v>
      </c>
    </row>
    <row r="9" spans="1:9" s="35" customFormat="1" ht="12.75">
      <c r="A9" s="200" t="str">
        <f>Položky!B42</f>
        <v>32</v>
      </c>
      <c r="B9" s="115" t="str">
        <f>Položky!C42</f>
        <v>Prostupy stěnami</v>
      </c>
      <c r="C9" s="66"/>
      <c r="D9" s="116"/>
      <c r="E9" s="201">
        <f>Položky!BA48</f>
        <v>0</v>
      </c>
      <c r="F9" s="202">
        <f>Položky!BB48</f>
        <v>0</v>
      </c>
      <c r="G9" s="202">
        <f>Položky!BC48</f>
        <v>0</v>
      </c>
      <c r="H9" s="202">
        <f>Položky!BD48</f>
        <v>0</v>
      </c>
      <c r="I9" s="203">
        <f>Položky!BE48</f>
        <v>0</v>
      </c>
    </row>
    <row r="10" spans="1:9" s="35" customFormat="1" ht="12.75">
      <c r="A10" s="200" t="str">
        <f>Položky!B49</f>
        <v>34</v>
      </c>
      <c r="B10" s="115" t="str">
        <f>Položky!C49</f>
        <v>Požární otvory a kapotáže</v>
      </c>
      <c r="C10" s="66"/>
      <c r="D10" s="116"/>
      <c r="E10" s="201">
        <f>Položky!BA75</f>
        <v>0</v>
      </c>
      <c r="F10" s="202">
        <f>Položky!BB75</f>
        <v>0</v>
      </c>
      <c r="G10" s="202">
        <f>Položky!BC75</f>
        <v>0</v>
      </c>
      <c r="H10" s="202">
        <f>Položky!BD75</f>
        <v>0</v>
      </c>
      <c r="I10" s="203">
        <f>Položky!BE75</f>
        <v>0</v>
      </c>
    </row>
    <row r="11" spans="1:9" s="35" customFormat="1" ht="12.75">
      <c r="A11" s="200" t="str">
        <f>Položky!B76</f>
        <v>41</v>
      </c>
      <c r="B11" s="115" t="str">
        <f>Položky!C76</f>
        <v>Prostupy stropem</v>
      </c>
      <c r="C11" s="66"/>
      <c r="D11" s="116"/>
      <c r="E11" s="201">
        <f>Položky!BA108</f>
        <v>0</v>
      </c>
      <c r="F11" s="202">
        <f>Položky!BB108</f>
        <v>0</v>
      </c>
      <c r="G11" s="202">
        <f>Položky!BC108</f>
        <v>0</v>
      </c>
      <c r="H11" s="202">
        <f>Položky!BD108</f>
        <v>0</v>
      </c>
      <c r="I11" s="203">
        <f>Položky!BE108</f>
        <v>0</v>
      </c>
    </row>
    <row r="12" spans="1:9" s="35" customFormat="1" ht="12.75">
      <c r="A12" s="200" t="str">
        <f>Položky!B109</f>
        <v>64</v>
      </c>
      <c r="B12" s="115" t="str">
        <f>Položky!C109</f>
        <v>Výplně otvorů</v>
      </c>
      <c r="C12" s="66"/>
      <c r="D12" s="116"/>
      <c r="E12" s="201">
        <f>Položky!BA116</f>
        <v>0</v>
      </c>
      <c r="F12" s="202">
        <f>Položky!BB116</f>
        <v>0</v>
      </c>
      <c r="G12" s="202">
        <f>Položky!BC116</f>
        <v>0</v>
      </c>
      <c r="H12" s="202">
        <f>Položky!BD116</f>
        <v>0</v>
      </c>
      <c r="I12" s="203">
        <f>Položky!BE116</f>
        <v>0</v>
      </c>
    </row>
    <row r="13" spans="1:9" s="35" customFormat="1" ht="12.75">
      <c r="A13" s="200" t="str">
        <f>Položky!B117</f>
        <v>91</v>
      </c>
      <c r="B13" s="115" t="str">
        <f>Položky!C117</f>
        <v>Prostupy střechou</v>
      </c>
      <c r="C13" s="66"/>
      <c r="D13" s="116"/>
      <c r="E13" s="201">
        <f>Položky!BA125</f>
        <v>0</v>
      </c>
      <c r="F13" s="202">
        <f>Položky!BB125</f>
        <v>0</v>
      </c>
      <c r="G13" s="202">
        <f>Položky!BC125</f>
        <v>0</v>
      </c>
      <c r="H13" s="202">
        <f>Položky!BD125</f>
        <v>0</v>
      </c>
      <c r="I13" s="203">
        <f>Položky!BE125</f>
        <v>0</v>
      </c>
    </row>
    <row r="14" spans="1:9" s="35" customFormat="1" ht="12.75">
      <c r="A14" s="200" t="str">
        <f>Položky!B126</f>
        <v>96</v>
      </c>
      <c r="B14" s="115" t="str">
        <f>Položky!C126</f>
        <v>Bourání konstrukcí</v>
      </c>
      <c r="C14" s="66"/>
      <c r="D14" s="116"/>
      <c r="E14" s="201">
        <f>Položky!BA140</f>
        <v>0</v>
      </c>
      <c r="F14" s="202">
        <f>Položky!BB140</f>
        <v>0</v>
      </c>
      <c r="G14" s="202">
        <f>Položky!BC140</f>
        <v>0</v>
      </c>
      <c r="H14" s="202">
        <f>Položky!BD140</f>
        <v>0</v>
      </c>
      <c r="I14" s="203">
        <f>Položky!BE140</f>
        <v>0</v>
      </c>
    </row>
    <row r="15" spans="1:9" s="35" customFormat="1" ht="12.75">
      <c r="A15" s="200" t="str">
        <f>Položky!B141</f>
        <v>99</v>
      </c>
      <c r="B15" s="115" t="str">
        <f>Položky!C141</f>
        <v>Staveništní přesun hmot</v>
      </c>
      <c r="C15" s="66"/>
      <c r="D15" s="116"/>
      <c r="E15" s="201">
        <f>Položky!BA143</f>
        <v>0</v>
      </c>
      <c r="F15" s="202">
        <f>Položky!BB143</f>
        <v>0</v>
      </c>
      <c r="G15" s="202">
        <f>Položky!BC143</f>
        <v>0</v>
      </c>
      <c r="H15" s="202">
        <f>Položky!BD143</f>
        <v>0</v>
      </c>
      <c r="I15" s="203">
        <f>Položky!BE143</f>
        <v>0</v>
      </c>
    </row>
    <row r="16" spans="1:9" s="35" customFormat="1" ht="12.75">
      <c r="A16" s="200" t="s">
        <v>277</v>
      </c>
      <c r="B16" s="115" t="str">
        <f>'[1]Položky'!C144</f>
        <v>Zdravotechnická instalace</v>
      </c>
      <c r="C16" s="66"/>
      <c r="D16" s="116"/>
      <c r="E16" s="201">
        <v>0</v>
      </c>
      <c r="F16" s="202">
        <v>0</v>
      </c>
      <c r="G16" s="202">
        <v>0</v>
      </c>
      <c r="H16" s="202">
        <v>0</v>
      </c>
      <c r="I16" s="203">
        <v>0</v>
      </c>
    </row>
    <row r="17" spans="1:9" s="35" customFormat="1" ht="12.75">
      <c r="A17" s="200" t="s">
        <v>283</v>
      </c>
      <c r="B17" s="115" t="str">
        <f>'[1]Položky'!C147</f>
        <v>Ústřední vytápění</v>
      </c>
      <c r="C17" s="66"/>
      <c r="D17" s="116"/>
      <c r="E17" s="201">
        <v>0</v>
      </c>
      <c r="F17" s="202">
        <v>0</v>
      </c>
      <c r="G17" s="202">
        <v>0</v>
      </c>
      <c r="H17" s="202">
        <v>0</v>
      </c>
      <c r="I17" s="203">
        <v>0</v>
      </c>
    </row>
    <row r="18" spans="1:9" s="35" customFormat="1" ht="12.75">
      <c r="A18" s="200" t="str">
        <f>Položky!B151</f>
        <v>766</v>
      </c>
      <c r="B18" s="115" t="str">
        <f>Položky!C151</f>
        <v>Konstrukce truhlářské</v>
      </c>
      <c r="C18" s="66"/>
      <c r="D18" s="116"/>
      <c r="E18" s="201">
        <f>Položky!BA159</f>
        <v>0</v>
      </c>
      <c r="F18" s="202">
        <f>Položky!BB159</f>
        <v>0</v>
      </c>
      <c r="G18" s="202">
        <f>Položky!BC159</f>
        <v>0</v>
      </c>
      <c r="H18" s="202">
        <f>Položky!BD159</f>
        <v>0</v>
      </c>
      <c r="I18" s="203">
        <f>Položky!BE159</f>
        <v>0</v>
      </c>
    </row>
    <row r="19" spans="1:9" s="35" customFormat="1" ht="13.5" thickBot="1">
      <c r="A19" s="200" t="str">
        <f>Položky!B160</f>
        <v>784</v>
      </c>
      <c r="B19" s="115" t="str">
        <f>Položky!C160</f>
        <v>Malby</v>
      </c>
      <c r="C19" s="66"/>
      <c r="D19" s="116"/>
      <c r="E19" s="201">
        <f>Položky!BA169</f>
        <v>0</v>
      </c>
      <c r="F19" s="202">
        <f>Položky!BB169</f>
        <v>0</v>
      </c>
      <c r="G19" s="202">
        <f>Položky!BC169</f>
        <v>0</v>
      </c>
      <c r="H19" s="202">
        <f>Položky!BD169</f>
        <v>0</v>
      </c>
      <c r="I19" s="203">
        <f>Položky!BE169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 t="s">
        <v>269</v>
      </c>
      <c r="B25" s="55"/>
      <c r="C25" s="55"/>
      <c r="D25" s="131"/>
      <c r="E25" s="132"/>
      <c r="F25" s="133"/>
      <c r="G25" s="134">
        <f aca="true" t="shared" si="0" ref="G25:G32">CHOOSE(BA25+1,HSV+PSV,HSV+PSV+Mont,HSV+PSV+Dodavka+Mont,HSV,PSV,Mont,Dodavka,Mont+Dodavka,0)</f>
        <v>0</v>
      </c>
      <c r="H25" s="135"/>
      <c r="I25" s="136">
        <f aca="true" t="shared" si="1" ref="I25:I32">E25+F25*G25/100</f>
        <v>0</v>
      </c>
      <c r="BA25">
        <v>0</v>
      </c>
    </row>
    <row r="26" spans="1:53" ht="12.75">
      <c r="A26" s="64" t="s">
        <v>270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271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272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273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274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275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64" t="s">
        <v>276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>
      <c r="A33" s="137"/>
      <c r="B33" s="138" t="s">
        <v>63</v>
      </c>
      <c r="C33" s="139"/>
      <c r="D33" s="140"/>
      <c r="E33" s="141"/>
      <c r="F33" s="142"/>
      <c r="G33" s="142"/>
      <c r="H33" s="223">
        <f>SUM(I25:I32)</f>
        <v>0</v>
      </c>
      <c r="I33" s="224"/>
    </row>
    <row r="35" spans="2:9" ht="12.75">
      <c r="B35" s="123"/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</sheetData>
  <sheetProtection/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42"/>
  <sheetViews>
    <sheetView showGridLines="0" showZeros="0" tabSelected="1" zoomScalePageLayoutView="0" workbookViewId="0" topLeftCell="A1">
      <selection activeCell="G169" sqref="A1:G16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8" t="s">
        <v>75</v>
      </c>
      <c r="B1" s="228"/>
      <c r="C1" s="228"/>
      <c r="D1" s="228"/>
      <c r="E1" s="228"/>
      <c r="F1" s="228"/>
      <c r="G1" s="22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20170059 ZŠ Milín - stavební úpravy</v>
      </c>
      <c r="D3" s="151"/>
      <c r="E3" s="152" t="s">
        <v>64</v>
      </c>
      <c r="F3" s="153" t="str">
        <f>Rekapitulace!H1</f>
        <v>20170059</v>
      </c>
      <c r="G3" s="154"/>
    </row>
    <row r="4" spans="1:7" ht="13.5" thickBot="1">
      <c r="A4" s="229" t="s">
        <v>50</v>
      </c>
      <c r="B4" s="219"/>
      <c r="C4" s="103" t="str">
        <f>CONCATENATE(cisloobjektu," ",nazevobjektu)</f>
        <v>01 SÚ a prostupy při montáži VZT</v>
      </c>
      <c r="D4" s="155"/>
      <c r="E4" s="230">
        <f>Rekapitulace!G2</f>
        <v>0</v>
      </c>
      <c r="F4" s="231"/>
      <c r="G4" s="23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10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0.27013</v>
      </c>
    </row>
    <row r="9" spans="1:104" ht="22.5">
      <c r="A9" s="171">
        <v>2</v>
      </c>
      <c r="B9" s="172" t="s">
        <v>85</v>
      </c>
      <c r="C9" s="173" t="s">
        <v>86</v>
      </c>
      <c r="D9" s="174" t="s">
        <v>84</v>
      </c>
      <c r="E9" s="175">
        <v>10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0.03562</v>
      </c>
    </row>
    <row r="10" spans="1:104" ht="12.75">
      <c r="A10" s="171">
        <v>3</v>
      </c>
      <c r="B10" s="172" t="s">
        <v>87</v>
      </c>
      <c r="C10" s="173" t="s">
        <v>88</v>
      </c>
      <c r="D10" s="174" t="s">
        <v>89</v>
      </c>
      <c r="E10" s="175">
        <v>40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7</v>
      </c>
      <c r="AC10" s="146">
        <v>7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7</v>
      </c>
      <c r="CZ10" s="146">
        <v>0.00353</v>
      </c>
    </row>
    <row r="11" spans="1:15" ht="12.75">
      <c r="A11" s="178"/>
      <c r="B11" s="180"/>
      <c r="C11" s="227" t="s">
        <v>90</v>
      </c>
      <c r="D11" s="226"/>
      <c r="E11" s="181">
        <v>21.6</v>
      </c>
      <c r="F11" s="182"/>
      <c r="G11" s="183"/>
      <c r="M11" s="179" t="s">
        <v>90</v>
      </c>
      <c r="O11" s="170"/>
    </row>
    <row r="12" spans="1:15" ht="12.75">
      <c r="A12" s="178"/>
      <c r="B12" s="180"/>
      <c r="C12" s="227" t="s">
        <v>91</v>
      </c>
      <c r="D12" s="226"/>
      <c r="E12" s="181">
        <v>18.4</v>
      </c>
      <c r="F12" s="182"/>
      <c r="G12" s="183"/>
      <c r="M12" s="179" t="s">
        <v>91</v>
      </c>
      <c r="O12" s="170"/>
    </row>
    <row r="13" spans="1:104" ht="12.75">
      <c r="A13" s="171">
        <v>4</v>
      </c>
      <c r="B13" s="172" t="s">
        <v>92</v>
      </c>
      <c r="C13" s="173" t="s">
        <v>93</v>
      </c>
      <c r="D13" s="174" t="s">
        <v>94</v>
      </c>
      <c r="E13" s="175">
        <v>20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0.00121</v>
      </c>
    </row>
    <row r="14" spans="1:104" ht="12.75">
      <c r="A14" s="171">
        <v>5</v>
      </c>
      <c r="B14" s="172" t="s">
        <v>95</v>
      </c>
      <c r="C14" s="173" t="s">
        <v>96</v>
      </c>
      <c r="D14" s="174" t="s">
        <v>84</v>
      </c>
      <c r="E14" s="175">
        <v>10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6</v>
      </c>
      <c r="B15" s="172" t="s">
        <v>97</v>
      </c>
      <c r="C15" s="173" t="s">
        <v>98</v>
      </c>
      <c r="D15" s="174" t="s">
        <v>94</v>
      </c>
      <c r="E15" s="175">
        <v>9.12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0.00219</v>
      </c>
    </row>
    <row r="16" spans="1:15" ht="12.75">
      <c r="A16" s="178"/>
      <c r="B16" s="180"/>
      <c r="C16" s="227" t="s">
        <v>99</v>
      </c>
      <c r="D16" s="226"/>
      <c r="E16" s="181">
        <v>1.44</v>
      </c>
      <c r="F16" s="182"/>
      <c r="G16" s="183"/>
      <c r="M16" s="179" t="s">
        <v>99</v>
      </c>
      <c r="O16" s="170"/>
    </row>
    <row r="17" spans="1:15" ht="12.75">
      <c r="A17" s="178"/>
      <c r="B17" s="180"/>
      <c r="C17" s="227" t="s">
        <v>99</v>
      </c>
      <c r="D17" s="226"/>
      <c r="E17" s="181">
        <v>1.44</v>
      </c>
      <c r="F17" s="182"/>
      <c r="G17" s="183"/>
      <c r="M17" s="179" t="s">
        <v>99</v>
      </c>
      <c r="O17" s="170"/>
    </row>
    <row r="18" spans="1:15" ht="12.75">
      <c r="A18" s="178"/>
      <c r="B18" s="180"/>
      <c r="C18" s="227" t="s">
        <v>99</v>
      </c>
      <c r="D18" s="226"/>
      <c r="E18" s="181">
        <v>1.44</v>
      </c>
      <c r="F18" s="182"/>
      <c r="G18" s="183"/>
      <c r="M18" s="179" t="s">
        <v>99</v>
      </c>
      <c r="O18" s="170"/>
    </row>
    <row r="19" spans="1:15" ht="12.75">
      <c r="A19" s="178"/>
      <c r="B19" s="180"/>
      <c r="C19" s="227" t="s">
        <v>100</v>
      </c>
      <c r="D19" s="226"/>
      <c r="E19" s="181">
        <v>4.8</v>
      </c>
      <c r="F19" s="182"/>
      <c r="G19" s="183"/>
      <c r="M19" s="179" t="s">
        <v>100</v>
      </c>
      <c r="O19" s="170"/>
    </row>
    <row r="20" spans="1:57" ht="12.75">
      <c r="A20" s="184"/>
      <c r="B20" s="185" t="s">
        <v>73</v>
      </c>
      <c r="C20" s="186" t="str">
        <f>CONCATENATE(B7," ",C7)</f>
        <v>31 Prostupy okny</v>
      </c>
      <c r="D20" s="187"/>
      <c r="E20" s="188"/>
      <c r="F20" s="189"/>
      <c r="G20" s="190">
        <f>SUM(G7:G19)</f>
        <v>0</v>
      </c>
      <c r="O20" s="170">
        <v>4</v>
      </c>
      <c r="BA20" s="191">
        <f>SUM(BA7:BA19)</f>
        <v>0</v>
      </c>
      <c r="BB20" s="191">
        <f>SUM(BB7:BB19)</f>
        <v>0</v>
      </c>
      <c r="BC20" s="191">
        <f>SUM(BC7:BC19)</f>
        <v>0</v>
      </c>
      <c r="BD20" s="191">
        <f>SUM(BD7:BD19)</f>
        <v>0</v>
      </c>
      <c r="BE20" s="191">
        <f>SUM(BE7:BE19)</f>
        <v>0</v>
      </c>
    </row>
    <row r="21" spans="1:15" ht="12.75">
      <c r="A21" s="163" t="s">
        <v>72</v>
      </c>
      <c r="B21" s="164" t="s">
        <v>101</v>
      </c>
      <c r="C21" s="165" t="s">
        <v>102</v>
      </c>
      <c r="D21" s="166"/>
      <c r="E21" s="167"/>
      <c r="F21" s="167"/>
      <c r="G21" s="168"/>
      <c r="H21" s="169"/>
      <c r="I21" s="169"/>
      <c r="O21" s="170">
        <v>1</v>
      </c>
    </row>
    <row r="22" spans="1:104" ht="22.5">
      <c r="A22" s="171">
        <v>7</v>
      </c>
      <c r="B22" s="172" t="s">
        <v>103</v>
      </c>
      <c r="C22" s="173" t="s">
        <v>104</v>
      </c>
      <c r="D22" s="174" t="s">
        <v>94</v>
      </c>
      <c r="E22" s="175">
        <v>259.6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0.05979</v>
      </c>
    </row>
    <row r="23" spans="1:15" ht="12.75">
      <c r="A23" s="178"/>
      <c r="B23" s="180"/>
      <c r="C23" s="225" t="s">
        <v>105</v>
      </c>
      <c r="D23" s="226"/>
      <c r="E23" s="204">
        <v>0</v>
      </c>
      <c r="F23" s="182"/>
      <c r="G23" s="183"/>
      <c r="M23" s="179" t="s">
        <v>105</v>
      </c>
      <c r="O23" s="170"/>
    </row>
    <row r="24" spans="1:15" ht="12.75">
      <c r="A24" s="178"/>
      <c r="B24" s="180"/>
      <c r="C24" s="225" t="s">
        <v>106</v>
      </c>
      <c r="D24" s="226"/>
      <c r="E24" s="204">
        <v>186.4</v>
      </c>
      <c r="F24" s="182"/>
      <c r="G24" s="183"/>
      <c r="M24" s="179" t="s">
        <v>106</v>
      </c>
      <c r="O24" s="170"/>
    </row>
    <row r="25" spans="1:15" ht="12.75">
      <c r="A25" s="178"/>
      <c r="B25" s="180"/>
      <c r="C25" s="225" t="s">
        <v>107</v>
      </c>
      <c r="D25" s="226"/>
      <c r="E25" s="204">
        <v>50.6</v>
      </c>
      <c r="F25" s="182"/>
      <c r="G25" s="183"/>
      <c r="M25" s="179" t="s">
        <v>107</v>
      </c>
      <c r="O25" s="170"/>
    </row>
    <row r="26" spans="1:15" ht="12.75">
      <c r="A26" s="178"/>
      <c r="B26" s="180"/>
      <c r="C26" s="225" t="s">
        <v>108</v>
      </c>
      <c r="D26" s="226"/>
      <c r="E26" s="204">
        <v>22.55</v>
      </c>
      <c r="F26" s="182"/>
      <c r="G26" s="183"/>
      <c r="M26" s="179" t="s">
        <v>108</v>
      </c>
      <c r="O26" s="170"/>
    </row>
    <row r="27" spans="1:15" ht="12.75">
      <c r="A27" s="178"/>
      <c r="B27" s="180"/>
      <c r="C27" s="225" t="s">
        <v>109</v>
      </c>
      <c r="D27" s="226"/>
      <c r="E27" s="204">
        <v>259.55</v>
      </c>
      <c r="F27" s="182"/>
      <c r="G27" s="183"/>
      <c r="M27" s="179" t="s">
        <v>109</v>
      </c>
      <c r="O27" s="170"/>
    </row>
    <row r="28" spans="1:15" ht="12.75">
      <c r="A28" s="178"/>
      <c r="B28" s="180"/>
      <c r="C28" s="227" t="s">
        <v>110</v>
      </c>
      <c r="D28" s="226"/>
      <c r="E28" s="181">
        <v>259.6</v>
      </c>
      <c r="F28" s="182"/>
      <c r="G28" s="183"/>
      <c r="M28" s="179" t="s">
        <v>110</v>
      </c>
      <c r="O28" s="170"/>
    </row>
    <row r="29" spans="1:104" ht="22.5">
      <c r="A29" s="171">
        <v>8</v>
      </c>
      <c r="B29" s="172" t="s">
        <v>111</v>
      </c>
      <c r="C29" s="173" t="s">
        <v>112</v>
      </c>
      <c r="D29" s="174" t="s">
        <v>94</v>
      </c>
      <c r="E29" s="175">
        <v>1109.1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0.0201</v>
      </c>
    </row>
    <row r="30" spans="1:15" ht="12.75">
      <c r="A30" s="178"/>
      <c r="B30" s="180"/>
      <c r="C30" s="227" t="s">
        <v>113</v>
      </c>
      <c r="D30" s="226"/>
      <c r="E30" s="181">
        <v>73.1</v>
      </c>
      <c r="F30" s="182"/>
      <c r="G30" s="183"/>
      <c r="M30" s="179" t="s">
        <v>113</v>
      </c>
      <c r="O30" s="170"/>
    </row>
    <row r="31" spans="1:15" ht="12.75">
      <c r="A31" s="178"/>
      <c r="B31" s="180"/>
      <c r="C31" s="227" t="s">
        <v>114</v>
      </c>
      <c r="D31" s="226"/>
      <c r="E31" s="181">
        <v>430.4</v>
      </c>
      <c r="F31" s="182"/>
      <c r="G31" s="183"/>
      <c r="M31" s="179" t="s">
        <v>114</v>
      </c>
      <c r="O31" s="170"/>
    </row>
    <row r="32" spans="1:15" ht="12.75">
      <c r="A32" s="178"/>
      <c r="B32" s="180"/>
      <c r="C32" s="227" t="s">
        <v>115</v>
      </c>
      <c r="D32" s="226"/>
      <c r="E32" s="181">
        <v>401.7</v>
      </c>
      <c r="F32" s="182"/>
      <c r="G32" s="183"/>
      <c r="M32" s="179" t="s">
        <v>115</v>
      </c>
      <c r="O32" s="170"/>
    </row>
    <row r="33" spans="1:15" ht="12.75">
      <c r="A33" s="178"/>
      <c r="B33" s="180"/>
      <c r="C33" s="227" t="s">
        <v>116</v>
      </c>
      <c r="D33" s="226"/>
      <c r="E33" s="181">
        <v>203.9</v>
      </c>
      <c r="F33" s="182"/>
      <c r="G33" s="183"/>
      <c r="M33" s="179" t="s">
        <v>116</v>
      </c>
      <c r="O33" s="170"/>
    </row>
    <row r="34" spans="1:104" ht="12.75">
      <c r="A34" s="171">
        <v>9</v>
      </c>
      <c r="B34" s="172" t="s">
        <v>117</v>
      </c>
      <c r="C34" s="173" t="s">
        <v>118</v>
      </c>
      <c r="D34" s="174" t="s">
        <v>84</v>
      </c>
      <c r="E34" s="175">
        <v>85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0.00016</v>
      </c>
    </row>
    <row r="35" spans="1:15" ht="12.75">
      <c r="A35" s="178"/>
      <c r="B35" s="180"/>
      <c r="C35" s="227" t="s">
        <v>119</v>
      </c>
      <c r="D35" s="226"/>
      <c r="E35" s="181">
        <v>85</v>
      </c>
      <c r="F35" s="182"/>
      <c r="G35" s="183"/>
      <c r="M35" s="179" t="s">
        <v>119</v>
      </c>
      <c r="O35" s="170"/>
    </row>
    <row r="36" spans="1:104" ht="12.75">
      <c r="A36" s="171">
        <v>10</v>
      </c>
      <c r="B36" s="172" t="s">
        <v>120</v>
      </c>
      <c r="C36" s="173" t="s">
        <v>121</v>
      </c>
      <c r="D36" s="174" t="s">
        <v>84</v>
      </c>
      <c r="E36" s="175">
        <v>85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7</v>
      </c>
      <c r="CZ36" s="146">
        <v>0.00154</v>
      </c>
    </row>
    <row r="37" spans="1:15" ht="12.75">
      <c r="A37" s="178"/>
      <c r="B37" s="180"/>
      <c r="C37" s="227" t="s">
        <v>119</v>
      </c>
      <c r="D37" s="226"/>
      <c r="E37" s="181">
        <v>85</v>
      </c>
      <c r="F37" s="182"/>
      <c r="G37" s="183"/>
      <c r="M37" s="179" t="s">
        <v>119</v>
      </c>
      <c r="O37" s="170"/>
    </row>
    <row r="38" spans="1:104" ht="12.75">
      <c r="A38" s="171">
        <v>11</v>
      </c>
      <c r="B38" s="172" t="s">
        <v>122</v>
      </c>
      <c r="C38" s="173" t="s">
        <v>123</v>
      </c>
      <c r="D38" s="174" t="s">
        <v>94</v>
      </c>
      <c r="E38" s="175">
        <v>1000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0.00121</v>
      </c>
    </row>
    <row r="39" spans="1:104" ht="12.75">
      <c r="A39" s="171">
        <v>12</v>
      </c>
      <c r="B39" s="172" t="s">
        <v>124</v>
      </c>
      <c r="C39" s="173" t="s">
        <v>125</v>
      </c>
      <c r="D39" s="174" t="s">
        <v>84</v>
      </c>
      <c r="E39" s="175">
        <v>85</v>
      </c>
      <c r="F39" s="175">
        <v>0</v>
      </c>
      <c r="G39" s="176">
        <f>E39*F39</f>
        <v>0</v>
      </c>
      <c r="O39" s="170">
        <v>2</v>
      </c>
      <c r="AA39" s="146">
        <v>3</v>
      </c>
      <c r="AB39" s="146">
        <v>1</v>
      </c>
      <c r="AC39" s="146">
        <v>59591093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3</v>
      </c>
      <c r="CB39" s="177">
        <v>1</v>
      </c>
      <c r="CZ39" s="146">
        <v>0.00565</v>
      </c>
    </row>
    <row r="40" spans="1:15" ht="12.75">
      <c r="A40" s="178"/>
      <c r="B40" s="180"/>
      <c r="C40" s="227" t="s">
        <v>119</v>
      </c>
      <c r="D40" s="226"/>
      <c r="E40" s="181">
        <v>85</v>
      </c>
      <c r="F40" s="182"/>
      <c r="G40" s="183"/>
      <c r="M40" s="179" t="s">
        <v>119</v>
      </c>
      <c r="O40" s="170"/>
    </row>
    <row r="41" spans="1:57" ht="12.75">
      <c r="A41" s="184"/>
      <c r="B41" s="185" t="s">
        <v>73</v>
      </c>
      <c r="C41" s="186" t="str">
        <f>CONCATENATE(B21," ",C21)</f>
        <v>311 Sádrokartonové konstrukce</v>
      </c>
      <c r="D41" s="187"/>
      <c r="E41" s="188"/>
      <c r="F41" s="189"/>
      <c r="G41" s="190">
        <f>SUM(G21:G40)</f>
        <v>0</v>
      </c>
      <c r="O41" s="170">
        <v>4</v>
      </c>
      <c r="BA41" s="191">
        <f>SUM(BA21:BA40)</f>
        <v>0</v>
      </c>
      <c r="BB41" s="191">
        <f>SUM(BB21:BB40)</f>
        <v>0</v>
      </c>
      <c r="BC41" s="191">
        <f>SUM(BC21:BC40)</f>
        <v>0</v>
      </c>
      <c r="BD41" s="191">
        <f>SUM(BD21:BD40)</f>
        <v>0</v>
      </c>
      <c r="BE41" s="191">
        <f>SUM(BE21:BE40)</f>
        <v>0</v>
      </c>
    </row>
    <row r="42" spans="1:15" ht="12.75">
      <c r="A42" s="163" t="s">
        <v>72</v>
      </c>
      <c r="B42" s="164" t="s">
        <v>126</v>
      </c>
      <c r="C42" s="165" t="s">
        <v>127</v>
      </c>
      <c r="D42" s="166"/>
      <c r="E42" s="167"/>
      <c r="F42" s="167"/>
      <c r="G42" s="168"/>
      <c r="H42" s="169"/>
      <c r="I42" s="169"/>
      <c r="O42" s="170">
        <v>1</v>
      </c>
    </row>
    <row r="43" spans="1:104" ht="22.5">
      <c r="A43" s="171">
        <v>13</v>
      </c>
      <c r="B43" s="172" t="s">
        <v>128</v>
      </c>
      <c r="C43" s="173" t="s">
        <v>129</v>
      </c>
      <c r="D43" s="174" t="s">
        <v>84</v>
      </c>
      <c r="E43" s="175">
        <v>179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0.24232</v>
      </c>
    </row>
    <row r="44" spans="1:15" ht="12.75">
      <c r="A44" s="178"/>
      <c r="B44" s="180"/>
      <c r="C44" s="227" t="s">
        <v>130</v>
      </c>
      <c r="D44" s="226"/>
      <c r="E44" s="181">
        <v>179</v>
      </c>
      <c r="F44" s="182"/>
      <c r="G44" s="183"/>
      <c r="M44" s="179" t="s">
        <v>130</v>
      </c>
      <c r="O44" s="170"/>
    </row>
    <row r="45" spans="1:104" ht="22.5">
      <c r="A45" s="171">
        <v>14</v>
      </c>
      <c r="B45" s="172" t="s">
        <v>131</v>
      </c>
      <c r="C45" s="173" t="s">
        <v>132</v>
      </c>
      <c r="D45" s="174" t="s">
        <v>84</v>
      </c>
      <c r="E45" s="175">
        <v>44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0.24232</v>
      </c>
    </row>
    <row r="46" spans="1:15" ht="12.75">
      <c r="A46" s="178"/>
      <c r="B46" s="180"/>
      <c r="C46" s="227" t="s">
        <v>133</v>
      </c>
      <c r="D46" s="226"/>
      <c r="E46" s="181">
        <v>44</v>
      </c>
      <c r="F46" s="182"/>
      <c r="G46" s="183"/>
      <c r="M46" s="179" t="s">
        <v>133</v>
      </c>
      <c r="O46" s="170"/>
    </row>
    <row r="47" spans="1:104" ht="22.5">
      <c r="A47" s="171">
        <v>15</v>
      </c>
      <c r="B47" s="172" t="s">
        <v>134</v>
      </c>
      <c r="C47" s="173" t="s">
        <v>135</v>
      </c>
      <c r="D47" s="174" t="s">
        <v>84</v>
      </c>
      <c r="E47" s="175">
        <v>2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0.39311</v>
      </c>
    </row>
    <row r="48" spans="1:57" ht="12.75">
      <c r="A48" s="184"/>
      <c r="B48" s="185" t="s">
        <v>73</v>
      </c>
      <c r="C48" s="186" t="str">
        <f>CONCATENATE(B42," ",C42)</f>
        <v>32 Prostupy stěnami</v>
      </c>
      <c r="D48" s="187"/>
      <c r="E48" s="188"/>
      <c r="F48" s="189"/>
      <c r="G48" s="190">
        <f>SUM(G42:G47)</f>
        <v>0</v>
      </c>
      <c r="O48" s="170">
        <v>4</v>
      </c>
      <c r="BA48" s="191">
        <f>SUM(BA42:BA47)</f>
        <v>0</v>
      </c>
      <c r="BB48" s="191">
        <f>SUM(BB42:BB47)</f>
        <v>0</v>
      </c>
      <c r="BC48" s="191">
        <f>SUM(BC42:BC47)</f>
        <v>0</v>
      </c>
      <c r="BD48" s="191">
        <f>SUM(BD42:BD47)</f>
        <v>0</v>
      </c>
      <c r="BE48" s="191">
        <f>SUM(BE42:BE47)</f>
        <v>0</v>
      </c>
    </row>
    <row r="49" spans="1:15" ht="12.75">
      <c r="A49" s="163" t="s">
        <v>72</v>
      </c>
      <c r="B49" s="164" t="s">
        <v>136</v>
      </c>
      <c r="C49" s="165" t="s">
        <v>137</v>
      </c>
      <c r="D49" s="166"/>
      <c r="E49" s="167"/>
      <c r="F49" s="167"/>
      <c r="G49" s="168"/>
      <c r="H49" s="169"/>
      <c r="I49" s="169"/>
      <c r="O49" s="170">
        <v>1</v>
      </c>
    </row>
    <row r="50" spans="1:104" ht="22.5">
      <c r="A50" s="171">
        <v>16</v>
      </c>
      <c r="B50" s="172" t="s">
        <v>138</v>
      </c>
      <c r="C50" s="173" t="s">
        <v>139</v>
      </c>
      <c r="D50" s="174" t="s">
        <v>84</v>
      </c>
      <c r="E50" s="175">
        <v>4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0</v>
      </c>
      <c r="AC50" s="146">
        <v>0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0</v>
      </c>
      <c r="CZ50" s="146">
        <v>0.01148</v>
      </c>
    </row>
    <row r="51" spans="1:15" ht="12.75">
      <c r="A51" s="178"/>
      <c r="B51" s="180"/>
      <c r="C51" s="227" t="s">
        <v>140</v>
      </c>
      <c r="D51" s="226"/>
      <c r="E51" s="181">
        <v>2</v>
      </c>
      <c r="F51" s="182"/>
      <c r="G51" s="183"/>
      <c r="M51" s="179" t="s">
        <v>140</v>
      </c>
      <c r="O51" s="170"/>
    </row>
    <row r="52" spans="1:15" ht="12.75">
      <c r="A52" s="178"/>
      <c r="B52" s="180"/>
      <c r="C52" s="227" t="s">
        <v>141</v>
      </c>
      <c r="D52" s="226"/>
      <c r="E52" s="181">
        <v>2</v>
      </c>
      <c r="F52" s="182"/>
      <c r="G52" s="183"/>
      <c r="M52" s="179" t="s">
        <v>141</v>
      </c>
      <c r="O52" s="170"/>
    </row>
    <row r="53" spans="1:104" ht="22.5">
      <c r="A53" s="171">
        <v>17</v>
      </c>
      <c r="B53" s="172" t="s">
        <v>142</v>
      </c>
      <c r="C53" s="173" t="s">
        <v>143</v>
      </c>
      <c r="D53" s="174" t="s">
        <v>84</v>
      </c>
      <c r="E53" s="175">
        <v>1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0.01514</v>
      </c>
    </row>
    <row r="54" spans="1:15" ht="12.75">
      <c r="A54" s="178"/>
      <c r="B54" s="180"/>
      <c r="C54" s="227" t="s">
        <v>144</v>
      </c>
      <c r="D54" s="226"/>
      <c r="E54" s="181">
        <v>1</v>
      </c>
      <c r="F54" s="182"/>
      <c r="G54" s="183"/>
      <c r="M54" s="179" t="s">
        <v>144</v>
      </c>
      <c r="O54" s="170"/>
    </row>
    <row r="55" spans="1:104" ht="22.5">
      <c r="A55" s="171">
        <v>18</v>
      </c>
      <c r="B55" s="172" t="s">
        <v>145</v>
      </c>
      <c r="C55" s="173" t="s">
        <v>146</v>
      </c>
      <c r="D55" s="174" t="s">
        <v>84</v>
      </c>
      <c r="E55" s="175">
        <v>29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0.01929</v>
      </c>
    </row>
    <row r="56" spans="1:15" ht="12.75">
      <c r="A56" s="178"/>
      <c r="B56" s="180"/>
      <c r="C56" s="227" t="s">
        <v>147</v>
      </c>
      <c r="D56" s="226"/>
      <c r="E56" s="181">
        <v>6</v>
      </c>
      <c r="F56" s="182"/>
      <c r="G56" s="183"/>
      <c r="M56" s="179" t="s">
        <v>147</v>
      </c>
      <c r="O56" s="170"/>
    </row>
    <row r="57" spans="1:15" ht="12.75">
      <c r="A57" s="178"/>
      <c r="B57" s="180"/>
      <c r="C57" s="227" t="s">
        <v>148</v>
      </c>
      <c r="D57" s="226"/>
      <c r="E57" s="181">
        <v>12</v>
      </c>
      <c r="F57" s="182"/>
      <c r="G57" s="183"/>
      <c r="M57" s="179" t="s">
        <v>148</v>
      </c>
      <c r="O57" s="170"/>
    </row>
    <row r="58" spans="1:15" ht="12.75">
      <c r="A58" s="178"/>
      <c r="B58" s="180"/>
      <c r="C58" s="227" t="s">
        <v>149</v>
      </c>
      <c r="D58" s="226"/>
      <c r="E58" s="181">
        <v>11</v>
      </c>
      <c r="F58" s="182"/>
      <c r="G58" s="183"/>
      <c r="M58" s="179" t="s">
        <v>149</v>
      </c>
      <c r="O58" s="170"/>
    </row>
    <row r="59" spans="1:104" ht="22.5">
      <c r="A59" s="171">
        <v>19</v>
      </c>
      <c r="B59" s="172" t="s">
        <v>150</v>
      </c>
      <c r="C59" s="173" t="s">
        <v>151</v>
      </c>
      <c r="D59" s="174" t="s">
        <v>84</v>
      </c>
      <c r="E59" s="175">
        <v>1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1</v>
      </c>
      <c r="CZ59" s="146">
        <v>0.02395</v>
      </c>
    </row>
    <row r="60" spans="1:15" ht="12.75">
      <c r="A60" s="178"/>
      <c r="B60" s="180"/>
      <c r="C60" s="227" t="s">
        <v>144</v>
      </c>
      <c r="D60" s="226"/>
      <c r="E60" s="181">
        <v>1</v>
      </c>
      <c r="F60" s="182"/>
      <c r="G60" s="183"/>
      <c r="M60" s="179" t="s">
        <v>144</v>
      </c>
      <c r="O60" s="170"/>
    </row>
    <row r="61" spans="1:104" ht="22.5">
      <c r="A61" s="171">
        <v>20</v>
      </c>
      <c r="B61" s="172" t="s">
        <v>152</v>
      </c>
      <c r="C61" s="173" t="s">
        <v>153</v>
      </c>
      <c r="D61" s="174" t="s">
        <v>84</v>
      </c>
      <c r="E61" s="175">
        <v>4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0</v>
      </c>
      <c r="AC61" s="146">
        <v>0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0</v>
      </c>
      <c r="CZ61" s="146">
        <v>0.02606</v>
      </c>
    </row>
    <row r="62" spans="1:15" ht="12.75">
      <c r="A62" s="178"/>
      <c r="B62" s="180"/>
      <c r="C62" s="227" t="s">
        <v>140</v>
      </c>
      <c r="D62" s="226"/>
      <c r="E62" s="181">
        <v>2</v>
      </c>
      <c r="F62" s="182"/>
      <c r="G62" s="183"/>
      <c r="M62" s="179" t="s">
        <v>140</v>
      </c>
      <c r="O62" s="170"/>
    </row>
    <row r="63" spans="1:15" ht="12.75">
      <c r="A63" s="178"/>
      <c r="B63" s="180"/>
      <c r="C63" s="227" t="s">
        <v>141</v>
      </c>
      <c r="D63" s="226"/>
      <c r="E63" s="181">
        <v>2</v>
      </c>
      <c r="F63" s="182"/>
      <c r="G63" s="183"/>
      <c r="M63" s="179" t="s">
        <v>141</v>
      </c>
      <c r="O63" s="170"/>
    </row>
    <row r="64" spans="1:104" ht="22.5">
      <c r="A64" s="171">
        <v>21</v>
      </c>
      <c r="B64" s="172" t="s">
        <v>154</v>
      </c>
      <c r="C64" s="173" t="s">
        <v>155</v>
      </c>
      <c r="D64" s="174" t="s">
        <v>84</v>
      </c>
      <c r="E64" s="175">
        <v>1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0.02606</v>
      </c>
    </row>
    <row r="65" spans="1:15" ht="12.75">
      <c r="A65" s="178"/>
      <c r="B65" s="180"/>
      <c r="C65" s="227" t="s">
        <v>144</v>
      </c>
      <c r="D65" s="226"/>
      <c r="E65" s="181">
        <v>1</v>
      </c>
      <c r="F65" s="182"/>
      <c r="G65" s="183"/>
      <c r="M65" s="179" t="s">
        <v>144</v>
      </c>
      <c r="O65" s="170"/>
    </row>
    <row r="66" spans="1:104" ht="22.5">
      <c r="A66" s="171">
        <v>22</v>
      </c>
      <c r="B66" s="172" t="s">
        <v>156</v>
      </c>
      <c r="C66" s="173" t="s">
        <v>157</v>
      </c>
      <c r="D66" s="174" t="s">
        <v>84</v>
      </c>
      <c r="E66" s="175">
        <v>29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0.02606</v>
      </c>
    </row>
    <row r="67" spans="1:15" ht="12.75">
      <c r="A67" s="178"/>
      <c r="B67" s="180"/>
      <c r="C67" s="227" t="s">
        <v>147</v>
      </c>
      <c r="D67" s="226"/>
      <c r="E67" s="181">
        <v>6</v>
      </c>
      <c r="F67" s="182"/>
      <c r="G67" s="183"/>
      <c r="M67" s="179" t="s">
        <v>147</v>
      </c>
      <c r="O67" s="170"/>
    </row>
    <row r="68" spans="1:15" ht="12.75">
      <c r="A68" s="178"/>
      <c r="B68" s="180"/>
      <c r="C68" s="227" t="s">
        <v>148</v>
      </c>
      <c r="D68" s="226"/>
      <c r="E68" s="181">
        <v>12</v>
      </c>
      <c r="F68" s="182"/>
      <c r="G68" s="183"/>
      <c r="M68" s="179" t="s">
        <v>148</v>
      </c>
      <c r="O68" s="170"/>
    </row>
    <row r="69" spans="1:15" ht="12.75">
      <c r="A69" s="178"/>
      <c r="B69" s="180"/>
      <c r="C69" s="227" t="s">
        <v>149</v>
      </c>
      <c r="D69" s="226"/>
      <c r="E69" s="181">
        <v>11</v>
      </c>
      <c r="F69" s="182"/>
      <c r="G69" s="183"/>
      <c r="M69" s="179" t="s">
        <v>149</v>
      </c>
      <c r="O69" s="170"/>
    </row>
    <row r="70" spans="1:104" ht="22.5">
      <c r="A70" s="171">
        <v>23</v>
      </c>
      <c r="B70" s="172" t="s">
        <v>158</v>
      </c>
      <c r="C70" s="173" t="s">
        <v>159</v>
      </c>
      <c r="D70" s="174" t="s">
        <v>84</v>
      </c>
      <c r="E70" s="175">
        <v>1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0.02606</v>
      </c>
    </row>
    <row r="71" spans="1:15" ht="12.75">
      <c r="A71" s="178"/>
      <c r="B71" s="180"/>
      <c r="C71" s="227" t="s">
        <v>144</v>
      </c>
      <c r="D71" s="226"/>
      <c r="E71" s="181">
        <v>1</v>
      </c>
      <c r="F71" s="182"/>
      <c r="G71" s="183"/>
      <c r="M71" s="179" t="s">
        <v>144</v>
      </c>
      <c r="O71" s="170"/>
    </row>
    <row r="72" spans="1:104" ht="12.75">
      <c r="A72" s="171">
        <v>24</v>
      </c>
      <c r="B72" s="172" t="s">
        <v>160</v>
      </c>
      <c r="C72" s="173" t="s">
        <v>161</v>
      </c>
      <c r="D72" s="174" t="s">
        <v>84</v>
      </c>
      <c r="E72" s="175">
        <v>35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0.00228</v>
      </c>
    </row>
    <row r="73" spans="1:15" ht="12.75">
      <c r="A73" s="178"/>
      <c r="B73" s="180"/>
      <c r="C73" s="227" t="s">
        <v>162</v>
      </c>
      <c r="D73" s="226"/>
      <c r="E73" s="181">
        <v>35</v>
      </c>
      <c r="F73" s="182"/>
      <c r="G73" s="183"/>
      <c r="M73" s="179" t="s">
        <v>162</v>
      </c>
      <c r="O73" s="170"/>
    </row>
    <row r="74" spans="1:104" ht="12.75">
      <c r="A74" s="171">
        <v>25</v>
      </c>
      <c r="B74" s="172" t="s">
        <v>163</v>
      </c>
      <c r="C74" s="173" t="s">
        <v>93</v>
      </c>
      <c r="D74" s="174" t="s">
        <v>94</v>
      </c>
      <c r="E74" s="175">
        <v>105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1</v>
      </c>
      <c r="CZ74" s="146">
        <v>0.00158</v>
      </c>
    </row>
    <row r="75" spans="1:57" ht="12.75">
      <c r="A75" s="184"/>
      <c r="B75" s="185" t="s">
        <v>73</v>
      </c>
      <c r="C75" s="186" t="str">
        <f>CONCATENATE(B49," ",C49)</f>
        <v>34 Požární otvory a kapotáže</v>
      </c>
      <c r="D75" s="187"/>
      <c r="E75" s="188"/>
      <c r="F75" s="189"/>
      <c r="G75" s="190">
        <f>SUM(G49:G74)</f>
        <v>0</v>
      </c>
      <c r="O75" s="170">
        <v>4</v>
      </c>
      <c r="BA75" s="191">
        <f>SUM(BA49:BA74)</f>
        <v>0</v>
      </c>
      <c r="BB75" s="191">
        <f>SUM(BB49:BB74)</f>
        <v>0</v>
      </c>
      <c r="BC75" s="191">
        <f>SUM(BC49:BC74)</f>
        <v>0</v>
      </c>
      <c r="BD75" s="191">
        <f>SUM(BD49:BD74)</f>
        <v>0</v>
      </c>
      <c r="BE75" s="191">
        <f>SUM(BE49:BE74)</f>
        <v>0</v>
      </c>
    </row>
    <row r="76" spans="1:15" ht="12.75">
      <c r="A76" s="163" t="s">
        <v>72</v>
      </c>
      <c r="B76" s="164" t="s">
        <v>164</v>
      </c>
      <c r="C76" s="165" t="s">
        <v>165</v>
      </c>
      <c r="D76" s="166"/>
      <c r="E76" s="167"/>
      <c r="F76" s="167"/>
      <c r="G76" s="168"/>
      <c r="H76" s="169"/>
      <c r="I76" s="169"/>
      <c r="O76" s="170">
        <v>1</v>
      </c>
    </row>
    <row r="77" spans="1:104" ht="12.75">
      <c r="A77" s="171">
        <v>26</v>
      </c>
      <c r="B77" s="172" t="s">
        <v>166</v>
      </c>
      <c r="C77" s="173" t="s">
        <v>167</v>
      </c>
      <c r="D77" s="174" t="s">
        <v>84</v>
      </c>
      <c r="E77" s="175">
        <v>20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1</v>
      </c>
      <c r="CZ77" s="146">
        <v>0.0502</v>
      </c>
    </row>
    <row r="78" spans="1:15" ht="12.75">
      <c r="A78" s="178"/>
      <c r="B78" s="180"/>
      <c r="C78" s="227" t="s">
        <v>168</v>
      </c>
      <c r="D78" s="226"/>
      <c r="E78" s="181">
        <v>20</v>
      </c>
      <c r="F78" s="182"/>
      <c r="G78" s="183"/>
      <c r="M78" s="179" t="s">
        <v>168</v>
      </c>
      <c r="O78" s="170"/>
    </row>
    <row r="79" spans="1:104" ht="12.75">
      <c r="A79" s="171">
        <v>27</v>
      </c>
      <c r="B79" s="172" t="s">
        <v>169</v>
      </c>
      <c r="C79" s="173" t="s">
        <v>170</v>
      </c>
      <c r="D79" s="174" t="s">
        <v>84</v>
      </c>
      <c r="E79" s="175">
        <v>20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1</v>
      </c>
      <c r="AC79" s="146">
        <v>1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1</v>
      </c>
      <c r="CZ79" s="146">
        <v>0.14862</v>
      </c>
    </row>
    <row r="80" spans="1:104" ht="12.75">
      <c r="A80" s="171">
        <v>28</v>
      </c>
      <c r="B80" s="172" t="s">
        <v>171</v>
      </c>
      <c r="C80" s="173" t="s">
        <v>172</v>
      </c>
      <c r="D80" s="174" t="s">
        <v>84</v>
      </c>
      <c r="E80" s="175">
        <v>20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1</v>
      </c>
      <c r="CZ80" s="146">
        <v>0.03646</v>
      </c>
    </row>
    <row r="81" spans="1:15" ht="12.75">
      <c r="A81" s="178"/>
      <c r="B81" s="180"/>
      <c r="C81" s="227" t="s">
        <v>168</v>
      </c>
      <c r="D81" s="226"/>
      <c r="E81" s="181">
        <v>20</v>
      </c>
      <c r="F81" s="182"/>
      <c r="G81" s="183"/>
      <c r="M81" s="179" t="s">
        <v>168</v>
      </c>
      <c r="O81" s="170"/>
    </row>
    <row r="82" spans="1:104" ht="12.75">
      <c r="A82" s="171">
        <v>29</v>
      </c>
      <c r="B82" s="172" t="s">
        <v>173</v>
      </c>
      <c r="C82" s="173" t="s">
        <v>174</v>
      </c>
      <c r="D82" s="174" t="s">
        <v>94</v>
      </c>
      <c r="E82" s="175">
        <v>24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0</v>
      </c>
      <c r="AC82" s="146">
        <v>0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0</v>
      </c>
      <c r="CZ82" s="146">
        <v>0</v>
      </c>
    </row>
    <row r="83" spans="1:104" ht="12.75">
      <c r="A83" s="171">
        <v>30</v>
      </c>
      <c r="B83" s="172" t="s">
        <v>175</v>
      </c>
      <c r="C83" s="173" t="s">
        <v>176</v>
      </c>
      <c r="D83" s="174" t="s">
        <v>94</v>
      </c>
      <c r="E83" s="175">
        <v>24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7</v>
      </c>
      <c r="CZ83" s="146">
        <v>0</v>
      </c>
    </row>
    <row r="84" spans="1:15" ht="12.75">
      <c r="A84" s="178"/>
      <c r="B84" s="180"/>
      <c r="C84" s="227" t="s">
        <v>177</v>
      </c>
      <c r="D84" s="226"/>
      <c r="E84" s="181">
        <v>24</v>
      </c>
      <c r="F84" s="182"/>
      <c r="G84" s="183"/>
      <c r="M84" s="179" t="s">
        <v>177</v>
      </c>
      <c r="O84" s="170"/>
    </row>
    <row r="85" spans="1:104" ht="12.75">
      <c r="A85" s="171">
        <v>31</v>
      </c>
      <c r="B85" s="172" t="s">
        <v>178</v>
      </c>
      <c r="C85" s="173" t="s">
        <v>179</v>
      </c>
      <c r="D85" s="174" t="s">
        <v>94</v>
      </c>
      <c r="E85" s="175">
        <v>24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7</v>
      </c>
      <c r="CZ85" s="146">
        <v>0</v>
      </c>
    </row>
    <row r="86" spans="1:104" ht="12.75">
      <c r="A86" s="171">
        <v>32</v>
      </c>
      <c r="B86" s="172" t="s">
        <v>163</v>
      </c>
      <c r="C86" s="173" t="s">
        <v>93</v>
      </c>
      <c r="D86" s="174" t="s">
        <v>94</v>
      </c>
      <c r="E86" s="175">
        <v>62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0.00158</v>
      </c>
    </row>
    <row r="87" spans="1:104" ht="12.75">
      <c r="A87" s="171">
        <v>33</v>
      </c>
      <c r="B87" s="172" t="s">
        <v>95</v>
      </c>
      <c r="C87" s="173" t="s">
        <v>96</v>
      </c>
      <c r="D87" s="174" t="s">
        <v>84</v>
      </c>
      <c r="E87" s="175">
        <v>20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0</v>
      </c>
    </row>
    <row r="88" spans="1:104" ht="12.75">
      <c r="A88" s="171">
        <v>34</v>
      </c>
      <c r="B88" s="172" t="s">
        <v>180</v>
      </c>
      <c r="C88" s="173" t="s">
        <v>181</v>
      </c>
      <c r="D88" s="174" t="s">
        <v>182</v>
      </c>
      <c r="E88" s="175">
        <v>5.22</v>
      </c>
      <c r="F88" s="175">
        <v>0</v>
      </c>
      <c r="G88" s="176">
        <f>E88*F88</f>
        <v>0</v>
      </c>
      <c r="O88" s="170">
        <v>2</v>
      </c>
      <c r="AA88" s="146">
        <v>1</v>
      </c>
      <c r="AB88" s="146">
        <v>1</v>
      </c>
      <c r="AC88" s="146">
        <v>1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1</v>
      </c>
      <c r="CZ88" s="146">
        <v>0</v>
      </c>
    </row>
    <row r="89" spans="1:15" ht="12.75">
      <c r="A89" s="178"/>
      <c r="B89" s="180"/>
      <c r="C89" s="225" t="s">
        <v>105</v>
      </c>
      <c r="D89" s="226"/>
      <c r="E89" s="204">
        <v>0</v>
      </c>
      <c r="F89" s="182"/>
      <c r="G89" s="183"/>
      <c r="M89" s="179" t="s">
        <v>105</v>
      </c>
      <c r="O89" s="170"/>
    </row>
    <row r="90" spans="1:15" ht="12.75">
      <c r="A90" s="178"/>
      <c r="B90" s="180"/>
      <c r="C90" s="225" t="s">
        <v>183</v>
      </c>
      <c r="D90" s="226"/>
      <c r="E90" s="204">
        <v>0.096</v>
      </c>
      <c r="F90" s="182"/>
      <c r="G90" s="183"/>
      <c r="M90" s="179" t="s">
        <v>183</v>
      </c>
      <c r="O90" s="170"/>
    </row>
    <row r="91" spans="1:15" ht="12.75">
      <c r="A91" s="178"/>
      <c r="B91" s="180"/>
      <c r="C91" s="225" t="s">
        <v>184</v>
      </c>
      <c r="D91" s="226"/>
      <c r="E91" s="204">
        <v>0.3199</v>
      </c>
      <c r="F91" s="182"/>
      <c r="G91" s="183"/>
      <c r="M91" s="179" t="s">
        <v>184</v>
      </c>
      <c r="O91" s="170"/>
    </row>
    <row r="92" spans="1:15" ht="12.75">
      <c r="A92" s="178"/>
      <c r="B92" s="180"/>
      <c r="C92" s="225" t="s">
        <v>185</v>
      </c>
      <c r="D92" s="226"/>
      <c r="E92" s="204">
        <v>0.528</v>
      </c>
      <c r="F92" s="182"/>
      <c r="G92" s="183"/>
      <c r="M92" s="179" t="s">
        <v>185</v>
      </c>
      <c r="O92" s="170"/>
    </row>
    <row r="93" spans="1:15" ht="12.75">
      <c r="A93" s="178"/>
      <c r="B93" s="180"/>
      <c r="C93" s="225" t="s">
        <v>186</v>
      </c>
      <c r="D93" s="226"/>
      <c r="E93" s="204">
        <v>0.5563</v>
      </c>
      <c r="F93" s="182"/>
      <c r="G93" s="183"/>
      <c r="M93" s="179" t="s">
        <v>186</v>
      </c>
      <c r="O93" s="170"/>
    </row>
    <row r="94" spans="1:15" ht="12.75">
      <c r="A94" s="178"/>
      <c r="B94" s="180"/>
      <c r="C94" s="225" t="s">
        <v>187</v>
      </c>
      <c r="D94" s="226"/>
      <c r="E94" s="204">
        <v>0.54</v>
      </c>
      <c r="F94" s="182"/>
      <c r="G94" s="183"/>
      <c r="M94" s="179" t="s">
        <v>187</v>
      </c>
      <c r="O94" s="170"/>
    </row>
    <row r="95" spans="1:15" ht="12.75">
      <c r="A95" s="178"/>
      <c r="B95" s="180"/>
      <c r="C95" s="225" t="s">
        <v>188</v>
      </c>
      <c r="D95" s="226"/>
      <c r="E95" s="204">
        <v>0.5563</v>
      </c>
      <c r="F95" s="182"/>
      <c r="G95" s="183"/>
      <c r="M95" s="179" t="s">
        <v>188</v>
      </c>
      <c r="O95" s="170"/>
    </row>
    <row r="96" spans="1:15" ht="12.75">
      <c r="A96" s="178"/>
      <c r="B96" s="180"/>
      <c r="C96" s="225" t="s">
        <v>189</v>
      </c>
      <c r="D96" s="226"/>
      <c r="E96" s="204">
        <v>0.342</v>
      </c>
      <c r="F96" s="182"/>
      <c r="G96" s="183"/>
      <c r="M96" s="179" t="s">
        <v>189</v>
      </c>
      <c r="O96" s="170"/>
    </row>
    <row r="97" spans="1:15" ht="12.75">
      <c r="A97" s="178"/>
      <c r="B97" s="180"/>
      <c r="C97" s="225" t="s">
        <v>186</v>
      </c>
      <c r="D97" s="226"/>
      <c r="E97" s="204">
        <v>0.5563</v>
      </c>
      <c r="F97" s="182"/>
      <c r="G97" s="183"/>
      <c r="M97" s="179" t="s">
        <v>186</v>
      </c>
      <c r="O97" s="170"/>
    </row>
    <row r="98" spans="1:15" ht="12.75">
      <c r="A98" s="178"/>
      <c r="B98" s="180"/>
      <c r="C98" s="225" t="s">
        <v>190</v>
      </c>
      <c r="D98" s="226"/>
      <c r="E98" s="204">
        <v>0.342</v>
      </c>
      <c r="F98" s="182"/>
      <c r="G98" s="183"/>
      <c r="M98" s="179" t="s">
        <v>190</v>
      </c>
      <c r="O98" s="170"/>
    </row>
    <row r="99" spans="1:15" ht="12.75">
      <c r="A99" s="178"/>
      <c r="B99" s="180"/>
      <c r="C99" s="225" t="s">
        <v>191</v>
      </c>
      <c r="D99" s="226"/>
      <c r="E99" s="204">
        <v>0.342</v>
      </c>
      <c r="F99" s="182"/>
      <c r="G99" s="183"/>
      <c r="M99" s="179" t="s">
        <v>191</v>
      </c>
      <c r="O99" s="170"/>
    </row>
    <row r="100" spans="1:15" ht="12.75">
      <c r="A100" s="178"/>
      <c r="B100" s="180"/>
      <c r="C100" s="225" t="s">
        <v>192</v>
      </c>
      <c r="D100" s="226"/>
      <c r="E100" s="204">
        <v>0.6125</v>
      </c>
      <c r="F100" s="182"/>
      <c r="G100" s="183"/>
      <c r="M100" s="179" t="s">
        <v>192</v>
      </c>
      <c r="O100" s="170"/>
    </row>
    <row r="101" spans="1:15" ht="12.75">
      <c r="A101" s="178"/>
      <c r="B101" s="180"/>
      <c r="C101" s="225" t="s">
        <v>193</v>
      </c>
      <c r="D101" s="226"/>
      <c r="E101" s="204">
        <v>0.432</v>
      </c>
      <c r="F101" s="182"/>
      <c r="G101" s="183"/>
      <c r="M101" s="179" t="s">
        <v>193</v>
      </c>
      <c r="O101" s="170"/>
    </row>
    <row r="102" spans="1:15" ht="12.75">
      <c r="A102" s="178"/>
      <c r="B102" s="180"/>
      <c r="C102" s="225" t="s">
        <v>109</v>
      </c>
      <c r="D102" s="226"/>
      <c r="E102" s="204">
        <v>5.2233</v>
      </c>
      <c r="F102" s="182"/>
      <c r="G102" s="183"/>
      <c r="M102" s="179" t="s">
        <v>109</v>
      </c>
      <c r="O102" s="170"/>
    </row>
    <row r="103" spans="1:15" ht="12.75">
      <c r="A103" s="178"/>
      <c r="B103" s="180"/>
      <c r="C103" s="227" t="s">
        <v>194</v>
      </c>
      <c r="D103" s="226"/>
      <c r="E103" s="181">
        <v>5.22</v>
      </c>
      <c r="F103" s="182"/>
      <c r="G103" s="183"/>
      <c r="M103" s="179" t="s">
        <v>194</v>
      </c>
      <c r="O103" s="170"/>
    </row>
    <row r="104" spans="1:15" ht="12.75">
      <c r="A104" s="178"/>
      <c r="B104" s="180"/>
      <c r="C104" s="225" t="s">
        <v>105</v>
      </c>
      <c r="D104" s="226"/>
      <c r="E104" s="204">
        <v>0</v>
      </c>
      <c r="F104" s="182"/>
      <c r="G104" s="183"/>
      <c r="M104" s="179" t="s">
        <v>105</v>
      </c>
      <c r="O104" s="170"/>
    </row>
    <row r="105" spans="1:15" ht="12.75">
      <c r="A105" s="178"/>
      <c r="B105" s="180"/>
      <c r="C105" s="225" t="s">
        <v>195</v>
      </c>
      <c r="D105" s="226"/>
      <c r="E105" s="204">
        <v>0</v>
      </c>
      <c r="F105" s="182"/>
      <c r="G105" s="183"/>
      <c r="M105" s="179">
        <v>0</v>
      </c>
      <c r="O105" s="170"/>
    </row>
    <row r="106" spans="1:15" ht="12.75">
      <c r="A106" s="178"/>
      <c r="B106" s="180"/>
      <c r="C106" s="225" t="s">
        <v>109</v>
      </c>
      <c r="D106" s="226"/>
      <c r="E106" s="204">
        <v>0</v>
      </c>
      <c r="F106" s="182"/>
      <c r="G106" s="183"/>
      <c r="M106" s="179" t="s">
        <v>109</v>
      </c>
      <c r="O106" s="170"/>
    </row>
    <row r="107" spans="1:104" ht="12.75">
      <c r="A107" s="171">
        <v>35</v>
      </c>
      <c r="B107" s="172" t="s">
        <v>196</v>
      </c>
      <c r="C107" s="173" t="s">
        <v>197</v>
      </c>
      <c r="D107" s="174" t="s">
        <v>84</v>
      </c>
      <c r="E107" s="175">
        <v>20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1</v>
      </c>
      <c r="AC107" s="146">
        <v>1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1</v>
      </c>
      <c r="CZ107" s="146">
        <v>0.0946</v>
      </c>
    </row>
    <row r="108" spans="1:57" ht="12.75">
      <c r="A108" s="184"/>
      <c r="B108" s="185" t="s">
        <v>73</v>
      </c>
      <c r="C108" s="186" t="str">
        <f>CONCATENATE(B76," ",C76)</f>
        <v>41 Prostupy stropem</v>
      </c>
      <c r="D108" s="187"/>
      <c r="E108" s="188"/>
      <c r="F108" s="189"/>
      <c r="G108" s="190">
        <f>SUM(G76:G107)</f>
        <v>0</v>
      </c>
      <c r="O108" s="170">
        <v>4</v>
      </c>
      <c r="BA108" s="191">
        <f>SUM(BA76:BA107)</f>
        <v>0</v>
      </c>
      <c r="BB108" s="191">
        <f>SUM(BB76:BB107)</f>
        <v>0</v>
      </c>
      <c r="BC108" s="191">
        <f>SUM(BC76:BC107)</f>
        <v>0</v>
      </c>
      <c r="BD108" s="191">
        <f>SUM(BD76:BD107)</f>
        <v>0</v>
      </c>
      <c r="BE108" s="191">
        <f>SUM(BE76:BE107)</f>
        <v>0</v>
      </c>
    </row>
    <row r="109" spans="1:15" ht="12.75">
      <c r="A109" s="163" t="s">
        <v>72</v>
      </c>
      <c r="B109" s="164" t="s">
        <v>198</v>
      </c>
      <c r="C109" s="165" t="s">
        <v>199</v>
      </c>
      <c r="D109" s="166"/>
      <c r="E109" s="167"/>
      <c r="F109" s="167"/>
      <c r="G109" s="168"/>
      <c r="H109" s="169"/>
      <c r="I109" s="169"/>
      <c r="O109" s="170">
        <v>1</v>
      </c>
    </row>
    <row r="110" spans="1:104" ht="22.5">
      <c r="A110" s="171">
        <v>36</v>
      </c>
      <c r="B110" s="172" t="s">
        <v>200</v>
      </c>
      <c r="C110" s="173" t="s">
        <v>201</v>
      </c>
      <c r="D110" s="174" t="s">
        <v>84</v>
      </c>
      <c r="E110" s="175">
        <v>1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1</v>
      </c>
      <c r="AC110" s="146">
        <v>1</v>
      </c>
      <c r="AZ110" s="146">
        <v>1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1</v>
      </c>
      <c r="CZ110" s="146">
        <v>1.21248</v>
      </c>
    </row>
    <row r="111" spans="1:15" ht="12.75">
      <c r="A111" s="178"/>
      <c r="B111" s="180"/>
      <c r="C111" s="227" t="s">
        <v>202</v>
      </c>
      <c r="D111" s="226"/>
      <c r="E111" s="181">
        <v>1</v>
      </c>
      <c r="F111" s="182"/>
      <c r="G111" s="183"/>
      <c r="M111" s="179" t="s">
        <v>202</v>
      </c>
      <c r="O111" s="170"/>
    </row>
    <row r="112" spans="1:104" ht="22.5">
      <c r="A112" s="171">
        <v>37</v>
      </c>
      <c r="B112" s="172" t="s">
        <v>203</v>
      </c>
      <c r="C112" s="173" t="s">
        <v>204</v>
      </c>
      <c r="D112" s="174" t="s">
        <v>84</v>
      </c>
      <c r="E112" s="175">
        <v>11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1</v>
      </c>
      <c r="AC112" s="146">
        <v>1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1</v>
      </c>
      <c r="CZ112" s="146">
        <v>0.02762</v>
      </c>
    </row>
    <row r="113" spans="1:15" ht="12.75">
      <c r="A113" s="178"/>
      <c r="B113" s="180"/>
      <c r="C113" s="227" t="s">
        <v>205</v>
      </c>
      <c r="D113" s="226"/>
      <c r="E113" s="181">
        <v>7</v>
      </c>
      <c r="F113" s="182"/>
      <c r="G113" s="183"/>
      <c r="M113" s="179" t="s">
        <v>205</v>
      </c>
      <c r="O113" s="170"/>
    </row>
    <row r="114" spans="1:15" ht="12.75">
      <c r="A114" s="178"/>
      <c r="B114" s="180"/>
      <c r="C114" s="227" t="s">
        <v>140</v>
      </c>
      <c r="D114" s="226"/>
      <c r="E114" s="181">
        <v>2</v>
      </c>
      <c r="F114" s="182"/>
      <c r="G114" s="183"/>
      <c r="M114" s="179" t="s">
        <v>140</v>
      </c>
      <c r="O114" s="170"/>
    </row>
    <row r="115" spans="1:15" ht="12.75">
      <c r="A115" s="178"/>
      <c r="B115" s="180"/>
      <c r="C115" s="227" t="s">
        <v>141</v>
      </c>
      <c r="D115" s="226"/>
      <c r="E115" s="181">
        <v>2</v>
      </c>
      <c r="F115" s="182"/>
      <c r="G115" s="183"/>
      <c r="M115" s="179" t="s">
        <v>141</v>
      </c>
      <c r="O115" s="170"/>
    </row>
    <row r="116" spans="1:57" ht="12.75">
      <c r="A116" s="184"/>
      <c r="B116" s="185" t="s">
        <v>73</v>
      </c>
      <c r="C116" s="186" t="str">
        <f>CONCATENATE(B109," ",C109)</f>
        <v>64 Výplně otvorů</v>
      </c>
      <c r="D116" s="187"/>
      <c r="E116" s="188"/>
      <c r="F116" s="189"/>
      <c r="G116" s="190">
        <f>SUM(G109:G115)</f>
        <v>0</v>
      </c>
      <c r="O116" s="170">
        <v>4</v>
      </c>
      <c r="BA116" s="191">
        <f>SUM(BA109:BA115)</f>
        <v>0</v>
      </c>
      <c r="BB116" s="191">
        <f>SUM(BB109:BB115)</f>
        <v>0</v>
      </c>
      <c r="BC116" s="191">
        <f>SUM(BC109:BC115)</f>
        <v>0</v>
      </c>
      <c r="BD116" s="191">
        <f>SUM(BD109:BD115)</f>
        <v>0</v>
      </c>
      <c r="BE116" s="191">
        <f>SUM(BE109:BE115)</f>
        <v>0</v>
      </c>
    </row>
    <row r="117" spans="1:15" ht="12.75">
      <c r="A117" s="163" t="s">
        <v>72</v>
      </c>
      <c r="B117" s="164" t="s">
        <v>206</v>
      </c>
      <c r="C117" s="165" t="s">
        <v>207</v>
      </c>
      <c r="D117" s="166"/>
      <c r="E117" s="167"/>
      <c r="F117" s="167"/>
      <c r="G117" s="168"/>
      <c r="H117" s="169"/>
      <c r="I117" s="169"/>
      <c r="O117" s="170">
        <v>1</v>
      </c>
    </row>
    <row r="118" spans="1:104" ht="12.75">
      <c r="A118" s="171">
        <v>38</v>
      </c>
      <c r="B118" s="172" t="s">
        <v>208</v>
      </c>
      <c r="C118" s="173" t="s">
        <v>209</v>
      </c>
      <c r="D118" s="174" t="s">
        <v>89</v>
      </c>
      <c r="E118" s="175">
        <v>12.9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0</v>
      </c>
      <c r="AC118" s="146">
        <v>0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0</v>
      </c>
      <c r="CZ118" s="146">
        <v>0.00187</v>
      </c>
    </row>
    <row r="119" spans="1:15" ht="12.75">
      <c r="A119" s="178"/>
      <c r="B119" s="180"/>
      <c r="C119" s="225" t="s">
        <v>105</v>
      </c>
      <c r="D119" s="226"/>
      <c r="E119" s="204">
        <v>0</v>
      </c>
      <c r="F119" s="182"/>
      <c r="G119" s="183"/>
      <c r="M119" s="179" t="s">
        <v>105</v>
      </c>
      <c r="O119" s="170"/>
    </row>
    <row r="120" spans="1:15" ht="12.75">
      <c r="A120" s="178"/>
      <c r="B120" s="180"/>
      <c r="C120" s="225" t="s">
        <v>210</v>
      </c>
      <c r="D120" s="226"/>
      <c r="E120" s="204">
        <v>5.6</v>
      </c>
      <c r="F120" s="182"/>
      <c r="G120" s="183"/>
      <c r="M120" s="179" t="s">
        <v>210</v>
      </c>
      <c r="O120" s="170"/>
    </row>
    <row r="121" spans="1:15" ht="12.75">
      <c r="A121" s="178"/>
      <c r="B121" s="180"/>
      <c r="C121" s="225" t="s">
        <v>211</v>
      </c>
      <c r="D121" s="226"/>
      <c r="E121" s="204">
        <v>7.28</v>
      </c>
      <c r="F121" s="182"/>
      <c r="G121" s="183"/>
      <c r="M121" s="179" t="s">
        <v>211</v>
      </c>
      <c r="O121" s="170"/>
    </row>
    <row r="122" spans="1:15" ht="12.75">
      <c r="A122" s="178"/>
      <c r="B122" s="180"/>
      <c r="C122" s="225" t="s">
        <v>109</v>
      </c>
      <c r="D122" s="226"/>
      <c r="E122" s="204">
        <v>12.879999999999999</v>
      </c>
      <c r="F122" s="182"/>
      <c r="G122" s="183"/>
      <c r="M122" s="179" t="s">
        <v>109</v>
      </c>
      <c r="O122" s="170"/>
    </row>
    <row r="123" spans="1:15" ht="12.75">
      <c r="A123" s="178"/>
      <c r="B123" s="180"/>
      <c r="C123" s="227" t="s">
        <v>212</v>
      </c>
      <c r="D123" s="226"/>
      <c r="E123" s="181">
        <v>12.9</v>
      </c>
      <c r="F123" s="182"/>
      <c r="G123" s="183"/>
      <c r="M123" s="179" t="s">
        <v>212</v>
      </c>
      <c r="O123" s="170"/>
    </row>
    <row r="124" spans="1:104" ht="22.5">
      <c r="A124" s="171">
        <v>39</v>
      </c>
      <c r="B124" s="172" t="s">
        <v>213</v>
      </c>
      <c r="C124" s="173" t="s">
        <v>214</v>
      </c>
      <c r="D124" s="174" t="s">
        <v>84</v>
      </c>
      <c r="E124" s="175">
        <v>4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1</v>
      </c>
      <c r="AC124" s="146">
        <v>1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1</v>
      </c>
      <c r="CZ124" s="146">
        <v>0</v>
      </c>
    </row>
    <row r="125" spans="1:57" ht="12.75">
      <c r="A125" s="184"/>
      <c r="B125" s="185" t="s">
        <v>73</v>
      </c>
      <c r="C125" s="186" t="str">
        <f>CONCATENATE(B117," ",C117)</f>
        <v>91 Prostupy střechou</v>
      </c>
      <c r="D125" s="187"/>
      <c r="E125" s="188"/>
      <c r="F125" s="189"/>
      <c r="G125" s="190">
        <f>SUM(G117:G124)</f>
        <v>0</v>
      </c>
      <c r="O125" s="170">
        <v>4</v>
      </c>
      <c r="BA125" s="191">
        <f>SUM(BA117:BA124)</f>
        <v>0</v>
      </c>
      <c r="BB125" s="191">
        <f>SUM(BB117:BB124)</f>
        <v>0</v>
      </c>
      <c r="BC125" s="191">
        <f>SUM(BC117:BC124)</f>
        <v>0</v>
      </c>
      <c r="BD125" s="191">
        <f>SUM(BD117:BD124)</f>
        <v>0</v>
      </c>
      <c r="BE125" s="191">
        <f>SUM(BE117:BE124)</f>
        <v>0</v>
      </c>
    </row>
    <row r="126" spans="1:15" ht="12.75">
      <c r="A126" s="163" t="s">
        <v>72</v>
      </c>
      <c r="B126" s="164" t="s">
        <v>215</v>
      </c>
      <c r="C126" s="165" t="s">
        <v>216</v>
      </c>
      <c r="D126" s="166"/>
      <c r="E126" s="167"/>
      <c r="F126" s="167"/>
      <c r="G126" s="168"/>
      <c r="H126" s="169"/>
      <c r="I126" s="169"/>
      <c r="O126" s="170">
        <v>1</v>
      </c>
    </row>
    <row r="127" spans="1:104" ht="12.75">
      <c r="A127" s="171">
        <v>40</v>
      </c>
      <c r="B127" s="172" t="s">
        <v>217</v>
      </c>
      <c r="C127" s="173" t="s">
        <v>218</v>
      </c>
      <c r="D127" s="174" t="s">
        <v>94</v>
      </c>
      <c r="E127" s="175">
        <v>84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0.00067</v>
      </c>
    </row>
    <row r="128" spans="1:15" ht="12.75">
      <c r="A128" s="178"/>
      <c r="B128" s="180"/>
      <c r="C128" s="227" t="s">
        <v>219</v>
      </c>
      <c r="D128" s="226"/>
      <c r="E128" s="181">
        <v>84</v>
      </c>
      <c r="F128" s="182"/>
      <c r="G128" s="183"/>
      <c r="M128" s="179" t="s">
        <v>219</v>
      </c>
      <c r="O128" s="170"/>
    </row>
    <row r="129" spans="1:104" ht="12.75">
      <c r="A129" s="171">
        <v>41</v>
      </c>
      <c r="B129" s="172" t="s">
        <v>220</v>
      </c>
      <c r="C129" s="173" t="s">
        <v>221</v>
      </c>
      <c r="D129" s="174" t="s">
        <v>94</v>
      </c>
      <c r="E129" s="175">
        <v>45.8</v>
      </c>
      <c r="F129" s="175">
        <v>0</v>
      </c>
      <c r="G129" s="176">
        <f>E129*F129</f>
        <v>0</v>
      </c>
      <c r="O129" s="170">
        <v>2</v>
      </c>
      <c r="AA129" s="146">
        <v>1</v>
      </c>
      <c r="AB129" s="146">
        <v>1</v>
      </c>
      <c r="AC129" s="146">
        <v>1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1</v>
      </c>
      <c r="CZ129" s="146">
        <v>0.00067</v>
      </c>
    </row>
    <row r="130" spans="1:15" ht="12.75">
      <c r="A130" s="178"/>
      <c r="B130" s="180"/>
      <c r="C130" s="227" t="s">
        <v>222</v>
      </c>
      <c r="D130" s="226"/>
      <c r="E130" s="181">
        <v>17.7</v>
      </c>
      <c r="F130" s="182"/>
      <c r="G130" s="183"/>
      <c r="M130" s="179" t="s">
        <v>222</v>
      </c>
      <c r="O130" s="170"/>
    </row>
    <row r="131" spans="1:15" ht="12.75">
      <c r="A131" s="178"/>
      <c r="B131" s="180"/>
      <c r="C131" s="227" t="s">
        <v>223</v>
      </c>
      <c r="D131" s="226"/>
      <c r="E131" s="181">
        <v>28.1</v>
      </c>
      <c r="F131" s="182"/>
      <c r="G131" s="183"/>
      <c r="M131" s="179" t="s">
        <v>223</v>
      </c>
      <c r="O131" s="170"/>
    </row>
    <row r="132" spans="1:104" ht="12.75">
      <c r="A132" s="171">
        <v>42</v>
      </c>
      <c r="B132" s="172" t="s">
        <v>224</v>
      </c>
      <c r="C132" s="173" t="s">
        <v>225</v>
      </c>
      <c r="D132" s="174" t="s">
        <v>94</v>
      </c>
      <c r="E132" s="175">
        <v>28.4</v>
      </c>
      <c r="F132" s="175">
        <v>0</v>
      </c>
      <c r="G132" s="176">
        <f>E132*F132</f>
        <v>0</v>
      </c>
      <c r="O132" s="170">
        <v>2</v>
      </c>
      <c r="AA132" s="146">
        <v>1</v>
      </c>
      <c r="AB132" s="146">
        <v>0</v>
      </c>
      <c r="AC132" s="146">
        <v>0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0</v>
      </c>
      <c r="CZ132" s="146">
        <v>0.00102</v>
      </c>
    </row>
    <row r="133" spans="1:15" ht="12.75">
      <c r="A133" s="178"/>
      <c r="B133" s="180"/>
      <c r="C133" s="227" t="s">
        <v>226</v>
      </c>
      <c r="D133" s="226"/>
      <c r="E133" s="181">
        <v>28.4</v>
      </c>
      <c r="F133" s="182"/>
      <c r="G133" s="183"/>
      <c r="M133" s="179" t="s">
        <v>226</v>
      </c>
      <c r="O133" s="170"/>
    </row>
    <row r="134" spans="1:104" ht="12.75">
      <c r="A134" s="171">
        <v>43</v>
      </c>
      <c r="B134" s="172" t="s">
        <v>227</v>
      </c>
      <c r="C134" s="173" t="s">
        <v>228</v>
      </c>
      <c r="D134" s="174" t="s">
        <v>229</v>
      </c>
      <c r="E134" s="175">
        <v>201.9325</v>
      </c>
      <c r="F134" s="175">
        <v>0</v>
      </c>
      <c r="G134" s="176">
        <f aca="true" t="shared" si="0" ref="G134:G139">E134*F134</f>
        <v>0</v>
      </c>
      <c r="O134" s="170">
        <v>2</v>
      </c>
      <c r="AA134" s="146">
        <v>8</v>
      </c>
      <c r="AB134" s="146">
        <v>0</v>
      </c>
      <c r="AC134" s="146">
        <v>3</v>
      </c>
      <c r="AZ134" s="146">
        <v>1</v>
      </c>
      <c r="BA134" s="146">
        <f aca="true" t="shared" si="1" ref="BA134:BA139">IF(AZ134=1,G134,0)</f>
        <v>0</v>
      </c>
      <c r="BB134" s="146">
        <f aca="true" t="shared" si="2" ref="BB134:BB139">IF(AZ134=2,G134,0)</f>
        <v>0</v>
      </c>
      <c r="BC134" s="146">
        <f aca="true" t="shared" si="3" ref="BC134:BC139">IF(AZ134=3,G134,0)</f>
        <v>0</v>
      </c>
      <c r="BD134" s="146">
        <f aca="true" t="shared" si="4" ref="BD134:BD139">IF(AZ134=4,G134,0)</f>
        <v>0</v>
      </c>
      <c r="BE134" s="146">
        <f aca="true" t="shared" si="5" ref="BE134:BE139">IF(AZ134=5,G134,0)</f>
        <v>0</v>
      </c>
      <c r="CA134" s="177">
        <v>8</v>
      </c>
      <c r="CB134" s="177">
        <v>0</v>
      </c>
      <c r="CZ134" s="146">
        <v>0</v>
      </c>
    </row>
    <row r="135" spans="1:104" ht="12.75">
      <c r="A135" s="171">
        <v>44</v>
      </c>
      <c r="B135" s="172" t="s">
        <v>230</v>
      </c>
      <c r="C135" s="173" t="s">
        <v>231</v>
      </c>
      <c r="D135" s="174" t="s">
        <v>229</v>
      </c>
      <c r="E135" s="175">
        <v>201.9325</v>
      </c>
      <c r="F135" s="175">
        <v>0</v>
      </c>
      <c r="G135" s="176">
        <f t="shared" si="0"/>
        <v>0</v>
      </c>
      <c r="O135" s="170">
        <v>2</v>
      </c>
      <c r="AA135" s="146">
        <v>8</v>
      </c>
      <c r="AB135" s="146">
        <v>0</v>
      </c>
      <c r="AC135" s="146">
        <v>3</v>
      </c>
      <c r="AZ135" s="146">
        <v>1</v>
      </c>
      <c r="BA135" s="146">
        <f t="shared" si="1"/>
        <v>0</v>
      </c>
      <c r="BB135" s="146">
        <f t="shared" si="2"/>
        <v>0</v>
      </c>
      <c r="BC135" s="146">
        <f t="shared" si="3"/>
        <v>0</v>
      </c>
      <c r="BD135" s="146">
        <f t="shared" si="4"/>
        <v>0</v>
      </c>
      <c r="BE135" s="146">
        <f t="shared" si="5"/>
        <v>0</v>
      </c>
      <c r="CA135" s="177">
        <v>8</v>
      </c>
      <c r="CB135" s="177">
        <v>0</v>
      </c>
      <c r="CZ135" s="146">
        <v>0</v>
      </c>
    </row>
    <row r="136" spans="1:104" ht="12.75">
      <c r="A136" s="171">
        <v>45</v>
      </c>
      <c r="B136" s="172" t="s">
        <v>232</v>
      </c>
      <c r="C136" s="173" t="s">
        <v>233</v>
      </c>
      <c r="D136" s="174" t="s">
        <v>229</v>
      </c>
      <c r="E136" s="175">
        <v>201.9325</v>
      </c>
      <c r="F136" s="175">
        <v>0</v>
      </c>
      <c r="G136" s="176">
        <f t="shared" si="0"/>
        <v>0</v>
      </c>
      <c r="O136" s="170">
        <v>2</v>
      </c>
      <c r="AA136" s="146">
        <v>8</v>
      </c>
      <c r="AB136" s="146">
        <v>1</v>
      </c>
      <c r="AC136" s="146">
        <v>3</v>
      </c>
      <c r="AZ136" s="146">
        <v>1</v>
      </c>
      <c r="BA136" s="146">
        <f t="shared" si="1"/>
        <v>0</v>
      </c>
      <c r="BB136" s="146">
        <f t="shared" si="2"/>
        <v>0</v>
      </c>
      <c r="BC136" s="146">
        <f t="shared" si="3"/>
        <v>0</v>
      </c>
      <c r="BD136" s="146">
        <f t="shared" si="4"/>
        <v>0</v>
      </c>
      <c r="BE136" s="146">
        <f t="shared" si="5"/>
        <v>0</v>
      </c>
      <c r="CA136" s="177">
        <v>8</v>
      </c>
      <c r="CB136" s="177">
        <v>1</v>
      </c>
      <c r="CZ136" s="146">
        <v>0</v>
      </c>
    </row>
    <row r="137" spans="1:104" ht="12.75">
      <c r="A137" s="171">
        <v>46</v>
      </c>
      <c r="B137" s="172" t="s">
        <v>234</v>
      </c>
      <c r="C137" s="173" t="s">
        <v>235</v>
      </c>
      <c r="D137" s="174" t="s">
        <v>229</v>
      </c>
      <c r="E137" s="175">
        <v>1817.3925</v>
      </c>
      <c r="F137" s="175">
        <v>0</v>
      </c>
      <c r="G137" s="176">
        <f t="shared" si="0"/>
        <v>0</v>
      </c>
      <c r="O137" s="170">
        <v>2</v>
      </c>
      <c r="AA137" s="146">
        <v>8</v>
      </c>
      <c r="AB137" s="146">
        <v>1</v>
      </c>
      <c r="AC137" s="146">
        <v>3</v>
      </c>
      <c r="AZ137" s="146">
        <v>1</v>
      </c>
      <c r="BA137" s="146">
        <f t="shared" si="1"/>
        <v>0</v>
      </c>
      <c r="BB137" s="146">
        <f t="shared" si="2"/>
        <v>0</v>
      </c>
      <c r="BC137" s="146">
        <f t="shared" si="3"/>
        <v>0</v>
      </c>
      <c r="BD137" s="146">
        <f t="shared" si="4"/>
        <v>0</v>
      </c>
      <c r="BE137" s="146">
        <f t="shared" si="5"/>
        <v>0</v>
      </c>
      <c r="CA137" s="177">
        <v>8</v>
      </c>
      <c r="CB137" s="177">
        <v>1</v>
      </c>
      <c r="CZ137" s="146">
        <v>0</v>
      </c>
    </row>
    <row r="138" spans="1:104" ht="12.75">
      <c r="A138" s="171">
        <v>47</v>
      </c>
      <c r="B138" s="172" t="s">
        <v>236</v>
      </c>
      <c r="C138" s="173" t="s">
        <v>237</v>
      </c>
      <c r="D138" s="174" t="s">
        <v>229</v>
      </c>
      <c r="E138" s="175">
        <v>201.9325</v>
      </c>
      <c r="F138" s="175">
        <v>0</v>
      </c>
      <c r="G138" s="176">
        <f t="shared" si="0"/>
        <v>0</v>
      </c>
      <c r="O138" s="170">
        <v>2</v>
      </c>
      <c r="AA138" s="146">
        <v>8</v>
      </c>
      <c r="AB138" s="146">
        <v>0</v>
      </c>
      <c r="AC138" s="146">
        <v>3</v>
      </c>
      <c r="AZ138" s="146">
        <v>1</v>
      </c>
      <c r="BA138" s="146">
        <f t="shared" si="1"/>
        <v>0</v>
      </c>
      <c r="BB138" s="146">
        <f t="shared" si="2"/>
        <v>0</v>
      </c>
      <c r="BC138" s="146">
        <f t="shared" si="3"/>
        <v>0</v>
      </c>
      <c r="BD138" s="146">
        <f t="shared" si="4"/>
        <v>0</v>
      </c>
      <c r="BE138" s="146">
        <f t="shared" si="5"/>
        <v>0</v>
      </c>
      <c r="CA138" s="177">
        <v>8</v>
      </c>
      <c r="CB138" s="177">
        <v>0</v>
      </c>
      <c r="CZ138" s="146">
        <v>0</v>
      </c>
    </row>
    <row r="139" spans="1:104" ht="12.75">
      <c r="A139" s="171">
        <v>48</v>
      </c>
      <c r="B139" s="172" t="s">
        <v>238</v>
      </c>
      <c r="C139" s="173" t="s">
        <v>239</v>
      </c>
      <c r="D139" s="174" t="s">
        <v>229</v>
      </c>
      <c r="E139" s="175">
        <v>201.9325</v>
      </c>
      <c r="F139" s="175">
        <v>0</v>
      </c>
      <c r="G139" s="176">
        <f t="shared" si="0"/>
        <v>0</v>
      </c>
      <c r="O139" s="170">
        <v>2</v>
      </c>
      <c r="AA139" s="146">
        <v>8</v>
      </c>
      <c r="AB139" s="146">
        <v>1</v>
      </c>
      <c r="AC139" s="146">
        <v>3</v>
      </c>
      <c r="AZ139" s="146">
        <v>1</v>
      </c>
      <c r="BA139" s="146">
        <f t="shared" si="1"/>
        <v>0</v>
      </c>
      <c r="BB139" s="146">
        <f t="shared" si="2"/>
        <v>0</v>
      </c>
      <c r="BC139" s="146">
        <f t="shared" si="3"/>
        <v>0</v>
      </c>
      <c r="BD139" s="146">
        <f t="shared" si="4"/>
        <v>0</v>
      </c>
      <c r="BE139" s="146">
        <f t="shared" si="5"/>
        <v>0</v>
      </c>
      <c r="CA139" s="177">
        <v>8</v>
      </c>
      <c r="CB139" s="177">
        <v>1</v>
      </c>
      <c r="CZ139" s="146">
        <v>0</v>
      </c>
    </row>
    <row r="140" spans="1:57" ht="12.75">
      <c r="A140" s="184"/>
      <c r="B140" s="185" t="s">
        <v>73</v>
      </c>
      <c r="C140" s="186" t="str">
        <f>CONCATENATE(B126," ",C126)</f>
        <v>96 Bourání konstrukcí</v>
      </c>
      <c r="D140" s="187"/>
      <c r="E140" s="188"/>
      <c r="F140" s="189"/>
      <c r="G140" s="190">
        <f>SUM(G126:G139)</f>
        <v>0</v>
      </c>
      <c r="O140" s="170">
        <v>4</v>
      </c>
      <c r="BA140" s="191">
        <f>SUM(BA126:BA139)</f>
        <v>0</v>
      </c>
      <c r="BB140" s="191">
        <f>SUM(BB126:BB139)</f>
        <v>0</v>
      </c>
      <c r="BC140" s="191">
        <f>SUM(BC126:BC139)</f>
        <v>0</v>
      </c>
      <c r="BD140" s="191">
        <f>SUM(BD126:BD139)</f>
        <v>0</v>
      </c>
      <c r="BE140" s="191">
        <f>SUM(BE126:BE139)</f>
        <v>0</v>
      </c>
    </row>
    <row r="141" spans="1:15" ht="12.75">
      <c r="A141" s="163" t="s">
        <v>72</v>
      </c>
      <c r="B141" s="164" t="s">
        <v>240</v>
      </c>
      <c r="C141" s="165" t="s">
        <v>241</v>
      </c>
      <c r="D141" s="166"/>
      <c r="E141" s="167"/>
      <c r="F141" s="167"/>
      <c r="G141" s="168"/>
      <c r="H141" s="169"/>
      <c r="I141" s="169"/>
      <c r="O141" s="170">
        <v>1</v>
      </c>
    </row>
    <row r="142" spans="1:104" ht="12.75">
      <c r="A142" s="171">
        <v>49</v>
      </c>
      <c r="B142" s="172" t="s">
        <v>242</v>
      </c>
      <c r="C142" s="173" t="s">
        <v>243</v>
      </c>
      <c r="D142" s="174" t="s">
        <v>229</v>
      </c>
      <c r="E142" s="175">
        <v>107.8697338</v>
      </c>
      <c r="F142" s="175">
        <v>0</v>
      </c>
      <c r="G142" s="176">
        <f>E142*F142</f>
        <v>0</v>
      </c>
      <c r="O142" s="170">
        <v>2</v>
      </c>
      <c r="AA142" s="146">
        <v>7</v>
      </c>
      <c r="AB142" s="146">
        <v>1</v>
      </c>
      <c r="AC142" s="146">
        <v>2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7</v>
      </c>
      <c r="CB142" s="177">
        <v>1</v>
      </c>
      <c r="CZ142" s="146">
        <v>0</v>
      </c>
    </row>
    <row r="143" spans="1:57" ht="12.75">
      <c r="A143" s="184"/>
      <c r="B143" s="185" t="s">
        <v>73</v>
      </c>
      <c r="C143" s="186" t="str">
        <f>CONCATENATE(B141," ",C141)</f>
        <v>99 Staveništní přesun hmot</v>
      </c>
      <c r="D143" s="187"/>
      <c r="E143" s="188"/>
      <c r="F143" s="189"/>
      <c r="G143" s="190">
        <f>SUM(G141:G142)</f>
        <v>0</v>
      </c>
      <c r="O143" s="170">
        <v>4</v>
      </c>
      <c r="BA143" s="191">
        <f>SUM(BA141:BA142)</f>
        <v>0</v>
      </c>
      <c r="BB143" s="191">
        <f>SUM(BB141:BB142)</f>
        <v>0</v>
      </c>
      <c r="BC143" s="191">
        <f>SUM(BC141:BC142)</f>
        <v>0</v>
      </c>
      <c r="BD143" s="191">
        <f>SUM(BD141:BD142)</f>
        <v>0</v>
      </c>
      <c r="BE143" s="191">
        <f>SUM(BE141:BE142)</f>
        <v>0</v>
      </c>
    </row>
    <row r="144" spans="1:57" ht="12.75">
      <c r="A144" s="163" t="s">
        <v>72</v>
      </c>
      <c r="B144" s="164" t="s">
        <v>277</v>
      </c>
      <c r="C144" s="165" t="s">
        <v>278</v>
      </c>
      <c r="D144" s="166"/>
      <c r="E144" s="167"/>
      <c r="F144" s="167"/>
      <c r="G144" s="168"/>
      <c r="O144" s="170"/>
      <c r="BA144" s="191"/>
      <c r="BB144" s="191"/>
      <c r="BC144" s="191"/>
      <c r="BD144" s="191"/>
      <c r="BE144" s="191"/>
    </row>
    <row r="145" spans="1:57" ht="12.75">
      <c r="A145" s="171">
        <v>50</v>
      </c>
      <c r="B145" s="172" t="s">
        <v>279</v>
      </c>
      <c r="C145" s="173" t="s">
        <v>280</v>
      </c>
      <c r="D145" s="174" t="s">
        <v>281</v>
      </c>
      <c r="E145" s="175">
        <v>1</v>
      </c>
      <c r="F145" s="175"/>
      <c r="G145" s="176"/>
      <c r="O145" s="170"/>
      <c r="BA145" s="191"/>
      <c r="BB145" s="191"/>
      <c r="BC145" s="191"/>
      <c r="BD145" s="191"/>
      <c r="BE145" s="191"/>
    </row>
    <row r="146" spans="1:57" ht="12.75">
      <c r="A146" s="184"/>
      <c r="B146" s="185" t="s">
        <v>73</v>
      </c>
      <c r="C146" s="186" t="s">
        <v>282</v>
      </c>
      <c r="D146" s="187"/>
      <c r="E146" s="188"/>
      <c r="F146" s="189"/>
      <c r="G146" s="190"/>
      <c r="O146" s="170"/>
      <c r="BA146" s="191"/>
      <c r="BB146" s="191"/>
      <c r="BC146" s="191"/>
      <c r="BD146" s="191"/>
      <c r="BE146" s="191"/>
    </row>
    <row r="147" spans="1:57" ht="12.75">
      <c r="A147" s="163" t="s">
        <v>72</v>
      </c>
      <c r="B147" s="164" t="s">
        <v>283</v>
      </c>
      <c r="C147" s="165" t="s">
        <v>284</v>
      </c>
      <c r="D147" s="166"/>
      <c r="E147" s="167"/>
      <c r="F147" s="167"/>
      <c r="G147" s="168"/>
      <c r="O147" s="170"/>
      <c r="BA147" s="191"/>
      <c r="BB147" s="191"/>
      <c r="BC147" s="191"/>
      <c r="BD147" s="191"/>
      <c r="BE147" s="191"/>
    </row>
    <row r="148" spans="1:57" ht="12.75">
      <c r="A148" s="171">
        <v>51</v>
      </c>
      <c r="B148" s="172" t="s">
        <v>285</v>
      </c>
      <c r="C148" s="173" t="s">
        <v>280</v>
      </c>
      <c r="D148" s="174" t="s">
        <v>281</v>
      </c>
      <c r="E148" s="175">
        <v>1</v>
      </c>
      <c r="F148" s="175"/>
      <c r="G148" s="176"/>
      <c r="O148" s="170"/>
      <c r="BA148" s="191"/>
      <c r="BB148" s="191"/>
      <c r="BC148" s="191"/>
      <c r="BD148" s="191"/>
      <c r="BE148" s="191"/>
    </row>
    <row r="149" spans="1:57" ht="12.75">
      <c r="A149" s="171">
        <v>52</v>
      </c>
      <c r="B149" s="172" t="s">
        <v>286</v>
      </c>
      <c r="C149" s="173" t="s">
        <v>287</v>
      </c>
      <c r="D149" s="174" t="s">
        <v>281</v>
      </c>
      <c r="E149" s="175">
        <v>1</v>
      </c>
      <c r="F149" s="175"/>
      <c r="G149" s="176"/>
      <c r="O149" s="170"/>
      <c r="BA149" s="191"/>
      <c r="BB149" s="191"/>
      <c r="BC149" s="191"/>
      <c r="BD149" s="191"/>
      <c r="BE149" s="191"/>
    </row>
    <row r="150" spans="1:57" ht="12.75">
      <c r="A150" s="184"/>
      <c r="B150" s="185" t="s">
        <v>73</v>
      </c>
      <c r="C150" s="186" t="s">
        <v>288</v>
      </c>
      <c r="D150" s="187"/>
      <c r="E150" s="188"/>
      <c r="F150" s="189"/>
      <c r="G150" s="190"/>
      <c r="O150" s="170"/>
      <c r="BA150" s="191"/>
      <c r="BB150" s="191"/>
      <c r="BC150" s="191"/>
      <c r="BD150" s="191"/>
      <c r="BE150" s="191"/>
    </row>
    <row r="151" spans="1:15" ht="12.75">
      <c r="A151" s="163" t="s">
        <v>72</v>
      </c>
      <c r="B151" s="164" t="s">
        <v>244</v>
      </c>
      <c r="C151" s="165" t="s">
        <v>245</v>
      </c>
      <c r="D151" s="166"/>
      <c r="E151" s="167"/>
      <c r="F151" s="167"/>
      <c r="G151" s="168"/>
      <c r="H151" s="169"/>
      <c r="I151" s="169"/>
      <c r="O151" s="170">
        <v>1</v>
      </c>
    </row>
    <row r="152" spans="1:104" ht="12.75">
      <c r="A152" s="171">
        <v>50</v>
      </c>
      <c r="B152" s="172" t="s">
        <v>246</v>
      </c>
      <c r="C152" s="173" t="s">
        <v>247</v>
      </c>
      <c r="D152" s="174" t="s">
        <v>84</v>
      </c>
      <c r="E152" s="175">
        <v>12</v>
      </c>
      <c r="F152" s="175">
        <v>0</v>
      </c>
      <c r="G152" s="176">
        <f>E152*F152</f>
        <v>0</v>
      </c>
      <c r="O152" s="170">
        <v>2</v>
      </c>
      <c r="AA152" s="146">
        <v>11</v>
      </c>
      <c r="AB152" s="146">
        <v>3</v>
      </c>
      <c r="AC152" s="146">
        <v>34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11</v>
      </c>
      <c r="CB152" s="177">
        <v>3</v>
      </c>
      <c r="CZ152" s="146">
        <v>0.00105</v>
      </c>
    </row>
    <row r="153" spans="1:15" ht="12.75">
      <c r="A153" s="178"/>
      <c r="B153" s="180"/>
      <c r="C153" s="227" t="s">
        <v>248</v>
      </c>
      <c r="D153" s="226"/>
      <c r="E153" s="181">
        <v>12</v>
      </c>
      <c r="F153" s="182"/>
      <c r="G153" s="183"/>
      <c r="M153" s="179" t="s">
        <v>248</v>
      </c>
      <c r="O153" s="170"/>
    </row>
    <row r="154" spans="1:104" ht="12.75">
      <c r="A154" s="171">
        <v>51</v>
      </c>
      <c r="B154" s="172" t="s">
        <v>249</v>
      </c>
      <c r="C154" s="173" t="s">
        <v>250</v>
      </c>
      <c r="D154" s="174" t="s">
        <v>84</v>
      </c>
      <c r="E154" s="175">
        <v>11</v>
      </c>
      <c r="F154" s="175">
        <v>0</v>
      </c>
      <c r="G154" s="176">
        <f>E154*F154</f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7">
        <v>1</v>
      </c>
      <c r="CB154" s="177">
        <v>7</v>
      </c>
      <c r="CZ154" s="146">
        <v>0</v>
      </c>
    </row>
    <row r="155" spans="1:104" ht="12.75">
      <c r="A155" s="171">
        <v>52</v>
      </c>
      <c r="B155" s="172" t="s">
        <v>251</v>
      </c>
      <c r="C155" s="173" t="s">
        <v>252</v>
      </c>
      <c r="D155" s="174" t="s">
        <v>84</v>
      </c>
      <c r="E155" s="175">
        <v>1</v>
      </c>
      <c r="F155" s="175">
        <v>0</v>
      </c>
      <c r="G155" s="176">
        <f>E155*F155</f>
        <v>0</v>
      </c>
      <c r="O155" s="170">
        <v>2</v>
      </c>
      <c r="AA155" s="146">
        <v>1</v>
      </c>
      <c r="AB155" s="146">
        <v>7</v>
      </c>
      <c r="AC155" s="146">
        <v>7</v>
      </c>
      <c r="AZ155" s="146">
        <v>2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7</v>
      </c>
      <c r="CZ155" s="146">
        <v>0</v>
      </c>
    </row>
    <row r="156" spans="1:104" ht="12.75">
      <c r="A156" s="171">
        <v>53</v>
      </c>
      <c r="B156" s="172" t="s">
        <v>253</v>
      </c>
      <c r="C156" s="173" t="s">
        <v>254</v>
      </c>
      <c r="D156" s="174" t="s">
        <v>84</v>
      </c>
      <c r="E156" s="175">
        <v>11</v>
      </c>
      <c r="F156" s="175">
        <v>0</v>
      </c>
      <c r="G156" s="176">
        <f>E156*F156</f>
        <v>0</v>
      </c>
      <c r="O156" s="170">
        <v>2</v>
      </c>
      <c r="AA156" s="146">
        <v>3</v>
      </c>
      <c r="AB156" s="146">
        <v>7</v>
      </c>
      <c r="AC156" s="146">
        <v>611617013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3</v>
      </c>
      <c r="CB156" s="177">
        <v>7</v>
      </c>
      <c r="CZ156" s="146">
        <v>0.02</v>
      </c>
    </row>
    <row r="157" spans="1:104" ht="12.75">
      <c r="A157" s="171">
        <v>54</v>
      </c>
      <c r="B157" s="172" t="s">
        <v>255</v>
      </c>
      <c r="C157" s="173" t="s">
        <v>256</v>
      </c>
      <c r="D157" s="174" t="s">
        <v>84</v>
      </c>
      <c r="E157" s="175">
        <v>1</v>
      </c>
      <c r="F157" s="175">
        <v>0</v>
      </c>
      <c r="G157" s="176">
        <f>E157*F157</f>
        <v>0</v>
      </c>
      <c r="O157" s="170">
        <v>2</v>
      </c>
      <c r="AA157" s="146">
        <v>3</v>
      </c>
      <c r="AB157" s="146">
        <v>7</v>
      </c>
      <c r="AC157" s="146">
        <v>611617018</v>
      </c>
      <c r="AZ157" s="146">
        <v>2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7">
        <v>3</v>
      </c>
      <c r="CB157" s="177">
        <v>7</v>
      </c>
      <c r="CZ157" s="146">
        <v>0.045</v>
      </c>
    </row>
    <row r="158" spans="1:104" ht="12.75">
      <c r="A158" s="171">
        <v>55</v>
      </c>
      <c r="B158" s="172" t="s">
        <v>257</v>
      </c>
      <c r="C158" s="173" t="s">
        <v>258</v>
      </c>
      <c r="D158" s="174" t="s">
        <v>229</v>
      </c>
      <c r="E158" s="175">
        <v>0.2776</v>
      </c>
      <c r="F158" s="175">
        <v>0</v>
      </c>
      <c r="G158" s="176">
        <f>E158*F158</f>
        <v>0</v>
      </c>
      <c r="O158" s="170">
        <v>2</v>
      </c>
      <c r="AA158" s="146">
        <v>7</v>
      </c>
      <c r="AB158" s="146">
        <v>1001</v>
      </c>
      <c r="AC158" s="146">
        <v>5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7</v>
      </c>
      <c r="CB158" s="177">
        <v>1001</v>
      </c>
      <c r="CZ158" s="146">
        <v>0</v>
      </c>
    </row>
    <row r="159" spans="1:57" ht="12.75">
      <c r="A159" s="184"/>
      <c r="B159" s="185" t="s">
        <v>73</v>
      </c>
      <c r="C159" s="186" t="str">
        <f>CONCATENATE(B151," ",C151)</f>
        <v>766 Konstrukce truhlářské</v>
      </c>
      <c r="D159" s="187"/>
      <c r="E159" s="188"/>
      <c r="F159" s="189"/>
      <c r="G159" s="190">
        <f>SUM(G151:G158)</f>
        <v>0</v>
      </c>
      <c r="O159" s="170">
        <v>4</v>
      </c>
      <c r="BA159" s="191">
        <f>SUM(BA151:BA158)</f>
        <v>0</v>
      </c>
      <c r="BB159" s="191">
        <f>SUM(BB151:BB158)</f>
        <v>0</v>
      </c>
      <c r="BC159" s="191">
        <f>SUM(BC151:BC158)</f>
        <v>0</v>
      </c>
      <c r="BD159" s="191">
        <f>SUM(BD151:BD158)</f>
        <v>0</v>
      </c>
      <c r="BE159" s="191">
        <f>SUM(BE151:BE158)</f>
        <v>0</v>
      </c>
    </row>
    <row r="160" spans="1:15" ht="12.75">
      <c r="A160" s="163" t="s">
        <v>72</v>
      </c>
      <c r="B160" s="164" t="s">
        <v>259</v>
      </c>
      <c r="C160" s="165" t="s">
        <v>260</v>
      </c>
      <c r="D160" s="166"/>
      <c r="E160" s="167"/>
      <c r="F160" s="167"/>
      <c r="G160" s="168"/>
      <c r="H160" s="169"/>
      <c r="I160" s="169"/>
      <c r="O160" s="170">
        <v>1</v>
      </c>
    </row>
    <row r="161" spans="1:104" ht="12.75">
      <c r="A161" s="171">
        <v>56</v>
      </c>
      <c r="B161" s="172" t="s">
        <v>261</v>
      </c>
      <c r="C161" s="173" t="s">
        <v>262</v>
      </c>
      <c r="D161" s="174" t="s">
        <v>94</v>
      </c>
      <c r="E161" s="175">
        <v>1872.5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7</v>
      </c>
      <c r="AC161" s="146">
        <v>7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7</v>
      </c>
      <c r="CZ161" s="146">
        <v>7E-05</v>
      </c>
    </row>
    <row r="162" spans="1:104" ht="12.75">
      <c r="A162" s="171">
        <v>57</v>
      </c>
      <c r="B162" s="172" t="s">
        <v>263</v>
      </c>
      <c r="C162" s="173" t="s">
        <v>264</v>
      </c>
      <c r="D162" s="174" t="s">
        <v>94</v>
      </c>
      <c r="E162" s="175">
        <v>1872.5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7</v>
      </c>
      <c r="AC162" s="146">
        <v>7</v>
      </c>
      <c r="AZ162" s="146">
        <v>2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7</v>
      </c>
      <c r="CZ162" s="146">
        <v>0.00015</v>
      </c>
    </row>
    <row r="163" spans="1:15" ht="12.75">
      <c r="A163" s="178"/>
      <c r="B163" s="180"/>
      <c r="C163" s="225" t="s">
        <v>105</v>
      </c>
      <c r="D163" s="226"/>
      <c r="E163" s="204">
        <v>0</v>
      </c>
      <c r="F163" s="182"/>
      <c r="G163" s="183"/>
      <c r="M163" s="179" t="s">
        <v>105</v>
      </c>
      <c r="O163" s="170"/>
    </row>
    <row r="164" spans="1:15" ht="12.75">
      <c r="A164" s="178"/>
      <c r="B164" s="180"/>
      <c r="C164" s="225" t="s">
        <v>265</v>
      </c>
      <c r="D164" s="226"/>
      <c r="E164" s="204">
        <v>729.1</v>
      </c>
      <c r="F164" s="182"/>
      <c r="G164" s="183"/>
      <c r="M164" s="179" t="s">
        <v>265</v>
      </c>
      <c r="O164" s="170"/>
    </row>
    <row r="165" spans="1:15" ht="12.75">
      <c r="A165" s="178"/>
      <c r="B165" s="180"/>
      <c r="C165" s="225" t="s">
        <v>266</v>
      </c>
      <c r="D165" s="226"/>
      <c r="E165" s="204">
        <v>519.2</v>
      </c>
      <c r="F165" s="182"/>
      <c r="G165" s="183"/>
      <c r="M165" s="179" t="s">
        <v>266</v>
      </c>
      <c r="O165" s="170"/>
    </row>
    <row r="166" spans="1:15" ht="12.75">
      <c r="A166" s="178"/>
      <c r="B166" s="180"/>
      <c r="C166" s="225" t="s">
        <v>267</v>
      </c>
      <c r="D166" s="226"/>
      <c r="E166" s="204">
        <v>624.2</v>
      </c>
      <c r="F166" s="182"/>
      <c r="G166" s="183"/>
      <c r="M166" s="179" t="s">
        <v>267</v>
      </c>
      <c r="O166" s="170"/>
    </row>
    <row r="167" spans="1:15" ht="12.75">
      <c r="A167" s="178"/>
      <c r="B167" s="180"/>
      <c r="C167" s="225" t="s">
        <v>109</v>
      </c>
      <c r="D167" s="226"/>
      <c r="E167" s="204">
        <v>1872.5000000000002</v>
      </c>
      <c r="F167" s="182"/>
      <c r="G167" s="183"/>
      <c r="M167" s="179" t="s">
        <v>109</v>
      </c>
      <c r="O167" s="170"/>
    </row>
    <row r="168" spans="1:15" ht="12.75">
      <c r="A168" s="178"/>
      <c r="B168" s="180"/>
      <c r="C168" s="227" t="s">
        <v>268</v>
      </c>
      <c r="D168" s="226"/>
      <c r="E168" s="181">
        <v>1872.5</v>
      </c>
      <c r="F168" s="182"/>
      <c r="G168" s="183"/>
      <c r="M168" s="179" t="s">
        <v>268</v>
      </c>
      <c r="O168" s="170"/>
    </row>
    <row r="169" spans="1:57" ht="12.75">
      <c r="A169" s="184"/>
      <c r="B169" s="185" t="s">
        <v>73</v>
      </c>
      <c r="C169" s="186" t="str">
        <f>CONCATENATE(B160," ",C160)</f>
        <v>784 Malby</v>
      </c>
      <c r="D169" s="187"/>
      <c r="E169" s="188"/>
      <c r="F169" s="189"/>
      <c r="G169" s="190">
        <f>SUM(G160:G168)</f>
        <v>0</v>
      </c>
      <c r="O169" s="170">
        <v>4</v>
      </c>
      <c r="BA169" s="191">
        <f>SUM(BA160:BA168)</f>
        <v>0</v>
      </c>
      <c r="BB169" s="191">
        <f>SUM(BB160:BB168)</f>
        <v>0</v>
      </c>
      <c r="BC169" s="191">
        <f>SUM(BC160:BC168)</f>
        <v>0</v>
      </c>
      <c r="BD169" s="191">
        <f>SUM(BD160:BD168)</f>
        <v>0</v>
      </c>
      <c r="BE169" s="191">
        <f>SUM(BE160:BE168)</f>
        <v>0</v>
      </c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spans="1:7" ht="12.75">
      <c r="A193" s="192"/>
      <c r="B193" s="192"/>
      <c r="C193" s="192"/>
      <c r="D193" s="192"/>
      <c r="E193" s="192"/>
      <c r="F193" s="192"/>
      <c r="G193" s="192"/>
    </row>
    <row r="194" spans="1:7" ht="12.75">
      <c r="A194" s="192"/>
      <c r="B194" s="192"/>
      <c r="C194" s="192"/>
      <c r="D194" s="192"/>
      <c r="E194" s="192"/>
      <c r="F194" s="192"/>
      <c r="G194" s="192"/>
    </row>
    <row r="195" spans="1:7" ht="12.75">
      <c r="A195" s="192"/>
      <c r="B195" s="192"/>
      <c r="C195" s="192"/>
      <c r="D195" s="192"/>
      <c r="E195" s="192"/>
      <c r="F195" s="192"/>
      <c r="G195" s="192"/>
    </row>
    <row r="196" spans="1:7" ht="12.75">
      <c r="A196" s="192"/>
      <c r="B196" s="192"/>
      <c r="C196" s="192"/>
      <c r="D196" s="192"/>
      <c r="E196" s="192"/>
      <c r="F196" s="192"/>
      <c r="G196" s="192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spans="1:2" ht="12.75">
      <c r="A228" s="193"/>
      <c r="B228" s="193"/>
    </row>
    <row r="229" spans="1:7" ht="12.75">
      <c r="A229" s="192"/>
      <c r="B229" s="192"/>
      <c r="C229" s="195"/>
      <c r="D229" s="195"/>
      <c r="E229" s="196"/>
      <c r="F229" s="195"/>
      <c r="G229" s="197"/>
    </row>
    <row r="230" spans="1:7" ht="12.75">
      <c r="A230" s="198"/>
      <c r="B230" s="198"/>
      <c r="C230" s="192"/>
      <c r="D230" s="192"/>
      <c r="E230" s="199"/>
      <c r="F230" s="192"/>
      <c r="G230" s="192"/>
    </row>
    <row r="231" spans="1:7" ht="12.75">
      <c r="A231" s="192"/>
      <c r="B231" s="192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  <row r="233" spans="1:7" ht="12.75">
      <c r="A233" s="192"/>
      <c r="B233" s="192"/>
      <c r="C233" s="192"/>
      <c r="D233" s="192"/>
      <c r="E233" s="199"/>
      <c r="F233" s="192"/>
      <c r="G233" s="192"/>
    </row>
    <row r="234" spans="1:7" ht="12.75">
      <c r="A234" s="192"/>
      <c r="B234" s="192"/>
      <c r="C234" s="192"/>
      <c r="D234" s="192"/>
      <c r="E234" s="199"/>
      <c r="F234" s="192"/>
      <c r="G234" s="192"/>
    </row>
    <row r="235" spans="1:7" ht="12.75">
      <c r="A235" s="192"/>
      <c r="B235" s="192"/>
      <c r="C235" s="192"/>
      <c r="D235" s="192"/>
      <c r="E235" s="199"/>
      <c r="F235" s="192"/>
      <c r="G235" s="192"/>
    </row>
    <row r="236" spans="1:7" ht="12.75">
      <c r="A236" s="192"/>
      <c r="B236" s="192"/>
      <c r="C236" s="192"/>
      <c r="D236" s="192"/>
      <c r="E236" s="199"/>
      <c r="F236" s="192"/>
      <c r="G236" s="192"/>
    </row>
    <row r="237" spans="1:7" ht="12.75">
      <c r="A237" s="192"/>
      <c r="B237" s="192"/>
      <c r="C237" s="192"/>
      <c r="D237" s="192"/>
      <c r="E237" s="199"/>
      <c r="F237" s="192"/>
      <c r="G237" s="192"/>
    </row>
    <row r="238" spans="1:7" ht="12.75">
      <c r="A238" s="192"/>
      <c r="B238" s="192"/>
      <c r="C238" s="192"/>
      <c r="D238" s="192"/>
      <c r="E238" s="199"/>
      <c r="F238" s="192"/>
      <c r="G238" s="192"/>
    </row>
    <row r="239" spans="1:7" ht="12.75">
      <c r="A239" s="192"/>
      <c r="B239" s="192"/>
      <c r="C239" s="192"/>
      <c r="D239" s="192"/>
      <c r="E239" s="199"/>
      <c r="F239" s="192"/>
      <c r="G239" s="192"/>
    </row>
    <row r="240" spans="1:7" ht="12.75">
      <c r="A240" s="192"/>
      <c r="B240" s="192"/>
      <c r="C240" s="192"/>
      <c r="D240" s="192"/>
      <c r="E240" s="199"/>
      <c r="F240" s="192"/>
      <c r="G240" s="192"/>
    </row>
    <row r="241" spans="1:7" ht="12.75">
      <c r="A241" s="192"/>
      <c r="B241" s="192"/>
      <c r="C241" s="192"/>
      <c r="D241" s="192"/>
      <c r="E241" s="199"/>
      <c r="F241" s="192"/>
      <c r="G241" s="192"/>
    </row>
    <row r="242" spans="1:7" ht="12.75">
      <c r="A242" s="192"/>
      <c r="B242" s="192"/>
      <c r="C242" s="192"/>
      <c r="D242" s="192"/>
      <c r="E242" s="199"/>
      <c r="F242" s="192"/>
      <c r="G242" s="192"/>
    </row>
  </sheetData>
  <sheetProtection/>
  <mergeCells count="81">
    <mergeCell ref="C168:D168"/>
    <mergeCell ref="C123:D123"/>
    <mergeCell ref="C163:D163"/>
    <mergeCell ref="C164:D164"/>
    <mergeCell ref="C165:D165"/>
    <mergeCell ref="C166:D166"/>
    <mergeCell ref="C167:D167"/>
    <mergeCell ref="C114:D114"/>
    <mergeCell ref="C153:D153"/>
    <mergeCell ref="C128:D128"/>
    <mergeCell ref="C130:D130"/>
    <mergeCell ref="C131:D131"/>
    <mergeCell ref="C133:D133"/>
    <mergeCell ref="C119:D119"/>
    <mergeCell ref="C120:D120"/>
    <mergeCell ref="C121:D121"/>
    <mergeCell ref="C122:D122"/>
    <mergeCell ref="C103:D103"/>
    <mergeCell ref="C104:D104"/>
    <mergeCell ref="C105:D105"/>
    <mergeCell ref="C106:D106"/>
    <mergeCell ref="C111:D111"/>
    <mergeCell ref="C113:D113"/>
    <mergeCell ref="C94:D94"/>
    <mergeCell ref="C95:D95"/>
    <mergeCell ref="C96:D96"/>
    <mergeCell ref="C97:D97"/>
    <mergeCell ref="C115:D115"/>
    <mergeCell ref="C98:D98"/>
    <mergeCell ref="C99:D99"/>
    <mergeCell ref="C100:D100"/>
    <mergeCell ref="C101:D101"/>
    <mergeCell ref="C102:D102"/>
    <mergeCell ref="C78:D78"/>
    <mergeCell ref="C81:D81"/>
    <mergeCell ref="C84:D84"/>
    <mergeCell ref="C89:D89"/>
    <mergeCell ref="C92:D92"/>
    <mergeCell ref="C93:D93"/>
    <mergeCell ref="C57:D57"/>
    <mergeCell ref="C58:D58"/>
    <mergeCell ref="C60:D60"/>
    <mergeCell ref="C62:D62"/>
    <mergeCell ref="C71:D71"/>
    <mergeCell ref="C73:D73"/>
    <mergeCell ref="C44:D44"/>
    <mergeCell ref="C46:D46"/>
    <mergeCell ref="C65:D65"/>
    <mergeCell ref="C67:D67"/>
    <mergeCell ref="C90:D90"/>
    <mergeCell ref="C91:D91"/>
    <mergeCell ref="C51:D51"/>
    <mergeCell ref="C52:D52"/>
    <mergeCell ref="C54:D54"/>
    <mergeCell ref="C56:D56"/>
    <mergeCell ref="C68:D68"/>
    <mergeCell ref="C69:D69"/>
    <mergeCell ref="C30:D30"/>
    <mergeCell ref="C31:D31"/>
    <mergeCell ref="C32:D32"/>
    <mergeCell ref="C33:D33"/>
    <mergeCell ref="C35:D35"/>
    <mergeCell ref="C37:D37"/>
    <mergeCell ref="C63:D63"/>
    <mergeCell ref="C40:D40"/>
    <mergeCell ref="C18:D18"/>
    <mergeCell ref="C19:D19"/>
    <mergeCell ref="C23:D23"/>
    <mergeCell ref="C24:D24"/>
    <mergeCell ref="C25:D25"/>
    <mergeCell ref="C26:D26"/>
    <mergeCell ref="C27:D27"/>
    <mergeCell ref="C28:D28"/>
    <mergeCell ref="A1:G1"/>
    <mergeCell ref="A3:B3"/>
    <mergeCell ref="A4:B4"/>
    <mergeCell ref="E4:G4"/>
    <mergeCell ref="C11:D11"/>
    <mergeCell ref="C12:D12"/>
    <mergeCell ref="C16:D16"/>
    <mergeCell ref="C17:D17"/>
  </mergeCells>
  <printOptions/>
  <pageMargins left="0.5905511811023623" right="0.3937007874015748" top="0.5905511811023623" bottom="0.984251968503937" header="0.1968503937007874" footer="0.5118110236220472"/>
  <pageSetup fitToHeight="8" fitToWidth="1"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Roman Bielak</cp:lastModifiedBy>
  <cp:lastPrinted>2017-10-22T12:52:08Z</cp:lastPrinted>
  <dcterms:created xsi:type="dcterms:W3CDTF">2017-10-18T20:10:20Z</dcterms:created>
  <dcterms:modified xsi:type="dcterms:W3CDTF">2017-10-22T12:53:25Z</dcterms:modified>
  <cp:category/>
  <cp:version/>
  <cp:contentType/>
  <cp:contentStatus/>
</cp:coreProperties>
</file>