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0" windowWidth="25005" windowHeight="12675" tabRatio="918" activeTab="1"/>
  </bookViews>
  <sheets>
    <sheet name="Rekapitulace" sheetId="1" r:id="rId1"/>
    <sheet name="Administrativní budova" sheetId="2" r:id="rId2"/>
    <sheet name="Oprava stáv. budovy" sheetId="3" r:id="rId3"/>
    <sheet name="Elektro" sheetId="4" r:id="rId4"/>
    <sheet name="Elektro - připojení" sheetId="5" r:id="rId5"/>
    <sheet name="Elektro provozní rozvody" sheetId="6" r:id="rId6"/>
    <sheet name="Hromosvod" sheetId="7" r:id="rId7"/>
  </sheets>
  <definedNames>
    <definedName name="_xlnm.Print_Titles" localSheetId="1">'Administrativní budova'!$88:$89</definedName>
    <definedName name="_xlnm.Print_Titles" localSheetId="2">'Oprava stáv. budovy'!$75:$76</definedName>
  </definedNames>
  <calcPr fullCalcOnLoad="1"/>
</workbook>
</file>

<file path=xl/sharedStrings.xml><?xml version="1.0" encoding="utf-8"?>
<sst xmlns="http://schemas.openxmlformats.org/spreadsheetml/2006/main" count="3470" uniqueCount="1809">
  <si>
    <t>sada upevňovacích dílů na konstrukci (vč. objímek)</t>
  </si>
  <si>
    <t>připojovací odbočná skříň, IP54, vč. odpínače válcových pojistek velikost PV14 do 63A, 3f, vývodka Pg29 (vč. 1ks rezervy)</t>
  </si>
  <si>
    <t>připojovací odbočná skříň, IP54, vč. odpínače nožových pojistek velikost 00 do 125A, 3f, vývodka Pg29 (vč. 1ks rezervy)</t>
  </si>
  <si>
    <t>pomocné ocelové konstrukce do 10kg</t>
  </si>
  <si>
    <t>pojistka PV14 25AaM</t>
  </si>
  <si>
    <t>pojistka PV14 32AgG</t>
  </si>
  <si>
    <t>pojistka PV14 16AgG</t>
  </si>
  <si>
    <t>pojistka vel. 00 50AgG</t>
  </si>
  <si>
    <t>pojistka vel. 00 80AaM</t>
  </si>
  <si>
    <t>Kabely a kabel. soubory</t>
  </si>
  <si>
    <t>CMSM 5Jx2,5</t>
  </si>
  <si>
    <t>CYKY 3Jx1,5</t>
  </si>
  <si>
    <t>CYKY 3Jx2,5</t>
  </si>
  <si>
    <t>CYKY 4Jx16</t>
  </si>
  <si>
    <t>CYKY 5Jx2,5</t>
  </si>
  <si>
    <t>CYKY 5Jx6</t>
  </si>
  <si>
    <t>YY-JB 5x2,5</t>
  </si>
  <si>
    <t>YY-JB 5x25</t>
  </si>
  <si>
    <t>YY-JB 5x6</t>
  </si>
  <si>
    <t>CYA4zž</t>
  </si>
  <si>
    <t>CYA6 zž</t>
  </si>
  <si>
    <t>CYA10zž</t>
  </si>
  <si>
    <t>CYA16zž</t>
  </si>
  <si>
    <t>AlMgSi 8mm</t>
  </si>
  <si>
    <t>podpěra vedení do zdiva - plast, délka 20mm</t>
  </si>
  <si>
    <t>svorka SS</t>
  </si>
  <si>
    <t>demontáž+montáž kabelu AYKY 3x120+70</t>
  </si>
  <si>
    <t>oko Al 120/xx</t>
  </si>
  <si>
    <t>oko Al 70/xx</t>
  </si>
  <si>
    <t>oko Cu 16/xx</t>
  </si>
  <si>
    <t>oko Cu 6/xx</t>
  </si>
  <si>
    <t>Kabelové trasy</t>
  </si>
  <si>
    <t>drátěný žlab 200/100 galv. pozink</t>
  </si>
  <si>
    <t>drátěný žlab 100/50 galv. pozink</t>
  </si>
  <si>
    <t>drátěný žlab 50/50 galv. pozink</t>
  </si>
  <si>
    <t>spojka žlabu</t>
  </si>
  <si>
    <t>konzole na stěnu 200</t>
  </si>
  <si>
    <t>konzole na stěnu 100</t>
  </si>
  <si>
    <t>držák 100mm pro závěs na šroubovici</t>
  </si>
  <si>
    <t>držák žlabu krajový pro závěs na dvě šroubovice</t>
  </si>
  <si>
    <t>držák pro závěs na šroubovici pro žlab 50/50</t>
  </si>
  <si>
    <t>šroubovice M8/1m</t>
  </si>
  <si>
    <t>stoupačkový držák na stěnu</t>
  </si>
  <si>
    <t>trubka PVC tuhá D40 vč. příchytek (střední mech. odolnost)</t>
  </si>
  <si>
    <t>trubka PVC tuhá D25 vč. příchytek (střední mech. odolnost)</t>
  </si>
  <si>
    <t>trubka ocelová závitová pozink P29 vč. příchytek</t>
  </si>
  <si>
    <t>C profil 40x40</t>
  </si>
  <si>
    <t>Ostatní elektroinstalační materiál</t>
  </si>
  <si>
    <t>svorkovnice HOP 7xCu25mm2 + 1xFeZn 30x4/D10</t>
  </si>
  <si>
    <t>svorka AB vč. nerez pásku</t>
  </si>
  <si>
    <t>zásuvka nástěnná 16A/400v/5p, IP67</t>
  </si>
  <si>
    <t>zásuvka nástěnná 16A/400v/5p, IP67 s blokovaným vypínačem</t>
  </si>
  <si>
    <t>zásuvka nástěnná dvojnásobná 230V/IP54</t>
  </si>
  <si>
    <t>zásuvka nástěnná jednonásobná 230V/IP54</t>
  </si>
  <si>
    <t>krabice ABOX025</t>
  </si>
  <si>
    <t>protipožárná ucpávka pro otvor 20x20 cm</t>
  </si>
  <si>
    <t>podružný a spoj. materiál (% z mat.)</t>
  </si>
  <si>
    <t>PPV (% z mont)</t>
  </si>
  <si>
    <t>demontážní práce stávající elektroinstalace (odhad)</t>
  </si>
  <si>
    <t>doprava osob a materiálu</t>
  </si>
  <si>
    <t>pronájem lešení</t>
  </si>
  <si>
    <t>revize</t>
  </si>
  <si>
    <t>předávací dokumentace vč. dok. skut. provedení</t>
  </si>
  <si>
    <t>Hromosvod a uzemnění</t>
  </si>
  <si>
    <t>pásek FeZn 30x4</t>
  </si>
  <si>
    <t>vodič FeZn d10 izolovaný</t>
  </si>
  <si>
    <t>izolovaný vodič CUI 50mm2/100kV (1,2/50) délka 3,5m vč. manžety</t>
  </si>
  <si>
    <t>příchytka vodiče CUI výška 19/10mm - polyamid</t>
  </si>
  <si>
    <t>šroubovice M6/1m</t>
  </si>
  <si>
    <t>držák ochranného úhelníku s vrutem pozink délka 320mm (do zatepleného zdiva s tl. zateplení 160mm)</t>
  </si>
  <si>
    <t>ochranný úhelník 1,7m pozink</t>
  </si>
  <si>
    <t>svorka pásek-pásek pozink</t>
  </si>
  <si>
    <t>svorka pásek-drát pozink</t>
  </si>
  <si>
    <t>svorka spojovací drát-drát pozink</t>
  </si>
  <si>
    <t>svorka spojovací drát-drát nerez</t>
  </si>
  <si>
    <t>bitumelový nátěr</t>
  </si>
  <si>
    <t>výkop rýhy š35/hl70 zem. tř. 3-4</t>
  </si>
  <si>
    <t>výkop rýhy š35/hl100 zem. tř. 3-4</t>
  </si>
  <si>
    <t>výkop rýhy š50/hl150 zem. tř. 3-4</t>
  </si>
  <si>
    <t>výkop rýhy š35/hl70 zem. tř. 2 vč. zhutnění</t>
  </si>
  <si>
    <t>výkop rýhy š35/hl100 zem. tř. 2 vč. zhutnění</t>
  </si>
  <si>
    <t>výkop rýhy š35/hl150 zem. tř. 2 vč. zhutnění</t>
  </si>
  <si>
    <t>drát AlMgSi 8</t>
  </si>
  <si>
    <t>tvarování pomocného jímače 300mm</t>
  </si>
  <si>
    <t>podpěra vedení do zdiva s vrutem délky 250mm (do zatepleného zdiva s tl. zateplení 160mm)</t>
  </si>
  <si>
    <t>podpěra vedení na ploché střechy dle použité krytiny</t>
  </si>
  <si>
    <t>podpěra vedení na atiku dle typu atiky</t>
  </si>
  <si>
    <t>svorka univerzální</t>
  </si>
  <si>
    <t>svorka křížová</t>
  </si>
  <si>
    <t>svorka spojovací</t>
  </si>
  <si>
    <t>svorka připojovací</t>
  </si>
  <si>
    <t>svorka zkušební nerez</t>
  </si>
  <si>
    <t>štítek označovací</t>
  </si>
  <si>
    <t>jímací tyč AlMgSi délka 1,5m</t>
  </si>
  <si>
    <t>podstavec betonový 9kg vč. gumové podložky</t>
  </si>
  <si>
    <t>svorka k jímací tyči</t>
  </si>
  <si>
    <t>svorka na okapové žlaby</t>
  </si>
  <si>
    <t>svorka na okapové trouby</t>
  </si>
  <si>
    <t>vodič CYA16zž</t>
  </si>
  <si>
    <t>demontážní práce stávající jímací soustavy vč. svodů (odhad)</t>
  </si>
  <si>
    <t>ověření stávajících bodů uzemnění měřením</t>
  </si>
  <si>
    <t>bod</t>
  </si>
  <si>
    <t>pronájem plošiny</t>
  </si>
  <si>
    <t>Poznámka:</t>
  </si>
  <si>
    <t>Není li uvedeno jinak, jedná se o materiál ze žárově zinkované oceli.</t>
  </si>
  <si>
    <t>Rozvaděče celkem</t>
  </si>
  <si>
    <t>Kabely, vodiče celkem</t>
  </si>
  <si>
    <t>Osvětlení celkem</t>
  </si>
  <si>
    <t>Drobný materiál celkem</t>
  </si>
  <si>
    <t>Trasy celkem</t>
  </si>
  <si>
    <t>Ostatní celkem</t>
  </si>
  <si>
    <t>Kabely a vodiče</t>
  </si>
  <si>
    <t>Napájecí rozvody</t>
  </si>
  <si>
    <t>Úpravy v rozvaděči RMS1/pole 7</t>
  </si>
  <si>
    <t>demontáž jističe J2UX vč. Al pasoviny</t>
  </si>
  <si>
    <t>poj. odpínač řadový velikost 00 vč. 6ks třmenových svorek pro neupravené kabely</t>
  </si>
  <si>
    <t>pojistka 00 63AgG</t>
  </si>
  <si>
    <t>vývodka plastová M40</t>
  </si>
  <si>
    <t>podružný a spoj. materiál (vodiče, svorky na pasovinu, .....)</t>
  </si>
  <si>
    <t>montážní práce - úprava rozvaděče na místě</t>
  </si>
  <si>
    <t>drátěný žlab 150/100</t>
  </si>
  <si>
    <t>konzole na stěnu 150</t>
  </si>
  <si>
    <t>C profil 40x20</t>
  </si>
  <si>
    <t>stoupačkový držák</t>
  </si>
  <si>
    <t>držák žlabu 150 pro závěs se závitovou tyčí</t>
  </si>
  <si>
    <t>kabel CYKY 4Jx25</t>
  </si>
  <si>
    <t>zhotovení průrazu do D=40mm</t>
  </si>
  <si>
    <t>protipožární utěsnění EI (EW) 15 průrazu D=40mm</t>
  </si>
  <si>
    <t>pronájem plošiny/lešení</t>
  </si>
  <si>
    <t>Úpravy v rozvaděči RMS1/pole 7 celkem</t>
  </si>
  <si>
    <t>Kabelové trasy celkem</t>
  </si>
  <si>
    <t>Provozní rozvody silnoproudu:</t>
  </si>
  <si>
    <t>Přípojnicový rozvod - In=250A, provedení AL, min. IP44, TN-C celkem</t>
  </si>
  <si>
    <t>Ostatní elektroinstalační materiál celkem</t>
  </si>
  <si>
    <t>Hromosvody a uzemnění celkem</t>
  </si>
  <si>
    <t>PC 741-015</t>
  </si>
  <si>
    <t>PC 741-016</t>
  </si>
  <si>
    <t>Sádrokartonové příčka z ocelových tenkostěnných profilů, v provedení dle PD pod označením SDK 3</t>
  </si>
  <si>
    <t>(4,78+4,7*3+30,15)*3,1+(1,1+44,3+5,4*2)*3,02+7,5*1,0</t>
  </si>
  <si>
    <t>Sádrokartonové příčka z ocelových tenkostěnných profilů, v provedení dle PD pod označením SDK 4</t>
  </si>
  <si>
    <t>4,8*2*3,1+5,36*2*3,02</t>
  </si>
  <si>
    <t>Sádrokartonové příčka z ocelových tenkostěnných profilů, v provedení dle PD pod označením SDK 5</t>
  </si>
  <si>
    <t>(3,25+1,4+0,3+12,7+1,5+2,0*3)*3,1+(1,55+0,65+11,4+1,5+2,0*5+0,3)*3,02</t>
  </si>
  <si>
    <t>Sádrokartonové příčka z ocelových tenkostěnných profilů, v provedení dle PD pod označením SDK 6</t>
  </si>
  <si>
    <t>(2,1*3+1,5)*3,1+(2,1*2+1,5)*3,02+2,0*1,0</t>
  </si>
  <si>
    <t>Sádrokartonové předstěny z ocelových tenkostěnných profilů, v provedení dle PD pod označením SDK 1</t>
  </si>
  <si>
    <t>(33,5+4,5+3,6)*3,1-31,62+(3,75+5,16+41,54+5,16)*3,02-(8,36+5,86+7,6+9,6+5,8+2,8)*1,55</t>
  </si>
  <si>
    <t>Sádrokartonové předstěny z ocelových tenkostěnných profilů, v provedení dle PD pod označením SDK 2</t>
  </si>
  <si>
    <t>(13,3+5,75+0,95)*3,1+18,35*3,02+(0,95*3+1,8+2,6)*4,02</t>
  </si>
  <si>
    <t>Sádrokartonové předstěny z ocelových tenkostěnných profilů, v provedení dle PD pod označením SDK 7</t>
  </si>
  <si>
    <t>20,0*3,0+0,3*2,1*4+18,2*3,02</t>
  </si>
  <si>
    <t>313,1+341,1</t>
  </si>
  <si>
    <t>29,6+18,1</t>
  </si>
  <si>
    <t xml:space="preserve">Podhled ze sádrokartonových desek, jednovrstvá zavěšená konstrukce z ocelových profilů jednoduše opláštěná deskou  standardní, 1 x 12,5 mm </t>
  </si>
  <si>
    <t>654,1-47,7-218,52</t>
  </si>
  <si>
    <t>(2,4+1,8*2+7,2+2,4+3,6)*3,6+3,6*5,4+(3,0+4,2+1,8+6,0)*3,6+(1,8+7,8+5,4)*4,2+5,4*2,4</t>
  </si>
  <si>
    <t>Obklad ze sádrokartonových desek v tubusu střešních světlíků deskou protipožární impregnovanou 1x12,5 mm</t>
  </si>
  <si>
    <t>0,3*(3,5*2+1,5*12)</t>
  </si>
  <si>
    <t>Montáž a dodávka desky OSB tl. 25 mm v pásu šířky do 300 mm kotvených do podkladu přes tepelnou izolaci</t>
  </si>
  <si>
    <t>Pojistný přepad 100/300 PVC</t>
  </si>
  <si>
    <t>Oplechování okenních a dveřních otvorů rš. 110</t>
  </si>
  <si>
    <t>SOUPIS  PRACÍ</t>
  </si>
  <si>
    <t>57,2*0,6*0,3+(2*1,1*0,5+0,8*0,5*8+0,5*0,5*3+0,8*0,8)*0,6+1,6*0,6*0,3*2</t>
  </si>
  <si>
    <t>57,2*2*0,5+0,6*29*0,5</t>
  </si>
  <si>
    <t>57,2*6*1,578*1,08*0,001+2,0*(57,2/0,3)*0,395*1,08*0,001</t>
  </si>
  <si>
    <t>1.NP: 3,55*4,25*6=90,53*0,3=27,16</t>
  </si>
  <si>
    <t>2,0*2,5-1,0*2,15=2,85*0,3=0,86</t>
  </si>
  <si>
    <t>1,35*0,6+0,4*0,2=0,89*0,3=0,27</t>
  </si>
  <si>
    <t>0,6*0,4=0,24*0,3=0,07</t>
  </si>
  <si>
    <t>2,6*2,7+2,4*2,4=12,78*0,45=5,75</t>
  </si>
  <si>
    <t>2.NP:  2,05*2,5+2,05*0,6=6,36*0,3=1,91</t>
  </si>
  <si>
    <t>1,18+33,85+4,5=39,53*3,52=139,15</t>
  </si>
  <si>
    <t>odpočet oken: -(2,8*1,52*4+4,8*1,52*2)=-31,62</t>
  </si>
  <si>
    <t>31794-4323</t>
  </si>
  <si>
    <t>Válcované nosníky dodatečně osazované do připravených otvorů  č. 14 až 22</t>
  </si>
  <si>
    <t>5,4*0,2*0,2+1,6*0,35*0,2</t>
  </si>
  <si>
    <t>1,35*8=10,8*21,10=0,23</t>
  </si>
  <si>
    <t>1,6*3=4,8*21,1=0,10</t>
  </si>
  <si>
    <t>(10,81+3,2)*0,2</t>
  </si>
  <si>
    <t xml:space="preserve"> SP 41135-4213</t>
  </si>
  <si>
    <t>Bednění stropů ztracené ocelové žebrované ze širokých ohýbaných profilů výška vlny do 50 mm, plech tl. 1,0 mm, povrch lesklý</t>
  </si>
  <si>
    <t>41,56*9,53-6,6*1,2-3,1*4,0+2,5*1,2+3,1*1,7</t>
  </si>
  <si>
    <t>41132-1414</t>
  </si>
  <si>
    <t>Stropy z betonu železového stropů deskových C 20/25</t>
  </si>
  <si>
    <t>384,02*0,095</t>
  </si>
  <si>
    <t>(41,56+9,53+6,6+1,2+3,1+4,0)*2*0,15</t>
  </si>
  <si>
    <t>384,02*4,44*1,15*0,001</t>
  </si>
  <si>
    <t xml:space="preserve"> 41732-1414</t>
  </si>
  <si>
    <t xml:space="preserve">Ztužující pásy a věnce z betonu železového C 20/25 </t>
  </si>
  <si>
    <t>41735-1115</t>
  </si>
  <si>
    <t>Bednění bočnic ztužujících pásů a věnců vč. vzpěr zřízení</t>
  </si>
  <si>
    <t>41735-1116</t>
  </si>
  <si>
    <t>Bednění bočnic ztužujících pásů a věnců vč. vzpěr odstranění</t>
  </si>
  <si>
    <t>41736-1821</t>
  </si>
  <si>
    <t>Výztuž ztužujících pásů a věnců z bet. oceli 10505</t>
  </si>
  <si>
    <t>5,75*0,3*0,2</t>
  </si>
  <si>
    <t>5,75*0,3*2</t>
  </si>
  <si>
    <t>0,35*0,075</t>
  </si>
  <si>
    <t>(2,8*1,52*4+4,8*1,52*2)=31,62 + 2,7*0,5*2</t>
  </si>
  <si>
    <t>61231-1121</t>
  </si>
  <si>
    <t>Omítka vápenná vnitřních ploch dvouvrstvá tl. jádrové omítky do 10 mm, hladká stěn</t>
  </si>
  <si>
    <t>5,3*0,6*4+6,35*0,6</t>
  </si>
  <si>
    <t>1,2*2,6+2,7*2</t>
  </si>
  <si>
    <t>19,8*1,05</t>
  </si>
  <si>
    <t>3,55*4,25*1,1*2</t>
  </si>
  <si>
    <t>21,88*7,5-4,4*2,6+19,28*0,3</t>
  </si>
  <si>
    <t>21,88*0,3</t>
  </si>
  <si>
    <t>158,44+6,56</t>
  </si>
  <si>
    <t>113,28+0,3*3,5=114,33</t>
  </si>
  <si>
    <t>přesahy: 19,8*0,05=0,99</t>
  </si>
  <si>
    <t>část pod zemí: 39,53+5,75=-45,28*1,2=-54,34</t>
  </si>
  <si>
    <t>stáv. stěna 158,44</t>
  </si>
  <si>
    <t>parapety: 2,8*4+4,8*2</t>
  </si>
  <si>
    <t>219,42-22,64=196,78*1,02</t>
  </si>
  <si>
    <t>20,8*0,17*1,1</t>
  </si>
  <si>
    <t>39,53+5,75=45,28*0,5=22,64*1,02</t>
  </si>
  <si>
    <t>39,53*1,0</t>
  </si>
  <si>
    <t>19,8*0,17+3,0*0,17</t>
  </si>
  <si>
    <t>219,42+3,88</t>
  </si>
  <si>
    <t>(21,88+39,53)*0,5</t>
  </si>
  <si>
    <t>Potrubí kanalizační hrdlové (v zemi) PVC min. SN 10 DN 250</t>
  </si>
  <si>
    <t>Potrubí kanalizační hrdlové (v zemi) PVC min. SN 10 DN 315</t>
  </si>
  <si>
    <t>Zásyp zeminou - hutněný po vrstvách</t>
  </si>
  <si>
    <t>Odvoz přebytečného výkopku na skladká zhotovitele + poplatek za skládku</t>
  </si>
  <si>
    <t>Osazení a dodávka revizních šachet PVC DN 350 mm hloubky do 900 mm</t>
  </si>
  <si>
    <t>Provedení betonové šachty včetně izolace, zastropení a poklopu</t>
  </si>
  <si>
    <t>1,7*1,7*1,7</t>
  </si>
  <si>
    <t>PC 008-019</t>
  </si>
  <si>
    <t>PC 008-020</t>
  </si>
  <si>
    <t>PC 008-021</t>
  </si>
  <si>
    <t>19,8*7,0=138,6</t>
  </si>
  <si>
    <t>10,0*8,0+41,0*6,5+3,0*7,0+10,0*7,0=437,50</t>
  </si>
  <si>
    <t>138,6*50+437,5*20</t>
  </si>
  <si>
    <t>2,5*2+0,6*2+4,25*6*2</t>
  </si>
  <si>
    <t>2,4*2*2+2,7*2</t>
  </si>
  <si>
    <t>1,0*0,33*1,0</t>
  </si>
  <si>
    <t>0,33*2,1*7</t>
  </si>
  <si>
    <t>6,36+2,4*2,4+81,13+2,0*2,5+1,75*0,6+2,6*2,7+2,4*2,4</t>
  </si>
  <si>
    <t>Větrací hlavice DN 75</t>
  </si>
  <si>
    <t>Větrací hlavice DN 100</t>
  </si>
  <si>
    <t>Přivětrávací hlavice v podhledu DN 100</t>
  </si>
  <si>
    <t>Podomítkový kuličkový sifon - DN 50</t>
  </si>
  <si>
    <t>Kuličkový sifon - kotel, zásobník TUV DN 40</t>
  </si>
  <si>
    <t>Izolace návleková z pěněného PE - tl. min. 41 mm (potrubí 1")</t>
  </si>
  <si>
    <t>Prv 1/2"</t>
  </si>
  <si>
    <t>PK 1/2" - dopouštění ÚT</t>
  </si>
  <si>
    <t>Antikorozní kapalina ( typ dle doporučení výrobce kole)</t>
  </si>
  <si>
    <t xml:space="preserve">Třícestný ventil směšovací DN20 </t>
  </si>
  <si>
    <t>Třícestný ventil směšovací DN25</t>
  </si>
  <si>
    <t>Koaxiální odvod spalin a přívod vzduchu - pr. 160/110, typový dle kotle, uchycení</t>
  </si>
  <si>
    <t>Průchod střechou, ukončení  koaxiální pr. 160/110,typový dle kotle</t>
  </si>
  <si>
    <t>Revizní T-kus pr. 160/110, typový dle kotle</t>
  </si>
  <si>
    <t>Expanzomat 100 + příslušenství</t>
  </si>
  <si>
    <t>Otopné těleso VK 21/600/400 + uchycení</t>
  </si>
  <si>
    <t>Otopné těleso VK 21/600/600 + uchycení</t>
  </si>
  <si>
    <t>Otopné těleso VK 21/600/800 + uchycení</t>
  </si>
  <si>
    <t>Otopné těleso VK 21/600/1000 + uchycení</t>
  </si>
  <si>
    <t>Otopné těleso VK 21/600/1200 + uchycení</t>
  </si>
  <si>
    <t>Otopné těleso VK 21/600/1400 + uchycení</t>
  </si>
  <si>
    <t>Otopné těleso VK 21/600/1800 + uchycení</t>
  </si>
  <si>
    <t>Otopné těleso VK 21/600/2000 + uchycení</t>
  </si>
  <si>
    <t>Otopné těleso VK 22/600/800 + uchycení</t>
  </si>
  <si>
    <t>Otopné těleso VK 22/600/1200 + uchycení</t>
  </si>
  <si>
    <t>Otopné těleso VK 22/600/1800 + uchycení</t>
  </si>
  <si>
    <t>Otopné těleso VK 22/600/2300 + uchycení</t>
  </si>
  <si>
    <t>Otopné těleso VK 21/900/600 + uchycení</t>
  </si>
  <si>
    <t>Otopné těleso VK 22/900/400 + uchycení</t>
  </si>
  <si>
    <t>Otopné těleso VK 22/900/500 + uchycení</t>
  </si>
  <si>
    <t>Otopné těleso VK 22/900/700 + uchycení</t>
  </si>
  <si>
    <t>Otopné těleso ze spirálových trub dvojřadé, 76/156, délka 2500 mm, samostojné</t>
  </si>
  <si>
    <t>Otopné těleso ze spirálových trub dvojřadé, 76/156, délka 3000 mm, samostojné</t>
  </si>
  <si>
    <t>Otopné těleso ze spirálových trub třířadé, 76/156, délka 1500 mm, samostojné</t>
  </si>
  <si>
    <t>Litinové článkové těleso, uchycení 14/500/160</t>
  </si>
  <si>
    <t>Litinové článkové těleso, uchycení 22/500/160</t>
  </si>
  <si>
    <t>Litinové článkové těleso, uchycení 28/500/160</t>
  </si>
  <si>
    <t>Litinové článkové těleso, uchycení 30/500/160</t>
  </si>
  <si>
    <t>Radiátorové šroubení pro tělesa VK</t>
  </si>
  <si>
    <t>Radiátorový ventil DN15, přímý, nastavení 1-6</t>
  </si>
  <si>
    <t>Radiátorové šroubení uzavírací přímé DN15</t>
  </si>
  <si>
    <t>Termostatická hlavice s protizámarazovou funkcí , s aretací teploty,</t>
  </si>
  <si>
    <t>Potrubí  - uhlíková ocel vně Zn,  pr.18x1,0 + izolace tl.20mm, uchycení</t>
  </si>
  <si>
    <t>Potrubí  - uhlíková ocel vně Zn,  pr.22x1,0 + izolace tl.20mm, uchycení</t>
  </si>
  <si>
    <t>Potrubí  - uhlíková ocel vně Zn,  pr.28x1,5 + izolace tl.20mm, uchycení</t>
  </si>
  <si>
    <t>Potrubí  - uhlíková ocel vně Zn,  pr.35x1,5 + izolace tl.20mm, uchycení</t>
  </si>
  <si>
    <t>Potrubí  - uhlíková ocel vně Zn,  pr.42x1,5 + izolace tl.20mm, uchycení</t>
  </si>
  <si>
    <t>Potrubí  - uhlíková ocel vně Zn,  pr.50x1,5 + izolace tl.20mm, uchycení</t>
  </si>
  <si>
    <t>Kompenzátor osový DN25</t>
  </si>
  <si>
    <t>Kompenzátor osový DN32</t>
  </si>
  <si>
    <t>Kompenzátor osový DN32 ( instalace ve zdivu v nice, plastová dvířka 300x300)</t>
  </si>
  <si>
    <t>Kompenzátor osový DN50</t>
  </si>
  <si>
    <t>Dokumentace skutečného provedení</t>
  </si>
  <si>
    <r>
      <t>Teploměr  bimetalový 0</t>
    </r>
    <r>
      <rPr>
        <vertAlign val="superscript"/>
        <sz val="8"/>
        <rFont val="Calibri"/>
        <family val="2"/>
      </rPr>
      <t>0</t>
    </r>
    <r>
      <rPr>
        <sz val="8"/>
        <rFont val="Calibri"/>
        <family val="2"/>
      </rPr>
      <t>-120</t>
    </r>
    <r>
      <rPr>
        <vertAlign val="superscript"/>
        <sz val="8"/>
        <rFont val="Calibri"/>
        <family val="2"/>
      </rPr>
      <t>O</t>
    </r>
    <r>
      <rPr>
        <sz val="8"/>
        <rFont val="Calibri"/>
        <family val="2"/>
      </rPr>
      <t>C</t>
    </r>
  </si>
  <si>
    <t>PC 731-066</t>
  </si>
  <si>
    <t>PC 731-067</t>
  </si>
  <si>
    <t>PC 731-068</t>
  </si>
  <si>
    <t>PC 731-069</t>
  </si>
  <si>
    <t>PC 731-070</t>
  </si>
  <si>
    <t>PC 731-071</t>
  </si>
  <si>
    <t>PC 731-072</t>
  </si>
  <si>
    <t>PC 731-073</t>
  </si>
  <si>
    <t>PC 731-074</t>
  </si>
  <si>
    <t>PC 731-075</t>
  </si>
  <si>
    <t>PC 731-076</t>
  </si>
  <si>
    <t>PC 731-077</t>
  </si>
  <si>
    <t>PC 731-078</t>
  </si>
  <si>
    <t>PC 731-079</t>
  </si>
  <si>
    <t>PC 731-080</t>
  </si>
  <si>
    <t>PC 731-081</t>
  </si>
  <si>
    <t>b)</t>
  </si>
  <si>
    <t>Měření a regulace</t>
  </si>
  <si>
    <t>Kabel CYKY 3J x 2,5</t>
  </si>
  <si>
    <t>Kabel CMSM 4J x 1,0</t>
  </si>
  <si>
    <t>Kabel CMSM 3J x 1,0</t>
  </si>
  <si>
    <t>Kabel JYTY 4 x 1,0</t>
  </si>
  <si>
    <t>Kabel JYTY 2 x 1,0</t>
  </si>
  <si>
    <t>Kabelový žlab PVC 63 x 40</t>
  </si>
  <si>
    <t>Kabelový žlab PVC 40 x 40</t>
  </si>
  <si>
    <t>Kabelový žlab PVC 25 x 20</t>
  </si>
  <si>
    <t>Tlačítkový ovladač v krabici 0/1, sklo</t>
  </si>
  <si>
    <t>Čidlo úniku plynu, teplota</t>
  </si>
  <si>
    <t>Tlakový spinač</t>
  </si>
  <si>
    <t>Jistič 16B/1</t>
  </si>
  <si>
    <t>Krabicová rozvodka</t>
  </si>
  <si>
    <t>Servo 3polohy, 230V AC</t>
  </si>
  <si>
    <t>Čidlo venkovní teploty</t>
  </si>
  <si>
    <t>Čidlo do jímky, jímka</t>
  </si>
  <si>
    <t>Rozvodnice plast, na om., IP 54, 72 mod.</t>
  </si>
  <si>
    <t>Vypinač 1fáz.</t>
  </si>
  <si>
    <t>Jistič 10B/1</t>
  </si>
  <si>
    <t>Jistič 4B/1</t>
  </si>
  <si>
    <t>Jistič 2B/1</t>
  </si>
  <si>
    <t>Relé modulové, 230V AC,</t>
  </si>
  <si>
    <t>Modul jištění kotelny</t>
  </si>
  <si>
    <t>Modul regulace mtf, komunikace</t>
  </si>
  <si>
    <t>Ovládací panel</t>
  </si>
  <si>
    <t>Svorkovnice RSA 2,5, kompletní</t>
  </si>
  <si>
    <t>Montáž</t>
  </si>
  <si>
    <t>Zprovoznění</t>
  </si>
  <si>
    <t>Výchozí revizní zpráva</t>
  </si>
  <si>
    <t>PC 731-082</t>
  </si>
  <si>
    <t>PC 731-083</t>
  </si>
  <si>
    <t>PC 731-084</t>
  </si>
  <si>
    <t>PC 731-085</t>
  </si>
  <si>
    <t>PC 731-086</t>
  </si>
  <si>
    <t>PC 731-087</t>
  </si>
  <si>
    <t>PC 731-088</t>
  </si>
  <si>
    <t>PC 731-089</t>
  </si>
  <si>
    <t>Oplechování zateplovacího systému na stávající budově s napojením na stávající krytinu</t>
  </si>
  <si>
    <t>PC 764-010</t>
  </si>
  <si>
    <t>(56,24*54,0+274,24*61,0+308,32*31,1+42,8*8,76+177,24*29,5+81,05*37,9+302,55*17,9+42,8*6,51+271,92*41,90)*1,03</t>
  </si>
  <si>
    <t>Montáž kontaktního zateplení vnějšího ostění nebo nadpraží z polystyrénových desek hl. špalet přes 200 do 400 mm tl. desek přes 80 do 120 mm</t>
  </si>
  <si>
    <t>(14,88+9,68+15,36)*1,1</t>
  </si>
  <si>
    <t>149,29-43,91</t>
  </si>
  <si>
    <t>41,31*(3,2+4,2)*0,5+4,5*2,43-30,08=133,70</t>
  </si>
  <si>
    <t>47,6*0,05=2,38</t>
  </si>
  <si>
    <t>3,25*2,9=9,43</t>
  </si>
  <si>
    <t>bez omítky: 6,3*0,6=3,78</t>
  </si>
  <si>
    <t>vrata: 3,0*3</t>
  </si>
  <si>
    <t>nad vraty úskok bez omítky</t>
  </si>
  <si>
    <t>9,0*0,4*1,1-0,7*0,4*2*1,1</t>
  </si>
  <si>
    <t>SP 62221-2021</t>
  </si>
  <si>
    <t>Montáž kontaktního zateplení vnějšího ostění nebo nadpraží z polystyrénových desek hl. špalet do 200 mm tl. desek přes 120 do 160 mm</t>
  </si>
  <si>
    <t>pod římsou bez omítky</t>
  </si>
  <si>
    <t>149,29-26,82-3,78=118,69*1,02=121,06</t>
  </si>
  <si>
    <t>38,31*0,15*1,1=6,32</t>
  </si>
  <si>
    <t>0,7*0,4*2*1,1+18,8*0,17*1,1</t>
  </si>
  <si>
    <t>XPS tl. 120 mm</t>
  </si>
  <si>
    <t>4,0*0,4*1,1</t>
  </si>
  <si>
    <t>(24,1+1,35+4,56+1,97+4,56+3,44)*2-0,9*8+(6,4+2,45)*2-0,9</t>
  </si>
  <si>
    <t>71,8*1,1+89,56*0,1*1,15</t>
  </si>
  <si>
    <t>71,8*3</t>
  </si>
  <si>
    <t>151,40*1,1</t>
  </si>
  <si>
    <t>(4,56*4+6,06+3,19+5,65+3,3+5,68+11,49)*2-0,9*8</t>
  </si>
  <si>
    <t>151,4*3</t>
  </si>
  <si>
    <t>Malby z malířských směsí tekutých minimálně otěruvzdorných,  dvojnásobné v místnostech výšky do 3,80 m, barva bílá, vč. penetrace</t>
  </si>
  <si>
    <t>676,88+32,48+110,55+126,72+45,54*2+42,56</t>
  </si>
  <si>
    <t>Montážní práce elektro</t>
  </si>
  <si>
    <t>Demontáž stávající el. instalace</t>
  </si>
  <si>
    <t>doprava osob, materiálu a lešení</t>
  </si>
  <si>
    <t>Montážní práce elektro (zhotovení kabelových tras, natažení kabelu...)</t>
  </si>
  <si>
    <t xml:space="preserve">Montážní práce </t>
  </si>
  <si>
    <t xml:space="preserve">Montáž a dodávka - hliníková prosklená stěna s dvoukřídlovými dveřmi, barva antracitová šedá, tepelně izolační zasklení Uw &lt; 1,2W/m2K , rozměru 8020/2700 mm - poz. V01-A a 4750/2700 mm, pozv. V01-B </t>
  </si>
  <si>
    <t>Montáž a dodávka - hliníkové okno, barva antracitová šedá, tepelně izolační zasklení Uw &lt; 1,2W/m2K , rozměru 2800/1200 mm, poz. V02</t>
  </si>
  <si>
    <t>Montáž a dodávka - hliníkové okno, barva antracitová šedá, tepelně izolační zasklení Uw &lt; 1,2W/m2K , rozměru 4800/1200 mm, poz. V03</t>
  </si>
  <si>
    <t>Montáž a dodávka - hliníkové okno, barva antracitová šedá, tepelně izolační zasklení Uw &lt; 1,2W/m2K , rozměru 4800/1200 mm, poz. V04</t>
  </si>
  <si>
    <t>Montáž a dodávka - hliníková prosklená stěna s dvoukřídlovými dveřmi, barva antracitová šedá, tepelně izolační zasklení Uw &lt; 1,2W/m2K , rozměru 2050/6030 mm, poz. V05</t>
  </si>
  <si>
    <t>Montáž a dodávka - okno plastové,  barva antracitová šedá exteriér, bílá barva - interiér, tepelně izolační zasklení Uw &lt; 1,2W/m2K, rozměru 1000x1600 mm, poz. V06</t>
  </si>
  <si>
    <t>Montáž a dodávka - okno plastové,  barva antracitová šedá exteriér, bílá barva - interiér, tepelně izolační zasklení Uw &lt; 1,2W/m2K, rozměru 2400x1600 mm, poz. V07</t>
  </si>
  <si>
    <t>Montáž a dodávka - hliníkové okno - rohová sestava, barva antracitová šedá, tepelně izolační zasklení Uw &lt; 1,2W/m2K , rozměru 8360/1800 mm, poz. V08 A, rozměru 5855/1800 mm, poz. V08 B</t>
  </si>
  <si>
    <t>Montáž a dodávka - hliníkové okno, barva antracitová šedá, tepelně izolační zasklení Uw &lt; 1,2W/m2K , rozměru 7600/1800 mm, poz. V09</t>
  </si>
  <si>
    <t>Montáž a dodávka - hliníkové okno, barva antracitová šedá, tepelně izolační zasklení Uw &lt; 1,2W/m2K , rozměru 9600/1800 mm, poz. V10</t>
  </si>
  <si>
    <t>Montáž a dodávka - hliníkové okno, barva antracitová šedá, tepelně izolační zasklení Uw &lt; 1,2W/m2K , rozměru 2800/1800 mm, poz. V12</t>
  </si>
  <si>
    <t>Montáž a dodávka - hliníkové okno, barva antracitová šedá, tepelně izolační zasklení Uw &lt; 1,2W/m2K , rozměru 5800/1800 mm, poz. V11</t>
  </si>
  <si>
    <t>Montáž a dodávka - okno plastové,  barva antracitová šedá exteriér, bílá barva - interiér, tepelně izolační zasklení Uw &lt; 1,2W/m2K, rozměru 13120x1600 mm, poz. V13</t>
  </si>
  <si>
    <t>Montáž a dodávka - okno plastové,  barva antracitová šedá exteriér, bílá barva - interiér, tepelně izolační zasklení Uw &lt; 1,2W/m2K, rozměru 13120x1600 mm, poz. V14</t>
  </si>
  <si>
    <t>Montáž a dodávka střešního světlíku rozměru 1000 x 2000 mm pevného včetně zateplené obruby, tepelně izolační zasklení Uw &lt; 1,4W/m2K, poz. V15</t>
  </si>
  <si>
    <t>Montáž a dodávka - okno plastové,  barva antracitová šedá exteriér, bílá barva - interiér, tepelně izolační zasklení Uw &lt; 1,2W/m2K, rozměru 2400x1600 mm, poz. V16</t>
  </si>
  <si>
    <t>Montáž a dodávka vnitřní prosklené příčky s dveřmi, hliníkové profily, odstín antracitová šedá, výplň prosklené a plné panely vč. akustických požadavků v rozsahu dle PD, rozměru 8325 x 2700 mm, poz V21-A, V 21-B</t>
  </si>
  <si>
    <t>Montáž a dodávka vnitřní prosklené příčky s dveřmi, hliníkové profily, odstín antracitová šedá, výplň prosklené a plné panely vč. akustických požadavků v rozsahu dle PD, rozměru 4450 x 2700 mm, poz V24</t>
  </si>
  <si>
    <t>Montáž a dodávka vnitřních dveří rozměru  900 x 1970 mm, plných, lamino, odstín dle PI, poz. V25</t>
  </si>
  <si>
    <t>Montáž a dodávka vnitřních dveří rozměru  900 x 1970 mm, plných, lamino, odstín dle PI, PO EW 15- DP3-C, samozavírač, poz. V26</t>
  </si>
  <si>
    <t>Montáž a dodávka vnitřních dveří rozměru  700 x 1970 mm, plných, lamino, odstín dle PI, větrací mřížka, samozavírač, poz. V27</t>
  </si>
  <si>
    <t>Montáž a dodávka vnitřních dveří rozměru  700 x 1970 mm, plných, lamino, odstín dle PI, větrací mřížka, poz. V28</t>
  </si>
  <si>
    <t>Montáž a dodávka vnitřních dveří rozměru  700 x 1970 mm, plných, lamino, odstín dle PI, PO EW 15- DP3-C, samozavírač, poz. V29</t>
  </si>
  <si>
    <t>Montáž a dodávka vnitřních dveří rozměru  900 x 1970 mm, plných, lamino, odstín dle PI, větrací mřížka, poz. V30</t>
  </si>
  <si>
    <t>Montáž a dodávka vnitřních dveří rozměru  900 x 1970 mm, plných, lamino, odstín dle PI, větrací mřížka, poz. V31</t>
  </si>
  <si>
    <t>Montáž a dodávka vnitřních dveří rozměru  900 x 1970 mm, plných, lamino, odstín dle PI, poz. V32</t>
  </si>
  <si>
    <t>Montáž a dodávka rychloběžných vrat rozměru 2870x3100 mm, poz. V33</t>
  </si>
  <si>
    <t>Montáž a dodávka shodné provedení jako vnitřní prosklená stěna, dveře plné, hliníkové profily, odstín antracitová šedá, výplň prosklené a plné panely vč. akustických požadavků v rozsahu dle PD, rozměru 2650 x 2700 mm, poz V34</t>
  </si>
  <si>
    <t>Montáž a dodávka shodné provedení jako vnitřní prosklená stěna, dveře plné, hliníkové profily, odstín antracitová šedá, výplň prosklené a plné panely vč. akustických požadavků v rozsahu dle PD, rozměru 5160 x 2700 mm, poz V35</t>
  </si>
  <si>
    <t>Montáž a dodávka shodné provedení jako vnitřní prosklená stěna, dveře plné, hliníkové profily, odstín antracitová šedá, výplň prosklené a plné panely vč. akustických požadavků v rozsahu dle PD, rozměru 5160 x 2700 mm, poz V36</t>
  </si>
  <si>
    <t>Montáž a dodávka vnitřních dveří rozměru  900 x 1970 mm, plných, lamino, odstín dle PI, poz. V37</t>
  </si>
  <si>
    <t>Montáž a dodávka vnitřních dveří rozměru  900 x 1970 mm, plných, lamino, odstín dle PI, větrací mřížka, poz. V38</t>
  </si>
  <si>
    <t>Montáž a dodávka shodné provedení jako vnitřní prosklená stěna, dveře plné, hliníkové profily, odstín antracitová šedá, výplň prosklené a plné panely vč. akustických požadavků v rozsahu dle PD, rozměru 4560 x 2700 mm, poz V39</t>
  </si>
  <si>
    <t>Montáž a dodávka stěny, shodné provedení jako vnitřní prosklená stěna, dveře plné, hliníkové profily, odstín antracitová šedá, výplň prosklené a plné panely vč. akustických požadavků v rozsahu dle PD, rozměru 1650 x 2700 mm, poz V22</t>
  </si>
  <si>
    <t>Montáž a dodávka stěny, shodné provedení jako vnitřní prosklená stěna, dveře plné, hliníkové profily, odstín antracitová šedá, výplň prosklené a plné panely vč. akustických požadavků v rozsahu dle PD, rozměru 1650 x 2700 mm, poz V41</t>
  </si>
  <si>
    <t>Montáž a dodávka stěny, shodné provedení jako vnitřní prosklená stěna, dveře plné, hliníkové profily, odstín antracitová šedá, výplň prosklené a plné panely vč. akustických požadavků v rozsahu dle PD, rozměru 1650 x 2700 mm, poz V42</t>
  </si>
  <si>
    <t>Montáž a dodávka vnitřních dveří rozměru  700 x 1970 mm, plných, lamino, odstín dle PI, větrací mřížka, poz. V43</t>
  </si>
  <si>
    <t>Montáž a dodávka opěrné stěny z prefabrikovaných dílců tvaru L výšky 0,5 až 1,7 m</t>
  </si>
  <si>
    <t>Podklad ze štěrkopísku tl. 100 mm</t>
  </si>
  <si>
    <t>Podklad ze štěrkodrti fr. 16-32 mm tl. 100 mm</t>
  </si>
  <si>
    <t>Podklad ze štěrku hrubého fr. 32-63 mm, tl. 200 mm</t>
  </si>
  <si>
    <t>Podklad ze štěrkodrti fr. 8-16 mm, tl. 100 mm</t>
  </si>
  <si>
    <t>Podklad ze štěrku frakce 4 - 8 mm tl. 30 mm</t>
  </si>
  <si>
    <t>Montáž a dodávka betonové přídlažby š. 150 mm včetně podkladního lože</t>
  </si>
  <si>
    <t>Montáž a dodávka betonové přídlažby š. 250 mm včetně podkladního lože</t>
  </si>
  <si>
    <t>Montáž a dodávka betonové přídlažby š. 400 mm včetně podkladního lože</t>
  </si>
  <si>
    <t>Montáž a dodávka záhonového obrubníku do betonového lože</t>
  </si>
  <si>
    <t>Naložení, nákup, vodorovné přemístění, rozprostření ornice v tl. 300 mm</t>
  </si>
  <si>
    <t>Podkladní vrstva ze štěrku pod asfaltové plochy v tl. do 350 mm ve standardní skladbě drti</t>
  </si>
  <si>
    <t>PC 005-010</t>
  </si>
  <si>
    <t>PC 005-011</t>
  </si>
  <si>
    <t>PC 005-012</t>
  </si>
  <si>
    <t>PC 005-013</t>
  </si>
  <si>
    <t>PC 005-014</t>
  </si>
  <si>
    <t>Montáž a dodávka silničního obrubníku do betonového lože</t>
  </si>
  <si>
    <t>PC 005-015</t>
  </si>
  <si>
    <t>PC 766-008</t>
  </si>
  <si>
    <t>PC 766-020</t>
  </si>
  <si>
    <t>PC 766-021</t>
  </si>
  <si>
    <t>PC 766-022</t>
  </si>
  <si>
    <t>PC 766-023</t>
  </si>
  <si>
    <t>PC 766-024</t>
  </si>
  <si>
    <t>PC 766-025</t>
  </si>
  <si>
    <t>PC 766-026</t>
  </si>
  <si>
    <t>PC 766-027</t>
  </si>
  <si>
    <t>PC 766-028</t>
  </si>
  <si>
    <t>PC 766-029</t>
  </si>
  <si>
    <t>PC 766-030</t>
  </si>
  <si>
    <t>PC 766-031</t>
  </si>
  <si>
    <t>PC 766-032</t>
  </si>
  <si>
    <t>PC 766-033</t>
  </si>
  <si>
    <t>PC 766-034</t>
  </si>
  <si>
    <t>Vnější omítka stěn vápenocementová hrubá zatřená ve stupni složitosti I a II tl. do 15 mm (pod izolaci)</t>
  </si>
  <si>
    <t>99701-3814</t>
  </si>
  <si>
    <t>Poplatek za uložení odpadu na skládce - s izolačních materiálů</t>
  </si>
  <si>
    <t>Betonové žlabovky - šířka 0,5 m - uloženy do betonu</t>
  </si>
  <si>
    <t>Beton pro uložení žlabovek - C25/30</t>
  </si>
  <si>
    <t>Obnova povrchu komunikace</t>
  </si>
  <si>
    <t>Rušení stávající kanalizace - vykopání</t>
  </si>
  <si>
    <t>Zrušení stávajících šachet a vpustí</t>
  </si>
  <si>
    <t>Přepojení stávajících napojení</t>
  </si>
  <si>
    <t>Průzkum stávající kanalizace</t>
  </si>
  <si>
    <t>PC 008-003</t>
  </si>
  <si>
    <t>PC 008-004</t>
  </si>
  <si>
    <t>PC 008-005</t>
  </si>
  <si>
    <t>PC 008-006</t>
  </si>
  <si>
    <t>PC 008-007</t>
  </si>
  <si>
    <t>PC 008-008</t>
  </si>
  <si>
    <t>PC 008-009</t>
  </si>
  <si>
    <t>PC 008-010</t>
  </si>
  <si>
    <t>PC 008-011</t>
  </si>
  <si>
    <t>PC 008-012</t>
  </si>
  <si>
    <t>PC 008-013</t>
  </si>
  <si>
    <t>PC 008-014</t>
  </si>
  <si>
    <t>PC 008-015</t>
  </si>
  <si>
    <t>PC 008-016</t>
  </si>
  <si>
    <t>PC 008-017</t>
  </si>
  <si>
    <t>PC 008-018</t>
  </si>
  <si>
    <t>Areálové rozvody kanalizace:</t>
  </si>
  <si>
    <t>Odstranění stávajícího povrchu + podkladních vrstev (asfalt), včetně likvidace suti a poplatku za skládku</t>
  </si>
  <si>
    <t>Administrativní budova přístavba + oprava stáv. admin. budovy</t>
  </si>
  <si>
    <t xml:space="preserve">Rozsah: </t>
  </si>
  <si>
    <t>PC 741-006</t>
  </si>
  <si>
    <t xml:space="preserve">Cena celkem </t>
  </si>
  <si>
    <t>Celkové náklady stavby bez DPH (A.+B.+C.)</t>
  </si>
  <si>
    <t xml:space="preserve">D1. </t>
  </si>
  <si>
    <t>Celkové náklady stavby včetně DPH (D.+E1.+E2.)</t>
  </si>
  <si>
    <t>Demontáž stávajícího ocelového přístřešku</t>
  </si>
  <si>
    <t>97801-3121</t>
  </si>
  <si>
    <t>Otlučení vnitřních omítek stěn v rozsahu do 10,0 %</t>
  </si>
  <si>
    <t>676,88-219,23</t>
  </si>
  <si>
    <t>71230-0833</t>
  </si>
  <si>
    <t>Odstranění ze střech plochých sklonu do 10° krytiny povlakové třívrtstvé</t>
  </si>
  <si>
    <t>35,83*7,4+4,0*4,0*0,5</t>
  </si>
  <si>
    <t>Očištění podkladu střech od nerovností po demontáži krytiny</t>
  </si>
  <si>
    <t>96504-6111</t>
  </si>
  <si>
    <t>Broušení stávajících betonových podlah úběr do 3 mm</t>
  </si>
  <si>
    <t>15,3+207,9</t>
  </si>
  <si>
    <t>PC 096-004</t>
  </si>
  <si>
    <t>PC 096-005</t>
  </si>
  <si>
    <t>71231-1101</t>
  </si>
  <si>
    <t>Provedení povlakové krytiny střech sklonu do 10° nátěrem lakem penetračním</t>
  </si>
  <si>
    <t>(36,04+0,7*2+0,3*2)*(8,0+0,35+0,6+0,3)+6,3*1,6+4,5*1,6</t>
  </si>
  <si>
    <t>369,15*0,00025</t>
  </si>
  <si>
    <t>Provedení povlakové krytiny střech sklonu do 10° pásy přitavením v plné ploše</t>
  </si>
  <si>
    <t>Izolační bitumenový pás SBS - parotěsná zábrana</t>
  </si>
  <si>
    <t>369,15*1,15</t>
  </si>
  <si>
    <t>Montáž a dodávka krytiny střech do 10° fólie, min. 6 kotev/m2, fólie PVC tl. 1,5 mm +  pokládka textilie včetně dodávky textilie 300 g/m2</t>
  </si>
  <si>
    <t>(35,53+0,74*2+0,5*2)*(7,02+0,35+0,64+0,65+0,5)+6,3*1,6+4,5*1,6</t>
  </si>
  <si>
    <t>Montáž izolace tepelné střech plochých přilepenými asfaltem za horka, bodově, jednovrstvá resp. ukotvením</t>
  </si>
  <si>
    <t>36,04*7,2</t>
  </si>
  <si>
    <t>259,49+2,6*2,6*0,5*2</t>
  </si>
  <si>
    <t>259,49*1,02</t>
  </si>
  <si>
    <t>2,6*2,6*0,5*2*0,04</t>
  </si>
  <si>
    <t>(0,4+0,5)*36,98+7,11*2*0,7</t>
  </si>
  <si>
    <t>37,0+6,3+4,5</t>
  </si>
  <si>
    <t>4,7*1,0</t>
  </si>
  <si>
    <t>37,0*0,4</t>
  </si>
  <si>
    <t>Úprava čela stávajícího světlíku - parozábrana, obložení XPS tl. 100 mm</t>
  </si>
  <si>
    <t>6,10*0,4</t>
  </si>
  <si>
    <t>Montáž a dodávka desky OSB tl. 25 mm v pásu šířky do 400 mm kotvených do podkladu přes tepelnou izolaci</t>
  </si>
  <si>
    <t>36,6*0,4+7,2*2*0,4</t>
  </si>
  <si>
    <t>4,56*3,0*2+6,06*3,0</t>
  </si>
  <si>
    <t>207,9-96,48+15,3</t>
  </si>
  <si>
    <t>3,6*(2,4+4,2+2,4*2+4,2)+9,6*4,2</t>
  </si>
  <si>
    <t>53,20*0,8</t>
  </si>
  <si>
    <t>Obklad ze sádrokartonových desek impregnovaných konstrukcí zděných (ostění oken) 1x12,5 mm</t>
  </si>
  <si>
    <t>Oplechování zdiva rš. 600 mm</t>
  </si>
  <si>
    <t>Ukončovací profil oplechování přechodu sendvičových panelů na stěnu rš. 330 mm</t>
  </si>
  <si>
    <t>Žlab podokapní DN 100 mm</t>
  </si>
  <si>
    <t>Háky podokapní poplastované</t>
  </si>
  <si>
    <t>Žlabový kotlík</t>
  </si>
  <si>
    <t>Svod DN 100 mm včetně sděří</t>
  </si>
  <si>
    <t xml:space="preserve">Horní koleno dvojité DN 100 </t>
  </si>
  <si>
    <t xml:space="preserve">Výtokové koleno DN 100 </t>
  </si>
  <si>
    <t>PC 764-011</t>
  </si>
  <si>
    <t>PC 764-012</t>
  </si>
  <si>
    <t>PC 764-013</t>
  </si>
  <si>
    <t>PC 764-014</t>
  </si>
  <si>
    <t>Montáž a dodávka vnitřních parapetních desek šířky do 750 mm, plastových alt. postforming</t>
  </si>
  <si>
    <t>(37,0+0,6+3,25)*4,7+7,25*2,65-13,12*1,6*2</t>
  </si>
  <si>
    <t>Montáž, dodávka a zhotovení nosného roštu pro fasádu (sendvičové panely) z jaklu 100/80/4 mm včetně nátěru</t>
  </si>
  <si>
    <t>(66,0*14,98+163,3*11,23+74,0*8,74)*1,05</t>
  </si>
  <si>
    <t>Montáž, dodávka a zhotovení ocelového přístřešku včetně nátěru</t>
  </si>
  <si>
    <t>(24,4*18,8+22,2*17,9+41,4*6,24+15,8*11,23)*1,05</t>
  </si>
  <si>
    <t>Montáž a dodávka střešní krytiny a boční stěny přístřešku z vlnitého plechu profil  SR 18</t>
  </si>
  <si>
    <t>6,2*3,6+3,35*3,0</t>
  </si>
  <si>
    <t>Administrativní budova přístavba</t>
  </si>
  <si>
    <t>Oprava a rekonstrukce a zlepšení tepelně technických parametrů obvodových konstrukcí stávající administrativní budovy</t>
  </si>
  <si>
    <t>Stavebně technický a statický průzkum stávajících budov</t>
  </si>
  <si>
    <t>Likvidace vývrtku z pilot</t>
  </si>
  <si>
    <t>Zdivo nosné jednovrstvé z cihel děrovaných vnější, klasické na P + D na MVC, P 15, tl. 300 mm</t>
  </si>
  <si>
    <t>Asfaltový postřik do 0,5 kg/m2</t>
  </si>
  <si>
    <t>Lišta připojovací pro oplechování parapetu ze spodu</t>
  </si>
  <si>
    <t>Nosná konstrukce pro osazení klimatizačních nástěnných jednotek</t>
  </si>
  <si>
    <t>Klempířský prvek rš. 100 mm - vyztužení vnějšího rohu pod PVC</t>
  </si>
  <si>
    <t>Klempířský prvek rš. 100 mm - vyztužení vnitřního rohu pod PVC</t>
  </si>
  <si>
    <t>kg</t>
  </si>
  <si>
    <t>PC 766-007</t>
  </si>
  <si>
    <t>13230-1101</t>
  </si>
  <si>
    <t>13230-1109</t>
  </si>
  <si>
    <t>Hloubení rýh šířky do 600 mm v hornině 4 do 100 m3</t>
  </si>
  <si>
    <t>PC 027-002</t>
  </si>
  <si>
    <t>EPS šedý tl. 50 mm</t>
  </si>
  <si>
    <t>EPS šedý tl. 160 mm</t>
  </si>
  <si>
    <t>Demontáž oplechování horních ploch zdí a nadezdívek do suti</t>
  </si>
  <si>
    <t>Náklady na výtažné zkoušky pro ověření pevnosti podkladu</t>
  </si>
  <si>
    <t>Náklady na výpočet zatížení sání větrem pro určení minimálního množství kotevních prvků</t>
  </si>
  <si>
    <t>Demontáž lešení řadového lehkého s podlahami s provozním zatížením do 200 kg/m2, šířky do 1,2 m, výšky do 10,0 m</t>
  </si>
  <si>
    <t>17410-1101</t>
  </si>
  <si>
    <t>31723-4410</t>
  </si>
  <si>
    <t>Montáž omítkových profilů rohových s tkaninou</t>
  </si>
  <si>
    <t>99701-3803</t>
  </si>
  <si>
    <t>62999-5101</t>
  </si>
  <si>
    <t>PC 776-001</t>
  </si>
  <si>
    <t>PC 776-002</t>
  </si>
  <si>
    <t>99877-6201</t>
  </si>
  <si>
    <t xml:space="preserve">Přesun hmot pro podlahy povlakové v objektech výšky do 6 m </t>
  </si>
  <si>
    <t>Obklady keramické</t>
  </si>
  <si>
    <t>78147-4117</t>
  </si>
  <si>
    <t>78147-9191</t>
  </si>
  <si>
    <t>Příplatek k cenám za plochu do 10 m2 jednotlivě</t>
  </si>
  <si>
    <t>PC 781-001</t>
  </si>
  <si>
    <t>Piloty DN 600 mm</t>
  </si>
  <si>
    <t>31123-8212</t>
  </si>
  <si>
    <t>Zazdívka otvorů ve zdivu nadzákladovém CPP včetně doklínování zdiva na MVC</t>
  </si>
  <si>
    <t>Potěr anhydritový samonivelační litý tř. C30 tl. přes 50 do 55 mm</t>
  </si>
  <si>
    <t>Ocelová zárubeň rozměru 700 - 900x1970 mm</t>
  </si>
  <si>
    <t>Napojení drenáže do stávající kanalizace</t>
  </si>
  <si>
    <t>Náklady na zkoušky např. odtrhové, přídržnosti atd. a sondy do stávajících konstrukcí stěn, stropů, zkouška hutnění podloží atd.  v rámci realizace stavby</t>
  </si>
  <si>
    <t>98101-1413</t>
  </si>
  <si>
    <t>Demolice budov z cihel nebo betonu prostého s podílem konstrukcí přes 15,0 % do 20,0 %</t>
  </si>
  <si>
    <t>Demontáž silničních panelů</t>
  </si>
  <si>
    <t>Vybourání rámů oken, vrat, dveří</t>
  </si>
  <si>
    <t>PC 711-003</t>
  </si>
  <si>
    <t>Příplatek za pracnost kolem střešních světlíků</t>
  </si>
  <si>
    <t>PC 712-004</t>
  </si>
  <si>
    <t>PC 712-005</t>
  </si>
  <si>
    <t>Desky z polystyrénu 4000 tl. 30 mm</t>
  </si>
  <si>
    <t>Desky z polystyrénu EPS S 100 tl. 150 mm</t>
  </si>
  <si>
    <t>PC 713-004</t>
  </si>
  <si>
    <t>PC 713-008</t>
  </si>
  <si>
    <t xml:space="preserve">Podhled ze sádrokartonových desek, jednovrstvá zavěšená konstrukce z ocelových profilů jednoduše opláštěná deskou protipožární impregnovanou do vlhka, 1 x 12,5 mm </t>
  </si>
  <si>
    <t xml:space="preserve">Podhled ze sádrokartonových desek, jednovrstvá zavěšená konstrukce z ocelových profilů jednoduše opláštěná deskou protipožární, 1 x 12,5 mm </t>
  </si>
  <si>
    <t>Kazetový podhled, jednovrstvá zavěšená konstrukce z ocelových profilů jednoduše</t>
  </si>
  <si>
    <t>Nosná konstrukce pro kuchyňskou linku a zařizovací předměty</t>
  </si>
  <si>
    <t>PC 766-019</t>
  </si>
  <si>
    <t>PC 027-001</t>
  </si>
  <si>
    <t>Výztuž základových pasů z betonářské oceli10505 ® nebo BSt 500</t>
  </si>
  <si>
    <t>27436-1821</t>
  </si>
  <si>
    <t>24 M</t>
  </si>
  <si>
    <t>Vzduchotechnika</t>
  </si>
  <si>
    <t>Činnost zhotovitele s projektovou dokumentací</t>
  </si>
  <si>
    <t>PC 024-001</t>
  </si>
  <si>
    <t>PC 024-002</t>
  </si>
  <si>
    <t>PC 024-003</t>
  </si>
  <si>
    <t>PC 763-016</t>
  </si>
  <si>
    <t>PC 767-015</t>
  </si>
  <si>
    <t>PC 008-001</t>
  </si>
  <si>
    <t>Vodorovné přemístění výkopku z horniny 1 až 4 na skládku zhotovitele</t>
  </si>
  <si>
    <t>Objekt: Rekapitulace</t>
  </si>
  <si>
    <t>Osazení a dodávka ocelových zárubní rozměru 700 - 900 / 1970 mm do sádrokartonových příček</t>
  </si>
  <si>
    <t>PC 763-003</t>
  </si>
  <si>
    <t>PC 763-004</t>
  </si>
  <si>
    <t>PC 763-005</t>
  </si>
  <si>
    <t>PC 763-006</t>
  </si>
  <si>
    <t>PC 763-007</t>
  </si>
  <si>
    <t>PC 763-008</t>
  </si>
  <si>
    <t>PC 763-009</t>
  </si>
  <si>
    <t>PC 763-010</t>
  </si>
  <si>
    <t>PC 763-011</t>
  </si>
  <si>
    <t>PC 763-012</t>
  </si>
  <si>
    <t>PC 763-013</t>
  </si>
  <si>
    <t>PC 763-014</t>
  </si>
  <si>
    <t>PC 763-015</t>
  </si>
  <si>
    <t>Oplechování parapetu rš. 150 mm</t>
  </si>
  <si>
    <t>Výkop do hl. 2,0 m,, následně zásyp a odvoz přebytečného výkopku na skladká + poplatek za skládku</t>
  </si>
  <si>
    <t>Demontáž prvků na fasádě (elektro, nápisy, štítky, výústky, slaboproud, stožáry na vlajky, mříže atd)</t>
  </si>
  <si>
    <t xml:space="preserve">Výstavba pilířku 1,50x2,00x0,70m, s dvířky 1,0x1,4 m (dvoudílné)  </t>
  </si>
  <si>
    <t>Montáž a dodávka vnitřních parapetních desek šířky do 300 mm, plastových alt. postforming</t>
  </si>
  <si>
    <t>Montáž a dodávka hliníkových žaluzii venkovních s elektrickým ovládáním a zateplenou schránkou</t>
  </si>
  <si>
    <t>PC 766-005</t>
  </si>
  <si>
    <t>PC 766-009</t>
  </si>
  <si>
    <t>PC 766-010</t>
  </si>
  <si>
    <t>PC 766-011</t>
  </si>
  <si>
    <t>PC 766-012</t>
  </si>
  <si>
    <t>PC 766-013</t>
  </si>
  <si>
    <t>PC 766-014</t>
  </si>
  <si>
    <t>PC 766-015</t>
  </si>
  <si>
    <t>PC 766-016</t>
  </si>
  <si>
    <t>PC 766-017</t>
  </si>
  <si>
    <t>Spojovací a těsnící prostředky (stěnové panely)</t>
  </si>
  <si>
    <t>Montáž a dodávka interiérového zábradlí podesty včetně povrchové úpravy</t>
  </si>
  <si>
    <t>Provedení zapuštěné plochy pro venkovní rohož + odvodnění</t>
  </si>
  <si>
    <t>PC 767-004</t>
  </si>
  <si>
    <t>PC 767-007</t>
  </si>
  <si>
    <t>PC 767-008</t>
  </si>
  <si>
    <t>PC 767-009</t>
  </si>
  <si>
    <t>PC 767-010</t>
  </si>
  <si>
    <t>PC 767-011</t>
  </si>
  <si>
    <t>PC 767-013</t>
  </si>
  <si>
    <t>PC 767-014</t>
  </si>
  <si>
    <t>Dodávka keramické dlažby (sokl řezaný)</t>
  </si>
  <si>
    <t>PC 784-001</t>
  </si>
  <si>
    <t>Příplatek za tónování stěn</t>
  </si>
  <si>
    <t>PC 766-018</t>
  </si>
  <si>
    <t>Objekt: Administrativní budova přístavba</t>
  </si>
  <si>
    <t>Stavba: Administrativní objekt areálu " Nová šroubárna" - stavební úpravy, přístavba</t>
  </si>
  <si>
    <t>Objekt: Oprava a rekonstrukce a zlepšení tepelně technických parametrů obvodových konstrukcí stávající administrativní budovy</t>
  </si>
  <si>
    <t>Zazdívka a dozdívka otvorů ve zdivu nadzákladovém CPP včetně doklínování zdiva na MVC</t>
  </si>
  <si>
    <t>Zazdívka a dozdívka otvorů v příčkách tl. do 150 mm včetně doklínování zdiva na MVC</t>
  </si>
  <si>
    <t>Příplatek za provázání nabetonávky se stávající opěrnou stěnou</t>
  </si>
  <si>
    <t>PC 003-002</t>
  </si>
  <si>
    <t>PC 003-003</t>
  </si>
  <si>
    <t>PC 003-004</t>
  </si>
  <si>
    <t>Ocelová zárubeň rozměru 900x1970 mm</t>
  </si>
  <si>
    <t>Doplnění a vyspravení stávajících mazanin po vybouraných příčkách s rozetřením do ztracena</t>
  </si>
  <si>
    <t>Montáž, pronájem, demontáž pojízdné lešeňové věže výšky do 5,0 m</t>
  </si>
  <si>
    <t>PC 093-004</t>
  </si>
  <si>
    <t>(6,36+5,76+90,53-3,55*4,25*2+2,85+0,89+12,78)*1,1</t>
  </si>
  <si>
    <t>97,90+3,55*4,25*2*1,1+1,6*3,0*2</t>
  </si>
  <si>
    <t>131,09*2+97,9*2+9,6</t>
  </si>
  <si>
    <t>Mazanina z betonu prostého tl. přes 120 do 240 mm, C 16/20 (podkladní)</t>
  </si>
  <si>
    <t>9,2*38,8+3,75*4,7=374,59*0,15</t>
  </si>
  <si>
    <t>(38,8+9,2*2+3,75)*0,2</t>
  </si>
  <si>
    <t>374,59*6,75*1,15</t>
  </si>
  <si>
    <t>63244-1226</t>
  </si>
  <si>
    <t>Potěr anhydritový samonivelační litý tř. C30 tl. přes 60 do 65 mm</t>
  </si>
  <si>
    <t>63244-1227</t>
  </si>
  <si>
    <t>20,8*0,3</t>
  </si>
  <si>
    <t>8,9*38,2+3,45*4,4=355,16-5,69-1,6*0,3*2-1,7*1,7=345,62*0,3</t>
  </si>
  <si>
    <t>34,22*(0,3+1,38*0,5)+(9,2+3,47)*1,68</t>
  </si>
  <si>
    <t>(374,59+55,16)*0,00025</t>
  </si>
  <si>
    <t>Izolační bitumenový pás modifikovaný (typ S) s vložkou z polyesterové rohože 200 g/m2</t>
  </si>
  <si>
    <t>374,59*1,15+55,16*1,2</t>
  </si>
  <si>
    <t>29,6+((4,95+2,0+0,9+2,0+1,85+2,0+2,3+1,8+2,19+2,0+2,3+1,85+1,5*2+0,95*2)2-10*0,7-2*0,9)*0,3+18,1+((1,03+2,0+0,9 + 2,0+1,85+2,0+1,8+2,0+2,05+2,0+0,95*2+1,5*2)*2-11*0,7)*0,3</t>
  </si>
  <si>
    <t>Provedení a dodávka parozábrany s Al vložkou</t>
  </si>
  <si>
    <t>9,26*41,34+3,17*4,5=397,07</t>
  </si>
  <si>
    <t>atika: (41,34+9,26*2+4,7=64,56*1,2=77,47</t>
  </si>
  <si>
    <t>atika sch.: (7,7+4,35)*2=24,1*1,2=28,92</t>
  </si>
  <si>
    <t>stáv. obj. 36,84*0,5=18,42</t>
  </si>
  <si>
    <t>Montáž a dodávka krytiny střech do 10° fólie, min. 6 kotev/m2, fólie PVC tl. 1,5 mm +  podkladka textilie včetně dodávky textilie 300 g/m2</t>
  </si>
  <si>
    <t>397,07+64,56*1,0+24,1*0,85+36,84*1,0</t>
  </si>
  <si>
    <t>Napojení folie na stávající krytinu</t>
  </si>
  <si>
    <t>355,16+341,10</t>
  </si>
  <si>
    <t>Desky z polystyrénu EPS 150 S tl. 160 mm</t>
  </si>
  <si>
    <t>355,16*1,02</t>
  </si>
  <si>
    <t>341,1*1,02</t>
  </si>
  <si>
    <t>71319-1133</t>
  </si>
  <si>
    <t>Překrytí folií položenou volně s přelepením spojů</t>
  </si>
  <si>
    <t>696,26*1,1+341,1*1,1</t>
  </si>
  <si>
    <t>397,07*2+397,07</t>
  </si>
  <si>
    <t>Minerální vata tl. 30 mm</t>
  </si>
  <si>
    <t>397,07*2*1,02</t>
  </si>
  <si>
    <t>Desky z polystyrénu EPS S 100 tl. 200 mm</t>
  </si>
  <si>
    <t>397,07*1,02</t>
  </si>
  <si>
    <t>397,07*8,23*0,03*0,5</t>
  </si>
  <si>
    <t>41,34+9,26+4,7=55,3*(0,65+0,1)+24,1*0,6</t>
  </si>
  <si>
    <t>Montáž a dodávka zateplení atiky polystyrénovými deskami XPS tl. 160 mm v pásu včetně ukotvení např. přilepením a penetrace</t>
  </si>
  <si>
    <t>(4,8+5,0)*0,8+8,2*0,6</t>
  </si>
  <si>
    <t>Montáž a dodávka zateplení zdiva a základových pasů polystyrénovými deskami XPS tl. 160 mm včetně ukotvení např. přilepením a penetrace</t>
  </si>
  <si>
    <t>54,34+57,2*0,6</t>
  </si>
  <si>
    <t>Výkaz výměr hl.materiálu a prací</t>
  </si>
  <si>
    <t>Stavba:</t>
  </si>
  <si>
    <t>Administrativní objekt areálu "NOVÁ ŠROUBÁRNA" -  stavební</t>
  </si>
  <si>
    <t>úpravy, příatavba</t>
  </si>
  <si>
    <t>Část:</t>
  </si>
  <si>
    <t>ELEKTROINSTALACE</t>
  </si>
  <si>
    <t>Vypracoval:</t>
  </si>
  <si>
    <t>L.Zikmund,</t>
  </si>
  <si>
    <t>datum:</t>
  </si>
  <si>
    <t>2/2016</t>
  </si>
  <si>
    <t>Rozvaděče</t>
  </si>
  <si>
    <t>Rozvaděč RS 1</t>
  </si>
  <si>
    <t>Rozvaděč RS 1.1</t>
  </si>
  <si>
    <t>Rozvaděč RS 2</t>
  </si>
  <si>
    <t>Rozvaděč RS 2.1</t>
  </si>
  <si>
    <t>Kabely, vodiče</t>
  </si>
  <si>
    <t>Kabel CYKY-O 2x1,5</t>
  </si>
  <si>
    <t>Kabel CYKY-J 3x1,5</t>
  </si>
  <si>
    <t>Kabel CYKY-O 3x1,5</t>
  </si>
  <si>
    <t>Kabel CYKY-O 4x1,5</t>
  </si>
  <si>
    <t>Kabel CYKY-J 5x1,5</t>
  </si>
  <si>
    <t>Kabel CYKY-J 7x1,5</t>
  </si>
  <si>
    <t>Kabel CYKY-J 3x2,5</t>
  </si>
  <si>
    <t>Kabel CYKY-J 5x2,5</t>
  </si>
  <si>
    <t>Kabel CYKY-J 5x16</t>
  </si>
  <si>
    <t>Kabel ohebný VM05VQF-J 3x1,5</t>
  </si>
  <si>
    <t xml:space="preserve">Vodič CY  6 zž </t>
  </si>
  <si>
    <t xml:space="preserve">Vodič CY  10 zž </t>
  </si>
  <si>
    <t>ukončení kabelů</t>
  </si>
  <si>
    <t>Osvětlení</t>
  </si>
  <si>
    <t>Svítidlo zářivkové, interierové, zapuštěné do rastrového podhledu, 4x18W, s leštěnou parabolickou mřížkou a lešť.reflektorem, s elektron.předřadníkem, IP20</t>
  </si>
  <si>
    <t>Svítidlo zářivkové, interierové, zapuštěné do rastrového podhledu, 4x18W, s leštěnou parabolickou mřížkou a lešť.reflektorem, s elektron.předřadníkem, IP20, s nouz.modulem 1h</t>
  </si>
  <si>
    <t>Svítidlo zářivkové, interierové, kovové, s krytem z opal.polykarbonátu, přisazené 1x36W, s elektron.předřadníkem, IP20</t>
  </si>
  <si>
    <t>Svítidlo zářivkové, interierové, kovové, s krytem z opal.polykarbonátu, přisazené 1x36W, s elektron.předřadníkem, IP20, s nouzovým modulem 1h</t>
  </si>
  <si>
    <t>Svítidlo zářivkové, interierové, přisazené, 4x18W, s leštěnou parabol.mřížkou a lešť.reflektorem, s elektron.předřadníkem, IP20</t>
  </si>
  <si>
    <t>Svítidlo LED, podhledové, kruhové, 10W, 830lm, IP44</t>
  </si>
  <si>
    <t>Svítidlo zářivkové, interierové, přisazené, nástěnné, 1x18W, s elektron.předřadníkem, IP20</t>
  </si>
  <si>
    <t>Svítidlo zářivkové, průmyslové, přisazené 2x36W, s elektron.předřadníkem, IP65</t>
  </si>
  <si>
    <t>Svítidlo zářivkové, průmyslové, přisazené 2x49W, s elektron.předřadníkem, IP65</t>
  </si>
  <si>
    <t>Svítidlo zářivkové, průmyslové, přisazené 2x49W, s elektron.předřadníkem, IP65, s nouz.modulem 1h</t>
  </si>
  <si>
    <t xml:space="preserve">Svítidlo LED, zapuštěné, podhledové, kruhové, 21W, 1600 lm, IP20 </t>
  </si>
  <si>
    <t xml:space="preserve">Svítidlo LED, zapuštěné, podhledové, kruhové, 20W, 1650 lm, IP44 </t>
  </si>
  <si>
    <t>Svítidlo zářivkové, nástěnné, venkovní, 1x22W, IP54, s elektron.předřadníkem</t>
  </si>
  <si>
    <t>Výbojkové svítidlo přisazené, s asymetr.reflektorem, z lešť.hliníku, 1x150W, IP65</t>
  </si>
  <si>
    <t xml:space="preserve">Nouzové svítidlo nástěnné, s piktogramem směru úniku, autotest, nouz.modul min.1h, IP20 </t>
  </si>
  <si>
    <t xml:space="preserve">Nouzové svítidlo nástěnné, s piktogramem směru úniku, autotest, nouz.modul min.1h, IP65 </t>
  </si>
  <si>
    <t xml:space="preserve">Nouzové svítidlo přisazené, oboustranné, s piktogramem směru úniku, autotest, nouz.modul min.1h, IP20 </t>
  </si>
  <si>
    <t>Zářivková trubice 18W/840</t>
  </si>
  <si>
    <t>Zářivková trubice 36W/840</t>
  </si>
  <si>
    <t>Zářivková trubice 49W/840</t>
  </si>
  <si>
    <t>Drobný materiál</t>
  </si>
  <si>
    <t>Spínač jednopólový, zapuštěný, řaz.1, vč.přísluš., 10A, 250V, IP20</t>
  </si>
  <si>
    <t>Spínač dvoupólový, zapuštěný, řaz.2, vč.přísluš., 10A, 250V, IP20</t>
  </si>
  <si>
    <t>Spínač seriový, zapuštěný, řaz.5, vč.přísluš., 10A, 250V, IP20</t>
  </si>
  <si>
    <t>Spínač střídavý, zapuštěný, řaz.6, vč.přísluš., 10A, 250V, IP20</t>
  </si>
  <si>
    <t>Spínač dvojitý střídavý, zapuštěný, řaz.6+6, vč.přísluš., 10A, 250V, IP20</t>
  </si>
  <si>
    <t>Ovladač tlačítkový, zapuštěný, řaz.1/OSo, vč.přísluš., 10A, 250V, IP20</t>
  </si>
  <si>
    <t>Žaluziový spínač zapuštěný, řaz.1/0+1/0, vč.přísluš., 10A, 250V, IP20</t>
  </si>
  <si>
    <t>Spínač šňůrový, koncový, 10A, 250V, IP20</t>
  </si>
  <si>
    <t>Spínač seriový, nástěnný, řaz.5, vč.přísluš., 10A, 250V, IP54</t>
  </si>
  <si>
    <t>Spínač střídavý, nástěnný, řaz.6, vč.přísluš., 10A, 250V, IP54</t>
  </si>
  <si>
    <t>Spínač dvojitý střídavý, nástěnný, řaz.6+6, 10A, 250V, IP54</t>
  </si>
  <si>
    <t>Doutnavka orientační univerz.250V</t>
  </si>
  <si>
    <t>Zásuvka trojpólová zapuštěná, jednonásob., vč.přísluš., 16A, 250V, IP20, bílá</t>
  </si>
  <si>
    <t>Zásuvka trojpólová zapuštěná, jednonásob., vč.přísluš., 16A, 250V, IP20, hnědá</t>
  </si>
  <si>
    <t>Zásuvka trojpólová zapuštěná, jednonásob., vč.přísluš., 16A, 250V, IP20, s ochranou před přepětím, bílá</t>
  </si>
  <si>
    <t>Zásuvka trojpólová vestavná modul 45, 16A, 250V, IP20</t>
  </si>
  <si>
    <t>Zásuvka trojpólová vestavná modul 45, 16A, 250V, IP20, s ochranou proti přepětí</t>
  </si>
  <si>
    <t xml:space="preserve">Zásuvka nástěnná, s ochrann.kolíkem, s víčkem, 16A, 250V, IP54, </t>
  </si>
  <si>
    <t>Zásuvka pětipólová, průmyslová, 16A, 400V, IP54</t>
  </si>
  <si>
    <t>Podlahová krabice přístrojová vč.přísluš., osmimodulová</t>
  </si>
  <si>
    <t>Nástěnné pohybové čidlo venkovní 230V, IP44, 180st.</t>
  </si>
  <si>
    <t>Stropní pohybové čidlo 230V, IP20, 360st.</t>
  </si>
  <si>
    <t>Termostat vyhřív.střešních vpustí 230V, 16(4)A, IP65</t>
  </si>
  <si>
    <t>Soumrakové čidlo k soumrak.spínači</t>
  </si>
  <si>
    <t>Krabice přístrojová pod omítku</t>
  </si>
  <si>
    <t>Krabice rozvodná pod omítku, se svork.a víčkem</t>
  </si>
  <si>
    <t>Krabice přístrojová do dutých příček</t>
  </si>
  <si>
    <t>Krabice rozvodná do dutých příček, se svork.a víčkem</t>
  </si>
  <si>
    <t>Robočovací krabice, vč.svorkov., IP65</t>
  </si>
  <si>
    <t>Ekvipotenciál.svorkovnice R15 C</t>
  </si>
  <si>
    <t>Trasy</t>
  </si>
  <si>
    <t xml:space="preserve">Parapetní kanál pro uložení silových a datových obvodů včetně stínícího kanálu a příslušenství, pro montáž klasických přístrojů, 140x70 </t>
  </si>
  <si>
    <t xml:space="preserve">Parapetní kanál pro uložení silových a datových obvodů včetně stínícího kanálu a příslušenství, dvoukomor., pro montáž přístrojů modul 45, 120x55 </t>
  </si>
  <si>
    <t>Drát.kabelový žlab 50/50, žár.zink, včet.přísluš.,závěsů a konzol</t>
  </si>
  <si>
    <t>Drát.kabelový žlab 100/50, žár.zink.,včet.přísluš.,závěs.a konzol</t>
  </si>
  <si>
    <t>Drát.kabelový žlab 150/50, žár.zink.,včet.přísluš.,závěs.a konzol</t>
  </si>
  <si>
    <t>Trubka elektroinstal.plast.ohebná 1425</t>
  </si>
  <si>
    <t>Trubka elektroinstal.plast.ohebná 1432</t>
  </si>
  <si>
    <t>Trubka elektroinstal.plast.tuhá 4025</t>
  </si>
  <si>
    <t>Trubka elektroinstal.plast.tuhá 4032</t>
  </si>
  <si>
    <t>Protipožární ucpávky na požár.odolnost EI 60 DP1 mezi požár.úseky  (Promat, Intumex, apod.), vel.do 0,3x0,2m</t>
  </si>
  <si>
    <t>Ekol.likvidace demont.zařízení</t>
  </si>
  <si>
    <t>Podružný a spojovací materiál</t>
  </si>
  <si>
    <t>Pronájem lešení/plošiny</t>
  </si>
  <si>
    <t>Recyklační poplatky za svítidla a sv. zdroje</t>
  </si>
  <si>
    <t>Výchozí revize</t>
  </si>
  <si>
    <t xml:space="preserve">Průvodní dokumentace  vč. dok. skutečného provedení </t>
  </si>
  <si>
    <t>Provozní rozvody silnoproudu</t>
  </si>
  <si>
    <t>vypracoval:</t>
  </si>
  <si>
    <t>Jelínek</t>
  </si>
  <si>
    <t>revize:</t>
  </si>
  <si>
    <t>Rozvaděč RM1 (viz. výkresová dokumentace)</t>
  </si>
  <si>
    <t>Zásuvková skříň s jističi a chrániči, průběžné provedení pro přívod, IP54, zásuvky 2x16A/400V/5P, 2x16A/230V</t>
  </si>
  <si>
    <t>Zásuvková skříň s jističi a chrániči, průběžné provedení pro přívod, IP54, zásuvky 3x16A/400V/5P, 4x16A/230V</t>
  </si>
  <si>
    <t>Zásuvková skříň s jističi a chrániči, průběžné provedení pro přívod, IP54, zásuvky 2x16A/400V/5P, 2x16A/230V + svorky a vývodka pro připojení externí zásuvky</t>
  </si>
  <si>
    <t>Přípojnicový rozvod - In=250A, provedení AL, min. IP44, TN-C</t>
  </si>
  <si>
    <t>kabelový napájecí dílec, kryt závěrný 1xPUJ (1xAYKY 3x120+70)</t>
  </si>
  <si>
    <t>koncový kryt</t>
  </si>
  <si>
    <t>úhlový dílec horizontální</t>
  </si>
  <si>
    <t>rovný dílec délka 3m</t>
  </si>
  <si>
    <t>rovný dílec délky 2m</t>
  </si>
  <si>
    <t>pružná dilatační spojka</t>
  </si>
  <si>
    <t>198,35*11,23*1,03</t>
  </si>
  <si>
    <t>Montáž a dodávka stěnových panelů s jádrem z IPN tl. 150 mm (výměra s odpočtem otvorů) ozn. SD</t>
  </si>
  <si>
    <t>Montáž a dodávka stěnového skládaného pláště ozn. SC, vnější vlnitý plech,provětrávaná mezera,  tepelná izolace - minerální vata tl. 200 mm, ukotvení</t>
  </si>
  <si>
    <t>4,95*2,0+3,1*1,4+2,05*0,3</t>
  </si>
  <si>
    <t>2,0*1,25+2,05*1,25</t>
  </si>
  <si>
    <t>PC 767-016</t>
  </si>
  <si>
    <t>Montáž a dodávka nerezového lanka + ukotvení</t>
  </si>
  <si>
    <t>6,0*12</t>
  </si>
  <si>
    <t xml:space="preserve">Malby z malířských směsí tekutých minimálně otěruvzdorných,  dvojnásobné v místnostech výšky do 3,80 m, barva bílá, vč. penetrace, </t>
  </si>
  <si>
    <t>(329,21+62,13+154,68+43,39)*2-266,96+203,25+146,56+ 117,48+47,7+387,88+7,5+140,69+16,53</t>
  </si>
  <si>
    <t>Montáž a dodávka vnitřních parapetních desek šířky do 600 mm, plastových alt. postforming</t>
  </si>
  <si>
    <t>(40,02+20,8+2,05*2)*2+2,7*2+1,2*6*2+1,55*2*5</t>
  </si>
  <si>
    <t>Montáž a dodávka platových talířových ventilů</t>
  </si>
  <si>
    <t>Montáž a dodávka ohebného izolovaného potrubí - Al hadice izolované min. tepelnou izolací min. tl. 25 mm</t>
  </si>
  <si>
    <t>Montáž a dodávka ocelového kruhového potrubí (pozinkovaný plech) izolované min. tepelnou izolací min. tl. 25 mm</t>
  </si>
  <si>
    <t>Montáž a dodávka axiálních nevýbušných ventilátorů</t>
  </si>
  <si>
    <t>Montáž a ddoávka nerezového kruhového potrubí DN 315 mm</t>
  </si>
  <si>
    <t>Montáž a dodávka ventilační mřížky Al se samotížnou žaluzii</t>
  </si>
  <si>
    <t xml:space="preserve">Montáž a dodávka nástěnné klimatizační jednotky </t>
  </si>
  <si>
    <t>Montáž a dodávka izolovaných rozvodů chladiva včetně rozvodů pro budoucí vnitřní klimatizační jednotky (budou smotány v podhledu u jednotky)</t>
  </si>
  <si>
    <t>Střešní ventilátor na potrubí včetně příslušenství a tlumiče hluku</t>
  </si>
  <si>
    <t>Montáž a dodávka podstavce pro venkovní jednotku klimatizace</t>
  </si>
  <si>
    <t>Montáž a dodávka venkovní jednotky klimatizace</t>
  </si>
  <si>
    <t>PC 024-005</t>
  </si>
  <si>
    <t>PC 024-006</t>
  </si>
  <si>
    <t>PC 024-007</t>
  </si>
  <si>
    <t>PC 024-008</t>
  </si>
  <si>
    <t>PC 024-009</t>
  </si>
  <si>
    <t>PC 024-010</t>
  </si>
  <si>
    <t>PC 024-011</t>
  </si>
  <si>
    <t>PC 024-012</t>
  </si>
  <si>
    <t>Zednické přípomoce - sekání rýh, provedení prostupů, hrubá výplň rýh, zazdívka resp. izolace prostupů, likvidace suti, lešení pracovní, hrubý úklid</t>
  </si>
  <si>
    <t xml:space="preserve">PD VZT a </t>
  </si>
  <si>
    <t>klimatizace</t>
  </si>
  <si>
    <t>Rozsah dle PD</t>
  </si>
  <si>
    <t>PD elektro</t>
  </si>
  <si>
    <t>PD ÚT</t>
  </si>
  <si>
    <t>PD ZTI</t>
  </si>
  <si>
    <t>PC 731-090</t>
  </si>
  <si>
    <t>PC 731-091</t>
  </si>
  <si>
    <t>PC 731-092</t>
  </si>
  <si>
    <t>PC 731-093</t>
  </si>
  <si>
    <t>PC 731-094</t>
  </si>
  <si>
    <t>PC 731-095</t>
  </si>
  <si>
    <t>PC 731-096</t>
  </si>
  <si>
    <t>PC 731-097</t>
  </si>
  <si>
    <t>PC 731-098</t>
  </si>
  <si>
    <t>PC 731-099</t>
  </si>
  <si>
    <t>PC 731-100</t>
  </si>
  <si>
    <t>PC 731-101</t>
  </si>
  <si>
    <t>PC 731-102</t>
  </si>
  <si>
    <t>PC 731-103</t>
  </si>
  <si>
    <t>PC 731-104</t>
  </si>
  <si>
    <t>PC 731-105</t>
  </si>
  <si>
    <t>PC 731-106</t>
  </si>
  <si>
    <t>PC 731-107</t>
  </si>
  <si>
    <t>PC 731-108</t>
  </si>
  <si>
    <t>PC 731-109</t>
  </si>
  <si>
    <t>PC 731-110</t>
  </si>
  <si>
    <t>PC 731-111</t>
  </si>
  <si>
    <t>Montáž, dodávka a zhotovení nosné ocelové atypické konstrukce (sloupy, stropy, průvlaky, zavětrování atd.) včetně nátěru</t>
  </si>
  <si>
    <t>Montáž a dodávka interiérového jednoramenného schodiště včetně zábradlí a povrchové úpravy poz. SCH 1</t>
  </si>
  <si>
    <t>Montáž a dodávka interiérového tříramenného schodiště včetně zábradlí a povrchové úpravy  poz. SCH 2</t>
  </si>
  <si>
    <t>Montáž a dodávka střešního trapézového plechu výška vlny 50 mm, tl. 0,8 mm</t>
  </si>
  <si>
    <t>(9,66+41,55+4,5)*5,2-(8,36+5,86+7,6+9,6+5,8+2,8)*1,8</t>
  </si>
  <si>
    <t>(4,69+3,15)*7,38-2,05*(2,6+2,7)+(5,2+4,68+7,81)*0,9</t>
  </si>
  <si>
    <t>9,51*41,56+4,68*7,81-4,6*4,2</t>
  </si>
  <si>
    <t>(41,86+4,75)*0,3+(2,8*4+4,8*2)*0,2+9,66*2,75</t>
  </si>
  <si>
    <t>(8,36+5,86+7,6+9,6+5,8+2,8*1,5</t>
  </si>
  <si>
    <t>PC 767-012</t>
  </si>
  <si>
    <t>4,26+29,7*2+8,47-0,9*2-0,7*3-1,7*5+(7,0+4,0)*2-0,9-1,7-1,4+(30,1+3,8)*2-2,7-1,7*6-0,7*4+2,1*2+0,6*2+0,86+ 0,6+(7,0+3,8)*2-2,0-1,7</t>
  </si>
  <si>
    <t>282,7*1,1+154,79*0,1*1,1</t>
  </si>
  <si>
    <t>7*0,9+6*0,9</t>
  </si>
  <si>
    <t>371,5*1,1</t>
  </si>
  <si>
    <t>4,26*2+1,0+0,5+(4,3+4,55*5+4,13+11,2+2,7+3,68)*2+(6,48*2+3,8+5,21*5+9,65+3,2+7,6+9,5+4,34)*2-1,7*5-0,9-1,7*7-0,9-2,7</t>
  </si>
  <si>
    <t>1. NP: (2,19+2,0+2,0+4,95+2,0+0,9+2,0+1,85+2,3+1,8+2,3+ 1,85 +1,5*2+0,95*2)*2*2,6-1,4*8-1,8*2+(3,93+1,38+0,8)*0,8</t>
  </si>
  <si>
    <t>2.NP: (1,5*2+0,95*2+2,0+2,05+1,8+2,0+2,05+2,0+0,9+2,0+ 1,03+2,0)*2*2,6-1,4*7+(6,0+1,38+0,65+0,8)*0,8</t>
  </si>
  <si>
    <t>266,96*1,1</t>
  </si>
  <si>
    <t>266,96*0,6</t>
  </si>
  <si>
    <t>Nerezový dřez - sifon dřezový DN 50, baterie dřezová páková stojánková(chromová), 2x roháček + připojovací hadice</t>
  </si>
  <si>
    <t>Napojení VZT jednotky</t>
  </si>
  <si>
    <t>Přečerpávací zařízení kondenzátu</t>
  </si>
  <si>
    <t>Zařizovací předměty mezisoučet</t>
  </si>
  <si>
    <t>PC 721 - 003</t>
  </si>
  <si>
    <t>PC 721 - 004</t>
  </si>
  <si>
    <t>PC 721 - 005</t>
  </si>
  <si>
    <t>PC 721 - 006</t>
  </si>
  <si>
    <t>PC 721 - 007</t>
  </si>
  <si>
    <t>PC 721 - 008</t>
  </si>
  <si>
    <t>PC 721 - 009</t>
  </si>
  <si>
    <t>PC 721 - 010</t>
  </si>
  <si>
    <t>PC 721 - 011</t>
  </si>
  <si>
    <t>PC 721 - 012</t>
  </si>
  <si>
    <t>PC 721 - 013</t>
  </si>
  <si>
    <t>PC 721 - 014</t>
  </si>
  <si>
    <t>PC 721 - 015</t>
  </si>
  <si>
    <t>PC 721 - 016</t>
  </si>
  <si>
    <t>PC 721 - 017</t>
  </si>
  <si>
    <t>2,4*2,4*2+2,4*1,4=14,88*0,45=37,84</t>
  </si>
  <si>
    <t>2,4*2,4*2+2,4*1,4=14,88*0,45=6,70</t>
  </si>
  <si>
    <t>0,6*1,2+2,4*1,2+1,4*1,6+2,4*1,6=9,68*0,45=4,36</t>
  </si>
  <si>
    <t>2,4*0,8*8=15,36*0,45=6,91</t>
  </si>
  <si>
    <t>0,4*2,1+1,8*0,6+1,6*0,6+1,0*2,1*2</t>
  </si>
  <si>
    <t>1,75*0,35*0,2*2+1,5*0,35*0,2*2</t>
  </si>
  <si>
    <t>1,65*6+1,4*3*2=18,3*21,9*0,001</t>
  </si>
  <si>
    <t>6,06*4,04+1,35*3,06-1,8</t>
  </si>
  <si>
    <t>(1,65*2+1,4*2)*0,18*2</t>
  </si>
  <si>
    <t>1. NP: 1,0*1,6+2,4*1,6*7+1,0*1,6=30,08</t>
  </si>
  <si>
    <t>2. NP: 1,0*1,6+2,4*1,6*8+1,0*1,6=33,92</t>
  </si>
  <si>
    <t>1. NP: 6,06*4,04*3+2,45*4,04=83,35</t>
  </si>
  <si>
    <t>Zazdívky: (84,09*2+14,88+15,36)*1,1=219,23</t>
  </si>
  <si>
    <t>(23,6*4+4,56*2*2+11,51*2+6,06)*3,0-33,92-1,8*12=369,64</t>
  </si>
  <si>
    <t>1,35*3,06*2-1,8*2=4,66</t>
  </si>
  <si>
    <t>676,88*2</t>
  </si>
  <si>
    <t>61232-5422</t>
  </si>
  <si>
    <t>Oprava vnitřních vápenných omítek stěn v rozsahu přes 10 do 30 % štukových</t>
  </si>
  <si>
    <t>1. NP: 1,0*2+2,4*7+1,6*2*9=47,6*0,4=19,04</t>
  </si>
  <si>
    <t>dveře: (1,35+3,06*2)*0,5+5,5*0,5*2+4,2*0,5*2=13,44</t>
  </si>
  <si>
    <t>1. NP:  (2,45+32,36)*4,04-30,08</t>
  </si>
  <si>
    <t>47,6*1,05</t>
  </si>
  <si>
    <t>1,0*2+8*2,4+1,6*2*10=53,20+47,6=100,8+2,15*3</t>
  </si>
  <si>
    <t>107,25*1,05</t>
  </si>
  <si>
    <t>PC 721 - 018</t>
  </si>
  <si>
    <t>PC 721 - 019</t>
  </si>
  <si>
    <t>PC 721 - 020</t>
  </si>
  <si>
    <t>PC 721 - 021</t>
  </si>
  <si>
    <t>PC 721 - 022</t>
  </si>
  <si>
    <t>PC 721 - 023</t>
  </si>
  <si>
    <t>PC 721 - 024</t>
  </si>
  <si>
    <t>PC 721 - 025</t>
  </si>
  <si>
    <t>PC 721 - 026</t>
  </si>
  <si>
    <t>PC 721 - 027</t>
  </si>
  <si>
    <t>PC 721 - 028</t>
  </si>
  <si>
    <t>PC 721 - 029</t>
  </si>
  <si>
    <t>PC 721 - 030</t>
  </si>
  <si>
    <t>PC 721 - 031</t>
  </si>
  <si>
    <t>PC 721 - 032</t>
  </si>
  <si>
    <t>PC 721 - 033</t>
  </si>
  <si>
    <t>PC 721 - 034</t>
  </si>
  <si>
    <t>PC 721 - 035</t>
  </si>
  <si>
    <t>PC 721 - 036</t>
  </si>
  <si>
    <t>PC 721 - 037</t>
  </si>
  <si>
    <t>PC 721 - 038</t>
  </si>
  <si>
    <t>PC 721 - 039</t>
  </si>
  <si>
    <t>PC 721 - 040</t>
  </si>
  <si>
    <t>PC 721 - 041</t>
  </si>
  <si>
    <t>PC 721 - 042</t>
  </si>
  <si>
    <t>PC 721 - 043</t>
  </si>
  <si>
    <t>PC 721 - 044</t>
  </si>
  <si>
    <t>PC 721 - 045</t>
  </si>
  <si>
    <t>PC 721 - 046</t>
  </si>
  <si>
    <t>PC 721 - 047</t>
  </si>
  <si>
    <t>PC 721 - 049</t>
  </si>
  <si>
    <t>PC 721 - 050</t>
  </si>
  <si>
    <t>PC 721 - 051</t>
  </si>
  <si>
    <t>PC 721 - 052</t>
  </si>
  <si>
    <t>PC 721 - 053</t>
  </si>
  <si>
    <t>PC 721 - 054</t>
  </si>
  <si>
    <t>PC 721 - 055</t>
  </si>
  <si>
    <t>PC 721 - 056</t>
  </si>
  <si>
    <t>PC 721 - 057</t>
  </si>
  <si>
    <t>PC 721 - 058</t>
  </si>
  <si>
    <t>PC 721 - 059</t>
  </si>
  <si>
    <t>PC 721 - 060</t>
  </si>
  <si>
    <t>PC 721 - 061</t>
  </si>
  <si>
    <t>PC 721 - 062</t>
  </si>
  <si>
    <t>PC 721 - 063</t>
  </si>
  <si>
    <t>PC 721 - 064</t>
  </si>
  <si>
    <t>PC 721 - 065</t>
  </si>
  <si>
    <t>PC 721 - 066</t>
  </si>
  <si>
    <t>PC 721 - 067</t>
  </si>
  <si>
    <t>PC 721 - 068</t>
  </si>
  <si>
    <t>PC 721 - 069</t>
  </si>
  <si>
    <t>PC 721 - 070</t>
  </si>
  <si>
    <t>PC 721 - 071</t>
  </si>
  <si>
    <t>PC 721 - 072</t>
  </si>
  <si>
    <t>PC 721 - 073</t>
  </si>
  <si>
    <t>PC 721 - 074</t>
  </si>
  <si>
    <t>PC 721 - 075</t>
  </si>
  <si>
    <t>PC 721 - 076</t>
  </si>
  <si>
    <t>PC 721 - 077</t>
  </si>
  <si>
    <t>PC 721 - 078</t>
  </si>
  <si>
    <t>PC 721 - 079</t>
  </si>
  <si>
    <t>PC 721 - 080</t>
  </si>
  <si>
    <t>PC 721 - 081</t>
  </si>
  <si>
    <t>PC 721 - 082</t>
  </si>
  <si>
    <t>PC 721 - 083</t>
  </si>
  <si>
    <t>PC 721 - 084</t>
  </si>
  <si>
    <t>PC 721 - 085</t>
  </si>
  <si>
    <t>PC 721 - 086</t>
  </si>
  <si>
    <t>Uliční vpust betonová - prefabrikovaná, litinová mříž 500x500 mm (D400)</t>
  </si>
  <si>
    <t>Prefabrikovaná šachta, Ø1000 mm - poklop Ø600 mm (D400)</t>
  </si>
  <si>
    <t xml:space="preserve">TZ, v.č. 08, 09, 13, </t>
  </si>
  <si>
    <t xml:space="preserve">TZ, v.č. 15, 16, 13, </t>
  </si>
  <si>
    <t>TZ, C 03</t>
  </si>
  <si>
    <t>TZ, 08, 09, ZTI</t>
  </si>
  <si>
    <t xml:space="preserve">TZ, v.č. 08,09,13, </t>
  </si>
  <si>
    <t>TZ,  12, 13, 19 -22</t>
  </si>
  <si>
    <t>TZ,  08,  09, 13,</t>
  </si>
  <si>
    <t>TZ,  11,  17, 13, 23</t>
  </si>
  <si>
    <t xml:space="preserve">TZ, 09, 11, 13, 15, 19 - 24, </t>
  </si>
  <si>
    <t>TZ,  09, 11,  17, 13</t>
  </si>
  <si>
    <t>TZ, 18</t>
  </si>
  <si>
    <t xml:space="preserve">TZ, 23, 25, 26, </t>
  </si>
  <si>
    <t>TZ, 13,17, 19 - 23</t>
  </si>
  <si>
    <t>TZ, 13,17, 19 - 24</t>
  </si>
  <si>
    <t>TZ, 09,11, 13, 23</t>
  </si>
  <si>
    <t>TZ, 10, 12, 14</t>
  </si>
  <si>
    <t xml:space="preserve">TZ, 10, 12, 14, 19 - 24 </t>
  </si>
  <si>
    <t xml:space="preserve">TZ, 10, 12, 14, 19 - 22 </t>
  </si>
  <si>
    <t>TZ, 02 - 07</t>
  </si>
  <si>
    <t>TZ, 14, 18,</t>
  </si>
  <si>
    <t>TZ, 14, 18 - 23</t>
  </si>
  <si>
    <t xml:space="preserve">TZ, 14, 18 </t>
  </si>
  <si>
    <t xml:space="preserve">TZ, 14, 27 </t>
  </si>
  <si>
    <t xml:space="preserve">TZ, 14, 18 - 24 </t>
  </si>
  <si>
    <t>TZ, 10, 12, 15, 23</t>
  </si>
  <si>
    <t xml:space="preserve">TZ, 10, 12, 23 </t>
  </si>
  <si>
    <t>Project A plus, Husova 591, 511 01 Turnov</t>
  </si>
  <si>
    <t>Datum: 02/2016</t>
  </si>
  <si>
    <t>Demontáž stávajících rozvodů elektro, ÚT, ZTI, VZT. zaslepení připojovacího vedení a ostatní práce spojené s přemístěním rozvodů</t>
  </si>
  <si>
    <t>Montáž a dodávka zateplení atiky polystyrénovými deskami XPS tl. 100 mm v pásu včetně ukotvení např. přilepením a penetrace</t>
  </si>
  <si>
    <t>Příplatek za každých dalších 10 mm tl. vzduchové mezery pod sendvičovými panely oproti předpokladu</t>
  </si>
  <si>
    <t>Ukončovací profil oplechování podhledu - styk stěna x podhled, vnější, vnitřní</t>
  </si>
  <si>
    <t>Spádové klíny z EPS S 100 tl. 0 -120 mm</t>
  </si>
  <si>
    <t>Konstrukce klempířské poplastovaný plech dle PD</t>
  </si>
  <si>
    <t>63135-1101</t>
  </si>
  <si>
    <t>Bednění v podlahách rýh a hran zřízení</t>
  </si>
  <si>
    <t>Bednění v podlahách rýh a hran odstranění</t>
  </si>
  <si>
    <t>63135-1102</t>
  </si>
  <si>
    <t>Náklady na zkoušky např. odtrhové, přídržnosti atd. a sondy do stávajících konstrukcí stěn, stropů atd.  v rámci realizace stavby</t>
  </si>
  <si>
    <t>PC 096-006</t>
  </si>
  <si>
    <t>63131-1134</t>
  </si>
  <si>
    <t>Příplatek za stržení povrchu spodní vrstvy mazaniny latí před vložením výztuže pro tl. obou vrstev mazaniny přes 120 do 240 mm</t>
  </si>
  <si>
    <t>63131-9175</t>
  </si>
  <si>
    <t>63511-1242</t>
  </si>
  <si>
    <t>99876-4202</t>
  </si>
  <si>
    <t xml:space="preserve">Přesun hmot pro konstrukce klempířské v objektech výšky do 12 m </t>
  </si>
  <si>
    <t>16220-1102</t>
  </si>
  <si>
    <t>Vodorovné přemístění výkopku z horniny 1 až 4 do 50 m</t>
  </si>
  <si>
    <t>97801-3191</t>
  </si>
  <si>
    <t>Provedení izolace proti zemní vlhkosti přitavením vodorovně</t>
  </si>
  <si>
    <t>Práce spojené s bouráním a demontážemi nezahrnuté ve výše uvedených položkách - nutno doložit dle skutečnosti</t>
  </si>
  <si>
    <t>Pomocné stavební práce - dodatečně požadované a odsouhlasené - nutno doložit dle skutečnosti</t>
  </si>
  <si>
    <t>62232-1111</t>
  </si>
  <si>
    <t>Přesun hmot pro budovy občanské výstavby, bydlení, výrobu a služby s konstrukcí zděnou výšky do 12 m</t>
  </si>
  <si>
    <t>Dokumentace skutečného provedení stavby</t>
  </si>
  <si>
    <t>Předání a převzetí díla</t>
  </si>
  <si>
    <t>78421-1131</t>
  </si>
  <si>
    <t>Zednické přípomoce - sekání rýh, prostupů, hrubá výplň rýh, zazdívka prostupů, likvidace suti, lešení pracovní, hrubý úklid</t>
  </si>
  <si>
    <t>PC 093-002</t>
  </si>
  <si>
    <t>PC 093-003</t>
  </si>
  <si>
    <t>31131-1911</t>
  </si>
  <si>
    <t>Nadzákladové zdi z betonu prostého třídy C 16/20</t>
  </si>
  <si>
    <t>Montáž a dodávka kobercového soklu ukončeného plastovou lištou</t>
  </si>
  <si>
    <t>71314-1151</t>
  </si>
  <si>
    <t>Montáž izolace tepelné střech plochých kladených volně jednovrstvá</t>
  </si>
  <si>
    <t>Příplatek k cenám za zápustnou montáž kotev s použitím tepelněizolačních zátek na vnější stěny z polystyrénu</t>
  </si>
  <si>
    <t>62225-1101</t>
  </si>
  <si>
    <t>Izolace proti vodě nátěrem penetračním vodorovně</t>
  </si>
  <si>
    <t>Izolace proti vodě nátěrem penetračním svisle</t>
  </si>
  <si>
    <t>Montáž izolace tepelné střech plochých přilepenými asfaltem za horka, bodově, jednovrstvá</t>
  </si>
  <si>
    <t>Montáž obkladu vnitřních stěn z dlaždic keramických do flexibilního lepidla do 45 ks/m2</t>
  </si>
  <si>
    <t>Nátěr ocelových zárubní syntetický 1x základní, 2x email</t>
  </si>
  <si>
    <t>Potěr cementový vyrovnávací ze suchých směsí v ploše tl. přes 20 do 30 mm</t>
  </si>
  <si>
    <t>Podpěrná konstrukce stropů přes 5 do 12 kPa zřízení</t>
  </si>
  <si>
    <t>41135-4174</t>
  </si>
  <si>
    <t>Podpěrná konstrukce stropů přes 5 do 12 kPa odstranění</t>
  </si>
  <si>
    <t>95290-1221</t>
  </si>
  <si>
    <t>Vyčištění budov průmyslových a objektů výrobních, skladovacích, garáží dílen, hal apod. jakékoliv výšky</t>
  </si>
  <si>
    <t>Montáž a dodávka podhledového plechu včetně podkladního roštu a tepelné izolace tl. 350 mm, parotěsné folie</t>
  </si>
  <si>
    <t>PC 763-017</t>
  </si>
  <si>
    <t>deska nad vnějším podhledem</t>
  </si>
  <si>
    <t>Přesun hmot pro budovy občanské výstavby, bydlení, výrobu a služby s konstrukcí zděnou výšky do 6 m</t>
  </si>
  <si>
    <t>Hydraulická zvedací plošina včetně obsluhy výšky do 18 m</t>
  </si>
  <si>
    <t>Odvoz suti na skládku do 1 km</t>
  </si>
  <si>
    <t>Příplatek za každý další 1 km</t>
  </si>
  <si>
    <t>Izolace proti vodě</t>
  </si>
  <si>
    <t>PC 711-001</t>
  </si>
  <si>
    <t xml:space="preserve">Vnitrostaveništní doprava suti vodorovně do 50 m, svisle s použitím mechanizace výšky do 6 m </t>
  </si>
  <si>
    <t xml:space="preserve">Vnitrostaveništní doprava suti vodorovně do 50 m, svisle s použitím mechanizace výšky do 9 m </t>
  </si>
  <si>
    <t>PC 721 - 002</t>
  </si>
  <si>
    <t>Konstrukce tesařské</t>
  </si>
  <si>
    <t>E1.</t>
  </si>
  <si>
    <t>E2.</t>
  </si>
  <si>
    <t>61999-1011</t>
  </si>
  <si>
    <t>Přesun hmot pro izolace tepelné v objektech výšky do 12 m</t>
  </si>
  <si>
    <t>Podlahy z dlaždic</t>
  </si>
  <si>
    <t>77157-4116</t>
  </si>
  <si>
    <t>Montáž podlah z dlaždic keramických lepených flexibilním lepidlem hladkých do 25 ks/m2</t>
  </si>
  <si>
    <t>77159-1111</t>
  </si>
  <si>
    <t>Penetrace podkladu</t>
  </si>
  <si>
    <t>PC 771-001</t>
  </si>
  <si>
    <t>PC 771-002</t>
  </si>
  <si>
    <t>Montáž a dodávka přechodové lišty</t>
  </si>
  <si>
    <t>99877-1201</t>
  </si>
  <si>
    <t xml:space="preserve">Přesun hmot pro podlahy z dlaždic v objektech výšky do 6 m </t>
  </si>
  <si>
    <t>m2</t>
  </si>
  <si>
    <t>/5/</t>
  </si>
  <si>
    <t>/6/</t>
  </si>
  <si>
    <t>/7/</t>
  </si>
  <si>
    <t>/8/</t>
  </si>
  <si>
    <t>Šroubárna Turnov a.s., Bezručova 788, 511 23 Turnov</t>
  </si>
  <si>
    <t>97103-3541</t>
  </si>
  <si>
    <t>99876-3201</t>
  </si>
  <si>
    <t>Lišta připojovací parapetu na ostění</t>
  </si>
  <si>
    <t>PC 741-009</t>
  </si>
  <si>
    <t>PC 741-010</t>
  </si>
  <si>
    <t>PC 741-011</t>
  </si>
  <si>
    <t>Plentování ocelových válcovaných nosníků jednostranné cihlami na maltu, výška stojiny do 200 mm</t>
  </si>
  <si>
    <t>Násyp pod podlahy z kameniva drceného hrubého 16-32 se zhutněním</t>
  </si>
  <si>
    <t>Základy</t>
  </si>
  <si>
    <t>Příplatek k cenám za lepivost v hornině 3</t>
  </si>
  <si>
    <t>16260-1102</t>
  </si>
  <si>
    <t>17120-1201</t>
  </si>
  <si>
    <t>PC 741-012</t>
  </si>
  <si>
    <t>PC 741-013</t>
  </si>
  <si>
    <t>Dokončující konstrukce a práce</t>
  </si>
  <si>
    <t>95290-1111</t>
  </si>
  <si>
    <t>Vyčištění budov občanské vybavenosti výšky do 4 m</t>
  </si>
  <si>
    <t>Bourání</t>
  </si>
  <si>
    <t>34224-8112</t>
  </si>
  <si>
    <t>Příčky jednoduché z cihel děrovaných na P+D, na MVC, klasických, P 10, tl. 115 mm</t>
  </si>
  <si>
    <t>v odpovídající cenové soustavě ÚRS,podle popisu uvedeném v dálkové přístupu</t>
  </si>
  <si>
    <t>k cenové soustavě na : www.cs-urs.cz</t>
  </si>
  <si>
    <t>62232-5201</t>
  </si>
  <si>
    <t>97801-5321</t>
  </si>
  <si>
    <t>76400-2841</t>
  </si>
  <si>
    <t>62225-2002</t>
  </si>
  <si>
    <t>Dilatační lišta rš. 80 mm</t>
  </si>
  <si>
    <t>99876-4201</t>
  </si>
  <si>
    <t xml:space="preserve">Přesun hmot pro konstrukce klempířské v objektech výšky do 6 m </t>
  </si>
  <si>
    <t>Omítka vápenná vnitřního ostění nebo nadpraží štuková (dvouvrstvá)</t>
  </si>
  <si>
    <t>Otlučení vnitřních omítek stěn v rozsahu do 100,0 %</t>
  </si>
  <si>
    <t>Lemování zdiva rš. 450 mm</t>
  </si>
  <si>
    <t>PC 764-008</t>
  </si>
  <si>
    <t>PC 764-009</t>
  </si>
  <si>
    <t>PC 712-002</t>
  </si>
  <si>
    <t>PC 713-001</t>
  </si>
  <si>
    <t>PC 713-002</t>
  </si>
  <si>
    <t>PC 713-003</t>
  </si>
  <si>
    <t>PC 766-001</t>
  </si>
  <si>
    <t>PC 766-002</t>
  </si>
  <si>
    <t>PC 766-003</t>
  </si>
  <si>
    <t>PC 766-004</t>
  </si>
  <si>
    <t>PC 766-006</t>
  </si>
  <si>
    <t>PC 767-001</t>
  </si>
  <si>
    <t>PC 767-002</t>
  </si>
  <si>
    <t>PC 767-003</t>
  </si>
  <si>
    <t>PC 762-001</t>
  </si>
  <si>
    <t>Příplatek za první a každý další den použití lešení</t>
  </si>
  <si>
    <t>99801-1001</t>
  </si>
  <si>
    <t>99871-1201</t>
  </si>
  <si>
    <t>94542-1110</t>
  </si>
  <si>
    <t>94111-1821</t>
  </si>
  <si>
    <t>Nakládání neulehlého výkopku v množství do 100 m3 z hornin tř. 1 až 4</t>
  </si>
  <si>
    <t>61999-1001</t>
  </si>
  <si>
    <t>Příplatek za výztužnou mřížku ve dvou vrstvách (tzv. pancéřování)</t>
  </si>
  <si>
    <t>APU lišty</t>
  </si>
  <si>
    <t>Lišta s okapničkou</t>
  </si>
  <si>
    <t>Zakázka číslo:</t>
  </si>
  <si>
    <t>Rozpočet zpracoval:</t>
  </si>
  <si>
    <t>71234-1559</t>
  </si>
  <si>
    <t>PC 712-003</t>
  </si>
  <si>
    <t>Soupis prací je sestaven s využitím položek Cenové soustavy ÚRS.</t>
  </si>
  <si>
    <t>"R" položky nejsou specifikovány v ceníku ÚRS,ale jsou zpracovány individuálně</t>
  </si>
  <si>
    <t>91973-5112</t>
  </si>
  <si>
    <t>Řezání stávajícího živičného krytu hl. přes 50 do 100 mm</t>
  </si>
  <si>
    <t xml:space="preserve"> PC 783-001</t>
  </si>
  <si>
    <t>Zdravotechnika</t>
  </si>
  <si>
    <t>PC 767-006</t>
  </si>
  <si>
    <t>63136-2021</t>
  </si>
  <si>
    <t>Výztuž mazanin ze svařovaných sítí ocelových typu Kari</t>
  </si>
  <si>
    <t>Parotěsné ošetření připojovací spáry ze strany interiéru</t>
  </si>
  <si>
    <t>Paropropustné ošetření připojovací spáry ze strany exterieru</t>
  </si>
  <si>
    <t>99876-6201</t>
  </si>
  <si>
    <t xml:space="preserve">Přesun hmot pro konstrukce truhlářské v objektech výšky do 6 m </t>
  </si>
  <si>
    <t>PC 006-003</t>
  </si>
  <si>
    <t>PC 006-004</t>
  </si>
  <si>
    <t>PC 006-005</t>
  </si>
  <si>
    <t>PC 006-006</t>
  </si>
  <si>
    <t>PC 006-007</t>
  </si>
  <si>
    <t>PC 006-008</t>
  </si>
  <si>
    <t>PC 006-009</t>
  </si>
  <si>
    <t>PC 006-010</t>
  </si>
  <si>
    <t>PC 006-011</t>
  </si>
  <si>
    <t>PC 006-012</t>
  </si>
  <si>
    <t>PC 006-013</t>
  </si>
  <si>
    <t>PC 006-014</t>
  </si>
  <si>
    <t>PC 093-005</t>
  </si>
  <si>
    <t>Osazení a dodávka RHP praškový P6</t>
  </si>
  <si>
    <t>PC 767-017</t>
  </si>
  <si>
    <t>Montáž a dodávka zádržného systému</t>
  </si>
  <si>
    <t>(41,31-3,7)=37,61*0,3*0,2</t>
  </si>
  <si>
    <t>37,61*0,3</t>
  </si>
  <si>
    <t>Osazení a dodávka zákrytové desky</t>
  </si>
  <si>
    <t>Dozdívka atiky - zdivo z betonových tvárnic - věncovky v pásu - šířky 200 mm, výšky 200 mm, beton B 15, výztuž, ukotvení do podkladu trny</t>
  </si>
  <si>
    <t>Dozdívka atiky - zdivo z betonových tvárnic - věncovky v pásu - šířky 200 mm, výšky 300 mm, beton B 15, výztuž, ukotvení do podkladu trny</t>
  </si>
  <si>
    <t>PC 003-005</t>
  </si>
  <si>
    <t>PC 003-006</t>
  </si>
  <si>
    <t>62221-2071</t>
  </si>
  <si>
    <t>Rekapitulace nákladů stavebních objektů</t>
  </si>
  <si>
    <t>Rekapitulace nákladů stavebních objektů celkem</t>
  </si>
  <si>
    <t>Náklady na umístění stavby</t>
  </si>
  <si>
    <t>Mimostaveništní doprava</t>
  </si>
  <si>
    <t>Ostatní</t>
  </si>
  <si>
    <t>Náklady na umístění stavby celkem</t>
  </si>
  <si>
    <t>C.</t>
  </si>
  <si>
    <t>Ostatní náklady celkem</t>
  </si>
  <si>
    <t>HZS</t>
  </si>
  <si>
    <t>Vytýčení stavby</t>
  </si>
  <si>
    <t>Zajištění provozu veškerých sítí při stavbě</t>
  </si>
  <si>
    <t>Výrobní dokumentace</t>
  </si>
  <si>
    <t>PC 950-009</t>
  </si>
  <si>
    <t>PC 950-010</t>
  </si>
  <si>
    <t>Zkoušky vodohospodářské části díla</t>
  </si>
  <si>
    <t>PC 950-011</t>
  </si>
  <si>
    <t>Ostatní zkoušky - komunikace, ostatní</t>
  </si>
  <si>
    <t>PC 950-012</t>
  </si>
  <si>
    <t>PC 950-013</t>
  </si>
  <si>
    <t>Podrobný geologický průzkum</t>
  </si>
  <si>
    <t>PC 950-014</t>
  </si>
  <si>
    <t>Geologický dohled stavby</t>
  </si>
  <si>
    <t>PC 950-015</t>
  </si>
  <si>
    <t>PC 950-016</t>
  </si>
  <si>
    <t>Billboard a označení staveniště</t>
  </si>
  <si>
    <t>PC 950-017</t>
  </si>
  <si>
    <t>Publicita</t>
  </si>
  <si>
    <t>PC 950-018</t>
  </si>
  <si>
    <t>PC 950-019</t>
  </si>
  <si>
    <t>Bezpečnost práce</t>
  </si>
  <si>
    <t>PC 950-020</t>
  </si>
  <si>
    <t>Požadavky z hlediska životního prostředí</t>
  </si>
  <si>
    <t>Ostatní inženýrská a kompletační činnost</t>
  </si>
  <si>
    <t>41,31-3,0=38,31*0,7=26,82*1,05+3,78*1,1</t>
  </si>
  <si>
    <t>3,0*1,0*2+41,56*1,0</t>
  </si>
  <si>
    <t>47,6*0,17+3,0*0,17</t>
  </si>
  <si>
    <t>41,56*1,05</t>
  </si>
  <si>
    <t>149,29-3,78+9,0*0,4+8,6</t>
  </si>
  <si>
    <t>41,56+0,4*2=42,36*0,8</t>
  </si>
  <si>
    <t>(18,8+21,2)*0,5+47,4*0,4</t>
  </si>
  <si>
    <t>211,6+207,9</t>
  </si>
  <si>
    <t>(41,31+5,0)*8,0</t>
  </si>
  <si>
    <t>94910-1111</t>
  </si>
  <si>
    <t>Lešení pomocné pracovní pro zatížení do 150 kg/m2 o výšce lešeňové podlahy do 1,9 m</t>
  </si>
  <si>
    <t>15,30+6,0*1,5+5,0*1,5*5+34,0*1,5+6,0*1,5+207,9</t>
  </si>
  <si>
    <t>84,09+14,88+9,68+15,36+64,0</t>
  </si>
  <si>
    <t>96807-2455</t>
  </si>
  <si>
    <t>Vybourání kovových dveřních zárubní plochy do 2,0 m2</t>
  </si>
  <si>
    <t>1,8*7</t>
  </si>
  <si>
    <t>3,06*2+0,6*2*2+2,1*5+4,04*2</t>
  </si>
  <si>
    <t>(4,25*5+2,4*2+1,4+1,2*2+1,6*2+0,8*8)*2</t>
  </si>
  <si>
    <t>Ubourání uvolněného podkladu v místě nabetonování atiky</t>
  </si>
  <si>
    <t>(3,2*2+1,3+5,2)*3,06</t>
  </si>
  <si>
    <t>11,4*3,06</t>
  </si>
  <si>
    <t>76400-2851</t>
  </si>
  <si>
    <t>Demontáž oplechování parapetů do suti</t>
  </si>
  <si>
    <t>76400-2861</t>
  </si>
  <si>
    <t>Demontáž oplechování říms do suti</t>
  </si>
  <si>
    <t>37,0+7,02*2+4,0+4,25</t>
  </si>
  <si>
    <t>97103-3651</t>
  </si>
  <si>
    <t>Vybourání otvoru ve zdivu cihelném plochy do 4,0 m2 tl. do 600 mm</t>
  </si>
  <si>
    <t>1,1*1,8*2=3,96*0,5</t>
  </si>
  <si>
    <t>1,8*0,5*4</t>
  </si>
  <si>
    <t>97403-1666</t>
  </si>
  <si>
    <t>Vysekání rýh pro vtahování nosníků do zdi do hl. 150 mm a výšky 250 mm</t>
  </si>
  <si>
    <t>1,4*4</t>
  </si>
  <si>
    <t>97303-1335</t>
  </si>
  <si>
    <t>Vysekání kapes ve zdivu cihelném plochy do 0,16 m2 hl. do 300 mm</t>
  </si>
  <si>
    <t>PC 006-015</t>
  </si>
  <si>
    <t>PC 006-016</t>
  </si>
  <si>
    <t>PC 008-002</t>
  </si>
  <si>
    <t>PC 093-001</t>
  </si>
  <si>
    <t>PC 096-001</t>
  </si>
  <si>
    <t>PC 096-002</t>
  </si>
  <si>
    <t>PC 096-003</t>
  </si>
  <si>
    <t>Osazení ocelových dveřních zárubní nebo rámů kovových na MC plochy do 2,5 m2</t>
  </si>
  <si>
    <t>77147-4112</t>
  </si>
  <si>
    <t>Montáž soklíku z dlaždic keramických lepených flexibilním tmelem rovných výšky do 90 mm</t>
  </si>
  <si>
    <t>77199-0111</t>
  </si>
  <si>
    <t>Vyrovnání podkladní vrstvy samonivelační stěrkou tl. 4 mm pro pevnosti 15 MPa</t>
  </si>
  <si>
    <t>77199-0191</t>
  </si>
  <si>
    <t>Řezání stávajícího živičného krytu tl. do 150 mm</t>
  </si>
  <si>
    <t>Montáž kování vnitřního</t>
  </si>
  <si>
    <t>Dodávka kování vnitřního</t>
  </si>
  <si>
    <t>Příplatek k cenám vykopávek za ztížení vykopávky v blízkosti podzemního vedení v horninách jakékoliv třídy</t>
  </si>
  <si>
    <t>Vnější omítka stěn vápenocementová hladká ve stupni složitosti I a II tl. do 15 mm</t>
  </si>
  <si>
    <t>PC 713-005</t>
  </si>
  <si>
    <t xml:space="preserve">Investor: </t>
  </si>
  <si>
    <t>Projektant:</t>
  </si>
  <si>
    <t>Zhotovitel</t>
  </si>
  <si>
    <t>Datum:</t>
  </si>
  <si>
    <t>Název:</t>
  </si>
  <si>
    <t>Podpis:</t>
  </si>
  <si>
    <t>Souhrnné náklady stavby:</t>
  </si>
  <si>
    <t>Oplechování parapetu rš. 280 mm</t>
  </si>
  <si>
    <t>Bourání příček z cihel plných pálených na MV nebo MVC tl. do 100 mm</t>
  </si>
  <si>
    <t>71111-2001</t>
  </si>
  <si>
    <t>31135-1101</t>
  </si>
  <si>
    <t>Bednění nadzákladových zdí jednostranné zřízení</t>
  </si>
  <si>
    <t>31135-1102</t>
  </si>
  <si>
    <t>Bednění nadzákladových zdí jednostranné odstranění</t>
  </si>
  <si>
    <t>41135-1103</t>
  </si>
  <si>
    <t>Bednění stropů pod vložky z tvárnic zřízení</t>
  </si>
  <si>
    <t>41135-1104</t>
  </si>
  <si>
    <t>Ústřední vytápění</t>
  </si>
  <si>
    <t>PC 731-001</t>
  </si>
  <si>
    <t>l</t>
  </si>
  <si>
    <t>PC 731-002</t>
  </si>
  <si>
    <t>PC 731-003</t>
  </si>
  <si>
    <t>Kulový uzávěr napouštěcí a vypouštěcí, DN 15</t>
  </si>
  <si>
    <t>PC 731-004</t>
  </si>
  <si>
    <t>Automatický odvzdušňovací  ventil se zpětnou klapkou  1/2“</t>
  </si>
  <si>
    <t>PC 731-005</t>
  </si>
  <si>
    <t>PC 731-023</t>
  </si>
  <si>
    <t>PC 731-024</t>
  </si>
  <si>
    <t>PC 731-025</t>
  </si>
  <si>
    <t>PC 731-026</t>
  </si>
  <si>
    <t>Hmotnost sutě celkem (t)</t>
  </si>
  <si>
    <t>62253-1011</t>
  </si>
  <si>
    <t>Omítka tenkovrstvá silikonová vnějších ploch probarvená včetně penetrace, zrnitá tl. 1,5 mm stěn</t>
  </si>
  <si>
    <t>Bednění stropů pod vložky z tvárnic odstranění</t>
  </si>
  <si>
    <t>41136-2021</t>
  </si>
  <si>
    <t>Výztuž stropů ze svařovaných sítí</t>
  </si>
  <si>
    <t>Fotodokumentace</t>
  </si>
  <si>
    <t>PC 950-006</t>
  </si>
  <si>
    <t>PC 950-007</t>
  </si>
  <si>
    <t>62221-2061</t>
  </si>
  <si>
    <t>71114-2559</t>
  </si>
  <si>
    <t>Provedení izolace proti zemní vlhkosti přitavením svisle</t>
  </si>
  <si>
    <t>PC 711-002</t>
  </si>
  <si>
    <t>Povlakové krytiny</t>
  </si>
  <si>
    <t>99871-2201</t>
  </si>
  <si>
    <t>Přesun hmot pro povlakové krytiny v objektech výšky do 6 m</t>
  </si>
  <si>
    <t>Izolace tepelné</t>
  </si>
  <si>
    <t>soub</t>
  </si>
  <si>
    <t>Dodávka obkladu keramického</t>
  </si>
  <si>
    <t>PC 781-002</t>
  </si>
  <si>
    <t>Montáž a dodávka ukončovacích lišt plastových</t>
  </si>
  <si>
    <t>99878-1201</t>
  </si>
  <si>
    <t xml:space="preserve">Přesun hmot pro obklady keramické v objektech výšky do 6 m </t>
  </si>
  <si>
    <t>57234-0111</t>
  </si>
  <si>
    <t>Vyspravení krytu vozovky po překopech asfaltovým betonem ACO tl. přes 30 do 50 mm</t>
  </si>
  <si>
    <t>57234-0112</t>
  </si>
  <si>
    <t>Vyspravení krytu vozovky po překopech asfaltovým betonem ACO tl. přes 50 do 70 mm</t>
  </si>
  <si>
    <t>PC 731-027</t>
  </si>
  <si>
    <t>Zkoušky, revize</t>
  </si>
  <si>
    <t>PC 741-001</t>
  </si>
  <si>
    <t>PC 741-002</t>
  </si>
  <si>
    <t>PC 741-003</t>
  </si>
  <si>
    <t>PC 741-004</t>
  </si>
  <si>
    <t>PC 741-005</t>
  </si>
  <si>
    <t>PC 741-007</t>
  </si>
  <si>
    <t>PC 741-008</t>
  </si>
  <si>
    <t>Přesun hmot pro izolace tepelné v objektech výšky do 6 m</t>
  </si>
  <si>
    <t>Konstrukce truhlářské</t>
  </si>
  <si>
    <t>Konstrukce zámečnické</t>
  </si>
  <si>
    <t>99876-7201</t>
  </si>
  <si>
    <t xml:space="preserve">Přesun hmot pro konstrukce zámečnické v objektech výšky do 6 m </t>
  </si>
  <si>
    <t>/12/</t>
  </si>
  <si>
    <t>Odkaz na výkres</t>
  </si>
  <si>
    <t>Nátěry</t>
  </si>
  <si>
    <t>Malby</t>
  </si>
  <si>
    <t>Práce HSV (montáž a dodávka)</t>
  </si>
  <si>
    <t>Práce PSV (montáž a dodávka)</t>
  </si>
  <si>
    <t>PC 741-014</t>
  </si>
  <si>
    <t>ALP</t>
  </si>
  <si>
    <t>Vyrovnání podkladu základového zdiva přisekáním do rovné plochy a omítka hladká MC</t>
  </si>
  <si>
    <t>99876-2202</t>
  </si>
  <si>
    <t>PC 721 - 001</t>
  </si>
  <si>
    <t xml:space="preserve">Montáž omítkového profilu začišťovacího (APU lišty) </t>
  </si>
  <si>
    <t>Soklová lišta š. 160 mm</t>
  </si>
  <si>
    <t>99871-3201</t>
  </si>
  <si>
    <t xml:space="preserve">Uložení sypaniny na skládku </t>
  </si>
  <si>
    <t>97909-7115</t>
  </si>
  <si>
    <t>Poplatek za skládku ostatních zemin</t>
  </si>
  <si>
    <t>Úprava pláně v hor. 1 - 4 se zhutněním</t>
  </si>
  <si>
    <t>Přesun hmot pro izolace proti vodě v objektech výšky do 6 m</t>
  </si>
  <si>
    <t>Základní rozpočtové náklady</t>
  </si>
  <si>
    <t>Základní rozpočtové náklady celkem</t>
  </si>
  <si>
    <t>Územní vlivy</t>
  </si>
  <si>
    <t>Provozní vlivy</t>
  </si>
  <si>
    <t>99701-3501</t>
  </si>
  <si>
    <t>99701-3509</t>
  </si>
  <si>
    <t>99701-3111</t>
  </si>
  <si>
    <t>71314-1121</t>
  </si>
  <si>
    <t xml:space="preserve">Zařízení staveniště </t>
  </si>
  <si>
    <t>Práce "M" (montáž a dodávka)</t>
  </si>
  <si>
    <t>Krycí list rozpočtu</t>
  </si>
  <si>
    <t xml:space="preserve">D. </t>
  </si>
  <si>
    <t>DPH 15,0 %</t>
  </si>
  <si>
    <t>Položení povlakových podlah textilních - lepení pásů</t>
  </si>
  <si>
    <t>Zátěžový koberec - dodávka</t>
  </si>
  <si>
    <t>Příplatek za provedení soklu v úpravě odolné povětrnosti ve vodoodpudivé úpravě, paropropustné, omyvatelné a mechanicky odolné úpravě</t>
  </si>
  <si>
    <t>Ostatní náklady stavby - viz. oddíl 95</t>
  </si>
  <si>
    <t>Ostatní náklady stavby</t>
  </si>
  <si>
    <t>PC 950-001</t>
  </si>
  <si>
    <t>PC 950-002</t>
  </si>
  <si>
    <t>PC 950-003</t>
  </si>
  <si>
    <t>PC 950-004</t>
  </si>
  <si>
    <t>Vybourání otvoru ve zdivu z CPP plochy do 1m2, tl. do 300 mm</t>
  </si>
  <si>
    <t>Otlučení vnějších omítek stěn s vyškrabáním spár v rozsahu do 10,0 %</t>
  </si>
  <si>
    <t>61232-5302</t>
  </si>
  <si>
    <t>62214-3003</t>
  </si>
  <si>
    <t>71114-1559</t>
  </si>
  <si>
    <t>12220-1109</t>
  </si>
  <si>
    <t>PC 005-001</t>
  </si>
  <si>
    <t>PC 005-002</t>
  </si>
  <si>
    <t>PC 005-003</t>
  </si>
  <si>
    <t>Příplatek k cenám za každý další 1 mm tloušťky min. pevnosti 15 MPa</t>
  </si>
  <si>
    <t>97303-1813</t>
  </si>
  <si>
    <t>Vodorovné konstrukce</t>
  </si>
  <si>
    <t>PC 005-004</t>
  </si>
  <si>
    <t>PC 005-005</t>
  </si>
  <si>
    <t>Montáž zámkové dlažby</t>
  </si>
  <si>
    <t>PC 005-006</t>
  </si>
  <si>
    <t>PC 005-007</t>
  </si>
  <si>
    <t>Dodávka zámkové dlažby tl. 80 mm</t>
  </si>
  <si>
    <t>PC 005-008</t>
  </si>
  <si>
    <t>PC 005-009</t>
  </si>
  <si>
    <t>PC 713-007</t>
  </si>
  <si>
    <t>Montáž a dodávka čistící rohože venkovní z gumových tvarovek včetně rámu</t>
  </si>
  <si>
    <t>Očištění vnějších ploch tlakovou vodou omytím</t>
  </si>
  <si>
    <t>96703-1132</t>
  </si>
  <si>
    <t>Přisekání plošné nebo rovných ostění zdiva po hrubém vybourání otvoru na MVC</t>
  </si>
  <si>
    <t>Rekapitulace - práce HSV (montáž a dodávka)</t>
  </si>
  <si>
    <t>Rekapitulace - práce HSV (montáž a dodávka) celkem</t>
  </si>
  <si>
    <t>Rekapitulace - práce PSV (montáž a dodávka) celkem</t>
  </si>
  <si>
    <t>JKSO:</t>
  </si>
  <si>
    <t>P.Č.</t>
  </si>
  <si>
    <t>Kód položky</t>
  </si>
  <si>
    <t>Popis</t>
  </si>
  <si>
    <t>MJ</t>
  </si>
  <si>
    <t>Množství celkem</t>
  </si>
  <si>
    <t>Část: Stavební část</t>
  </si>
  <si>
    <t>A.</t>
  </si>
  <si>
    <t>B.</t>
  </si>
  <si>
    <t>hod</t>
  </si>
  <si>
    <t>Cena celkem      (Kč)</t>
  </si>
  <si>
    <t>Cena jednotková (Kč)</t>
  </si>
  <si>
    <t>Cena celkem     (Kč)</t>
  </si>
  <si>
    <t>Hmotnost    (t)</t>
  </si>
  <si>
    <t>Hmotnost celkem (t)</t>
  </si>
  <si>
    <t>Hmotnost sutě (t)</t>
  </si>
  <si>
    <t>62214-3004</t>
  </si>
  <si>
    <t>APU lišta</t>
  </si>
  <si>
    <t>Lišta rohová s tkaninou</t>
  </si>
  <si>
    <t>61231-1141</t>
  </si>
  <si>
    <t>Omítka vápenná vnitřních ploch dvouvrstvá tl. jádrové omítky do 10 mm, štuková stěn</t>
  </si>
  <si>
    <t>61231-1191</t>
  </si>
  <si>
    <t>Příplatek k cenám za každých 5 mm tloušťky omítky přes 10 mm stěn</t>
  </si>
  <si>
    <t>PC 006-001</t>
  </si>
  <si>
    <t>PC 006-002</t>
  </si>
  <si>
    <t>62232-1121</t>
  </si>
  <si>
    <t>Montáž a dodávka zateplení atiky polystyrénovými deskami XPS tl. 50 mm v pásu včetně ukotvení např. přilepením a penetrace</t>
  </si>
  <si>
    <t>Příplatek k cenám za lepivost v hornině 4</t>
  </si>
  <si>
    <t>Izolace proti vodě na ploše vodorovné  těsnící hmotou včetně systémového soklu a vyvedení hydroizolační stěrky do výše minimálně 150 mm</t>
  </si>
  <si>
    <t>Rekapitulace - práce "M" (montáž a dodávka)</t>
  </si>
  <si>
    <t>12230-1109</t>
  </si>
  <si>
    <t>27431-3811</t>
  </si>
  <si>
    <t>Základ z betonu prostého pasů C 25/30</t>
  </si>
  <si>
    <t>Montáž lišt kontaktního zateplení zakládací soklovky</t>
  </si>
  <si>
    <t>Montáž a dodávka čistící rohože textilní vnitřní včetně rámu</t>
  </si>
  <si>
    <t>91973-5113</t>
  </si>
  <si>
    <t xml:space="preserve">Přesun hmot pro dřevostavby v objektech výšky do  12 m </t>
  </si>
  <si>
    <t>62232-1191</t>
  </si>
  <si>
    <t>Příplatek k cenám za každých 5 mm tloušťky omítky přes 15 mm stěn</t>
  </si>
  <si>
    <t>Elektromontážní práce - Silnoproud</t>
  </si>
  <si>
    <t>62221-1031</t>
  </si>
  <si>
    <t>Montáž kontaktního zateplení z polystyrénových desek na vnější stěny tl. desek přes 120 do 160 mm</t>
  </si>
  <si>
    <t>62221-2011</t>
  </si>
  <si>
    <t>12220-1102</t>
  </si>
  <si>
    <t>Odkopávky a prokopávky nezapažené v hornině 3 přes 100 do 1000 m3</t>
  </si>
  <si>
    <t>PC 713-006</t>
  </si>
  <si>
    <t>96203-1133</t>
  </si>
  <si>
    <t>Bourání příček z cihel plných pálených na MV nebo MVC tl. do 150 mm</t>
  </si>
  <si>
    <t>Přesun hmot pro konstrukce tesařské v objektech výšky do 12 m</t>
  </si>
  <si>
    <t>PC 003-001</t>
  </si>
  <si>
    <t>99801-1002</t>
  </si>
  <si>
    <t>Dřevostavby, sádrokartony</t>
  </si>
  <si>
    <t>PC 763-001</t>
  </si>
  <si>
    <t>PC 763-002</t>
  </si>
  <si>
    <t>96203-1132</t>
  </si>
  <si>
    <t>97303-1824</t>
  </si>
  <si>
    <t>Vysekání kapes pro zavázání nových zdí do tl. 300 mm</t>
  </si>
  <si>
    <t>Vyzdívka mezi nosníky z CPP na MVC</t>
  </si>
  <si>
    <t>34624-4381</t>
  </si>
  <si>
    <t>Bednění stropů, kleneb bez podpěrné konstrukce, odstranění</t>
  </si>
  <si>
    <t>Bednění stropů, kleneb bez podpěrné konstrukce, zřízení</t>
  </si>
  <si>
    <t xml:space="preserve"> </t>
  </si>
  <si>
    <t>/1/</t>
  </si>
  <si>
    <t>/2/</t>
  </si>
  <si>
    <t>/3/</t>
  </si>
  <si>
    <t>/4/</t>
  </si>
  <si>
    <t>Kč</t>
  </si>
  <si>
    <t>%</t>
  </si>
  <si>
    <t>Přesun hmot</t>
  </si>
  <si>
    <t>m</t>
  </si>
  <si>
    <t>Zemní práce</t>
  </si>
  <si>
    <t>m3</t>
  </si>
  <si>
    <t>16710-1101</t>
  </si>
  <si>
    <t>41135-1101</t>
  </si>
  <si>
    <t>41135-1102</t>
  </si>
  <si>
    <t>41135-4173</t>
  </si>
  <si>
    <t>Příplatek za přestěrkování desek a vložení sklovláknité tkaniny (ostění, hrany)</t>
  </si>
  <si>
    <t>PC 764-001</t>
  </si>
  <si>
    <t>PC 764-002</t>
  </si>
  <si>
    <t>PC 764-003</t>
  </si>
  <si>
    <t>PC 764-004</t>
  </si>
  <si>
    <t>PC 764-005</t>
  </si>
  <si>
    <t>PC 764-006</t>
  </si>
  <si>
    <t>PC 764-007</t>
  </si>
  <si>
    <t>Montáž lešení řadového lehkého s podlahami s provozním zatížením do 200 kg/m2, šířky do 1,2 m, výšky do 10,0 m</t>
  </si>
  <si>
    <t>94111-1221</t>
  </si>
  <si>
    <t>Montáž kontaktního zateplení vnějšího ostění nebo nadpraží z polystyrénových desek hl. špalet přes 200 do 400 mm tl. desek přes 40 do 80 mm</t>
  </si>
  <si>
    <t>Zakrývání vnitřních ploch před znečištěním obalením folii a přelepením páskou (okna, dveře)</t>
  </si>
  <si>
    <t>Přesun hmot pro povlakové krytiny v objektech výšky do 12 m</t>
  </si>
  <si>
    <t>99871-3202</t>
  </si>
  <si>
    <t>DPH 21,0 %</t>
  </si>
  <si>
    <t>Základna</t>
  </si>
  <si>
    <t>Rekapitulace - práce PSV (montáž a dodávka)</t>
  </si>
  <si>
    <t>63245-0131</t>
  </si>
  <si>
    <t>77657-2100</t>
  </si>
  <si>
    <t>77699-0111</t>
  </si>
  <si>
    <t>77699-0191</t>
  </si>
  <si>
    <t>Vysekání kapes pro zavázání nových zdí do tl. 450 mm</t>
  </si>
  <si>
    <t>PC 950-008</t>
  </si>
  <si>
    <t>/9/</t>
  </si>
  <si>
    <t>/10/</t>
  </si>
  <si>
    <t>/11/</t>
  </si>
  <si>
    <t>t</t>
  </si>
  <si>
    <t>kus</t>
  </si>
  <si>
    <t>Svislé konstrukce</t>
  </si>
  <si>
    <t>Komunikace</t>
  </si>
  <si>
    <t>Úpravy povrchů, podlahy, osazování</t>
  </si>
  <si>
    <t>Trubní vedení</t>
  </si>
  <si>
    <t>21275-2213</t>
  </si>
  <si>
    <t>Trativody z drenážních trubek plastových flexibilních DN přes 100 mm do 160 mm včetně podsypu a obsypu štěrkopískem do 0,15m3/m</t>
  </si>
  <si>
    <t>Vysekání kapes pro zavázání nových příček tl. do 150 mm</t>
  </si>
  <si>
    <t>97303-1825</t>
  </si>
  <si>
    <t>Úprava podkladu penetrováním</t>
  </si>
  <si>
    <t>64294-2111</t>
  </si>
  <si>
    <t>71111-1001</t>
  </si>
  <si>
    <t>PC 950-005</t>
  </si>
  <si>
    <t>(3,1+4,65)*(1,1+6,6)-2,05*2,7*2</t>
  </si>
  <si>
    <t>Vytýčení podzemních zařízení, rizika a zvláštní opatření, zábory</t>
  </si>
  <si>
    <t>Pasportizace stávajících objektů, inventarizační prohlídky</t>
  </si>
  <si>
    <t>Zakrývání vnějších ploch před znečištěním obalením folii a přelepením páskou (okna, dveře)</t>
  </si>
  <si>
    <t>62999-1011</t>
  </si>
  <si>
    <t>Úklid a údržba staveniště včetně okolí</t>
  </si>
  <si>
    <t>XPS tl. 50 mm</t>
  </si>
  <si>
    <t>Montáž kontaktního zateplení vnějšího ostění nebo nadpraží z polystyrénových desek hl. špalet do 200 mm tl. desek přes 40 do 80 mm</t>
  </si>
  <si>
    <t>94111-1121</t>
  </si>
  <si>
    <t>Krytiny povlakové</t>
  </si>
  <si>
    <t>77629-0100</t>
  </si>
  <si>
    <t>Úprava podkladu vysátím</t>
  </si>
  <si>
    <t>77629-0115</t>
  </si>
  <si>
    <t>Potěr cementový vyrovnávací z malty v pásu tl. přes 30 do 40 mm</t>
  </si>
  <si>
    <t>63245-1023</t>
  </si>
  <si>
    <t>99871-2202</t>
  </si>
  <si>
    <t>Zakrývání vnitřních ploch před znečištěním podlah folii  přelepenou lepící páskou konstrukcí a prvků</t>
  </si>
  <si>
    <t>99701-3112</t>
  </si>
  <si>
    <t>Montáž a dodávka vnitřních parapetních desek šířky do 400 mm, plastových alt. postforming</t>
  </si>
  <si>
    <t>27435-1215</t>
  </si>
  <si>
    <t xml:space="preserve">Bednění základových pasů zřízení </t>
  </si>
  <si>
    <t>27435-1216</t>
  </si>
  <si>
    <t>Bednění základových pasů odstranění</t>
  </si>
  <si>
    <t>71312-1111</t>
  </si>
  <si>
    <t>Montáž tepelné izolace podlah kladené volně  - jednovrstvá</t>
  </si>
  <si>
    <t>PC 712-001</t>
  </si>
  <si>
    <t xml:space="preserve">Poplatek za uložení odpadu na skládce - stavební suť </t>
  </si>
  <si>
    <t>Desky z polystyrénu EPS S 100 tl. 100 mm</t>
  </si>
  <si>
    <t>Oprava vnějších omítek stěn vápenných v rozsahu opravované plochy do 10 % bez otlučení vadných míst stupně složitosti I. a II. hladkých</t>
  </si>
  <si>
    <t>62232-5101</t>
  </si>
  <si>
    <t>Oprava vnějších omítek stěn vápenných v rozsahu opravované plochy do 10 % bez otlučení vadných míst stupně složitosti I. a II. štukových</t>
  </si>
  <si>
    <t>12000-1101</t>
  </si>
  <si>
    <t>Zásyp sypaninou se zhutněním jam, šachet, rýh nebo kolem objektů</t>
  </si>
  <si>
    <t>18195-1102</t>
  </si>
  <si>
    <t>PC 767-005</t>
  </si>
  <si>
    <t>XPS tl. 160 mm</t>
  </si>
  <si>
    <t>62225-2001</t>
  </si>
  <si>
    <t>Montáž lišt kontaktního zateplení ostatních</t>
  </si>
  <si>
    <t>11310-7142</t>
  </si>
  <si>
    <t>Odstranění podkladů živičných tl. přes do 100 mm</t>
  </si>
  <si>
    <t>Rekapitulace - práce "M" (montáž a dodávka) celkem</t>
  </si>
  <si>
    <t>Oplechování atiky, rš. 200 mm</t>
  </si>
  <si>
    <t>PC 024-004</t>
  </si>
  <si>
    <t>a)</t>
  </si>
  <si>
    <t>Plyn</t>
  </si>
  <si>
    <t>Manometr pro topné plyny 0-400 kPa</t>
  </si>
  <si>
    <t>ks</t>
  </si>
  <si>
    <t>Manometr pro topné plyny 0-6kPa</t>
  </si>
  <si>
    <t>Potrubí  trubek  ČSN 425715 DN15, 3xnátěr, uchycení</t>
  </si>
  <si>
    <t xml:space="preserve">Potrubí z trubek  ČSN 425715 DN50, nátěr potrubí 2x základ, 2x vrchní - odstín žlutá </t>
  </si>
  <si>
    <t xml:space="preserve">Potrubí z trubek  ČSN 425715 DN65, nátěr potrubí 2x základ, 2x vrchní - odstín žlutá,uchycení </t>
  </si>
  <si>
    <t>Tvarovky, pomocné materiály, chráničky</t>
  </si>
  <si>
    <t>kpl</t>
  </si>
  <si>
    <t xml:space="preserve">Regulátor STL/NTL průtok 400m3/h </t>
  </si>
  <si>
    <t>Plynoměr G16, rozpěrka 280 mm</t>
  </si>
  <si>
    <t>Kulový uzávěr nikl.mosaz - atest plyn DN15, ovl.páčkou</t>
  </si>
  <si>
    <t>Kulový uzávěr nikl.mosaz - atest plyn DN25, ovl.páčkou</t>
  </si>
  <si>
    <t>Kulový uzávěr nikl.mosaz - atest plyn DN40, ovl.páčkou</t>
  </si>
  <si>
    <t>Kulový uzávěr nikl.mosaz - atest plyn DN50, ovl.páčkou</t>
  </si>
  <si>
    <t>Montáž, doprava</t>
  </si>
  <si>
    <t>Plyn mezisoučet</t>
  </si>
  <si>
    <t>Čerpadlo elektr. řiz. otáčky 230V, 1,2 m3/h, p=3m</t>
  </si>
  <si>
    <t>Čerpadlo elektr. 3-rychlostní 230V, 3,0 m3/h, p=3m</t>
  </si>
  <si>
    <t>Zpětný ventil DN20  závitový,mosaz</t>
  </si>
  <si>
    <t>Zpětný ventil DN25  závitový,mosaz</t>
  </si>
  <si>
    <t>Zpětný ventil DN32  závitový,mosaz</t>
  </si>
  <si>
    <t>Zpětný ventil DN50 závitový,mosaz</t>
  </si>
  <si>
    <t>Kulový uzávěr napouštěcí a vypouštěcí, DN 20</t>
  </si>
  <si>
    <t>Tlakoměr 0- 0,4 MPa</t>
  </si>
  <si>
    <t>Uzavírací kulový ventil DN20 ovládaný páčkou, závitový, mosaz</t>
  </si>
  <si>
    <t>Uzavírací kulový ventil DN25 ovládaný páčkou, závitový, mosaz</t>
  </si>
  <si>
    <t>Uzavírací kulový ventil DN32 ovládaný páčkou, závitový, mosaz</t>
  </si>
  <si>
    <t>Uzavírací kulový ventil DN50 ovládaný páčkou, závitový, mosaz</t>
  </si>
  <si>
    <t>Filtr šikmý teplovodní DN 25, závitový ,mosaz</t>
  </si>
  <si>
    <t>Filtr šikmý teplovodní DN 32, závitový ,mosaz</t>
  </si>
  <si>
    <t>Filtr šikmý teplovodní DN 50, závitový, mosaz</t>
  </si>
  <si>
    <t>Automatický dopuštěcí ventil 1/2“</t>
  </si>
  <si>
    <t>Vodoměr DN15 -studená voda</t>
  </si>
  <si>
    <t>Tvarovky, pomocný a spojovací materiál</t>
  </si>
  <si>
    <t>Kondenzační kotel  výkon  10,5-45,0 kW</t>
  </si>
  <si>
    <t xml:space="preserve">Ohřívač teplé vody 200 l,topný výkon 24 kW </t>
  </si>
  <si>
    <t>Rozdělovač DN65, l=1200 mm + izolace tl.50 mm</t>
  </si>
  <si>
    <t>Sběrač  DN65, l=1200 mm + izolace tl.50 mm</t>
  </si>
  <si>
    <t>HVDT - tprůtok 4m3/h + příslušenství + izolace tl.50 mm</t>
  </si>
  <si>
    <t>Otopné těleso VK 21/900/500 + uchycení</t>
  </si>
  <si>
    <t>Potrubí Al/PEX 16x2,0 + uchycení  + izolace Tubex tl. 20mm</t>
  </si>
  <si>
    <t>Potrubí Al/PEX 20x2,0 + uchycení  + izolace Tubex tl. 20mm</t>
  </si>
  <si>
    <t>Potrubí Al/PEX 26x3,0 + uchycení  + izolace Tubex tl. 20mm</t>
  </si>
  <si>
    <t>Potrubí Al/PEX 32x3,0 + uchycení  + izolace Tubex tl. 20mm</t>
  </si>
  <si>
    <t>Potrubí Al/PEX 40x3,5 + uchycení  + izolace Tubex tl. 20mm</t>
  </si>
  <si>
    <t>Tvarovky pro změny směru, T-kusy</t>
  </si>
  <si>
    <t>Montáž a demontáže, doprava</t>
  </si>
  <si>
    <t>PC 731-006</t>
  </si>
  <si>
    <t>PC 731-007</t>
  </si>
  <si>
    <t>PC 731-008</t>
  </si>
  <si>
    <t>PC 731-009</t>
  </si>
  <si>
    <t>PC 731-010</t>
  </si>
  <si>
    <t>PC 731-011</t>
  </si>
  <si>
    <t>PC 731-012</t>
  </si>
  <si>
    <t>PC 731-013</t>
  </si>
  <si>
    <t>PC 731-014</t>
  </si>
  <si>
    <t>PC 731-015</t>
  </si>
  <si>
    <t>PC 731-016</t>
  </si>
  <si>
    <t>PC 731-017</t>
  </si>
  <si>
    <t>PC 731-018</t>
  </si>
  <si>
    <t>PC 731-019</t>
  </si>
  <si>
    <t>PC 731-020</t>
  </si>
  <si>
    <t>PC 731-021</t>
  </si>
  <si>
    <t>PC 731-022</t>
  </si>
  <si>
    <t>PC 731-028</t>
  </si>
  <si>
    <t>PC 731-029</t>
  </si>
  <si>
    <t>PC 731-030</t>
  </si>
  <si>
    <t>PC 731-031</t>
  </si>
  <si>
    <t>PC 731-032</t>
  </si>
  <si>
    <t>PC 731-033</t>
  </si>
  <si>
    <t>PC 731-034</t>
  </si>
  <si>
    <t>PC 731-035</t>
  </si>
  <si>
    <t>PC 731-036</t>
  </si>
  <si>
    <t>PC 731-037</t>
  </si>
  <si>
    <t>PC 731-038</t>
  </si>
  <si>
    <t>PC 731-039</t>
  </si>
  <si>
    <t>PC 731-040</t>
  </si>
  <si>
    <t>PC 731-041</t>
  </si>
  <si>
    <t>PC 731-042</t>
  </si>
  <si>
    <t>PC 731-043</t>
  </si>
  <si>
    <t>PC 731-044</t>
  </si>
  <si>
    <t>PC 731-045</t>
  </si>
  <si>
    <t>PC 731-046</t>
  </si>
  <si>
    <t>PC 731-047</t>
  </si>
  <si>
    <t>PC 731-048</t>
  </si>
  <si>
    <t>PC 731-049</t>
  </si>
  <si>
    <t>PC 731-050</t>
  </si>
  <si>
    <t>PC 731-051</t>
  </si>
  <si>
    <t>PC 731-052</t>
  </si>
  <si>
    <t>PC 731-053</t>
  </si>
  <si>
    <t>PC 731-054</t>
  </si>
  <si>
    <t>PC 731-055</t>
  </si>
  <si>
    <t>PC 731-056</t>
  </si>
  <si>
    <t>PC 731-057</t>
  </si>
  <si>
    <t>PC 731-058</t>
  </si>
  <si>
    <t>PC 731-059</t>
  </si>
  <si>
    <t>PC 731-060</t>
  </si>
  <si>
    <t>PC 731-061</t>
  </si>
  <si>
    <t>PC 731-062</t>
  </si>
  <si>
    <t>PC 731-063</t>
  </si>
  <si>
    <t>PC 731-064</t>
  </si>
  <si>
    <t>PC 731-065</t>
  </si>
  <si>
    <t>Splašková kanalizace vnitřní</t>
  </si>
  <si>
    <t>Potrubí kanalizační hrdlové PP - HT ø 50 mm</t>
  </si>
  <si>
    <t>Potrubí kanalizační hrdlové PP - HT ø 75 mm</t>
  </si>
  <si>
    <t>Potrubí kanalizační hrdlové PP - HT ø 110 mm</t>
  </si>
  <si>
    <t>Potrubí PE 25 - výtlak</t>
  </si>
  <si>
    <t>Potrubí kanalizační hrdlové (v zemi) PVC - KG SN 4 Ø 110 mm</t>
  </si>
  <si>
    <t>Potrubí kanalizační hrdlové (v zemi) PVC - KG SN 4 Ø 125 mm</t>
  </si>
  <si>
    <t>Potrubí kanalizační hrdlové (v zemi) PVC - KG SN 4 Ø 160 mm</t>
  </si>
  <si>
    <t>Výkop do hl. 1,0 m, vč. transportu zeminy, nepažený</t>
  </si>
  <si>
    <t>Štěrkopískový podsyp</t>
  </si>
  <si>
    <t>Štěrkopískový tříděný obsyp</t>
  </si>
  <si>
    <t>Zásyp výkopkem - hutněný po vrstvách</t>
  </si>
  <si>
    <t>Zkouška těsnosti potrubí</t>
  </si>
  <si>
    <t>Kotvení potrubí</t>
  </si>
  <si>
    <t>Stavební příprava, prostupy, vč. přípravy prostupů</t>
  </si>
  <si>
    <t>Splašková kanalizace vnitřní mezisoučet</t>
  </si>
  <si>
    <t>c)</t>
  </si>
  <si>
    <t>Potrubí kanalizační hrdlové PP - HT ø 125 mm</t>
  </si>
  <si>
    <t>Potrubí kanalizační hrdlové (v zemi) PVC - KG SN 4 Ø 200 mm</t>
  </si>
  <si>
    <t>Dešťová kanalizace vnitřní</t>
  </si>
  <si>
    <t>Střešní vtok - vyhřívaný</t>
  </si>
  <si>
    <t>Dešťová kanalizace vnitřní mezisoučet</t>
  </si>
  <si>
    <t>d)</t>
  </si>
  <si>
    <t>Vodovod vnitřní</t>
  </si>
  <si>
    <t>Potrubí PPR3, pro pitnou vodu, PN 16 - 20x2,8 mm</t>
  </si>
  <si>
    <t>Potrubí PPR3, pro pitnou vodu, PN 16 - 25x3,5 mm</t>
  </si>
  <si>
    <t>Potrubí PPR3, pro pitnou vodu, PN 16 - 32x4,5 mm</t>
  </si>
  <si>
    <t>Potrubí PPR3, pro pitnou vodu, PN 16 - 40x5,6 mm</t>
  </si>
  <si>
    <t>Potrubí PPR3, pro pitnou vodu, PN 16 - 50x6,9 mm</t>
  </si>
  <si>
    <t>Potrubí ocelové - pozink - 1" (požární vodovod)</t>
  </si>
  <si>
    <t>Potrubí ocelové - pozink - 5/4" (požární vodovod)</t>
  </si>
  <si>
    <t>Izolace návleková z pěněného PE - tl. 6 mm - 22/6</t>
  </si>
  <si>
    <t>Izolace návleková z pěněného PE - tl. 6 mm - 28/6</t>
  </si>
  <si>
    <t>Izolace návleková z pěněného PE - tl. 6 mm - 35/6</t>
  </si>
  <si>
    <t>Izolace návleková z pěněného PE - tl. 9 mm - 42/9</t>
  </si>
  <si>
    <t>Izolace návleková z pěněného PE - tl. 9 mm - 52/9</t>
  </si>
  <si>
    <t>Izolace návleková z pěněného PE - tl. min. 37 mm (potrubí 1/2")</t>
  </si>
  <si>
    <t>Izolace návleková z pěněného PE - tl. min. 31 mm (potrubí 3/4")</t>
  </si>
  <si>
    <t>Napojení na stávající vodovod</t>
  </si>
  <si>
    <t>Tlaková zkouška potrubí</t>
  </si>
  <si>
    <t>Desinfekce vodovodu</t>
  </si>
  <si>
    <t>Stavební příprava, podpůrné žlaby, prostupy, vč. přípravy prostupů</t>
  </si>
  <si>
    <t>KK DN 20</t>
  </si>
  <si>
    <t>KK DN 32</t>
  </si>
  <si>
    <t>KK DN 40</t>
  </si>
  <si>
    <t>ZK DN 32</t>
  </si>
  <si>
    <t>ZK DN 32 - splňující ČSN EN 1717</t>
  </si>
  <si>
    <t>Pojistný ventil 1/2"</t>
  </si>
  <si>
    <t>Hydrantový systém D19/30 - instalace do zdi</t>
  </si>
  <si>
    <t>Hydrantový systém D25/30 - instalace na stěnu</t>
  </si>
  <si>
    <t>Cirkulační čerpadlo + příslušenství</t>
  </si>
  <si>
    <t>Vodovod vnitřní mezisoučet</t>
  </si>
  <si>
    <t xml:space="preserve">e) </t>
  </si>
  <si>
    <t>Zařizovací předměty</t>
  </si>
  <si>
    <t>Závěsný klozet včetně podmítkového modulu + sedátko a tlačítko</t>
  </si>
  <si>
    <t>Odsávací urinál s vnitřním přívodem vody včetně podmítkového modulu 
součástí je radarové splachování + zdroj</t>
  </si>
  <si>
    <t>Umyvadlo 55 x 42 cm, baterie stojánková páková, Sifon umyvadlový DN 40, 2x roháček + připojovací hadice</t>
  </si>
  <si>
    <t>Závěsná výlevka včetně mřížky a podmítkového modulu</t>
  </si>
  <si>
    <t>Nerezový pracovní a mycí stůl SANELA SLUN 16 + umyvadlová stojánková baterie JIKA LYRA, sifon dřezový DN 50 + připojovací hadička</t>
  </si>
  <si>
    <t xml:space="preserve">Demontáž prvků na fasádě (elektro, nápisy, štítky, výústky, slaboproud, stožáry na vlajky, mříže atd) </t>
  </si>
  <si>
    <t>192,89*0,3</t>
  </si>
  <si>
    <t>27,5+9,5+4,5=41,5*1,5*1,8</t>
  </si>
  <si>
    <t>112,05*0,3</t>
  </si>
  <si>
    <t>12230-1102</t>
  </si>
  <si>
    <t>Odkopávky a prokopávky nezapažené v hornině 4 přes 100 do 1000 m3</t>
  </si>
  <si>
    <t xml:space="preserve">38,95*9,73+(3,34+1,5)*4,67+0,5=398,84*0,3=119,65 </t>
  </si>
  <si>
    <t xml:space="preserve">41,0*0,3=12,30 </t>
  </si>
  <si>
    <t>21,7*9,73-4,0*4,0*0,5=203,14*0,3=60,94</t>
  </si>
  <si>
    <t>38,8+9,2*2=57,2*0,6*0,3=10,3</t>
  </si>
  <si>
    <t xml:space="preserve">0,8*0,5*13*0,6=3,12 </t>
  </si>
  <si>
    <t>1,6*0,6*0,3*2=0,58</t>
  </si>
  <si>
    <t>20,0*0,5*0,4=4,0 (drenáž)</t>
  </si>
  <si>
    <t>13320-1101</t>
  </si>
  <si>
    <t>Hloubení šachet v hornině 3 do 100 m3</t>
  </si>
  <si>
    <t>13320-1109</t>
  </si>
  <si>
    <t>2,9*2,9*1,5</t>
  </si>
  <si>
    <t>12,62*0,3</t>
  </si>
  <si>
    <t>41,5*1,3*1,5+12,62-1,7*1,7*1,5</t>
  </si>
  <si>
    <t>89,22*2</t>
  </si>
  <si>
    <t>192,89+18,0+112,05+12,62-89,22</t>
  </si>
  <si>
    <t>27*8*3,14*0,3*0,3</t>
  </si>
  <si>
    <t>27*8</t>
  </si>
</sst>
</file>

<file path=xl/styles.xml><?xml version="1.0" encoding="utf-8"?>
<styleSheet xmlns="http://schemas.openxmlformats.org/spreadsheetml/2006/main">
  <numFmts count="5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  <numFmt numFmtId="166" formatCode="#,##0.0000"/>
    <numFmt numFmtId="167" formatCode="####;\-####"/>
    <numFmt numFmtId="168" formatCode="#,##0.00;\-#,##0.00"/>
    <numFmt numFmtId="169" formatCode="#,##0.000;\-#,##0.000"/>
    <numFmt numFmtId="170" formatCode="#,##0.00000;\-#,##0.00000"/>
    <numFmt numFmtId="171" formatCode="#,##0;\-#,##0"/>
    <numFmt numFmtId="172" formatCode="#,##0.0;\-#,##0.0"/>
    <numFmt numFmtId="173" formatCode="#,##0.00000"/>
    <numFmt numFmtId="174" formatCode="0.0"/>
    <numFmt numFmtId="175" formatCode="#,##0.00\ &quot;Kč&quot;"/>
    <numFmt numFmtId="176" formatCode="d/m/yyyy;@"/>
    <numFmt numFmtId="177" formatCode="_(#,##0&quot;.&quot;_);;;_(@_)"/>
    <numFmt numFmtId="178" formatCode="_(#,##0.0??;[Red]\-\ #,##0.0??;[Blue]&quot;–&quot;???;_(@_)"/>
    <numFmt numFmtId="179" formatCode="_(#,##0.00_);[Red]\-\ #,##0.00_);[Blue]&quot;–&quot;??;_(@_)"/>
    <numFmt numFmtId="180" formatCode="_(#,##0_);[Red]\-\ #,##0_);[Blue]&quot;–&quot;??;_(@_)"/>
    <numFmt numFmtId="181" formatCode="_-* #,##0\ _K_č_-;\-* #,##0\ _K_č_-;_-* &quot;-&quot;??\ _K_č_-;_-@_-"/>
    <numFmt numFmtId="182" formatCode="#,##0.00_ ;[Red]\-#,##0.00\ "/>
    <numFmt numFmtId="183" formatCode="#,##0.00&quot; Kč&quot;"/>
    <numFmt numFmtId="184" formatCode="_(#,##0\._);;;_(@_)"/>
    <numFmt numFmtId="185" formatCode="_(#,##0.0??;[Red]&quot;- &quot;#,##0.0??;[Blue]\–???;_(@_)"/>
    <numFmt numFmtId="186" formatCode="_(#,##0.00_);[Red]&quot;- &quot;#,##0.00_);[Blue]\–??;_(@_)"/>
    <numFmt numFmtId="187" formatCode="#,##0\ &quot;Kč&quot;"/>
    <numFmt numFmtId="188" formatCode="_(#,##0.0??;\-\ #,##0.0??;&quot;–&quot;???;_(@_)"/>
    <numFmt numFmtId="189" formatCode="_(#,##0_);[Red]\-\ #,##0_);&quot;–&quot;??;_(@_)"/>
    <numFmt numFmtId="190" formatCode="_(#,##0.00_);[Red]\-\ #,##0.00_);&quot;–&quot;??;_(@_)"/>
    <numFmt numFmtId="191" formatCode="&quot;O.&quot;00"/>
    <numFmt numFmtId="192" formatCode="0.000"/>
    <numFmt numFmtId="193" formatCode="_(#,##0.0?;\-\ #,##0.0?;&quot;–&quot;???;_(@_)"/>
    <numFmt numFmtId="194" formatCode="_(#,##0.00_);[Red]&quot;- &quot;#,##0.00_);\–??;_(@_)"/>
    <numFmt numFmtId="195" formatCode="#,##0.000\ &quot;Kč&quot;"/>
    <numFmt numFmtId="196" formatCode="0.00%;\-0.00%"/>
    <numFmt numFmtId="197" formatCode="dd\.mm\.yyyy"/>
    <numFmt numFmtId="198" formatCode="#,##0\ [$Kč-405]"/>
    <numFmt numFmtId="199" formatCode="#,##0.00_*&quot;Kč&quot;;\-#,##0.00_*&quot;Kč&quot;"/>
    <numFmt numFmtId="200" formatCode="#,##0_*&quot;Kč&quot;;\-#,##0_*&quot;Kč&quot;"/>
    <numFmt numFmtId="201" formatCode="0.0%"/>
    <numFmt numFmtId="202" formatCode="0.000%"/>
    <numFmt numFmtId="203" formatCode="#,##0.00_ ;\-#,##0.00\ "/>
    <numFmt numFmtId="204" formatCode="000\ 00"/>
    <numFmt numFmtId="205" formatCode="#,##0&quot; Kč&quot;"/>
    <numFmt numFmtId="206" formatCode="###\ ###\ ###\ ##0.000"/>
    <numFmt numFmtId="207" formatCode="###\ ###\ ###\ ##0.00"/>
    <numFmt numFmtId="208" formatCode="_-* #,##0.0\ &quot;Kč&quot;_-;\-* #,##0.0\ &quot;Kč&quot;_-;_-* &quot;-&quot;??\ &quot;Kč&quot;_-;_-@_-"/>
    <numFmt numFmtId="209" formatCode="0.0000"/>
    <numFmt numFmtId="210" formatCode="_-* #,##0\ &quot;Kč&quot;_-;\-* #,##0\ &quot;Kč&quot;_-;_-* &quot;-&quot;??\ &quot;Kč&quot;_-;_-@_-"/>
  </numFmts>
  <fonts count="62">
    <font>
      <sz val="10"/>
      <name val="Arial"/>
      <family val="2"/>
    </font>
    <font>
      <sz val="10"/>
      <name val="Helv"/>
      <family val="0"/>
    </font>
    <font>
      <sz val="8"/>
      <name val="Arial"/>
      <family val="2"/>
    </font>
    <font>
      <b/>
      <sz val="14"/>
      <color indexed="10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8"/>
      <name val="Arial"/>
      <family val="2"/>
    </font>
    <font>
      <sz val="8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 CE"/>
      <family val="2"/>
    </font>
    <font>
      <i/>
      <sz val="10"/>
      <name val="Helv"/>
      <family val="0"/>
    </font>
    <font>
      <b/>
      <sz val="13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10"/>
      <name val="Arial CE"/>
      <family val="0"/>
    </font>
    <font>
      <sz val="10"/>
      <name val="Calibri"/>
      <family val="2"/>
    </font>
    <font>
      <b/>
      <sz val="8"/>
      <name val="Arial CE"/>
      <family val="0"/>
    </font>
    <font>
      <sz val="8"/>
      <color indexed="8"/>
      <name val="Arial CE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8"/>
      <color indexed="12"/>
      <name val="Trebuchet MS"/>
      <family val="2"/>
    </font>
    <font>
      <sz val="8"/>
      <name val="Trebuchet MS"/>
      <family val="2"/>
    </font>
    <font>
      <sz val="10"/>
      <name val="Tahoma"/>
      <family val="2"/>
    </font>
    <font>
      <sz val="8"/>
      <name val="MS Sans Serif"/>
      <family val="2"/>
    </font>
    <font>
      <i/>
      <sz val="10"/>
      <name val="Comic Sans MS"/>
      <family val="4"/>
    </font>
    <font>
      <b/>
      <sz val="9"/>
      <color indexed="18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20"/>
      <name val="Arial CE"/>
      <family val="2"/>
    </font>
    <font>
      <sz val="9"/>
      <name val="Arial"/>
      <family val="2"/>
    </font>
    <font>
      <sz val="8"/>
      <color indexed="9"/>
      <name val="Arial CE"/>
      <family val="2"/>
    </font>
    <font>
      <b/>
      <sz val="8"/>
      <color indexed="8"/>
      <name val="Arial CE"/>
      <family val="2"/>
    </font>
    <font>
      <b/>
      <sz val="8"/>
      <color indexed="9"/>
      <name val="Arial CE"/>
      <family val="2"/>
    </font>
    <font>
      <b/>
      <sz val="15"/>
      <color indexed="62"/>
      <name val="Arial CE"/>
      <family val="2"/>
    </font>
    <font>
      <b/>
      <sz val="13"/>
      <color indexed="62"/>
      <name val="Arial CE"/>
      <family val="2"/>
    </font>
    <font>
      <b/>
      <sz val="11"/>
      <color indexed="62"/>
      <name val="Arial CE"/>
      <family val="2"/>
    </font>
    <font>
      <b/>
      <sz val="18"/>
      <color indexed="62"/>
      <name val="Cambria"/>
      <family val="2"/>
    </font>
    <font>
      <sz val="8"/>
      <color indexed="60"/>
      <name val="Arial CE"/>
      <family val="2"/>
    </font>
    <font>
      <sz val="8"/>
      <color indexed="52"/>
      <name val="Arial CE"/>
      <family val="2"/>
    </font>
    <font>
      <sz val="8"/>
      <color indexed="17"/>
      <name val="Arial CE"/>
      <family val="2"/>
    </font>
    <font>
      <sz val="8"/>
      <color indexed="10"/>
      <name val="Arial CE"/>
      <family val="2"/>
    </font>
    <font>
      <sz val="8"/>
      <color indexed="62"/>
      <name val="Arial CE"/>
      <family val="2"/>
    </font>
    <font>
      <b/>
      <sz val="8"/>
      <color indexed="52"/>
      <name val="Arial CE"/>
      <family val="2"/>
    </font>
    <font>
      <b/>
      <sz val="8"/>
      <color indexed="63"/>
      <name val="Arial CE"/>
      <family val="2"/>
    </font>
    <font>
      <i/>
      <sz val="8"/>
      <color indexed="23"/>
      <name val="Arial CE"/>
      <family val="2"/>
    </font>
    <font>
      <sz val="8"/>
      <name val="Times New Roman"/>
      <family val="1"/>
    </font>
    <font>
      <sz val="8"/>
      <name val="Calibri"/>
      <family val="2"/>
    </font>
    <font>
      <vertAlign val="superscript"/>
      <sz val="8"/>
      <name val="Calibri"/>
      <family val="2"/>
    </font>
    <font>
      <i/>
      <sz val="8"/>
      <name val="Calibri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4"/>
      <name val="Arial Narrow"/>
      <family val="2"/>
    </font>
    <font>
      <b/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35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3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7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2" borderId="0" applyNumberFormat="0" applyBorder="0" applyAlignment="0" applyProtection="0"/>
    <xf numFmtId="0" fontId="37" fillId="14" borderId="0" applyNumberFormat="0" applyBorder="0" applyAlignment="0" applyProtection="0"/>
    <xf numFmtId="0" fontId="37" fillId="12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2" borderId="0" applyNumberFormat="0" applyBorder="0" applyAlignment="0" applyProtection="0"/>
    <xf numFmtId="0" fontId="37" fillId="18" borderId="0" applyNumberFormat="0" applyBorder="0" applyAlignment="0" applyProtection="0"/>
    <xf numFmtId="0" fontId="35" fillId="3" borderId="0" applyNumberFormat="0" applyBorder="0" applyAlignment="0" applyProtection="0"/>
    <xf numFmtId="0" fontId="49" fillId="19" borderId="1" applyNumberFormat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0" fontId="51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 horizontal="center"/>
      <protection/>
    </xf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9" fillId="20" borderId="5" applyNumberFormat="0" applyAlignment="0" applyProtection="0"/>
    <xf numFmtId="0" fontId="48" fillId="7" borderId="1" applyNumberFormat="0" applyAlignment="0" applyProtection="0"/>
    <xf numFmtId="0" fontId="45" fillId="0" borderId="6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8" fillId="0" borderId="0" applyAlignment="0">
      <protection locked="0"/>
    </xf>
    <xf numFmtId="0" fontId="28" fillId="0" borderId="0" applyAlignment="0">
      <protection locked="0"/>
    </xf>
    <xf numFmtId="0" fontId="15" fillId="0" borderId="0">
      <alignment/>
      <protection/>
    </xf>
    <xf numFmtId="0" fontId="24" fillId="0" borderId="0">
      <alignment/>
      <protection/>
    </xf>
    <xf numFmtId="0" fontId="15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8" fillId="0" borderId="0" applyAlignment="0">
      <protection locked="0"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30" fillId="0" borderId="0" applyAlignment="0">
      <protection locked="0"/>
    </xf>
    <xf numFmtId="0" fontId="28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22" borderId="7" applyNumberFormat="0" applyFont="0" applyAlignment="0" applyProtection="0"/>
    <xf numFmtId="0" fontId="50" fillId="19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" fontId="15" fillId="0" borderId="0">
      <alignment horizontal="center" vertical="center"/>
      <protection locked="0"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0" fontId="32" fillId="2" borderId="9">
      <alignment horizontal="right"/>
      <protection/>
    </xf>
    <xf numFmtId="0" fontId="33" fillId="0" borderId="0">
      <alignment/>
      <protection/>
    </xf>
    <xf numFmtId="0" fontId="33" fillId="0" borderId="0">
      <alignment horizontal="center"/>
      <protection/>
    </xf>
    <xf numFmtId="0" fontId="34" fillId="0" borderId="0">
      <alignment/>
      <protection/>
    </xf>
    <xf numFmtId="0" fontId="43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4" fillId="8" borderId="0">
      <alignment/>
      <protection/>
    </xf>
    <xf numFmtId="0" fontId="47" fillId="0" borderId="0" applyNumberFormat="0" applyFill="0" applyBorder="0" applyAlignment="0" applyProtection="0"/>
  </cellStyleXfs>
  <cellXfs count="453">
    <xf numFmtId="0" fontId="0" fillId="0" borderId="0" xfId="0" applyAlignment="1">
      <alignment/>
    </xf>
    <xf numFmtId="0" fontId="3" fillId="22" borderId="0" xfId="0" applyFont="1" applyFill="1" applyAlignment="1" applyProtection="1">
      <alignment horizontal="left"/>
      <protection/>
    </xf>
    <xf numFmtId="0" fontId="4" fillId="22" borderId="0" xfId="0" applyFont="1" applyFill="1" applyAlignment="1" applyProtection="1">
      <alignment horizontal="left"/>
      <protection/>
    </xf>
    <xf numFmtId="0" fontId="4" fillId="22" borderId="0" xfId="0" applyFont="1" applyFill="1" applyAlignment="1" applyProtection="1">
      <alignment horizontal="left" wrapText="1"/>
      <protection/>
    </xf>
    <xf numFmtId="2" fontId="4" fillId="22" borderId="0" xfId="0" applyNumberFormat="1" applyFont="1" applyFill="1" applyAlignment="1" applyProtection="1">
      <alignment horizontal="left"/>
      <protection/>
    </xf>
    <xf numFmtId="0" fontId="1" fillId="0" borderId="0" xfId="0" applyFont="1" applyAlignment="1" applyProtection="1">
      <alignment horizontal="left" vertical="top"/>
      <protection/>
    </xf>
    <xf numFmtId="0" fontId="5" fillId="22" borderId="0" xfId="0" applyFont="1" applyFill="1" applyAlignment="1" applyProtection="1">
      <alignment horizontal="left" vertical="center"/>
      <protection/>
    </xf>
    <xf numFmtId="0" fontId="6" fillId="22" borderId="0" xfId="0" applyFont="1" applyFill="1" applyAlignment="1" applyProtection="1">
      <alignment horizontal="left" vertical="center"/>
      <protection/>
    </xf>
    <xf numFmtId="0" fontId="6" fillId="22" borderId="0" xfId="0" applyFont="1" applyFill="1" applyAlignment="1" applyProtection="1">
      <alignment horizontal="left" vertical="center" wrapText="1"/>
      <protection/>
    </xf>
    <xf numFmtId="2" fontId="6" fillId="22" borderId="0" xfId="0" applyNumberFormat="1" applyFont="1" applyFill="1" applyAlignment="1" applyProtection="1">
      <alignment horizontal="left" vertical="center"/>
      <protection/>
    </xf>
    <xf numFmtId="0" fontId="6" fillId="22" borderId="0" xfId="0" applyFont="1" applyFill="1" applyAlignment="1" applyProtection="1">
      <alignment horizontal="left"/>
      <protection/>
    </xf>
    <xf numFmtId="0" fontId="6" fillId="22" borderId="0" xfId="0" applyFont="1" applyFill="1" applyAlignment="1" applyProtection="1">
      <alignment horizontal="left" wrapText="1"/>
      <protection/>
    </xf>
    <xf numFmtId="2" fontId="6" fillId="22" borderId="0" xfId="0" applyNumberFormat="1" applyFont="1" applyFill="1" applyAlignment="1" applyProtection="1">
      <alignment horizontal="left"/>
      <protection/>
    </xf>
    <xf numFmtId="0" fontId="6" fillId="22" borderId="0" xfId="0" applyFont="1" applyFill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top" wrapText="1"/>
      <protection/>
    </xf>
    <xf numFmtId="2" fontId="1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 wrapText="1"/>
      <protection/>
    </xf>
    <xf numFmtId="2" fontId="6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top"/>
      <protection/>
    </xf>
    <xf numFmtId="166" fontId="4" fillId="22" borderId="0" xfId="0" applyNumberFormat="1" applyFont="1" applyFill="1" applyAlignment="1" applyProtection="1">
      <alignment horizontal="left"/>
      <protection/>
    </xf>
    <xf numFmtId="166" fontId="6" fillId="22" borderId="0" xfId="0" applyNumberFormat="1" applyFont="1" applyFill="1" applyAlignment="1" applyProtection="1">
      <alignment horizontal="left" vertical="center"/>
      <protection/>
    </xf>
    <xf numFmtId="166" fontId="6" fillId="22" borderId="0" xfId="0" applyNumberFormat="1" applyFont="1" applyFill="1" applyAlignment="1" applyProtection="1">
      <alignment horizontal="left"/>
      <protection/>
    </xf>
    <xf numFmtId="166" fontId="1" fillId="0" borderId="0" xfId="0" applyNumberFormat="1" applyFont="1" applyAlignment="1" applyProtection="1">
      <alignment horizontal="left" vertical="top"/>
      <protection/>
    </xf>
    <xf numFmtId="0" fontId="4" fillId="23" borderId="11" xfId="0" applyFont="1" applyFill="1" applyBorder="1" applyAlignment="1" applyProtection="1">
      <alignment horizontal="center" vertical="center" wrapText="1"/>
      <protection/>
    </xf>
    <xf numFmtId="0" fontId="4" fillId="23" borderId="12" xfId="0" applyFont="1" applyFill="1" applyBorder="1" applyAlignment="1" applyProtection="1">
      <alignment horizontal="center" vertical="center" wrapText="1"/>
      <protection/>
    </xf>
    <xf numFmtId="2" fontId="4" fillId="23" borderId="12" xfId="0" applyNumberFormat="1" applyFont="1" applyFill="1" applyBorder="1" applyAlignment="1" applyProtection="1">
      <alignment horizontal="center" vertical="center" wrapText="1"/>
      <protection/>
    </xf>
    <xf numFmtId="0" fontId="4" fillId="23" borderId="12" xfId="0" applyFont="1" applyFill="1" applyBorder="1" applyAlignment="1" applyProtection="1">
      <alignment horizontal="center" vertical="center" wrapText="1"/>
      <protection locked="0"/>
    </xf>
    <xf numFmtId="167" fontId="4" fillId="23" borderId="13" xfId="0" applyNumberFormat="1" applyFont="1" applyFill="1" applyBorder="1" applyAlignment="1" applyProtection="1">
      <alignment horizontal="center" vertical="center"/>
      <protection/>
    </xf>
    <xf numFmtId="167" fontId="4" fillId="23" borderId="14" xfId="0" applyNumberFormat="1" applyFont="1" applyFill="1" applyBorder="1" applyAlignment="1" applyProtection="1">
      <alignment horizontal="center" vertical="center"/>
      <protection/>
    </xf>
    <xf numFmtId="0" fontId="4" fillId="23" borderId="15" xfId="0" applyFont="1" applyFill="1" applyBorder="1" applyAlignment="1" applyProtection="1">
      <alignment horizontal="center" vertical="center" wrapText="1"/>
      <protection/>
    </xf>
    <xf numFmtId="0" fontId="11" fillId="22" borderId="0" xfId="0" applyFont="1" applyFill="1" applyAlignment="1" applyProtection="1">
      <alignment horizontal="left" vertical="center"/>
      <protection/>
    </xf>
    <xf numFmtId="0" fontId="11" fillId="22" borderId="0" xfId="0" applyFont="1" applyFill="1" applyAlignment="1" applyProtection="1">
      <alignment horizontal="left" vertical="center" wrapText="1"/>
      <protection/>
    </xf>
    <xf numFmtId="2" fontId="11" fillId="22" borderId="0" xfId="0" applyNumberFormat="1" applyFont="1" applyFill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top"/>
      <protection/>
    </xf>
    <xf numFmtId="0" fontId="4" fillId="23" borderId="16" xfId="0" applyFont="1" applyFill="1" applyBorder="1" applyAlignment="1" applyProtection="1">
      <alignment horizontal="center" vertical="center" wrapText="1"/>
      <protection/>
    </xf>
    <xf numFmtId="0" fontId="4" fillId="23" borderId="17" xfId="0" applyFont="1" applyFill="1" applyBorder="1" applyAlignment="1" applyProtection="1">
      <alignment horizontal="center" vertical="center" wrapText="1"/>
      <protection/>
    </xf>
    <xf numFmtId="2" fontId="4" fillId="23" borderId="17" xfId="0" applyNumberFormat="1" applyFont="1" applyFill="1" applyBorder="1" applyAlignment="1" applyProtection="1">
      <alignment horizontal="center" vertical="center" wrapText="1"/>
      <protection/>
    </xf>
    <xf numFmtId="0" fontId="2" fillId="23" borderId="17" xfId="0" applyFont="1" applyFill="1" applyBorder="1" applyAlignment="1" applyProtection="1">
      <alignment horizontal="center" vertical="center" wrapText="1"/>
      <protection locked="0"/>
    </xf>
    <xf numFmtId="166" fontId="4" fillId="23" borderId="17" xfId="0" applyNumberFormat="1" applyFont="1" applyFill="1" applyBorder="1" applyAlignment="1" applyProtection="1">
      <alignment horizontal="center" vertical="center" wrapText="1"/>
      <protection/>
    </xf>
    <xf numFmtId="167" fontId="4" fillId="23" borderId="18" xfId="0" applyNumberFormat="1" applyFont="1" applyFill="1" applyBorder="1" applyAlignment="1" applyProtection="1">
      <alignment horizontal="center" vertical="center"/>
      <protection/>
    </xf>
    <xf numFmtId="167" fontId="4" fillId="23" borderId="19" xfId="0" applyNumberFormat="1" applyFont="1" applyFill="1" applyBorder="1" applyAlignment="1" applyProtection="1">
      <alignment horizontal="center" vertical="center"/>
      <protection/>
    </xf>
    <xf numFmtId="166" fontId="4" fillId="23" borderId="19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168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167" fontId="4" fillId="23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13" fillId="0" borderId="0" xfId="0" applyFont="1" applyFill="1" applyAlignment="1" applyProtection="1">
      <alignment horizontal="left" wrapText="1"/>
      <protection/>
    </xf>
    <xf numFmtId="3" fontId="0" fillId="0" borderId="0" xfId="0" applyNumberFormat="1" applyFont="1" applyAlignment="1">
      <alignment horizontal="right" vertical="top" wrapText="1"/>
    </xf>
    <xf numFmtId="4" fontId="14" fillId="0" borderId="0" xfId="0" applyNumberFormat="1" applyFont="1" applyAlignment="1">
      <alignment vertical="top" wrapText="1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vertical="top" wrapText="1"/>
    </xf>
    <xf numFmtId="3" fontId="14" fillId="0" borderId="0" xfId="0" applyNumberFormat="1" applyFont="1" applyAlignment="1">
      <alignment horizontal="right" vertical="top" wrapText="1"/>
    </xf>
    <xf numFmtId="4" fontId="14" fillId="0" borderId="0" xfId="0" applyNumberFormat="1" applyFont="1" applyAlignment="1">
      <alignment horizontal="center"/>
    </xf>
    <xf numFmtId="0" fontId="4" fillId="0" borderId="0" xfId="0" applyFont="1" applyFill="1" applyAlignment="1" applyProtection="1">
      <alignment horizontal="left"/>
      <protection/>
    </xf>
    <xf numFmtId="2" fontId="4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 locked="0"/>
    </xf>
    <xf numFmtId="166" fontId="4" fillId="0" borderId="0" xfId="0" applyNumberFormat="1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left" vertical="top" wrapText="1"/>
      <protection/>
    </xf>
    <xf numFmtId="0" fontId="8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3" fontId="7" fillId="0" borderId="0" xfId="0" applyNumberFormat="1" applyFont="1" applyAlignment="1">
      <alignment horizontal="right" vertical="top" wrapText="1"/>
    </xf>
    <xf numFmtId="3" fontId="2" fillId="0" borderId="0" xfId="0" applyNumberFormat="1" applyFont="1" applyAlignment="1">
      <alignment horizontal="right" vertical="top" wrapText="1"/>
    </xf>
    <xf numFmtId="4" fontId="7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16" fillId="0" borderId="0" xfId="0" applyFont="1" applyBorder="1" applyAlignment="1" applyProtection="1">
      <alignment horizontal="left" vertical="center"/>
      <protection/>
    </xf>
    <xf numFmtId="169" fontId="16" fillId="0" borderId="0" xfId="0" applyNumberFormat="1" applyFont="1" applyBorder="1" applyAlignment="1" applyProtection="1">
      <alignment horizontal="right" vertical="center"/>
      <protection/>
    </xf>
    <xf numFmtId="4" fontId="2" fillId="0" borderId="0" xfId="0" applyNumberFormat="1" applyFont="1" applyAlignment="1">
      <alignment vertical="top" wrapText="1"/>
    </xf>
    <xf numFmtId="0" fontId="7" fillId="0" borderId="0" xfId="0" applyFont="1" applyBorder="1" applyAlignment="1" applyProtection="1">
      <alignment horizontal="left" vertical="center"/>
      <protection/>
    </xf>
    <xf numFmtId="169" fontId="17" fillId="0" borderId="0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Alignment="1">
      <alignment/>
    </xf>
    <xf numFmtId="170" fontId="2" fillId="0" borderId="0" xfId="0" applyNumberFormat="1" applyFont="1" applyBorder="1" applyAlignment="1" applyProtection="1">
      <alignment horizontal="right" vertical="center"/>
      <protection/>
    </xf>
    <xf numFmtId="169" fontId="2" fillId="0" borderId="0" xfId="0" applyNumberFormat="1" applyFont="1" applyBorder="1" applyAlignment="1" applyProtection="1">
      <alignment horizontal="right" vertical="center"/>
      <protection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70" fontId="18" fillId="0" borderId="0" xfId="0" applyNumberFormat="1" applyFont="1" applyBorder="1" applyAlignment="1" applyProtection="1">
      <alignment horizontal="right" vertical="center"/>
      <protection/>
    </xf>
    <xf numFmtId="169" fontId="18" fillId="0" borderId="0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70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>
      <alignment vertical="top" wrapText="1"/>
    </xf>
    <xf numFmtId="4" fontId="2" fillId="0" borderId="0" xfId="0" applyNumberFormat="1" applyFont="1" applyAlignment="1">
      <alignment/>
    </xf>
    <xf numFmtId="166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169" fontId="2" fillId="0" borderId="0" xfId="0" applyNumberFormat="1" applyFont="1" applyAlignment="1" applyProtection="1">
      <alignment vertical="top" wrapText="1"/>
      <protection/>
    </xf>
    <xf numFmtId="164" fontId="8" fillId="0" borderId="0" xfId="0" applyNumberFormat="1" applyFont="1" applyAlignment="1" applyProtection="1">
      <alignment horizontal="left" vertical="top"/>
      <protection/>
    </xf>
    <xf numFmtId="0" fontId="8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horizontal="left" vertical="top"/>
      <protection/>
    </xf>
    <xf numFmtId="166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8" fillId="0" borderId="0" xfId="0" applyNumberFormat="1" applyFont="1" applyAlignment="1" applyProtection="1">
      <alignment horizontal="left"/>
      <protection/>
    </xf>
    <xf numFmtId="4" fontId="2" fillId="0" borderId="0" xfId="0" applyNumberFormat="1" applyFont="1" applyAlignment="1">
      <alignment vertical="top"/>
    </xf>
    <xf numFmtId="166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6" fontId="8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right" vertical="top"/>
      <protection/>
    </xf>
    <xf numFmtId="49" fontId="19" fillId="0" borderId="0" xfId="0" applyNumberFormat="1" applyFont="1" applyFill="1" applyBorder="1" applyAlignment="1" applyProtection="1">
      <alignment horizontal="left" vertical="top" wrapText="1"/>
      <protection/>
    </xf>
    <xf numFmtId="4" fontId="19" fillId="0" borderId="0" xfId="0" applyNumberFormat="1" applyFont="1" applyFill="1" applyBorder="1" applyAlignment="1" applyProtection="1">
      <alignment horizontal="center"/>
      <protection/>
    </xf>
    <xf numFmtId="166" fontId="8" fillId="0" borderId="0" xfId="0" applyNumberFormat="1" applyFont="1" applyAlignment="1" applyProtection="1">
      <alignment horizontal="left" vertical="top"/>
      <protection/>
    </xf>
    <xf numFmtId="3" fontId="2" fillId="0" borderId="0" xfId="0" applyNumberFormat="1" applyFont="1" applyAlignment="1">
      <alignment/>
    </xf>
    <xf numFmtId="0" fontId="2" fillId="0" borderId="0" xfId="0" applyFont="1" applyAlignment="1" applyProtection="1">
      <alignment horizontal="left" vertical="top" wrapText="1"/>
      <protection/>
    </xf>
    <xf numFmtId="0" fontId="8" fillId="0" borderId="0" xfId="0" applyFont="1" applyAlignment="1" applyProtection="1">
      <alignment horizontal="left" vertical="top" wrapText="1"/>
      <protection/>
    </xf>
    <xf numFmtId="4" fontId="8" fillId="0" borderId="0" xfId="0" applyNumberFormat="1" applyFont="1" applyAlignment="1" applyProtection="1">
      <alignment horizontal="left"/>
      <protection/>
    </xf>
    <xf numFmtId="2" fontId="8" fillId="0" borderId="0" xfId="0" applyNumberFormat="1" applyFont="1" applyAlignment="1" applyProtection="1">
      <alignment horizontal="left" vertical="top"/>
      <protection/>
    </xf>
    <xf numFmtId="0" fontId="20" fillId="0" borderId="0" xfId="0" applyFont="1" applyFill="1" applyAlignment="1" applyProtection="1">
      <alignment horizontal="left" wrapText="1"/>
      <protection/>
    </xf>
    <xf numFmtId="167" fontId="4" fillId="23" borderId="14" xfId="0" applyNumberFormat="1" applyFont="1" applyFill="1" applyBorder="1" applyAlignment="1" applyProtection="1">
      <alignment horizontal="center" vertical="center" wrapText="1"/>
      <protection/>
    </xf>
    <xf numFmtId="167" fontId="4" fillId="23" borderId="19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left" vertical="top" wrapText="1"/>
    </xf>
    <xf numFmtId="0" fontId="2" fillId="0" borderId="0" xfId="90" applyFont="1" applyFill="1" applyBorder="1" applyAlignment="1">
      <alignment horizontal="left" vertical="top" wrapText="1"/>
      <protection/>
    </xf>
    <xf numFmtId="0" fontId="2" fillId="0" borderId="0" xfId="0" applyFont="1" applyBorder="1" applyAlignment="1">
      <alignment horizontal="left" vertical="top" wrapText="1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 horizontal="left" vertical="center"/>
    </xf>
    <xf numFmtId="166" fontId="8" fillId="0" borderId="0" xfId="0" applyNumberFormat="1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4" fillId="22" borderId="0" xfId="0" applyFont="1" applyFill="1" applyAlignment="1" applyProtection="1">
      <alignment horizontal="center"/>
      <protection/>
    </xf>
    <xf numFmtId="0" fontId="6" fillId="22" borderId="0" xfId="0" applyFont="1" applyFill="1" applyAlignment="1" applyProtection="1">
      <alignment horizontal="center" vertical="center"/>
      <protection/>
    </xf>
    <xf numFmtId="0" fontId="11" fillId="22" borderId="0" xfId="0" applyFont="1" applyFill="1" applyAlignment="1" applyProtection="1">
      <alignment horizontal="center" vertical="center"/>
      <protection/>
    </xf>
    <xf numFmtId="0" fontId="6" fillId="22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4" fontId="2" fillId="0" borderId="0" xfId="0" applyNumberFormat="1" applyFont="1" applyAlignment="1">
      <alignment horizontal="center" vertical="center"/>
    </xf>
    <xf numFmtId="4" fontId="8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top"/>
      <protection/>
    </xf>
    <xf numFmtId="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Border="1" applyAlignment="1">
      <alignment horizontal="left" vertical="top" wrapText="1"/>
    </xf>
    <xf numFmtId="3" fontId="2" fillId="0" borderId="0" xfId="0" applyNumberFormat="1" applyFont="1" applyAlignment="1">
      <alignment vertical="top" wrapText="1"/>
    </xf>
    <xf numFmtId="2" fontId="4" fillId="23" borderId="21" xfId="0" applyNumberFormat="1" applyFont="1" applyFill="1" applyBorder="1" applyAlignment="1" applyProtection="1">
      <alignment horizontal="center" vertical="center" wrapText="1"/>
      <protection/>
    </xf>
    <xf numFmtId="167" fontId="4" fillId="23" borderId="22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4" fontId="14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 applyProtection="1">
      <alignment horizontal="left"/>
      <protection/>
    </xf>
    <xf numFmtId="4" fontId="2" fillId="0" borderId="0" xfId="0" applyNumberFormat="1" applyFont="1" applyFill="1" applyBorder="1" applyAlignment="1" applyProtection="1">
      <alignment horizontal="right" wrapText="1"/>
      <protection locked="0"/>
    </xf>
    <xf numFmtId="4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3" fontId="1" fillId="0" borderId="0" xfId="0" applyNumberFormat="1" applyFont="1" applyFill="1" applyAlignment="1" applyProtection="1">
      <alignment horizontal="left" vertical="top"/>
      <protection/>
    </xf>
    <xf numFmtId="0" fontId="6" fillId="22" borderId="0" xfId="0" applyFont="1" applyFill="1" applyAlignment="1" applyProtection="1">
      <alignment horizontal="left" vertical="center"/>
      <protection/>
    </xf>
    <xf numFmtId="10" fontId="8" fillId="0" borderId="0" xfId="0" applyNumberFormat="1" applyFont="1" applyAlignment="1" applyProtection="1">
      <alignment vertical="top" wrapText="1"/>
      <protection/>
    </xf>
    <xf numFmtId="9" fontId="8" fillId="0" borderId="0" xfId="0" applyNumberFormat="1" applyFont="1" applyAlignment="1" applyProtection="1">
      <alignment vertical="top" wrapText="1"/>
      <protection/>
    </xf>
    <xf numFmtId="4" fontId="2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 applyFill="1" applyAlignment="1">
      <alignment horizontal="right" vertical="top" wrapText="1"/>
    </xf>
    <xf numFmtId="0" fontId="2" fillId="0" borderId="0" xfId="90" applyFont="1" applyFill="1" applyBorder="1" applyAlignment="1">
      <alignment horizontal="left" vertical="top" wrapText="1"/>
      <protection/>
    </xf>
    <xf numFmtId="3" fontId="2" fillId="0" borderId="0" xfId="0" applyNumberFormat="1" applyFont="1" applyBorder="1" applyAlignment="1">
      <alignment horizontal="right" vertical="top" wrapText="1"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4" fontId="2" fillId="0" borderId="0" xfId="64" applyNumberFormat="1" applyFont="1" applyAlignment="1" applyProtection="1">
      <alignment vertical="top" wrapText="1"/>
      <protection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166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4" fillId="23" borderId="23" xfId="0" applyFont="1" applyFill="1" applyBorder="1" applyAlignment="1" applyProtection="1">
      <alignment horizontal="center" vertical="center" wrapText="1"/>
      <protection/>
    </xf>
    <xf numFmtId="167" fontId="4" fillId="23" borderId="24" xfId="0" applyNumberFormat="1" applyFont="1" applyFill="1" applyBorder="1" applyAlignment="1" applyProtection="1">
      <alignment horizontal="center" vertical="center"/>
      <protection/>
    </xf>
    <xf numFmtId="166" fontId="4" fillId="23" borderId="25" xfId="0" applyNumberFormat="1" applyFont="1" applyFill="1" applyBorder="1" applyAlignment="1" applyProtection="1">
      <alignment horizontal="center" vertical="center" wrapText="1"/>
      <protection/>
    </xf>
    <xf numFmtId="166" fontId="22" fillId="23" borderId="25" xfId="0" applyNumberFormat="1" applyFont="1" applyFill="1" applyBorder="1" applyAlignment="1" applyProtection="1">
      <alignment horizontal="center" vertical="center" wrapText="1"/>
      <protection/>
    </xf>
    <xf numFmtId="167" fontId="4" fillId="23" borderId="25" xfId="0" applyNumberFormat="1" applyFont="1" applyFill="1" applyBorder="1" applyAlignment="1" applyProtection="1">
      <alignment horizontal="center" vertical="center"/>
      <protection/>
    </xf>
    <xf numFmtId="166" fontId="4" fillId="23" borderId="25" xfId="0" applyNumberFormat="1" applyFont="1" applyFill="1" applyBorder="1" applyAlignment="1" applyProtection="1">
      <alignment horizontal="center" vertical="center"/>
      <protection/>
    </xf>
    <xf numFmtId="4" fontId="7" fillId="0" borderId="0" xfId="0" applyNumberFormat="1" applyFont="1" applyAlignment="1">
      <alignment vertical="top" wrapText="1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166" fontId="2" fillId="0" borderId="0" xfId="0" applyNumberFormat="1" applyFont="1" applyAlignment="1">
      <alignment/>
    </xf>
    <xf numFmtId="170" fontId="2" fillId="0" borderId="0" xfId="0" applyNumberFormat="1" applyFont="1" applyBorder="1" applyAlignment="1" applyProtection="1">
      <alignment horizontal="right" vertical="center"/>
      <protection/>
    </xf>
    <xf numFmtId="169" fontId="2" fillId="0" borderId="0" xfId="0" applyNumberFormat="1" applyFont="1" applyBorder="1" applyAlignment="1" applyProtection="1">
      <alignment horizontal="right" vertical="center"/>
      <protection/>
    </xf>
    <xf numFmtId="168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166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 vertical="top" wrapText="1"/>
    </xf>
    <xf numFmtId="4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0" fontId="2" fillId="23" borderId="17" xfId="0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top" wrapText="1"/>
    </xf>
    <xf numFmtId="166" fontId="2" fillId="0" borderId="0" xfId="0" applyNumberFormat="1" applyFont="1" applyBorder="1" applyAlignment="1">
      <alignment horizontal="center"/>
    </xf>
    <xf numFmtId="170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6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164" fontId="2" fillId="0" borderId="0" xfId="0" applyNumberFormat="1" applyFont="1" applyAlignment="1" applyProtection="1">
      <alignment horizontal="right" vertical="top"/>
      <protection/>
    </xf>
    <xf numFmtId="164" fontId="2" fillId="0" borderId="0" xfId="0" applyNumberFormat="1" applyFont="1" applyAlignment="1" applyProtection="1">
      <alignment horizontal="left" vertical="top"/>
      <protection/>
    </xf>
    <xf numFmtId="169" fontId="2" fillId="0" borderId="0" xfId="0" applyNumberFormat="1" applyFont="1" applyAlignment="1" applyProtection="1">
      <alignment vertical="top" wrapText="1"/>
      <protection/>
    </xf>
    <xf numFmtId="16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vertical="top"/>
    </xf>
    <xf numFmtId="166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/>
    </xf>
    <xf numFmtId="2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4" fontId="2" fillId="0" borderId="0" xfId="0" applyNumberFormat="1" applyFont="1" applyFill="1" applyAlignment="1">
      <alignment horizontal="left" vertical="center"/>
    </xf>
    <xf numFmtId="166" fontId="2" fillId="0" borderId="0" xfId="0" applyNumberFormat="1" applyFont="1" applyAlignment="1">
      <alignment horizontal="left" vertical="center"/>
    </xf>
    <xf numFmtId="4" fontId="2" fillId="0" borderId="0" xfId="0" applyNumberFormat="1" applyFont="1" applyFill="1" applyBorder="1" applyAlignment="1">
      <alignment horizontal="right" wrapText="1"/>
    </xf>
    <xf numFmtId="166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justify" vertical="top" wrapText="1"/>
    </xf>
    <xf numFmtId="166" fontId="2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Alignment="1">
      <alignment vertical="top"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 vertical="top"/>
      <protection/>
    </xf>
    <xf numFmtId="3" fontId="36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/>
    </xf>
    <xf numFmtId="4" fontId="2" fillId="0" borderId="0" xfId="78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0" xfId="0" applyFont="1" applyFill="1" applyBorder="1" applyAlignment="1">
      <alignment vertical="center"/>
    </xf>
    <xf numFmtId="2" fontId="15" fillId="0" borderId="26" xfId="0" applyNumberFormat="1" applyFont="1" applyFill="1" applyBorder="1" applyAlignment="1" applyProtection="1">
      <alignment horizontal="left"/>
      <protection/>
    </xf>
    <xf numFmtId="0" fontId="15" fillId="0" borderId="27" xfId="0" applyFont="1" applyFill="1" applyBorder="1" applyAlignment="1" applyProtection="1">
      <alignment horizontal="left"/>
      <protection/>
    </xf>
    <xf numFmtId="4" fontId="14" fillId="0" borderId="26" xfId="0" applyNumberFormat="1" applyFont="1" applyBorder="1" applyAlignment="1">
      <alignment/>
    </xf>
    <xf numFmtId="3" fontId="14" fillId="0" borderId="27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14" fillId="0" borderId="28" xfId="0" applyNumberFormat="1" applyFont="1" applyBorder="1" applyAlignment="1">
      <alignment/>
    </xf>
    <xf numFmtId="4" fontId="14" fillId="0" borderId="29" xfId="0" applyNumberFormat="1" applyFont="1" applyBorder="1" applyAlignment="1">
      <alignment/>
    </xf>
    <xf numFmtId="3" fontId="14" fillId="0" borderId="30" xfId="0" applyNumberFormat="1" applyFont="1" applyBorder="1" applyAlignment="1">
      <alignment/>
    </xf>
    <xf numFmtId="0" fontId="0" fillId="0" borderId="0" xfId="0" applyFont="1" applyAlignment="1" applyProtection="1">
      <alignment horizontal="center" vertical="top"/>
      <protection/>
    </xf>
    <xf numFmtId="2" fontId="0" fillId="0" borderId="0" xfId="0" applyNumberFormat="1" applyFont="1" applyAlignment="1" applyProtection="1">
      <alignment horizontal="left" vertical="top"/>
      <protection/>
    </xf>
    <xf numFmtId="0" fontId="0" fillId="0" borderId="0" xfId="0" applyFont="1" applyFill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2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4" fontId="52" fillId="0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left" vertical="center" wrapText="1"/>
    </xf>
    <xf numFmtId="0" fontId="52" fillId="0" borderId="0" xfId="115" applyFont="1" applyFill="1" applyBorder="1" applyAlignment="1">
      <alignment vertical="center" wrapText="1"/>
      <protection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 applyProtection="1">
      <alignment horizontal="left" vertical="top"/>
      <protection/>
    </xf>
    <xf numFmtId="4" fontId="2" fillId="0" borderId="0" xfId="78" applyNumberFormat="1" applyFont="1" applyFill="1" applyBorder="1" applyAlignment="1">
      <alignment vertical="center"/>
    </xf>
    <xf numFmtId="4" fontId="52" fillId="0" borderId="0" xfId="0" applyNumberFormat="1" applyFont="1" applyFill="1" applyBorder="1" applyAlignment="1">
      <alignment horizontal="center" vertical="center" wrapText="1"/>
    </xf>
    <xf numFmtId="4" fontId="52" fillId="0" borderId="0" xfId="0" applyNumberFormat="1" applyFont="1" applyFill="1" applyBorder="1" applyAlignment="1">
      <alignment horizontal="center" vertical="center"/>
    </xf>
    <xf numFmtId="4" fontId="2" fillId="0" borderId="0" xfId="78" applyNumberFormat="1" applyFont="1" applyFill="1" applyBorder="1" applyAlignment="1">
      <alignment vertical="center"/>
    </xf>
    <xf numFmtId="0" fontId="53" fillId="0" borderId="0" xfId="0" applyFont="1" applyFill="1" applyBorder="1" applyAlignment="1" applyProtection="1">
      <alignment horizontal="justify" vertical="top" wrapText="1"/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4" fontId="53" fillId="0" borderId="0" xfId="0" applyNumberFormat="1" applyFont="1" applyFill="1" applyBorder="1" applyAlignment="1" applyProtection="1">
      <alignment/>
      <protection locked="0"/>
    </xf>
    <xf numFmtId="0" fontId="53" fillId="0" borderId="0" xfId="0" applyFont="1" applyFill="1" applyBorder="1" applyAlignment="1" applyProtection="1">
      <alignment vertical="top" wrapText="1"/>
      <protection locked="0"/>
    </xf>
    <xf numFmtId="0" fontId="53" fillId="0" borderId="0" xfId="0" applyFont="1" applyFill="1" applyBorder="1" applyAlignment="1">
      <alignment horizontal="left"/>
    </xf>
    <xf numFmtId="4" fontId="53" fillId="0" borderId="0" xfId="0" applyNumberFormat="1" applyFont="1" applyFill="1" applyBorder="1" applyAlignment="1">
      <alignment/>
    </xf>
    <xf numFmtId="0" fontId="53" fillId="0" borderId="0" xfId="0" applyFont="1" applyBorder="1" applyAlignment="1">
      <alignment/>
    </xf>
    <xf numFmtId="4" fontId="53" fillId="0" borderId="0" xfId="0" applyNumberFormat="1" applyFont="1" applyBorder="1" applyAlignment="1">
      <alignment vertical="center"/>
    </xf>
    <xf numFmtId="4" fontId="53" fillId="0" borderId="0" xfId="0" applyNumberFormat="1" applyFont="1" applyBorder="1" applyAlignment="1">
      <alignment/>
    </xf>
    <xf numFmtId="0" fontId="53" fillId="0" borderId="0" xfId="0" applyFont="1" applyBorder="1" applyAlignment="1">
      <alignment horizontal="justify" vertical="top" wrapText="1"/>
    </xf>
    <xf numFmtId="0" fontId="53" fillId="0" borderId="0" xfId="0" applyFont="1" applyBorder="1" applyAlignment="1">
      <alignment vertical="top" wrapText="1"/>
    </xf>
    <xf numFmtId="0" fontId="53" fillId="0" borderId="0" xfId="0" applyFont="1" applyBorder="1" applyAlignment="1" applyProtection="1">
      <alignment horizontal="justify" vertical="top" wrapText="1"/>
      <protection locked="0"/>
    </xf>
    <xf numFmtId="0" fontId="53" fillId="0" borderId="0" xfId="0" applyFont="1" applyBorder="1" applyAlignment="1" applyProtection="1">
      <alignment horizontal="center" vertical="top" wrapText="1"/>
      <protection locked="0"/>
    </xf>
    <xf numFmtId="4" fontId="53" fillId="0" borderId="0" xfId="0" applyNumberFormat="1" applyFont="1" applyBorder="1" applyAlignment="1" applyProtection="1">
      <alignment/>
      <protection locked="0"/>
    </xf>
    <xf numFmtId="0" fontId="55" fillId="0" borderId="0" xfId="0" applyFont="1" applyBorder="1" applyAlignment="1" applyProtection="1">
      <alignment horizontal="center" vertical="top" wrapText="1"/>
      <protection locked="0"/>
    </xf>
    <xf numFmtId="4" fontId="55" fillId="0" borderId="0" xfId="0" applyNumberFormat="1" applyFont="1" applyBorder="1" applyAlignment="1" applyProtection="1">
      <alignment/>
      <protection locked="0"/>
    </xf>
    <xf numFmtId="0" fontId="55" fillId="0" borderId="0" xfId="0" applyFont="1" applyBorder="1" applyAlignment="1">
      <alignment horizontal="center"/>
    </xf>
    <xf numFmtId="4" fontId="55" fillId="0" borderId="0" xfId="0" applyNumberFormat="1" applyFont="1" applyBorder="1" applyAlignment="1">
      <alignment/>
    </xf>
    <xf numFmtId="4" fontId="53" fillId="0" borderId="0" xfId="0" applyNumberFormat="1" applyFont="1" applyFill="1" applyBorder="1" applyAlignment="1" applyProtection="1">
      <alignment horizontal="right" vertical="top" wrapText="1"/>
      <protection locked="0"/>
    </xf>
    <xf numFmtId="4" fontId="53" fillId="0" borderId="0" xfId="0" applyNumberFormat="1" applyFont="1" applyFill="1" applyBorder="1" applyAlignment="1">
      <alignment/>
    </xf>
    <xf numFmtId="4" fontId="53" fillId="0" borderId="0" xfId="0" applyNumberFormat="1" applyFont="1" applyBorder="1" applyAlignment="1">
      <alignment horizontal="right" vertical="center"/>
    </xf>
    <xf numFmtId="4" fontId="53" fillId="0" borderId="0" xfId="0" applyNumberFormat="1" applyFont="1" applyBorder="1" applyAlignment="1">
      <alignment horizontal="right" vertical="center" wrapText="1"/>
    </xf>
    <xf numFmtId="4" fontId="53" fillId="0" borderId="0" xfId="0" applyNumberFormat="1" applyFont="1" applyBorder="1" applyAlignment="1" applyProtection="1">
      <alignment horizontal="right" vertical="top" wrapText="1"/>
      <protection locked="0"/>
    </xf>
    <xf numFmtId="4" fontId="55" fillId="0" borderId="0" xfId="0" applyNumberFormat="1" applyFont="1" applyBorder="1" applyAlignment="1" applyProtection="1">
      <alignment horizontal="right" vertical="top" wrapText="1"/>
      <protection locked="0"/>
    </xf>
    <xf numFmtId="4" fontId="55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vertical="top" wrapText="1"/>
    </xf>
    <xf numFmtId="0" fontId="53" fillId="0" borderId="0" xfId="0" applyFont="1" applyBorder="1" applyAlignment="1">
      <alignment horizontal="center"/>
    </xf>
    <xf numFmtId="4" fontId="53" fillId="0" borderId="0" xfId="0" applyNumberFormat="1" applyFont="1" applyBorder="1" applyAlignment="1">
      <alignment horizontal="right" vertical="top" wrapText="1"/>
    </xf>
    <xf numFmtId="4" fontId="53" fillId="0" borderId="0" xfId="0" applyNumberFormat="1" applyFont="1" applyFill="1" applyBorder="1" applyAlignment="1">
      <alignment horizontal="right" vertical="center" wrapText="1"/>
    </xf>
    <xf numFmtId="0" fontId="53" fillId="0" borderId="0" xfId="0" applyFont="1" applyBorder="1" applyAlignment="1">
      <alignment vertical="top" wrapText="1"/>
    </xf>
    <xf numFmtId="0" fontId="53" fillId="0" borderId="0" xfId="0" applyFont="1" applyBorder="1" applyAlignment="1">
      <alignment horizontal="center" wrapText="1"/>
    </xf>
    <xf numFmtId="4" fontId="53" fillId="0" borderId="0" xfId="0" applyNumberFormat="1" applyFont="1" applyBorder="1" applyAlignment="1">
      <alignment horizontal="right"/>
    </xf>
    <xf numFmtId="4" fontId="53" fillId="0" borderId="0" xfId="0" applyNumberFormat="1" applyFont="1" applyBorder="1" applyAlignment="1">
      <alignment horizontal="right" vertical="center" wrapText="1"/>
    </xf>
    <xf numFmtId="0" fontId="1" fillId="0" borderId="0" xfId="0" applyAlignment="1">
      <alignment/>
    </xf>
    <xf numFmtId="0" fontId="20" fillId="0" borderId="0" xfId="0" applyFont="1" applyAlignment="1">
      <alignment/>
    </xf>
    <xf numFmtId="0" fontId="56" fillId="0" borderId="0" xfId="0" applyFont="1" applyAlignment="1">
      <alignment/>
    </xf>
    <xf numFmtId="2" fontId="2" fillId="0" borderId="0" xfId="0" applyNumberFormat="1" applyFont="1" applyAlignment="1" applyProtection="1">
      <alignment horizontal="left" vertical="top"/>
      <protection/>
    </xf>
    <xf numFmtId="49" fontId="0" fillId="0" borderId="0" xfId="116" applyNumberFormat="1" applyFont="1" applyAlignment="1">
      <alignment wrapText="1"/>
      <protection/>
    </xf>
    <xf numFmtId="0" fontId="1" fillId="0" borderId="25" xfId="0" applyBorder="1" applyAlignment="1">
      <alignment/>
    </xf>
    <xf numFmtId="0" fontId="1" fillId="0" borderId="0" xfId="0" applyBorder="1" applyAlignment="1">
      <alignment/>
    </xf>
    <xf numFmtId="0" fontId="1" fillId="0" borderId="25" xfId="0" applyBorder="1" applyAlignment="1">
      <alignment horizontal="center"/>
    </xf>
    <xf numFmtId="0" fontId="15" fillId="0" borderId="25" xfId="0" applyFont="1" applyBorder="1" applyAlignment="1">
      <alignment wrapText="1"/>
    </xf>
    <xf numFmtId="0" fontId="1" fillId="0" borderId="25" xfId="0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1" fontId="0" fillId="0" borderId="25" xfId="0" applyNumberFormat="1" applyFont="1" applyBorder="1" applyAlignment="1">
      <alignment horizontal="right"/>
    </xf>
    <xf numFmtId="0" fontId="1" fillId="0" borderId="0" xfId="0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14" fillId="0" borderId="0" xfId="0" applyFont="1" applyAlignment="1">
      <alignment vertical="top" wrapText="1"/>
    </xf>
    <xf numFmtId="49" fontId="1" fillId="0" borderId="0" xfId="0" applyNumberFormat="1" applyAlignment="1">
      <alignment/>
    </xf>
    <xf numFmtId="0" fontId="14" fillId="0" borderId="0" xfId="0" applyFont="1" applyAlignment="1">
      <alignment horizontal="left" vertical="top" wrapText="1"/>
    </xf>
    <xf numFmtId="49" fontId="0" fillId="0" borderId="0" xfId="116" applyNumberFormat="1" applyFont="1">
      <alignment/>
      <protection/>
    </xf>
    <xf numFmtId="0" fontId="0" fillId="0" borderId="0" xfId="116" applyAlignment="1">
      <alignment horizontal="left"/>
      <protection/>
    </xf>
    <xf numFmtId="0" fontId="14" fillId="0" borderId="0" xfId="116" applyFont="1">
      <alignment/>
      <protection/>
    </xf>
    <xf numFmtId="0" fontId="59" fillId="0" borderId="0" xfId="0" applyFont="1" applyBorder="1" applyAlignment="1">
      <alignment horizontal="left"/>
    </xf>
    <xf numFmtId="0" fontId="60" fillId="0" borderId="0" xfId="0" applyFont="1" applyBorder="1" applyAlignment="1">
      <alignment/>
    </xf>
    <xf numFmtId="0" fontId="14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right"/>
    </xf>
    <xf numFmtId="0" fontId="0" fillId="0" borderId="25" xfId="0" applyFont="1" applyFill="1" applyBorder="1" applyAlignment="1">
      <alignment horizontal="left" wrapText="1"/>
    </xf>
    <xf numFmtId="1" fontId="0" fillId="0" borderId="25" xfId="0" applyNumberFormat="1" applyFont="1" applyBorder="1" applyAlignment="1">
      <alignment horizontal="right"/>
    </xf>
    <xf numFmtId="1" fontId="0" fillId="0" borderId="25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left"/>
    </xf>
    <xf numFmtId="0" fontId="33" fillId="0" borderId="25" xfId="116" applyFont="1" applyBorder="1">
      <alignment/>
      <protection/>
    </xf>
    <xf numFmtId="0" fontId="0" fillId="0" borderId="25" xfId="116" applyFont="1" applyBorder="1" applyAlignment="1">
      <alignment horizontal="right"/>
      <protection/>
    </xf>
    <xf numFmtId="0" fontId="0" fillId="0" borderId="25" xfId="116" applyFont="1" applyBorder="1" applyAlignment="1">
      <alignment horizontal="left"/>
      <protection/>
    </xf>
    <xf numFmtId="0" fontId="0" fillId="0" borderId="0" xfId="0" applyFont="1" applyFill="1" applyBorder="1" applyAlignment="1">
      <alignment wrapText="1"/>
    </xf>
    <xf numFmtId="1" fontId="1" fillId="0" borderId="0" xfId="0" applyNumberFormat="1" applyAlignment="1">
      <alignment horizontal="right"/>
    </xf>
    <xf numFmtId="0" fontId="0" fillId="0" borderId="25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right" wrapText="1"/>
    </xf>
    <xf numFmtId="0" fontId="0" fillId="0" borderId="25" xfId="0" applyFont="1" applyFill="1" applyBorder="1" applyAlignment="1">
      <alignment horizontal="left" wrapText="1"/>
    </xf>
    <xf numFmtId="0" fontId="4" fillId="23" borderId="17" xfId="0" applyFont="1" applyFill="1" applyBorder="1" applyAlignment="1" applyProtection="1">
      <alignment horizontal="center" vertical="center" wrapText="1"/>
      <protection/>
    </xf>
    <xf numFmtId="2" fontId="4" fillId="23" borderId="17" xfId="0" applyNumberFormat="1" applyFont="1" applyFill="1" applyBorder="1" applyAlignment="1" applyProtection="1">
      <alignment horizontal="center" vertical="center" wrapText="1"/>
      <protection/>
    </xf>
    <xf numFmtId="0" fontId="4" fillId="23" borderId="16" xfId="0" applyFont="1" applyFill="1" applyBorder="1" applyAlignment="1" applyProtection="1">
      <alignment horizontal="center" vertical="center" wrapText="1"/>
      <protection/>
    </xf>
    <xf numFmtId="0" fontId="2" fillId="23" borderId="31" xfId="0" applyFont="1" applyFill="1" applyBorder="1" applyAlignment="1" applyProtection="1">
      <alignment horizontal="center" vertical="center" wrapText="1"/>
      <protection locked="0"/>
    </xf>
    <xf numFmtId="0" fontId="4" fillId="23" borderId="31" xfId="0" applyFont="1" applyFill="1" applyBorder="1" applyAlignment="1" applyProtection="1">
      <alignment horizontal="center" vertical="center" wrapText="1"/>
      <protection/>
    </xf>
    <xf numFmtId="0" fontId="61" fillId="0" borderId="25" xfId="0" applyFont="1" applyBorder="1" applyAlignment="1">
      <alignment/>
    </xf>
    <xf numFmtId="0" fontId="14" fillId="23" borderId="25" xfId="0" applyFont="1" applyFill="1" applyBorder="1" applyAlignment="1">
      <alignment horizontal="left"/>
    </xf>
    <xf numFmtId="1" fontId="1" fillId="0" borderId="32" xfId="0" applyNumberFormat="1" applyBorder="1" applyAlignment="1">
      <alignment horizontal="right"/>
    </xf>
    <xf numFmtId="0" fontId="0" fillId="0" borderId="25" xfId="0" applyFont="1" applyFill="1" applyBorder="1" applyAlignment="1">
      <alignment wrapText="1"/>
    </xf>
    <xf numFmtId="0" fontId="1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61" fillId="0" borderId="25" xfId="0" applyFont="1" applyBorder="1" applyAlignment="1">
      <alignment horizontal="center"/>
    </xf>
    <xf numFmtId="0" fontId="1" fillId="0" borderId="25" xfId="0" applyFill="1" applyBorder="1" applyAlignment="1">
      <alignment horizontal="center"/>
    </xf>
    <xf numFmtId="0" fontId="61" fillId="0" borderId="25" xfId="0" applyFont="1" applyFill="1" applyBorder="1" applyAlignment="1">
      <alignment horizontal="center"/>
    </xf>
    <xf numFmtId="0" fontId="61" fillId="0" borderId="32" xfId="0" applyFont="1" applyFill="1" applyBorder="1" applyAlignment="1">
      <alignment horizontal="center"/>
    </xf>
    <xf numFmtId="0" fontId="1" fillId="0" borderId="32" xfId="0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20" fillId="0" borderId="25" xfId="0" applyFont="1" applyBorder="1" applyAlignment="1">
      <alignment wrapText="1"/>
    </xf>
    <xf numFmtId="0" fontId="20" fillId="23" borderId="25" xfId="0" applyFont="1" applyFill="1" applyBorder="1" applyAlignment="1">
      <alignment wrapText="1"/>
    </xf>
    <xf numFmtId="0" fontId="1" fillId="0" borderId="25" xfId="0" applyBorder="1" applyAlignment="1">
      <alignment wrapText="1"/>
    </xf>
    <xf numFmtId="0" fontId="1" fillId="0" borderId="25" xfId="0" applyFill="1" applyBorder="1" applyAlignment="1">
      <alignment wrapText="1"/>
    </xf>
    <xf numFmtId="0" fontId="0" fillId="0" borderId="25" xfId="0" applyFont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1" fillId="0" borderId="0" xfId="0" applyAlignment="1">
      <alignment wrapText="1"/>
    </xf>
    <xf numFmtId="0" fontId="58" fillId="0" borderId="0" xfId="0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116" applyAlignment="1">
      <alignment horizontal="left" wrapText="1"/>
      <protection/>
    </xf>
    <xf numFmtId="0" fontId="60" fillId="0" borderId="0" xfId="0" applyFont="1" applyBorder="1" applyAlignment="1">
      <alignment wrapText="1"/>
    </xf>
    <xf numFmtId="0" fontId="14" fillId="23" borderId="25" xfId="0" applyFont="1" applyFill="1" applyBorder="1" applyAlignment="1">
      <alignment horizontal="left" wrapText="1"/>
    </xf>
    <xf numFmtId="0" fontId="33" fillId="0" borderId="25" xfId="116" applyFont="1" applyBorder="1" applyAlignment="1">
      <alignment wrapText="1"/>
      <protection/>
    </xf>
    <xf numFmtId="0" fontId="0" fillId="0" borderId="25" xfId="116" applyFont="1" applyBorder="1" applyAlignment="1">
      <alignment wrapText="1"/>
      <protection/>
    </xf>
    <xf numFmtId="0" fontId="0" fillId="0" borderId="25" xfId="116" applyFont="1" applyBorder="1" applyAlignment="1">
      <alignment horizontal="left" wrapText="1"/>
      <protection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 applyProtection="1">
      <alignment horizontal="center" vertical="top"/>
      <protection/>
    </xf>
    <xf numFmtId="2" fontId="0" fillId="0" borderId="0" xfId="0" applyNumberFormat="1" applyFont="1" applyAlignment="1" applyProtection="1">
      <alignment horizontal="left" vertical="top"/>
      <protection/>
    </xf>
    <xf numFmtId="0" fontId="0" fillId="0" borderId="0" xfId="0" applyFont="1" applyFill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Fill="1" applyAlignment="1" applyProtection="1">
      <alignment horizontal="left" vertical="top"/>
      <protection/>
    </xf>
    <xf numFmtId="3" fontId="2" fillId="0" borderId="0" xfId="0" applyNumberFormat="1" applyFont="1" applyAlignment="1">
      <alignment horizontal="right" vertical="top" wrapText="1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justify" vertical="top" wrapText="1"/>
    </xf>
    <xf numFmtId="164" fontId="8" fillId="23" borderId="0" xfId="0" applyNumberFormat="1" applyFont="1" applyFill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right" vertical="top"/>
      <protection/>
    </xf>
    <xf numFmtId="49" fontId="19" fillId="0" borderId="0" xfId="0" applyNumberFormat="1" applyFont="1" applyFill="1" applyBorder="1" applyAlignment="1" applyProtection="1">
      <alignment horizontal="left" vertical="top" wrapText="1"/>
      <protection/>
    </xf>
    <xf numFmtId="4" fontId="19" fillId="0" borderId="0" xfId="0" applyNumberFormat="1" applyFont="1" applyFill="1" applyBorder="1" applyAlignment="1" applyProtection="1">
      <alignment horizontal="center"/>
      <protection/>
    </xf>
    <xf numFmtId="1" fontId="0" fillId="0" borderId="25" xfId="0" applyNumberFormat="1" applyFont="1" applyBorder="1" applyAlignment="1">
      <alignment/>
    </xf>
    <xf numFmtId="174" fontId="1" fillId="0" borderId="25" xfId="0" applyNumberFormat="1" applyFill="1" applyBorder="1" applyAlignment="1">
      <alignment/>
    </xf>
    <xf numFmtId="174" fontId="1" fillId="0" borderId="25" xfId="0" applyNumberFormat="1" applyBorder="1" applyAlignment="1">
      <alignment/>
    </xf>
    <xf numFmtId="174" fontId="0" fillId="0" borderId="25" xfId="0" applyNumberFormat="1" applyFont="1" applyBorder="1" applyAlignment="1">
      <alignment/>
    </xf>
    <xf numFmtId="174" fontId="1" fillId="19" borderId="25" xfId="0" applyNumberFormat="1" applyFill="1" applyBorder="1" applyAlignment="1">
      <alignment/>
    </xf>
    <xf numFmtId="0" fontId="15" fillId="19" borderId="25" xfId="0" applyFont="1" applyFill="1" applyBorder="1" applyAlignment="1">
      <alignment/>
    </xf>
    <xf numFmtId="0" fontId="1" fillId="19" borderId="32" xfId="0" applyFill="1" applyBorder="1" applyAlignment="1">
      <alignment horizontal="center"/>
    </xf>
    <xf numFmtId="0" fontId="1" fillId="0" borderId="25" xfId="0" applyFill="1" applyBorder="1" applyAlignment="1">
      <alignment horizontal="right"/>
    </xf>
    <xf numFmtId="0" fontId="1" fillId="19" borderId="25" xfId="0" applyFill="1" applyBorder="1" applyAlignment="1">
      <alignment horizontal="right"/>
    </xf>
    <xf numFmtId="0" fontId="0" fillId="19" borderId="25" xfId="0" applyFont="1" applyFill="1" applyBorder="1" applyAlignment="1">
      <alignment horizontal="left"/>
    </xf>
    <xf numFmtId="0" fontId="0" fillId="19" borderId="25" xfId="0" applyFont="1" applyFill="1" applyBorder="1" applyAlignment="1">
      <alignment horizontal="center"/>
    </xf>
    <xf numFmtId="1" fontId="0" fillId="19" borderId="25" xfId="0" applyNumberFormat="1" applyFont="1" applyFill="1" applyBorder="1" applyAlignment="1">
      <alignment horizontal="right"/>
    </xf>
    <xf numFmtId="0" fontId="1" fillId="0" borderId="0" xfId="0" applyAlignment="1">
      <alignment/>
    </xf>
    <xf numFmtId="2" fontId="4" fillId="23" borderId="17" xfId="0" applyNumberFormat="1" applyFont="1" applyFill="1" applyBorder="1" applyAlignment="1" applyProtection="1">
      <alignment vertical="center" wrapText="1"/>
      <protection/>
    </xf>
    <xf numFmtId="1" fontId="14" fillId="0" borderId="32" xfId="0" applyNumberFormat="1" applyFont="1" applyBorder="1" applyAlignment="1">
      <alignment/>
    </xf>
    <xf numFmtId="1" fontId="0" fillId="0" borderId="32" xfId="0" applyNumberFormat="1" applyFont="1" applyBorder="1" applyAlignment="1">
      <alignment/>
    </xf>
    <xf numFmtId="1" fontId="0" fillId="0" borderId="32" xfId="0" applyNumberFormat="1" applyFont="1" applyFill="1" applyBorder="1" applyAlignment="1">
      <alignment/>
    </xf>
    <xf numFmtId="0" fontId="1" fillId="0" borderId="32" xfId="0" applyBorder="1" applyAlignment="1">
      <alignment/>
    </xf>
    <xf numFmtId="0" fontId="0" fillId="0" borderId="32" xfId="116" applyFont="1" applyBorder="1" applyAlignment="1">
      <alignment/>
      <protection/>
    </xf>
    <xf numFmtId="1" fontId="1" fillId="0" borderId="32" xfId="0" applyNumberFormat="1" applyBorder="1" applyAlignment="1">
      <alignment/>
    </xf>
    <xf numFmtId="0" fontId="0" fillId="0" borderId="25" xfId="116" applyFont="1" applyBorder="1" applyAlignment="1">
      <alignment/>
      <protection/>
    </xf>
    <xf numFmtId="1" fontId="0" fillId="0" borderId="25" xfId="0" applyNumberFormat="1" applyFont="1" applyFill="1" applyBorder="1" applyAlignment="1">
      <alignment/>
    </xf>
    <xf numFmtId="1" fontId="0" fillId="19" borderId="25" xfId="0" applyNumberFormat="1" applyFont="1" applyFill="1" applyBorder="1" applyAlignment="1">
      <alignment/>
    </xf>
    <xf numFmtId="0" fontId="6" fillId="22" borderId="25" xfId="0" applyFont="1" applyFill="1" applyBorder="1" applyAlignment="1" applyProtection="1">
      <alignment horizontal="left" vertical="center"/>
      <protection/>
    </xf>
    <xf numFmtId="0" fontId="6" fillId="22" borderId="25" xfId="0" applyFont="1" applyFill="1" applyBorder="1" applyAlignment="1" applyProtection="1">
      <alignment horizontal="left" vertical="center" wrapText="1"/>
      <protection/>
    </xf>
    <xf numFmtId="0" fontId="0" fillId="0" borderId="25" xfId="0" applyBorder="1" applyAlignment="1">
      <alignment horizontal="left" vertical="center"/>
    </xf>
    <xf numFmtId="0" fontId="6" fillId="22" borderId="0" xfId="0" applyFont="1" applyFill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1" fillId="0" borderId="25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6" fillId="22" borderId="0" xfId="0" applyFont="1" applyFill="1" applyAlignment="1" applyProtection="1">
      <alignment horizontal="left" wrapText="1"/>
      <protection/>
    </xf>
    <xf numFmtId="2" fontId="20" fillId="0" borderId="33" xfId="0" applyNumberFormat="1" applyFont="1" applyFill="1" applyBorder="1" applyAlignment="1" applyProtection="1">
      <alignment horizontal="center"/>
      <protection/>
    </xf>
    <xf numFmtId="2" fontId="20" fillId="0" borderId="34" xfId="0" applyNumberFormat="1" applyFont="1" applyFill="1" applyBorder="1" applyAlignment="1" applyProtection="1">
      <alignment horizontal="center"/>
      <protection/>
    </xf>
    <xf numFmtId="2" fontId="20" fillId="0" borderId="35" xfId="0" applyNumberFormat="1" applyFont="1" applyFill="1" applyBorder="1" applyAlignment="1" applyProtection="1">
      <alignment horizontal="center"/>
      <protection/>
    </xf>
    <xf numFmtId="0" fontId="6" fillId="22" borderId="25" xfId="0" applyFont="1" applyFill="1" applyBorder="1" applyAlignment="1" applyProtection="1">
      <alignment horizontal="left" vertical="center"/>
      <protection/>
    </xf>
  </cellXfs>
  <cellStyles count="121">
    <cellStyle name="Normal" xfId="0"/>
    <cellStyle name=" 1" xfId="15"/>
    <cellStyle name="20 % – Zvýraznění1 2" xfId="16"/>
    <cellStyle name="20 % – Zvýraznění1 3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Čárka 2" xfId="44"/>
    <cellStyle name="Čárka 3" xfId="45"/>
    <cellStyle name="Comma" xfId="46"/>
    <cellStyle name="čárky 2" xfId="47"/>
    <cellStyle name="čárky 2 2" xfId="48"/>
    <cellStyle name="čárky 2 3" xfId="49"/>
    <cellStyle name="čárky 3" xfId="50"/>
    <cellStyle name="čárky 3 2" xfId="51"/>
    <cellStyle name="čárky 3 3" xfId="52"/>
    <cellStyle name="Comma [0]" xfId="53"/>
    <cellStyle name="Excel Built-in Normal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hlavicka" xfId="61"/>
    <cellStyle name="hlavickatucne" xfId="62"/>
    <cellStyle name="hlavickatucnecentrum" xfId="63"/>
    <cellStyle name="Hyperlink" xfId="64"/>
    <cellStyle name="Hypertextový odkaz 2" xfId="65"/>
    <cellStyle name="Hypertextový odkaz 2 2" xfId="66"/>
    <cellStyle name="Hypertextový odkaz 3" xfId="67"/>
    <cellStyle name="Check Cell" xfId="68"/>
    <cellStyle name="Input" xfId="69"/>
    <cellStyle name="Linked Cell" xfId="70"/>
    <cellStyle name="Měna 2" xfId="71"/>
    <cellStyle name="Měna 2 2" xfId="72"/>
    <cellStyle name="Měna 2 3" xfId="73"/>
    <cellStyle name="Měna 3" xfId="74"/>
    <cellStyle name="Měna 4" xfId="75"/>
    <cellStyle name="Měna 5" xfId="76"/>
    <cellStyle name="Měna 6" xfId="77"/>
    <cellStyle name="Currency" xfId="78"/>
    <cellStyle name="měny 2" xfId="79"/>
    <cellStyle name="měny 2 2" xfId="80"/>
    <cellStyle name="měny 2 3" xfId="81"/>
    <cellStyle name="Currency [0]" xfId="82"/>
    <cellStyle name="Neutral" xfId="83"/>
    <cellStyle name="Normal_2010 PRICE LIST 07-04-10" xfId="84"/>
    <cellStyle name="normálne_nn-B" xfId="85"/>
    <cellStyle name="Normální 10" xfId="86"/>
    <cellStyle name="Normální 11" xfId="87"/>
    <cellStyle name="Normální 12" xfId="88"/>
    <cellStyle name="Normální 13" xfId="89"/>
    <cellStyle name="Normální 2" xfId="90"/>
    <cellStyle name="normální 2 2" xfId="91"/>
    <cellStyle name="Normální 2 2 2" xfId="92"/>
    <cellStyle name="normální 2 3" xfId="93"/>
    <cellStyle name="normální 2 4" xfId="94"/>
    <cellStyle name="Normální 2 5" xfId="95"/>
    <cellStyle name="Normální 2 6" xfId="96"/>
    <cellStyle name="Normální 2 7" xfId="97"/>
    <cellStyle name="Normální 2_ZF-MUSTR1" xfId="98"/>
    <cellStyle name="Normální 24 4" xfId="99"/>
    <cellStyle name="Normální 24 4 2" xfId="100"/>
    <cellStyle name="normální 3" xfId="101"/>
    <cellStyle name="Normální 3 2" xfId="102"/>
    <cellStyle name="Normální 3 3" xfId="103"/>
    <cellStyle name="normální 4" xfId="104"/>
    <cellStyle name="normální 4 2" xfId="105"/>
    <cellStyle name="Normální 4 2 2" xfId="106"/>
    <cellStyle name="Normální 4 3" xfId="107"/>
    <cellStyle name="normální 4_NAZA - VV - aktualizovaný Smarttech 7 1 2015" xfId="108"/>
    <cellStyle name="normální 5" xfId="109"/>
    <cellStyle name="Normální 5 2" xfId="110"/>
    <cellStyle name="Normální 6" xfId="111"/>
    <cellStyle name="Normální 7" xfId="112"/>
    <cellStyle name="Normální 8" xfId="113"/>
    <cellStyle name="Normální 9" xfId="114"/>
    <cellStyle name="normální_POL.XLS" xfId="115"/>
    <cellStyle name="normální_r1 KABEL TABULKA" xfId="116"/>
    <cellStyle name="Note" xfId="117"/>
    <cellStyle name="Output" xfId="118"/>
    <cellStyle name="Percent" xfId="119"/>
    <cellStyle name="procent 2" xfId="120"/>
    <cellStyle name="Followed Hyperlink" xfId="121"/>
    <cellStyle name="Specifikace" xfId="122"/>
    <cellStyle name="Standaard_Blad1_3" xfId="123"/>
    <cellStyle name="Standard 2" xfId="124"/>
    <cellStyle name="Standard_1 __ Function List Equinoxe worklist 15_08_2007" xfId="125"/>
    <cellStyle name="Styl 1" xfId="126"/>
    <cellStyle name="subtotal_1" xfId="127"/>
    <cellStyle name="text" xfId="128"/>
    <cellStyle name="textcentrum" xfId="129"/>
    <cellStyle name="texttucne" xfId="130"/>
    <cellStyle name="Title" xfId="131"/>
    <cellStyle name="Total" xfId="132"/>
    <cellStyle name="TucneGrayBack" xfId="133"/>
    <cellStyle name="Warning Text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zoomScale="115" zoomScaleNormal="115" workbookViewId="0" topLeftCell="A18">
      <selection activeCell="F81" sqref="F81:F111"/>
    </sheetView>
  </sheetViews>
  <sheetFormatPr defaultColWidth="9.140625" defaultRowHeight="11.25" customHeight="1"/>
  <cols>
    <col min="1" max="1" width="4.8515625" style="5" customWidth="1"/>
    <col min="2" max="2" width="12.28125" style="5" customWidth="1"/>
    <col min="3" max="3" width="36.421875" style="16" customWidth="1"/>
    <col min="4" max="4" width="5.421875" style="5" customWidth="1"/>
    <col min="5" max="5" width="9.00390625" style="17" customWidth="1"/>
    <col min="6" max="6" width="10.00390625" style="5" customWidth="1"/>
    <col min="7" max="7" width="13.00390625" style="5" customWidth="1"/>
    <col min="8" max="8" width="6.421875" style="28" customWidth="1"/>
    <col min="9" max="9" width="6.57421875" style="5" customWidth="1"/>
    <col min="10" max="11" width="6.421875" style="5" customWidth="1"/>
    <col min="12" max="12" width="13.28125" style="53" customWidth="1"/>
    <col min="13" max="13" width="9.00390625" style="18" customWidth="1"/>
    <col min="14" max="16384" width="9.140625" style="18" customWidth="1"/>
  </cols>
  <sheetData>
    <row r="1" spans="1:12" s="5" customFormat="1" ht="16.5" customHeight="1">
      <c r="A1" s="1" t="s">
        <v>161</v>
      </c>
      <c r="B1" s="2"/>
      <c r="C1" s="3"/>
      <c r="D1" s="134"/>
      <c r="E1" s="4"/>
      <c r="F1" s="2"/>
      <c r="G1" s="2"/>
      <c r="H1" s="25"/>
      <c r="I1" s="2"/>
      <c r="J1" s="2"/>
      <c r="K1" s="2"/>
      <c r="L1" s="11"/>
    </row>
    <row r="2" spans="1:12" s="5" customFormat="1" ht="16.5" customHeight="1">
      <c r="A2" s="1"/>
      <c r="B2" s="2"/>
      <c r="C2" s="3"/>
      <c r="D2" s="134"/>
      <c r="E2" s="4"/>
      <c r="F2" s="2"/>
      <c r="G2" s="2"/>
      <c r="H2" s="25"/>
      <c r="I2" s="2"/>
      <c r="J2" s="2"/>
      <c r="K2" s="2"/>
      <c r="L2" s="11"/>
    </row>
    <row r="3" spans="1:12" s="5" customFormat="1" ht="15" customHeight="1">
      <c r="A3" s="6" t="s">
        <v>668</v>
      </c>
      <c r="B3" s="7"/>
      <c r="C3" s="8"/>
      <c r="D3" s="135"/>
      <c r="E3" s="9"/>
      <c r="F3" s="7"/>
      <c r="G3" s="7"/>
      <c r="H3" s="26"/>
      <c r="I3" s="7"/>
      <c r="J3" s="10"/>
      <c r="K3" s="10"/>
      <c r="L3" s="11"/>
    </row>
    <row r="4" spans="1:12" s="5" customFormat="1" ht="15" customHeight="1">
      <c r="A4" s="6" t="s">
        <v>621</v>
      </c>
      <c r="B4" s="7"/>
      <c r="C4" s="8"/>
      <c r="D4" s="135"/>
      <c r="E4" s="9"/>
      <c r="F4" s="7"/>
      <c r="G4" s="7"/>
      <c r="H4" s="26"/>
      <c r="I4" s="7"/>
      <c r="J4" s="10"/>
      <c r="K4" s="10"/>
      <c r="L4" s="11"/>
    </row>
    <row r="5" spans="1:12" s="5" customFormat="1" ht="15" customHeight="1">
      <c r="A5" s="6" t="s">
        <v>1470</v>
      </c>
      <c r="B5" s="7"/>
      <c r="C5" s="8"/>
      <c r="D5" s="135"/>
      <c r="E5" s="9"/>
      <c r="F5" s="7"/>
      <c r="G5" s="7"/>
      <c r="H5" s="26"/>
      <c r="I5" s="7"/>
      <c r="J5" s="10"/>
      <c r="K5" s="10"/>
      <c r="L5" s="11"/>
    </row>
    <row r="6" spans="1:12" s="39" customFormat="1" ht="15" customHeight="1">
      <c r="A6" s="36"/>
      <c r="B6" s="36"/>
      <c r="C6" s="37"/>
      <c r="D6" s="136"/>
      <c r="E6" s="38"/>
      <c r="F6" s="36"/>
      <c r="G6" s="36"/>
      <c r="H6" s="444" t="s">
        <v>1196</v>
      </c>
      <c r="I6" s="444"/>
      <c r="J6" s="444"/>
      <c r="K6" s="448">
        <v>1510071</v>
      </c>
      <c r="L6" s="448"/>
    </row>
    <row r="7" spans="1:12" s="39" customFormat="1" ht="15" customHeight="1">
      <c r="A7" s="36"/>
      <c r="B7" s="36"/>
      <c r="C7" s="37"/>
      <c r="D7" s="136"/>
      <c r="E7" s="38"/>
      <c r="F7" s="36"/>
      <c r="G7" s="36"/>
      <c r="H7" s="444"/>
      <c r="I7" s="444"/>
      <c r="J7" s="444"/>
      <c r="K7" s="448"/>
      <c r="L7" s="448"/>
    </row>
    <row r="8" spans="1:12" s="39" customFormat="1" ht="15" customHeight="1">
      <c r="A8" s="36"/>
      <c r="B8" s="36"/>
      <c r="C8" s="37"/>
      <c r="D8" s="136"/>
      <c r="E8" s="38"/>
      <c r="F8" s="36"/>
      <c r="G8" s="36"/>
      <c r="H8" s="444" t="s">
        <v>1197</v>
      </c>
      <c r="I8" s="445"/>
      <c r="J8" s="445"/>
      <c r="K8" s="448"/>
      <c r="L8" s="448"/>
    </row>
    <row r="9" spans="1:12" s="5" customFormat="1" ht="14.25" customHeight="1">
      <c r="A9" s="7"/>
      <c r="B9" s="7"/>
      <c r="C9" s="8"/>
      <c r="D9" s="135"/>
      <c r="E9" s="9"/>
      <c r="F9" s="7"/>
      <c r="G9" s="7"/>
      <c r="H9" s="444"/>
      <c r="I9" s="445"/>
      <c r="J9" s="445"/>
      <c r="K9" s="448"/>
      <c r="L9" s="448"/>
    </row>
    <row r="10" spans="1:12" s="5" customFormat="1" ht="18" customHeight="1">
      <c r="A10" s="441"/>
      <c r="B10" s="441"/>
      <c r="C10" s="442" t="s">
        <v>1328</v>
      </c>
      <c r="D10" s="443"/>
      <c r="E10" s="443"/>
      <c r="F10" s="443"/>
      <c r="G10" s="441" t="s">
        <v>1327</v>
      </c>
      <c r="H10" s="443"/>
      <c r="I10" s="441" t="s">
        <v>1329</v>
      </c>
      <c r="J10" s="447"/>
      <c r="K10" s="447"/>
      <c r="L10" s="11"/>
    </row>
    <row r="11" spans="1:12" s="5" customFormat="1" ht="21.75" customHeight="1">
      <c r="A11" s="441" t="s">
        <v>1324</v>
      </c>
      <c r="B11" s="441"/>
      <c r="C11" s="441" t="s">
        <v>1138</v>
      </c>
      <c r="D11" s="446"/>
      <c r="E11" s="446"/>
      <c r="F11" s="446"/>
      <c r="G11" s="441"/>
      <c r="H11" s="443"/>
      <c r="I11" s="441"/>
      <c r="J11" s="447"/>
      <c r="K11" s="447"/>
      <c r="L11" s="11"/>
    </row>
    <row r="12" spans="1:12" s="5" customFormat="1" ht="21.75" customHeight="1">
      <c r="A12" s="441" t="s">
        <v>1325</v>
      </c>
      <c r="B12" s="441"/>
      <c r="C12" s="452" t="s">
        <v>1054</v>
      </c>
      <c r="D12" s="446"/>
      <c r="E12" s="446"/>
      <c r="F12" s="446"/>
      <c r="G12" s="441"/>
      <c r="H12" s="443"/>
      <c r="I12" s="441"/>
      <c r="J12" s="447"/>
      <c r="K12" s="447"/>
      <c r="L12" s="11"/>
    </row>
    <row r="13" spans="1:12" s="5" customFormat="1" ht="21.75" customHeight="1">
      <c r="A13" s="441" t="s">
        <v>1326</v>
      </c>
      <c r="B13" s="441"/>
      <c r="C13" s="442"/>
      <c r="D13" s="443"/>
      <c r="E13" s="443"/>
      <c r="F13" s="443"/>
      <c r="G13" s="441"/>
      <c r="H13" s="443"/>
      <c r="I13" s="441"/>
      <c r="J13" s="447"/>
      <c r="K13" s="447"/>
      <c r="L13" s="11"/>
    </row>
    <row r="14" spans="1:12" s="5" customFormat="1" ht="13.5" customHeight="1">
      <c r="A14" s="7"/>
      <c r="B14" s="7"/>
      <c r="C14" s="8"/>
      <c r="D14" s="135"/>
      <c r="E14" s="9"/>
      <c r="F14" s="7"/>
      <c r="G14" s="7"/>
      <c r="H14" s="7"/>
      <c r="I14" s="10"/>
      <c r="J14" s="10"/>
      <c r="K14" s="11"/>
      <c r="L14" s="11"/>
    </row>
    <row r="15" spans="1:12" s="5" customFormat="1" ht="13.5" customHeight="1">
      <c r="A15" s="162" t="s">
        <v>1055</v>
      </c>
      <c r="B15" s="7"/>
      <c r="C15" s="8"/>
      <c r="D15" s="135"/>
      <c r="E15" s="9"/>
      <c r="F15" s="7"/>
      <c r="G15" s="7"/>
      <c r="H15" s="26"/>
      <c r="I15" s="7"/>
      <c r="J15" s="10"/>
      <c r="K15" s="10"/>
      <c r="L15" s="11"/>
    </row>
    <row r="16" spans="1:12" s="5" customFormat="1" ht="15.75" customHeight="1">
      <c r="A16" s="10"/>
      <c r="B16" s="10"/>
      <c r="C16" s="11"/>
      <c r="D16" s="10"/>
      <c r="E16" s="12"/>
      <c r="F16" s="13"/>
      <c r="G16" s="10"/>
      <c r="H16" s="27"/>
      <c r="I16" s="10"/>
      <c r="J16" s="10"/>
      <c r="K16" s="10"/>
      <c r="L16" s="11"/>
    </row>
    <row r="17" spans="1:12" s="24" customFormat="1" ht="34.5" customHeight="1">
      <c r="A17" s="29" t="s">
        <v>1465</v>
      </c>
      <c r="B17" s="30" t="s">
        <v>1466</v>
      </c>
      <c r="C17" s="30" t="s">
        <v>1467</v>
      </c>
      <c r="D17" s="30" t="s">
        <v>1468</v>
      </c>
      <c r="E17" s="31"/>
      <c r="F17" s="32" t="s">
        <v>1555</v>
      </c>
      <c r="G17" s="178" t="s">
        <v>1474</v>
      </c>
      <c r="H17" s="180"/>
      <c r="I17" s="181"/>
      <c r="J17" s="150"/>
      <c r="K17" s="32"/>
      <c r="L17" s="30"/>
    </row>
    <row r="18" spans="1:12" s="24" customFormat="1" ht="12.75" customHeight="1">
      <c r="A18" s="33" t="s">
        <v>1526</v>
      </c>
      <c r="B18" s="34" t="s">
        <v>1527</v>
      </c>
      <c r="C18" s="119" t="s">
        <v>1528</v>
      </c>
      <c r="D18" s="34" t="s">
        <v>1529</v>
      </c>
      <c r="E18" s="34" t="s">
        <v>1134</v>
      </c>
      <c r="F18" s="34" t="s">
        <v>1135</v>
      </c>
      <c r="G18" s="179" t="s">
        <v>1136</v>
      </c>
      <c r="H18" s="182"/>
      <c r="I18" s="183"/>
      <c r="J18" s="151"/>
      <c r="K18" s="34"/>
      <c r="L18" s="34"/>
    </row>
    <row r="19" spans="1:12" s="23" customFormat="1" ht="17.25" customHeight="1">
      <c r="A19" s="19"/>
      <c r="B19" s="19"/>
      <c r="D19" s="138"/>
      <c r="E19" s="21"/>
      <c r="F19" s="22"/>
      <c r="G19" s="19"/>
      <c r="H19" s="28"/>
      <c r="I19" s="5"/>
      <c r="J19" s="5"/>
      <c r="K19" s="5"/>
      <c r="L19" s="53"/>
    </row>
    <row r="20" spans="1:12" s="23" customFormat="1" ht="17.25" customHeight="1" thickBot="1">
      <c r="A20" s="19"/>
      <c r="B20" s="19"/>
      <c r="C20" s="54" t="s">
        <v>1330</v>
      </c>
      <c r="D20" s="138"/>
      <c r="E20" s="21"/>
      <c r="F20" s="22"/>
      <c r="G20" s="19"/>
      <c r="H20" s="28"/>
      <c r="I20" s="5"/>
      <c r="J20" s="5"/>
      <c r="K20" s="5"/>
      <c r="L20" s="53"/>
    </row>
    <row r="21" spans="1:12" s="23" customFormat="1" ht="16.5" customHeight="1" thickBot="1">
      <c r="A21" s="19"/>
      <c r="B21" s="19"/>
      <c r="C21" s="54"/>
      <c r="D21" s="138"/>
      <c r="E21" s="449" t="s">
        <v>484</v>
      </c>
      <c r="F21" s="450"/>
      <c r="G21" s="451"/>
      <c r="H21" s="28"/>
      <c r="I21" s="5"/>
      <c r="J21" s="5"/>
      <c r="K21" s="5"/>
      <c r="L21" s="53"/>
    </row>
    <row r="22" spans="1:13" s="23" customFormat="1" ht="15.75" customHeight="1">
      <c r="A22" s="19"/>
      <c r="B22" s="19"/>
      <c r="C22" s="20"/>
      <c r="D22" s="138"/>
      <c r="E22" s="263"/>
      <c r="F22" s="152"/>
      <c r="G22" s="264"/>
      <c r="H22" s="28"/>
      <c r="I22" s="5"/>
      <c r="J22" s="5"/>
      <c r="K22" s="5"/>
      <c r="L22" s="53"/>
      <c r="M22" s="161"/>
    </row>
    <row r="23" spans="1:12" s="23" customFormat="1" ht="30" customHeight="1">
      <c r="A23" s="59" t="s">
        <v>1425</v>
      </c>
      <c r="B23" s="55"/>
      <c r="C23" s="56" t="s">
        <v>485</v>
      </c>
      <c r="D23" s="60" t="s">
        <v>1530</v>
      </c>
      <c r="E23" s="265"/>
      <c r="F23" s="153"/>
      <c r="G23" s="266">
        <f>G39+G51+G60</f>
        <v>0</v>
      </c>
      <c r="H23" s="28"/>
      <c r="I23" s="5"/>
      <c r="J23" s="5"/>
      <c r="K23" s="5"/>
      <c r="L23" s="53"/>
    </row>
    <row r="24" spans="1:12" s="23" customFormat="1" ht="13.5" customHeight="1">
      <c r="A24" s="59"/>
      <c r="B24" s="55"/>
      <c r="C24" s="56"/>
      <c r="D24" s="60"/>
      <c r="E24" s="265"/>
      <c r="F24" s="153"/>
      <c r="G24" s="266"/>
      <c r="H24" s="28"/>
      <c r="I24" s="5"/>
      <c r="J24" s="5"/>
      <c r="K24" s="5"/>
      <c r="L24" s="53"/>
    </row>
    <row r="25" spans="1:12" s="23" customFormat="1" ht="13.5" customHeight="1">
      <c r="A25" s="55" t="s">
        <v>1119</v>
      </c>
      <c r="B25" s="55"/>
      <c r="C25" s="58" t="s">
        <v>1426</v>
      </c>
      <c r="D25" s="57" t="s">
        <v>1531</v>
      </c>
      <c r="E25" s="267">
        <v>15</v>
      </c>
      <c r="F25" s="154"/>
      <c r="G25" s="268">
        <f>E25*F25*0.01</f>
        <v>0</v>
      </c>
      <c r="H25" s="28"/>
      <c r="I25" s="5"/>
      <c r="J25" s="5"/>
      <c r="K25" s="5"/>
      <c r="L25" s="53"/>
    </row>
    <row r="26" spans="1:12" s="23" customFormat="1" ht="15.75" customHeight="1">
      <c r="A26" s="55" t="s">
        <v>1120</v>
      </c>
      <c r="B26" s="55"/>
      <c r="C26" s="58" t="s">
        <v>1554</v>
      </c>
      <c r="D26" s="57" t="s">
        <v>1531</v>
      </c>
      <c r="E26" s="267">
        <v>21</v>
      </c>
      <c r="F26" s="239">
        <f>G23</f>
        <v>0</v>
      </c>
      <c r="G26" s="268">
        <f>E26*F26*0.01</f>
        <v>0</v>
      </c>
      <c r="H26" s="28"/>
      <c r="I26" s="5"/>
      <c r="J26" s="5"/>
      <c r="K26" s="5"/>
      <c r="L26" s="53"/>
    </row>
    <row r="27" spans="1:12" s="23" customFormat="1" ht="12" customHeight="1" thickBot="1">
      <c r="A27" s="55"/>
      <c r="B27" s="55"/>
      <c r="C27" s="58"/>
      <c r="D27" s="57"/>
      <c r="E27" s="267"/>
      <c r="F27" s="154"/>
      <c r="G27" s="268"/>
      <c r="H27" s="28"/>
      <c r="I27" s="5"/>
      <c r="J27" s="5"/>
      <c r="K27" s="5"/>
      <c r="L27" s="53"/>
    </row>
    <row r="28" spans="1:12" s="23" customFormat="1" ht="15.75" customHeight="1" thickBot="1">
      <c r="A28" s="59" t="s">
        <v>486</v>
      </c>
      <c r="B28" s="55"/>
      <c r="C28" s="56" t="s">
        <v>487</v>
      </c>
      <c r="D28" s="60" t="s">
        <v>1530</v>
      </c>
      <c r="E28" s="269"/>
      <c r="F28" s="270"/>
      <c r="G28" s="271">
        <f>SUM(G23:G27)</f>
        <v>0</v>
      </c>
      <c r="H28" s="28"/>
      <c r="I28" s="5"/>
      <c r="J28" s="5"/>
      <c r="K28" s="5"/>
      <c r="L28" s="53"/>
    </row>
    <row r="29" spans="1:12" s="23" customFormat="1" ht="12" customHeight="1">
      <c r="A29" s="61"/>
      <c r="B29" s="61"/>
      <c r="C29" s="67"/>
      <c r="D29" s="139"/>
      <c r="E29" s="62"/>
      <c r="F29" s="63"/>
      <c r="G29" s="61"/>
      <c r="H29" s="28"/>
      <c r="I29" s="5"/>
      <c r="J29" s="5"/>
      <c r="K29" s="5"/>
      <c r="L29" s="53"/>
    </row>
    <row r="30" spans="1:12" s="23" customFormat="1" ht="12" customHeight="1">
      <c r="A30" s="61"/>
      <c r="B30" s="61"/>
      <c r="C30" s="67"/>
      <c r="D30" s="139"/>
      <c r="E30" s="62"/>
      <c r="F30" s="63"/>
      <c r="G30" s="61"/>
      <c r="H30" s="28"/>
      <c r="I30" s="5"/>
      <c r="J30" s="5"/>
      <c r="K30" s="5"/>
      <c r="L30" s="53"/>
    </row>
    <row r="31" spans="1:12" s="23" customFormat="1" ht="12" customHeight="1">
      <c r="A31" s="61"/>
      <c r="B31" s="61"/>
      <c r="C31" s="67"/>
      <c r="D31" s="139"/>
      <c r="E31" s="62"/>
      <c r="F31" s="63"/>
      <c r="G31" s="61"/>
      <c r="H31" s="28"/>
      <c r="I31" s="5"/>
      <c r="J31" s="5"/>
      <c r="K31" s="5"/>
      <c r="L31" s="53"/>
    </row>
    <row r="32" spans="1:12" s="23" customFormat="1" ht="12" customHeight="1">
      <c r="A32" s="61"/>
      <c r="B32" s="61"/>
      <c r="C32" s="67"/>
      <c r="D32" s="139"/>
      <c r="E32" s="62"/>
      <c r="F32" s="63"/>
      <c r="G32" s="61"/>
      <c r="H32" s="28"/>
      <c r="I32" s="5"/>
      <c r="J32" s="5"/>
      <c r="K32" s="5"/>
      <c r="L32" s="53"/>
    </row>
    <row r="33" spans="1:12" s="23" customFormat="1" ht="12" customHeight="1">
      <c r="A33" s="61"/>
      <c r="B33" s="61"/>
      <c r="C33" s="67"/>
      <c r="D33" s="139"/>
      <c r="E33" s="62"/>
      <c r="F33" s="63"/>
      <c r="G33" s="61"/>
      <c r="H33" s="28"/>
      <c r="I33" s="5"/>
      <c r="J33" s="5"/>
      <c r="K33" s="5"/>
      <c r="L33" s="53"/>
    </row>
    <row r="34" spans="1:7" ht="11.25" customHeight="1">
      <c r="A34" s="196" t="s">
        <v>1471</v>
      </c>
      <c r="B34" s="166"/>
      <c r="C34" s="184" t="s">
        <v>1237</v>
      </c>
      <c r="D34" s="173" t="s">
        <v>1525</v>
      </c>
      <c r="E34" s="187" t="s">
        <v>1525</v>
      </c>
      <c r="F34" s="187"/>
      <c r="G34" s="187"/>
    </row>
    <row r="35" spans="1:7" ht="11.25" customHeight="1">
      <c r="A35" s="166"/>
      <c r="B35" s="166"/>
      <c r="C35" s="165"/>
      <c r="D35" s="173" t="s">
        <v>1525</v>
      </c>
      <c r="E35" s="187" t="s">
        <v>1525</v>
      </c>
      <c r="F35" s="187"/>
      <c r="G35" s="187"/>
    </row>
    <row r="36" spans="1:7" ht="11.25" customHeight="1">
      <c r="A36" s="166">
        <v>1</v>
      </c>
      <c r="B36" s="166"/>
      <c r="C36" s="165" t="s">
        <v>548</v>
      </c>
      <c r="D36" s="173" t="s">
        <v>1530</v>
      </c>
      <c r="E36" s="187" t="s">
        <v>1525</v>
      </c>
      <c r="F36" s="187"/>
      <c r="G36" s="199">
        <f>'Administrativní budova'!G34</f>
        <v>0</v>
      </c>
    </row>
    <row r="37" spans="1:7" ht="36" customHeight="1">
      <c r="A37" s="166">
        <v>2</v>
      </c>
      <c r="B37" s="166"/>
      <c r="C37" s="165" t="s">
        <v>549</v>
      </c>
      <c r="D37" s="173" t="s">
        <v>1530</v>
      </c>
      <c r="E37" s="187" t="s">
        <v>1525</v>
      </c>
      <c r="F37" s="187"/>
      <c r="G37" s="199">
        <f>'Oprava stáv. budovy'!G31</f>
        <v>0</v>
      </c>
    </row>
    <row r="38" spans="1:7" ht="11.25" customHeight="1">
      <c r="A38" s="166"/>
      <c r="B38" s="166"/>
      <c r="C38" s="165"/>
      <c r="D38" s="173"/>
      <c r="E38" s="187"/>
      <c r="F38" s="187"/>
      <c r="G38" s="199"/>
    </row>
    <row r="39" spans="1:7" ht="11.25" customHeight="1">
      <c r="A39" s="196" t="s">
        <v>1471</v>
      </c>
      <c r="B39" s="196"/>
      <c r="C39" s="184" t="s">
        <v>1238</v>
      </c>
      <c r="D39" s="197" t="s">
        <v>1530</v>
      </c>
      <c r="E39" s="195"/>
      <c r="F39" s="195"/>
      <c r="G39" s="198">
        <f>SUM(G36:G37)</f>
        <v>0</v>
      </c>
    </row>
    <row r="40" spans="1:7" ht="11.25" customHeight="1">
      <c r="A40" s="166"/>
      <c r="B40" s="166"/>
      <c r="C40" s="165"/>
      <c r="D40" s="173"/>
      <c r="E40" s="187"/>
      <c r="F40" s="187"/>
      <c r="G40" s="199"/>
    </row>
    <row r="41" spans="1:7" ht="11.25" customHeight="1">
      <c r="A41" s="166"/>
      <c r="B41" s="166"/>
      <c r="C41" s="165"/>
      <c r="D41" s="173"/>
      <c r="E41" s="187"/>
      <c r="F41" s="187"/>
      <c r="G41" s="199"/>
    </row>
    <row r="42" spans="1:7" ht="11.25" customHeight="1">
      <c r="A42" s="166"/>
      <c r="B42" s="166"/>
      <c r="C42" s="165"/>
      <c r="D42" s="173"/>
      <c r="E42" s="187"/>
      <c r="F42" s="187"/>
      <c r="G42" s="199"/>
    </row>
    <row r="43" spans="1:7" ht="11.25" customHeight="1">
      <c r="A43" s="196" t="s">
        <v>1472</v>
      </c>
      <c r="B43" s="166"/>
      <c r="C43" s="184" t="s">
        <v>1239</v>
      </c>
      <c r="D43" s="173" t="s">
        <v>1525</v>
      </c>
      <c r="E43" s="187" t="s">
        <v>1525</v>
      </c>
      <c r="F43" s="187"/>
      <c r="G43" s="199"/>
    </row>
    <row r="44" spans="1:7" ht="11.25" customHeight="1">
      <c r="A44" s="166"/>
      <c r="B44" s="166"/>
      <c r="C44" s="165"/>
      <c r="D44" s="173" t="s">
        <v>1525</v>
      </c>
      <c r="E44" s="187" t="s">
        <v>1525</v>
      </c>
      <c r="F44" s="187"/>
      <c r="G44" s="199"/>
    </row>
    <row r="45" spans="1:7" ht="11.25" customHeight="1">
      <c r="A45" s="166">
        <v>14</v>
      </c>
      <c r="B45" s="166"/>
      <c r="C45" s="165" t="s">
        <v>1422</v>
      </c>
      <c r="D45" s="173" t="s">
        <v>1530</v>
      </c>
      <c r="E45" s="187" t="s">
        <v>1525</v>
      </c>
      <c r="F45" s="187"/>
      <c r="G45" s="199">
        <v>0</v>
      </c>
    </row>
    <row r="46" spans="1:7" ht="11.25" customHeight="1">
      <c r="A46" s="166">
        <v>15</v>
      </c>
      <c r="B46" s="166"/>
      <c r="C46" s="165" t="s">
        <v>1240</v>
      </c>
      <c r="D46" s="173" t="s">
        <v>1530</v>
      </c>
      <c r="E46" s="187"/>
      <c r="F46" s="187"/>
      <c r="G46" s="199">
        <v>0</v>
      </c>
    </row>
    <row r="47" spans="1:7" ht="11.25" customHeight="1">
      <c r="A47" s="166">
        <v>16</v>
      </c>
      <c r="B47" s="166"/>
      <c r="C47" s="165" t="s">
        <v>1416</v>
      </c>
      <c r="D47" s="173" t="s">
        <v>1530</v>
      </c>
      <c r="E47" s="187"/>
      <c r="F47" s="187"/>
      <c r="G47" s="199">
        <v>0</v>
      </c>
    </row>
    <row r="48" spans="1:7" ht="11.25" customHeight="1">
      <c r="A48" s="166">
        <v>17</v>
      </c>
      <c r="B48" s="166"/>
      <c r="C48" s="165" t="s">
        <v>1417</v>
      </c>
      <c r="D48" s="173" t="s">
        <v>1530</v>
      </c>
      <c r="E48" s="187"/>
      <c r="F48" s="187"/>
      <c r="G48" s="199">
        <v>0</v>
      </c>
    </row>
    <row r="49" spans="1:7" ht="11.25" customHeight="1">
      <c r="A49" s="166">
        <v>18</v>
      </c>
      <c r="B49" s="166"/>
      <c r="C49" s="165" t="s">
        <v>1241</v>
      </c>
      <c r="D49" s="173" t="s">
        <v>1530</v>
      </c>
      <c r="E49" s="187"/>
      <c r="F49" s="187"/>
      <c r="G49" s="199">
        <v>0</v>
      </c>
    </row>
    <row r="50" spans="1:7" ht="11.25" customHeight="1">
      <c r="A50" s="166"/>
      <c r="B50" s="166"/>
      <c r="C50" s="165"/>
      <c r="D50" s="173"/>
      <c r="E50" s="187"/>
      <c r="F50" s="187"/>
      <c r="G50" s="199"/>
    </row>
    <row r="51" spans="1:7" ht="11.25" customHeight="1">
      <c r="A51" s="196" t="s">
        <v>1472</v>
      </c>
      <c r="B51" s="196"/>
      <c r="C51" s="184" t="s">
        <v>1242</v>
      </c>
      <c r="D51" s="197" t="s">
        <v>1530</v>
      </c>
      <c r="E51" s="195"/>
      <c r="F51" s="195"/>
      <c r="G51" s="198">
        <f>SUM(G45:G50)</f>
        <v>0</v>
      </c>
    </row>
    <row r="52" spans="1:7" ht="11.25" customHeight="1">
      <c r="A52" s="196"/>
      <c r="B52" s="196"/>
      <c r="C52" s="184"/>
      <c r="D52" s="197"/>
      <c r="E52" s="195"/>
      <c r="F52" s="195"/>
      <c r="G52" s="198"/>
    </row>
    <row r="53" spans="1:7" ht="11.25" customHeight="1">
      <c r="A53" s="196"/>
      <c r="B53" s="196"/>
      <c r="C53" s="184"/>
      <c r="D53" s="197"/>
      <c r="E53" s="195"/>
      <c r="F53" s="195"/>
      <c r="G53" s="198"/>
    </row>
    <row r="54" spans="1:7" ht="11.25" customHeight="1">
      <c r="A54" s="196"/>
      <c r="B54" s="196"/>
      <c r="C54" s="184"/>
      <c r="D54" s="197"/>
      <c r="E54" s="195"/>
      <c r="F54" s="195"/>
      <c r="G54" s="198"/>
    </row>
    <row r="55" spans="1:7" ht="11.25" customHeight="1">
      <c r="A55" s="196" t="s">
        <v>1243</v>
      </c>
      <c r="B55" s="166"/>
      <c r="C55" s="184" t="s">
        <v>1244</v>
      </c>
      <c r="D55" s="197"/>
      <c r="E55" s="195"/>
      <c r="F55" s="195"/>
      <c r="G55" s="198"/>
    </row>
    <row r="56" spans="1:7" ht="11.25" customHeight="1">
      <c r="A56" s="196"/>
      <c r="B56" s="166"/>
      <c r="C56" s="165"/>
      <c r="D56" s="173"/>
      <c r="E56" s="187"/>
      <c r="F56" s="187"/>
      <c r="G56" s="199"/>
    </row>
    <row r="57" spans="1:7" ht="11.25" customHeight="1">
      <c r="A57" s="166">
        <v>25</v>
      </c>
      <c r="B57" s="196"/>
      <c r="C57" s="165" t="s">
        <v>1245</v>
      </c>
      <c r="D57" s="173" t="s">
        <v>1530</v>
      </c>
      <c r="E57" s="195"/>
      <c r="F57" s="195"/>
      <c r="G57" s="199">
        <v>0</v>
      </c>
    </row>
    <row r="58" spans="1:7" ht="11.25" customHeight="1">
      <c r="A58" s="166">
        <v>26</v>
      </c>
      <c r="B58" s="196"/>
      <c r="C58" s="165" t="s">
        <v>1430</v>
      </c>
      <c r="D58" s="173" t="s">
        <v>1530</v>
      </c>
      <c r="E58" s="195"/>
      <c r="F58" s="195"/>
      <c r="G58" s="199">
        <f>G102</f>
        <v>0</v>
      </c>
    </row>
    <row r="59" spans="1:7" ht="11.25" customHeight="1">
      <c r="A59" s="196"/>
      <c r="B59" s="196"/>
      <c r="C59" s="184"/>
      <c r="D59" s="173"/>
      <c r="E59" s="195"/>
      <c r="F59" s="195"/>
      <c r="G59" s="198"/>
    </row>
    <row r="60" spans="1:7" ht="11.25" customHeight="1">
      <c r="A60" s="196" t="s">
        <v>1243</v>
      </c>
      <c r="B60" s="166"/>
      <c r="C60" s="184" t="s">
        <v>1244</v>
      </c>
      <c r="D60" s="197" t="s">
        <v>1530</v>
      </c>
      <c r="E60" s="195"/>
      <c r="F60" s="195"/>
      <c r="G60" s="198">
        <f>SUM(G57:G59)</f>
        <v>0</v>
      </c>
    </row>
    <row r="61" spans="4:6" ht="11.25" customHeight="1">
      <c r="D61" s="143"/>
      <c r="F61" s="23"/>
    </row>
    <row r="62" spans="4:6" ht="11.25" customHeight="1">
      <c r="D62" s="143"/>
      <c r="F62" s="23"/>
    </row>
    <row r="63" spans="4:6" ht="11.25" customHeight="1">
      <c r="D63" s="143"/>
      <c r="F63" s="23"/>
    </row>
    <row r="64" spans="4:6" ht="11.25" customHeight="1">
      <c r="D64" s="143"/>
      <c r="F64" s="23"/>
    </row>
    <row r="65" spans="4:6" ht="11.25" customHeight="1">
      <c r="D65" s="143"/>
      <c r="F65" s="23"/>
    </row>
    <row r="66" spans="4:6" ht="11.25" customHeight="1">
      <c r="D66" s="143"/>
      <c r="F66" s="23"/>
    </row>
    <row r="67" spans="4:6" ht="11.25" customHeight="1">
      <c r="D67" s="143"/>
      <c r="F67" s="23"/>
    </row>
    <row r="68" spans="4:6" ht="11.25" customHeight="1">
      <c r="D68" s="143"/>
      <c r="F68" s="23"/>
    </row>
    <row r="69" spans="4:6" ht="11.25" customHeight="1">
      <c r="D69" s="143"/>
      <c r="F69" s="23"/>
    </row>
    <row r="70" spans="4:6" ht="11.25" customHeight="1">
      <c r="D70" s="143"/>
      <c r="F70" s="23"/>
    </row>
    <row r="71" spans="4:6" ht="11.25" customHeight="1">
      <c r="D71" s="143"/>
      <c r="F71" s="23"/>
    </row>
    <row r="72" spans="4:6" ht="11.25" customHeight="1">
      <c r="D72" s="143"/>
      <c r="F72" s="23"/>
    </row>
    <row r="73" spans="4:6" ht="11.25" customHeight="1">
      <c r="D73" s="143"/>
      <c r="F73" s="23"/>
    </row>
    <row r="74" spans="4:6" ht="11.25" customHeight="1">
      <c r="D74" s="143"/>
      <c r="F74" s="23"/>
    </row>
    <row r="75" spans="1:7" ht="37.5" customHeight="1">
      <c r="A75" s="40" t="s">
        <v>1465</v>
      </c>
      <c r="B75" s="41" t="s">
        <v>1466</v>
      </c>
      <c r="C75" s="41" t="s">
        <v>1467</v>
      </c>
      <c r="D75" s="41" t="s">
        <v>1468</v>
      </c>
      <c r="E75" s="42" t="s">
        <v>1469</v>
      </c>
      <c r="F75" s="201" t="s">
        <v>1475</v>
      </c>
      <c r="G75" s="41" t="s">
        <v>1476</v>
      </c>
    </row>
    <row r="76" spans="1:7" ht="11.25" customHeight="1">
      <c r="A76" s="45" t="s">
        <v>1526</v>
      </c>
      <c r="B76" s="46" t="s">
        <v>1527</v>
      </c>
      <c r="C76" s="120" t="s">
        <v>1528</v>
      </c>
      <c r="D76" s="46" t="s">
        <v>1529</v>
      </c>
      <c r="E76" s="46" t="s">
        <v>1134</v>
      </c>
      <c r="F76" s="46" t="s">
        <v>1135</v>
      </c>
      <c r="G76" s="46" t="s">
        <v>1136</v>
      </c>
    </row>
    <row r="77" spans="4:6" ht="11.25" customHeight="1">
      <c r="D77" s="143"/>
      <c r="F77" s="23"/>
    </row>
    <row r="78" spans="4:6" ht="11.25" customHeight="1">
      <c r="D78" s="143"/>
      <c r="F78" s="23"/>
    </row>
    <row r="79" spans="1:7" ht="11.25" customHeight="1">
      <c r="A79" s="166">
        <v>95</v>
      </c>
      <c r="B79" s="166"/>
      <c r="C79" s="165" t="s">
        <v>1431</v>
      </c>
      <c r="D79" s="173"/>
      <c r="E79" s="174"/>
      <c r="F79" s="175"/>
      <c r="G79" s="174"/>
    </row>
    <row r="80" spans="1:7" ht="11.25" customHeight="1">
      <c r="A80" s="166"/>
      <c r="B80" s="166"/>
      <c r="C80" s="165"/>
      <c r="D80" s="173"/>
      <c r="E80" s="174"/>
      <c r="F80" s="175"/>
      <c r="G80" s="174"/>
    </row>
    <row r="81" spans="1:7" ht="11.25" customHeight="1">
      <c r="A81" s="166">
        <v>1</v>
      </c>
      <c r="B81" s="166" t="s">
        <v>1432</v>
      </c>
      <c r="C81" s="167" t="s">
        <v>613</v>
      </c>
      <c r="D81" s="173" t="s">
        <v>1371</v>
      </c>
      <c r="E81" s="174">
        <v>1</v>
      </c>
      <c r="F81" s="175"/>
      <c r="G81" s="174">
        <f>E81*F81</f>
        <v>0</v>
      </c>
    </row>
    <row r="82" spans="1:7" ht="11.25" customHeight="1">
      <c r="A82" s="166">
        <v>2</v>
      </c>
      <c r="B82" s="166" t="s">
        <v>1433</v>
      </c>
      <c r="C82" s="167" t="s">
        <v>1581</v>
      </c>
      <c r="D82" s="173" t="s">
        <v>1371</v>
      </c>
      <c r="E82" s="174">
        <v>1</v>
      </c>
      <c r="F82" s="175"/>
      <c r="G82" s="174">
        <f aca="true" t="shared" si="0" ref="G82:G100">E82*F82</f>
        <v>0</v>
      </c>
    </row>
    <row r="83" spans="1:7" ht="11.25" customHeight="1">
      <c r="A83" s="166">
        <v>3</v>
      </c>
      <c r="B83" s="166" t="s">
        <v>1434</v>
      </c>
      <c r="C83" s="167" t="s">
        <v>1582</v>
      </c>
      <c r="D83" s="173" t="s">
        <v>1371</v>
      </c>
      <c r="E83" s="174">
        <v>1</v>
      </c>
      <c r="F83" s="175"/>
      <c r="G83" s="174">
        <f t="shared" si="0"/>
        <v>0</v>
      </c>
    </row>
    <row r="84" spans="1:7" ht="11.25" customHeight="1">
      <c r="A84" s="166">
        <v>4</v>
      </c>
      <c r="B84" s="166" t="s">
        <v>1435</v>
      </c>
      <c r="C84" s="167" t="s">
        <v>1246</v>
      </c>
      <c r="D84" s="173" t="s">
        <v>1371</v>
      </c>
      <c r="E84" s="174">
        <v>1</v>
      </c>
      <c r="F84" s="175"/>
      <c r="G84" s="174">
        <f t="shared" si="0"/>
        <v>0</v>
      </c>
    </row>
    <row r="85" spans="1:7" ht="11.25" customHeight="1">
      <c r="A85" s="166">
        <v>5</v>
      </c>
      <c r="B85" s="166" t="s">
        <v>1579</v>
      </c>
      <c r="C85" s="167" t="s">
        <v>1247</v>
      </c>
      <c r="D85" s="173" t="s">
        <v>1371</v>
      </c>
      <c r="E85" s="174">
        <v>1</v>
      </c>
      <c r="F85" s="175"/>
      <c r="G85" s="174">
        <f t="shared" si="0"/>
        <v>0</v>
      </c>
    </row>
    <row r="86" spans="1:7" ht="11.25" customHeight="1">
      <c r="A86" s="166">
        <v>6</v>
      </c>
      <c r="B86" s="166" t="s">
        <v>1361</v>
      </c>
      <c r="C86" s="167" t="s">
        <v>1248</v>
      </c>
      <c r="D86" s="173" t="s">
        <v>1371</v>
      </c>
      <c r="E86" s="174">
        <v>1</v>
      </c>
      <c r="F86" s="175"/>
      <c r="G86" s="174">
        <f>E86*F86</f>
        <v>0</v>
      </c>
    </row>
    <row r="87" spans="1:7" ht="11.25" customHeight="1">
      <c r="A87" s="166">
        <v>7</v>
      </c>
      <c r="B87" s="166" t="s">
        <v>1362</v>
      </c>
      <c r="C87" s="167" t="s">
        <v>1082</v>
      </c>
      <c r="D87" s="173" t="s">
        <v>1371</v>
      </c>
      <c r="E87" s="174">
        <v>1</v>
      </c>
      <c r="F87" s="175"/>
      <c r="G87" s="174">
        <f t="shared" si="0"/>
        <v>0</v>
      </c>
    </row>
    <row r="88" spans="1:7" ht="11.25" customHeight="1">
      <c r="A88" s="166">
        <v>8</v>
      </c>
      <c r="B88" s="166" t="s">
        <v>1562</v>
      </c>
      <c r="C88" s="167" t="s">
        <v>1251</v>
      </c>
      <c r="D88" s="173" t="s">
        <v>1371</v>
      </c>
      <c r="E88" s="174">
        <v>1</v>
      </c>
      <c r="F88" s="175"/>
      <c r="G88" s="174">
        <f t="shared" si="0"/>
        <v>0</v>
      </c>
    </row>
    <row r="89" spans="1:7" ht="11.25" customHeight="1">
      <c r="A89" s="166">
        <v>9</v>
      </c>
      <c r="B89" s="166" t="s">
        <v>1249</v>
      </c>
      <c r="C89" s="167" t="s">
        <v>1253</v>
      </c>
      <c r="D89" s="173" t="s">
        <v>1371</v>
      </c>
      <c r="E89" s="174">
        <v>1</v>
      </c>
      <c r="F89" s="175"/>
      <c r="G89" s="174">
        <f t="shared" si="0"/>
        <v>0</v>
      </c>
    </row>
    <row r="90" spans="1:7" ht="11.25" customHeight="1">
      <c r="A90" s="166">
        <v>10</v>
      </c>
      <c r="B90" s="166" t="s">
        <v>1250</v>
      </c>
      <c r="C90" s="167" t="s">
        <v>1083</v>
      </c>
      <c r="D90" s="173" t="s">
        <v>1371</v>
      </c>
      <c r="E90" s="174">
        <v>1</v>
      </c>
      <c r="F90" s="175"/>
      <c r="G90" s="174">
        <f t="shared" si="0"/>
        <v>0</v>
      </c>
    </row>
    <row r="91" spans="1:7" ht="11.25" customHeight="1">
      <c r="A91" s="166">
        <v>11</v>
      </c>
      <c r="B91" s="166" t="s">
        <v>1252</v>
      </c>
      <c r="C91" s="167" t="s">
        <v>1256</v>
      </c>
      <c r="D91" s="173" t="s">
        <v>1371</v>
      </c>
      <c r="E91" s="174">
        <v>1</v>
      </c>
      <c r="F91" s="175"/>
      <c r="G91" s="174">
        <f>E91*F91</f>
        <v>0</v>
      </c>
    </row>
    <row r="92" spans="1:7" ht="11.25" customHeight="1">
      <c r="A92" s="166">
        <v>12</v>
      </c>
      <c r="B92" s="166" t="s">
        <v>1254</v>
      </c>
      <c r="C92" s="167" t="s">
        <v>1258</v>
      </c>
      <c r="D92" s="173" t="s">
        <v>1371</v>
      </c>
      <c r="E92" s="174">
        <v>1</v>
      </c>
      <c r="F92" s="175"/>
      <c r="G92" s="174">
        <f t="shared" si="0"/>
        <v>0</v>
      </c>
    </row>
    <row r="93" spans="1:7" ht="11.25" customHeight="1">
      <c r="A93" s="166">
        <v>13</v>
      </c>
      <c r="B93" s="166" t="s">
        <v>1255</v>
      </c>
      <c r="C93" s="167" t="s">
        <v>1360</v>
      </c>
      <c r="D93" s="173" t="s">
        <v>1371</v>
      </c>
      <c r="E93" s="174">
        <v>1</v>
      </c>
      <c r="F93" s="175"/>
      <c r="G93" s="174">
        <f t="shared" si="0"/>
        <v>0</v>
      </c>
    </row>
    <row r="94" spans="1:7" ht="11.25" customHeight="1">
      <c r="A94" s="166">
        <v>14</v>
      </c>
      <c r="B94" s="166" t="s">
        <v>1257</v>
      </c>
      <c r="C94" s="167" t="s">
        <v>1261</v>
      </c>
      <c r="D94" s="173" t="s">
        <v>1371</v>
      </c>
      <c r="E94" s="174">
        <v>1</v>
      </c>
      <c r="F94" s="175"/>
      <c r="G94" s="174">
        <f t="shared" si="0"/>
        <v>0</v>
      </c>
    </row>
    <row r="95" spans="1:7" ht="11.25" customHeight="1">
      <c r="A95" s="166">
        <v>15</v>
      </c>
      <c r="B95" s="166" t="s">
        <v>1259</v>
      </c>
      <c r="C95" s="167" t="s">
        <v>1263</v>
      </c>
      <c r="D95" s="173" t="s">
        <v>1371</v>
      </c>
      <c r="E95" s="174">
        <v>1</v>
      </c>
      <c r="F95" s="175"/>
      <c r="G95" s="174">
        <f t="shared" si="0"/>
        <v>0</v>
      </c>
    </row>
    <row r="96" spans="1:7" ht="11.25" customHeight="1">
      <c r="A96" s="166">
        <v>16</v>
      </c>
      <c r="B96" s="166" t="s">
        <v>1260</v>
      </c>
      <c r="C96" s="167" t="s">
        <v>1585</v>
      </c>
      <c r="D96" s="173" t="s">
        <v>1371</v>
      </c>
      <c r="E96" s="174">
        <v>1</v>
      </c>
      <c r="F96" s="175"/>
      <c r="G96" s="174">
        <f t="shared" si="0"/>
        <v>0</v>
      </c>
    </row>
    <row r="97" spans="1:7" ht="11.25" customHeight="1">
      <c r="A97" s="166">
        <v>17</v>
      </c>
      <c r="B97" s="166" t="s">
        <v>1262</v>
      </c>
      <c r="C97" s="167" t="s">
        <v>1266</v>
      </c>
      <c r="D97" s="173" t="s">
        <v>1371</v>
      </c>
      <c r="E97" s="174">
        <v>1</v>
      </c>
      <c r="F97" s="175"/>
      <c r="G97" s="174">
        <f t="shared" si="0"/>
        <v>0</v>
      </c>
    </row>
    <row r="98" spans="1:7" ht="11.25" customHeight="1">
      <c r="A98" s="166">
        <v>18</v>
      </c>
      <c r="B98" s="166" t="s">
        <v>1264</v>
      </c>
      <c r="C98" s="167" t="s">
        <v>1268</v>
      </c>
      <c r="D98" s="173" t="s">
        <v>1371</v>
      </c>
      <c r="E98" s="174">
        <v>1</v>
      </c>
      <c r="F98" s="175"/>
      <c r="G98" s="174">
        <f t="shared" si="0"/>
        <v>0</v>
      </c>
    </row>
    <row r="99" spans="1:7" ht="11.25" customHeight="1">
      <c r="A99" s="166">
        <v>19</v>
      </c>
      <c r="B99" s="166" t="s">
        <v>1265</v>
      </c>
      <c r="C99" s="165" t="s">
        <v>1269</v>
      </c>
      <c r="D99" s="173" t="s">
        <v>1371</v>
      </c>
      <c r="E99" s="174">
        <v>1</v>
      </c>
      <c r="F99" s="175"/>
      <c r="G99" s="174">
        <f t="shared" si="0"/>
        <v>0</v>
      </c>
    </row>
    <row r="100" spans="1:7" ht="24.75" customHeight="1">
      <c r="A100" s="166">
        <v>20</v>
      </c>
      <c r="B100" s="166" t="s">
        <v>1267</v>
      </c>
      <c r="C100" s="165" t="s">
        <v>550</v>
      </c>
      <c r="D100" s="173" t="s">
        <v>1371</v>
      </c>
      <c r="E100" s="174">
        <v>1</v>
      </c>
      <c r="F100" s="175"/>
      <c r="G100" s="174">
        <f t="shared" si="0"/>
        <v>0</v>
      </c>
    </row>
    <row r="101" spans="1:7" ht="11.25" customHeight="1">
      <c r="A101" s="166"/>
      <c r="B101" s="166"/>
      <c r="C101" s="165"/>
      <c r="D101" s="173"/>
      <c r="E101" s="174"/>
      <c r="F101" s="175"/>
      <c r="G101" s="174"/>
    </row>
    <row r="102" spans="1:7" ht="11.25" customHeight="1">
      <c r="A102" s="166">
        <f>A79</f>
        <v>95</v>
      </c>
      <c r="B102" s="166"/>
      <c r="C102" s="165" t="str">
        <f>C79</f>
        <v>Ostatní náklady stavby</v>
      </c>
      <c r="D102" s="173" t="s">
        <v>1530</v>
      </c>
      <c r="E102" s="174"/>
      <c r="F102" s="175"/>
      <c r="G102" s="174">
        <f>SUM(G81:G100)</f>
        <v>0</v>
      </c>
    </row>
    <row r="103" spans="4:6" ht="11.25" customHeight="1">
      <c r="D103" s="143"/>
      <c r="F103" s="23"/>
    </row>
    <row r="104" spans="4:6" ht="11.25" customHeight="1">
      <c r="D104" s="143"/>
      <c r="F104" s="23"/>
    </row>
    <row r="105" spans="1:7" ht="11.25" customHeight="1">
      <c r="A105" s="101"/>
      <c r="B105" s="101"/>
      <c r="C105" s="114"/>
      <c r="D105" s="272"/>
      <c r="E105" s="273"/>
      <c r="F105" s="274"/>
      <c r="G105" s="275"/>
    </row>
  </sheetData>
  <sheetProtection/>
  <mergeCells count="25">
    <mergeCell ref="E21:G21"/>
    <mergeCell ref="A12:B12"/>
    <mergeCell ref="C12:F12"/>
    <mergeCell ref="G13:H13"/>
    <mergeCell ref="A11:B11"/>
    <mergeCell ref="I13:K13"/>
    <mergeCell ref="A13:B13"/>
    <mergeCell ref="C13:F13"/>
    <mergeCell ref="I12:K12"/>
    <mergeCell ref="G11:H11"/>
    <mergeCell ref="G12:H12"/>
    <mergeCell ref="H6:J6"/>
    <mergeCell ref="K6:L6"/>
    <mergeCell ref="H7:J7"/>
    <mergeCell ref="K7:L7"/>
    <mergeCell ref="A10:B10"/>
    <mergeCell ref="C10:F10"/>
    <mergeCell ref="H8:J8"/>
    <mergeCell ref="C11:F11"/>
    <mergeCell ref="I11:K11"/>
    <mergeCell ref="K8:L8"/>
    <mergeCell ref="H9:J9"/>
    <mergeCell ref="K9:L9"/>
    <mergeCell ref="I10:K10"/>
    <mergeCell ref="G10:H10"/>
  </mergeCells>
  <printOptions/>
  <pageMargins left="0.75" right="0.5176282051282052" top="0.7409188034188035" bottom="1" header="0.42628205128205127" footer="0.4921259845"/>
  <pageSetup horizontalDpi="600" verticalDpi="600" orientation="landscape" paperSize="9" scale="95" r:id="rId1"/>
  <headerFooter alignWithMargins="0">
    <oddFooter>&amp;C&amp;A&amp;RStránka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10"/>
  <sheetViews>
    <sheetView tabSelected="1" zoomScale="130" zoomScaleNormal="130" workbookViewId="0" topLeftCell="A629">
      <selection activeCell="C634" sqref="C634"/>
    </sheetView>
  </sheetViews>
  <sheetFormatPr defaultColWidth="9.140625" defaultRowHeight="11.25" customHeight="1"/>
  <cols>
    <col min="1" max="1" width="4.8515625" style="5" customWidth="1"/>
    <col min="2" max="2" width="12.7109375" style="5" customWidth="1"/>
    <col min="3" max="3" width="41.421875" style="16" customWidth="1"/>
    <col min="4" max="4" width="5.421875" style="143" customWidth="1"/>
    <col min="5" max="5" width="9.00390625" style="17" customWidth="1"/>
    <col min="6" max="6" width="10.8515625" style="5" customWidth="1"/>
    <col min="7" max="7" width="13.00390625" style="5" customWidth="1"/>
    <col min="8" max="8" width="6.421875" style="28" customWidth="1"/>
    <col min="9" max="11" width="6.421875" style="5" customWidth="1"/>
    <col min="12" max="12" width="13.00390625" style="53" customWidth="1"/>
    <col min="13" max="13" width="9.00390625" style="18" customWidth="1"/>
    <col min="14" max="16384" width="9.140625" style="18" customWidth="1"/>
  </cols>
  <sheetData>
    <row r="1" spans="1:12" s="5" customFormat="1" ht="16.5" customHeight="1">
      <c r="A1" s="1" t="s">
        <v>161</v>
      </c>
      <c r="B1" s="2"/>
      <c r="C1" s="3"/>
      <c r="D1" s="134"/>
      <c r="E1" s="4"/>
      <c r="F1" s="2"/>
      <c r="G1" s="2"/>
      <c r="H1" s="25"/>
      <c r="I1" s="2"/>
      <c r="J1" s="2"/>
      <c r="K1" s="2"/>
      <c r="L1" s="11"/>
    </row>
    <row r="2" spans="1:12" s="5" customFormat="1" ht="16.5" customHeight="1">
      <c r="A2" s="1"/>
      <c r="B2" s="2"/>
      <c r="C2" s="3"/>
      <c r="D2" s="134"/>
      <c r="E2" s="4"/>
      <c r="F2" s="2"/>
      <c r="G2" s="2"/>
      <c r="H2" s="25"/>
      <c r="I2" s="2"/>
      <c r="J2" s="2"/>
      <c r="K2" s="2"/>
      <c r="L2" s="11"/>
    </row>
    <row r="3" spans="1:12" s="5" customFormat="1" ht="15" customHeight="1">
      <c r="A3" s="6" t="s">
        <v>668</v>
      </c>
      <c r="B3" s="7"/>
      <c r="C3" s="8"/>
      <c r="D3" s="135"/>
      <c r="E3" s="9"/>
      <c r="F3" s="7"/>
      <c r="G3" s="7"/>
      <c r="H3" s="26"/>
      <c r="I3" s="7"/>
      <c r="J3" s="10"/>
      <c r="K3" s="10"/>
      <c r="L3" s="11"/>
    </row>
    <row r="4" spans="1:12" s="5" customFormat="1" ht="15" customHeight="1">
      <c r="A4" s="6" t="s">
        <v>667</v>
      </c>
      <c r="B4" s="7"/>
      <c r="C4" s="8"/>
      <c r="D4" s="135"/>
      <c r="E4" s="9"/>
      <c r="F4" s="7"/>
      <c r="G4" s="7"/>
      <c r="H4" s="26"/>
      <c r="I4" s="7"/>
      <c r="J4" s="10"/>
      <c r="K4" s="10"/>
      <c r="L4" s="11"/>
    </row>
    <row r="5" spans="1:12" s="5" customFormat="1" ht="15" customHeight="1">
      <c r="A5" s="6" t="s">
        <v>1470</v>
      </c>
      <c r="B5" s="7"/>
      <c r="C5" s="8"/>
      <c r="D5" s="135"/>
      <c r="E5" s="9"/>
      <c r="F5" s="7"/>
      <c r="G5" s="7"/>
      <c r="H5" s="26"/>
      <c r="I5" s="7"/>
      <c r="J5" s="10"/>
      <c r="K5" s="10"/>
      <c r="L5" s="11"/>
    </row>
    <row r="6" spans="1:12" s="5" customFormat="1" ht="15" customHeight="1">
      <c r="A6" s="6"/>
      <c r="B6" s="7"/>
      <c r="C6" s="8"/>
      <c r="D6" s="135"/>
      <c r="E6" s="9"/>
      <c r="F6" s="7"/>
      <c r="G6" s="7"/>
      <c r="H6" s="26"/>
      <c r="I6" s="7"/>
      <c r="J6" s="10"/>
      <c r="K6" s="10"/>
      <c r="L6" s="11"/>
    </row>
    <row r="7" spans="1:12" s="39" customFormat="1" ht="15" customHeight="1">
      <c r="A7" s="36" t="s">
        <v>1200</v>
      </c>
      <c r="B7" s="36"/>
      <c r="C7" s="37"/>
      <c r="D7" s="136"/>
      <c r="E7" s="38"/>
      <c r="F7" s="36"/>
      <c r="G7" s="36"/>
      <c r="H7" s="444" t="s">
        <v>1196</v>
      </c>
      <c r="I7" s="444"/>
      <c r="J7" s="444"/>
      <c r="K7" s="448">
        <v>1510071</v>
      </c>
      <c r="L7" s="448"/>
    </row>
    <row r="8" spans="1:12" s="39" customFormat="1" ht="15" customHeight="1">
      <c r="A8" s="36" t="s">
        <v>1201</v>
      </c>
      <c r="B8" s="36"/>
      <c r="C8" s="37"/>
      <c r="D8" s="136"/>
      <c r="E8" s="38"/>
      <c r="F8" s="36"/>
      <c r="G8" s="36"/>
      <c r="H8" s="444"/>
      <c r="I8" s="444"/>
      <c r="J8" s="444"/>
      <c r="K8" s="448"/>
      <c r="L8" s="448"/>
    </row>
    <row r="9" spans="1:12" s="39" customFormat="1" ht="15" customHeight="1">
      <c r="A9" s="36" t="s">
        <v>1159</v>
      </c>
      <c r="B9" s="36"/>
      <c r="C9" s="37"/>
      <c r="D9" s="136"/>
      <c r="E9" s="38"/>
      <c r="F9" s="36"/>
      <c r="G9" s="36"/>
      <c r="H9" s="444" t="s">
        <v>1197</v>
      </c>
      <c r="I9" s="445"/>
      <c r="J9" s="445"/>
      <c r="K9" s="448"/>
      <c r="L9" s="448"/>
    </row>
    <row r="10" spans="1:12" s="39" customFormat="1" ht="15" customHeight="1">
      <c r="A10" s="36" t="s">
        <v>1160</v>
      </c>
      <c r="B10" s="36"/>
      <c r="C10" s="37"/>
      <c r="D10" s="136"/>
      <c r="E10" s="38"/>
      <c r="F10" s="36"/>
      <c r="G10" s="36"/>
      <c r="H10" s="444"/>
      <c r="I10" s="445"/>
      <c r="J10" s="445"/>
      <c r="K10" s="448"/>
      <c r="L10" s="448"/>
    </row>
    <row r="11" spans="1:12" s="5" customFormat="1" ht="15" customHeight="1">
      <c r="A11" s="6"/>
      <c r="B11" s="7"/>
      <c r="C11" s="8"/>
      <c r="D11" s="135"/>
      <c r="E11" s="9"/>
      <c r="F11" s="7"/>
      <c r="G11" s="7"/>
      <c r="H11" s="26"/>
      <c r="I11" s="7"/>
      <c r="J11" s="10"/>
      <c r="K11" s="10"/>
      <c r="L11" s="11"/>
    </row>
    <row r="12" spans="1:12" s="5" customFormat="1" ht="15" customHeight="1">
      <c r="A12" s="7" t="s">
        <v>1464</v>
      </c>
      <c r="B12" s="7"/>
      <c r="C12" s="8"/>
      <c r="D12" s="135"/>
      <c r="E12" s="9"/>
      <c r="F12" s="7"/>
      <c r="G12" s="7"/>
      <c r="H12" s="444"/>
      <c r="I12" s="445"/>
      <c r="J12" s="445"/>
      <c r="K12" s="448"/>
      <c r="L12" s="448"/>
    </row>
    <row r="13" spans="1:12" s="5" customFormat="1" ht="14.25" customHeight="1">
      <c r="A13" s="7"/>
      <c r="B13" s="7"/>
      <c r="C13" s="8"/>
      <c r="D13" s="135"/>
      <c r="E13" s="9"/>
      <c r="F13" s="7"/>
      <c r="G13" s="7"/>
      <c r="H13" s="444"/>
      <c r="I13" s="445"/>
      <c r="J13" s="445"/>
      <c r="K13" s="448"/>
      <c r="L13" s="448"/>
    </row>
    <row r="14" spans="1:12" s="5" customFormat="1" ht="18" customHeight="1">
      <c r="A14" s="441"/>
      <c r="B14" s="441"/>
      <c r="C14" s="442" t="s">
        <v>1328</v>
      </c>
      <c r="D14" s="443"/>
      <c r="E14" s="443"/>
      <c r="F14" s="443"/>
      <c r="G14" s="441" t="s">
        <v>1327</v>
      </c>
      <c r="H14" s="443"/>
      <c r="I14" s="441" t="s">
        <v>1329</v>
      </c>
      <c r="J14" s="447"/>
      <c r="K14" s="447"/>
      <c r="L14" s="11"/>
    </row>
    <row r="15" spans="1:12" s="5" customFormat="1" ht="21.75" customHeight="1">
      <c r="A15" s="441" t="s">
        <v>1324</v>
      </c>
      <c r="B15" s="441"/>
      <c r="C15" s="441" t="s">
        <v>1138</v>
      </c>
      <c r="D15" s="446"/>
      <c r="E15" s="446"/>
      <c r="F15" s="446"/>
      <c r="G15" s="441"/>
      <c r="H15" s="443"/>
      <c r="I15" s="441"/>
      <c r="J15" s="447"/>
      <c r="K15" s="447"/>
      <c r="L15" s="11"/>
    </row>
    <row r="16" spans="1:12" s="5" customFormat="1" ht="21.75" customHeight="1">
      <c r="A16" s="441" t="s">
        <v>1325</v>
      </c>
      <c r="B16" s="441"/>
      <c r="C16" s="452" t="s">
        <v>1054</v>
      </c>
      <c r="D16" s="446"/>
      <c r="E16" s="446"/>
      <c r="F16" s="446"/>
      <c r="G16" s="441"/>
      <c r="H16" s="443"/>
      <c r="I16" s="441"/>
      <c r="J16" s="447"/>
      <c r="K16" s="447"/>
      <c r="L16" s="11"/>
    </row>
    <row r="17" spans="1:12" s="5" customFormat="1" ht="21.75" customHeight="1">
      <c r="A17" s="441" t="s">
        <v>1326</v>
      </c>
      <c r="B17" s="441"/>
      <c r="C17" s="442"/>
      <c r="D17" s="443"/>
      <c r="E17" s="443"/>
      <c r="F17" s="443"/>
      <c r="G17" s="441"/>
      <c r="H17" s="443"/>
      <c r="I17" s="441"/>
      <c r="J17" s="447"/>
      <c r="K17" s="447"/>
      <c r="L17" s="11"/>
    </row>
    <row r="18" spans="1:12" s="5" customFormat="1" ht="13.5" customHeight="1">
      <c r="A18" s="7"/>
      <c r="B18" s="7"/>
      <c r="C18" s="8"/>
      <c r="D18" s="135"/>
      <c r="E18" s="9"/>
      <c r="F18" s="7"/>
      <c r="G18" s="7"/>
      <c r="H18" s="7"/>
      <c r="I18" s="10"/>
      <c r="J18" s="10"/>
      <c r="K18" s="11"/>
      <c r="L18" s="11"/>
    </row>
    <row r="19" spans="1:12" s="5" customFormat="1" ht="13.5" customHeight="1">
      <c r="A19" s="162" t="s">
        <v>1055</v>
      </c>
      <c r="B19" s="7"/>
      <c r="C19" s="8"/>
      <c r="D19" s="135"/>
      <c r="E19" s="9"/>
      <c r="F19" s="7"/>
      <c r="G19" s="7"/>
      <c r="H19" s="26"/>
      <c r="I19" s="7"/>
      <c r="J19" s="10"/>
      <c r="K19" s="10"/>
      <c r="L19" s="11"/>
    </row>
    <row r="20" spans="1:12" s="5" customFormat="1" ht="15.75" customHeight="1">
      <c r="A20" s="10"/>
      <c r="B20" s="10"/>
      <c r="C20" s="11"/>
      <c r="D20" s="137"/>
      <c r="E20" s="12"/>
      <c r="F20" s="13"/>
      <c r="G20" s="10"/>
      <c r="H20" s="27"/>
      <c r="I20" s="10"/>
      <c r="J20" s="10"/>
      <c r="K20" s="10"/>
      <c r="L20" s="11"/>
    </row>
    <row r="21" spans="1:12" s="24" customFormat="1" ht="34.5" customHeight="1">
      <c r="A21" s="29" t="s">
        <v>1465</v>
      </c>
      <c r="B21" s="30" t="s">
        <v>1466</v>
      </c>
      <c r="C21" s="30" t="s">
        <v>1467</v>
      </c>
      <c r="D21" s="30" t="s">
        <v>1468</v>
      </c>
      <c r="E21" s="31"/>
      <c r="F21" s="32" t="s">
        <v>1555</v>
      </c>
      <c r="G21" s="30" t="s">
        <v>1474</v>
      </c>
      <c r="H21" s="32"/>
      <c r="I21" s="30"/>
      <c r="J21" s="150"/>
      <c r="K21" s="32"/>
      <c r="L21" s="30"/>
    </row>
    <row r="22" spans="1:12" s="24" customFormat="1" ht="12.75" customHeight="1">
      <c r="A22" s="33" t="s">
        <v>1526</v>
      </c>
      <c r="B22" s="34" t="s">
        <v>1527</v>
      </c>
      <c r="C22" s="119" t="s">
        <v>1528</v>
      </c>
      <c r="D22" s="34" t="s">
        <v>1529</v>
      </c>
      <c r="E22" s="34" t="s">
        <v>1134</v>
      </c>
      <c r="F22" s="34" t="s">
        <v>1135</v>
      </c>
      <c r="G22" s="34" t="s">
        <v>1136</v>
      </c>
      <c r="H22" s="34"/>
      <c r="I22" s="34"/>
      <c r="J22" s="151"/>
      <c r="K22" s="34"/>
      <c r="L22" s="34"/>
    </row>
    <row r="23" spans="1:12" s="23" customFormat="1" ht="18.75" customHeight="1">
      <c r="A23" s="19"/>
      <c r="B23" s="19"/>
      <c r="C23" s="54"/>
      <c r="D23" s="138"/>
      <c r="E23" s="21"/>
      <c r="F23" s="22"/>
      <c r="G23" s="19"/>
      <c r="H23" s="64"/>
      <c r="I23" s="61"/>
      <c r="J23" s="61"/>
      <c r="K23" s="61"/>
      <c r="L23" s="65"/>
    </row>
    <row r="24" spans="1:12" s="23" customFormat="1" ht="12" customHeight="1">
      <c r="A24" s="196"/>
      <c r="B24" s="166"/>
      <c r="C24" s="184"/>
      <c r="D24" s="197"/>
      <c r="E24" s="195"/>
      <c r="F24" s="195"/>
      <c r="G24" s="198"/>
      <c r="H24" s="189"/>
      <c r="I24" s="187"/>
      <c r="J24" s="190"/>
      <c r="K24" s="191"/>
      <c r="L24" s="193"/>
    </row>
    <row r="25" spans="1:12" s="66" customFormat="1" ht="12" customHeight="1">
      <c r="A25" s="61"/>
      <c r="B25" s="61"/>
      <c r="C25" s="118" t="s">
        <v>1424</v>
      </c>
      <c r="D25" s="139"/>
      <c r="E25" s="62"/>
      <c r="F25" s="63"/>
      <c r="G25" s="61"/>
      <c r="H25" s="189"/>
      <c r="I25" s="187"/>
      <c r="J25" s="190"/>
      <c r="K25" s="191"/>
      <c r="L25" s="193"/>
    </row>
    <row r="26" spans="1:12" s="66" customFormat="1" ht="13.5" customHeight="1">
      <c r="A26" s="61"/>
      <c r="B26" s="61"/>
      <c r="C26" s="118"/>
      <c r="D26" s="139"/>
      <c r="E26" s="62"/>
      <c r="F26" s="63"/>
      <c r="G26" s="61"/>
      <c r="H26" s="64"/>
      <c r="I26" s="61"/>
      <c r="J26" s="61"/>
      <c r="K26" s="61"/>
      <c r="L26" s="65"/>
    </row>
    <row r="27" spans="1:12" s="66" customFormat="1" ht="13.5" customHeight="1">
      <c r="A27" s="61"/>
      <c r="B27" s="61"/>
      <c r="C27" s="67"/>
      <c r="D27" s="139"/>
      <c r="E27" s="62"/>
      <c r="F27" s="63"/>
      <c r="G27" s="61"/>
      <c r="H27" s="64"/>
      <c r="I27" s="61"/>
      <c r="J27" s="61"/>
      <c r="K27" s="61"/>
      <c r="L27" s="65"/>
    </row>
    <row r="28" spans="1:12" s="14" customFormat="1" ht="13.5" customHeight="1">
      <c r="A28" s="196" t="s">
        <v>1471</v>
      </c>
      <c r="B28" s="166"/>
      <c r="C28" s="184" t="s">
        <v>1414</v>
      </c>
      <c r="D28" s="173" t="s">
        <v>1525</v>
      </c>
      <c r="E28" s="187" t="s">
        <v>1525</v>
      </c>
      <c r="F28" s="187"/>
      <c r="G28" s="187"/>
      <c r="H28" s="189"/>
      <c r="I28" s="187"/>
      <c r="J28" s="74"/>
      <c r="K28" s="75"/>
      <c r="L28" s="48"/>
    </row>
    <row r="29" spans="1:12" s="14" customFormat="1" ht="13.5" customHeight="1">
      <c r="A29" s="166"/>
      <c r="B29" s="166"/>
      <c r="C29" s="165"/>
      <c r="D29" s="173" t="s">
        <v>1525</v>
      </c>
      <c r="E29" s="187" t="s">
        <v>1525</v>
      </c>
      <c r="F29" s="187"/>
      <c r="G29" s="187"/>
      <c r="H29" s="189"/>
      <c r="I29" s="187"/>
      <c r="J29" s="77"/>
      <c r="K29" s="78"/>
      <c r="L29" s="48"/>
    </row>
    <row r="30" spans="1:12" s="133" customFormat="1" ht="13.5" customHeight="1">
      <c r="A30" s="166">
        <v>1</v>
      </c>
      <c r="B30" s="166"/>
      <c r="C30" s="165" t="s">
        <v>1399</v>
      </c>
      <c r="D30" s="173" t="s">
        <v>1530</v>
      </c>
      <c r="E30" s="187" t="s">
        <v>1525</v>
      </c>
      <c r="F30" s="187"/>
      <c r="G30" s="199">
        <f>G51</f>
        <v>0</v>
      </c>
      <c r="H30" s="189"/>
      <c r="I30" s="187"/>
      <c r="J30" s="190"/>
      <c r="K30" s="191"/>
      <c r="L30" s="192"/>
    </row>
    <row r="31" spans="1:12" s="133" customFormat="1" ht="13.5" customHeight="1">
      <c r="A31" s="166">
        <v>2</v>
      </c>
      <c r="B31" s="166"/>
      <c r="C31" s="165" t="s">
        <v>1400</v>
      </c>
      <c r="D31" s="173" t="s">
        <v>1530</v>
      </c>
      <c r="E31" s="187"/>
      <c r="F31" s="187"/>
      <c r="G31" s="199">
        <f>G74</f>
        <v>0</v>
      </c>
      <c r="H31" s="189"/>
      <c r="I31" s="187"/>
      <c r="J31" s="190"/>
      <c r="K31" s="191"/>
      <c r="L31" s="193"/>
    </row>
    <row r="32" spans="1:12" s="133" customFormat="1" ht="13.5" customHeight="1">
      <c r="A32" s="166">
        <v>3</v>
      </c>
      <c r="B32" s="166"/>
      <c r="C32" s="165" t="s">
        <v>1423</v>
      </c>
      <c r="D32" s="173" t="s">
        <v>1530</v>
      </c>
      <c r="E32" s="187"/>
      <c r="F32" s="187"/>
      <c r="G32" s="199">
        <f>G82</f>
        <v>0</v>
      </c>
      <c r="H32" s="189"/>
      <c r="I32" s="187"/>
      <c r="J32" s="190"/>
      <c r="K32" s="191"/>
      <c r="L32" s="193"/>
    </row>
    <row r="33" spans="1:12" s="133" customFormat="1" ht="13.5" customHeight="1">
      <c r="A33" s="166"/>
      <c r="B33" s="166"/>
      <c r="C33" s="165"/>
      <c r="D33" s="173"/>
      <c r="E33" s="187"/>
      <c r="F33" s="187"/>
      <c r="G33" s="199"/>
      <c r="H33" s="189"/>
      <c r="I33" s="187"/>
      <c r="J33" s="190"/>
      <c r="K33" s="191"/>
      <c r="L33" s="193"/>
    </row>
    <row r="34" spans="1:12" s="133" customFormat="1" ht="13.5" customHeight="1">
      <c r="A34" s="196" t="s">
        <v>1471</v>
      </c>
      <c r="B34" s="196"/>
      <c r="C34" s="184" t="s">
        <v>1415</v>
      </c>
      <c r="D34" s="197" t="s">
        <v>1530</v>
      </c>
      <c r="E34" s="195"/>
      <c r="F34" s="195"/>
      <c r="G34" s="198">
        <f>SUM(G30:G33)</f>
        <v>0</v>
      </c>
      <c r="H34" s="194"/>
      <c r="I34" s="195"/>
      <c r="J34" s="190"/>
      <c r="K34" s="191"/>
      <c r="L34" s="193"/>
    </row>
    <row r="35" spans="1:12" s="133" customFormat="1" ht="13.5" customHeight="1">
      <c r="A35" s="166"/>
      <c r="B35" s="166"/>
      <c r="C35" s="165"/>
      <c r="D35" s="173"/>
      <c r="E35" s="187"/>
      <c r="F35" s="187"/>
      <c r="G35" s="199"/>
      <c r="H35" s="189"/>
      <c r="I35" s="187"/>
      <c r="J35" s="190"/>
      <c r="K35" s="191"/>
      <c r="L35" s="193"/>
    </row>
    <row r="36" spans="1:12" s="133" customFormat="1" ht="13.5" customHeight="1">
      <c r="A36" s="166"/>
      <c r="B36" s="166"/>
      <c r="C36" s="165"/>
      <c r="D36" s="173"/>
      <c r="E36" s="187"/>
      <c r="F36" s="187"/>
      <c r="G36" s="199"/>
      <c r="H36" s="189"/>
      <c r="I36" s="187"/>
      <c r="J36" s="190"/>
      <c r="K36" s="191"/>
      <c r="L36" s="193"/>
    </row>
    <row r="37" spans="1:12" s="133" customFormat="1" ht="13.5" customHeight="1">
      <c r="A37" s="166"/>
      <c r="B37" s="166"/>
      <c r="C37" s="165"/>
      <c r="D37" s="173"/>
      <c r="E37" s="187"/>
      <c r="F37" s="187"/>
      <c r="G37" s="199"/>
      <c r="H37" s="189"/>
      <c r="I37" s="187"/>
      <c r="J37" s="190"/>
      <c r="K37" s="191"/>
      <c r="L37" s="193"/>
    </row>
    <row r="38" spans="1:12" s="133" customFormat="1" ht="13.5" customHeight="1">
      <c r="A38" s="166"/>
      <c r="B38" s="166"/>
      <c r="C38" s="184" t="s">
        <v>1461</v>
      </c>
      <c r="D38" s="173"/>
      <c r="E38" s="187"/>
      <c r="F38" s="187"/>
      <c r="G38" s="199"/>
      <c r="H38" s="189"/>
      <c r="I38" s="187"/>
      <c r="J38" s="190"/>
      <c r="K38" s="191"/>
      <c r="L38" s="193"/>
    </row>
    <row r="39" spans="1:12" s="133" customFormat="1" ht="13.5" customHeight="1">
      <c r="A39" s="166"/>
      <c r="B39" s="166"/>
      <c r="C39" s="165"/>
      <c r="D39" s="173"/>
      <c r="E39" s="187"/>
      <c r="F39" s="187"/>
      <c r="G39" s="199"/>
      <c r="H39" s="189"/>
      <c r="I39" s="187"/>
      <c r="J39" s="190"/>
      <c r="K39" s="191"/>
      <c r="L39" s="193"/>
    </row>
    <row r="40" spans="1:12" s="133" customFormat="1" ht="13.5" customHeight="1">
      <c r="A40" s="166">
        <f>A91</f>
        <v>1</v>
      </c>
      <c r="B40" s="166"/>
      <c r="C40" s="172" t="str">
        <f>C91</f>
        <v>Zemní práce</v>
      </c>
      <c r="D40" s="173" t="s">
        <v>1530</v>
      </c>
      <c r="E40" s="187"/>
      <c r="F40" s="187"/>
      <c r="G40" s="199">
        <f>G131</f>
        <v>0</v>
      </c>
      <c r="H40" s="189"/>
      <c r="I40" s="187"/>
      <c r="J40" s="190"/>
      <c r="K40" s="191"/>
      <c r="L40" s="193"/>
    </row>
    <row r="41" spans="1:12" s="133" customFormat="1" ht="13.5" customHeight="1">
      <c r="A41" s="166">
        <f>A135</f>
        <v>27</v>
      </c>
      <c r="B41" s="166"/>
      <c r="C41" s="172" t="str">
        <f>C148</f>
        <v>Základy</v>
      </c>
      <c r="D41" s="173" t="s">
        <v>1530</v>
      </c>
      <c r="E41" s="187"/>
      <c r="F41" s="187"/>
      <c r="G41" s="200">
        <f>G148</f>
        <v>0</v>
      </c>
      <c r="H41" s="189"/>
      <c r="I41" s="187"/>
      <c r="J41" s="190"/>
      <c r="K41" s="191"/>
      <c r="L41" s="193"/>
    </row>
    <row r="42" spans="1:12" s="133" customFormat="1" ht="13.5" customHeight="1">
      <c r="A42" s="166">
        <f>A152</f>
        <v>3</v>
      </c>
      <c r="B42" s="166"/>
      <c r="C42" s="172" t="str">
        <f>C152</f>
        <v>Svislé konstrukce</v>
      </c>
      <c r="D42" s="173" t="s">
        <v>1530</v>
      </c>
      <c r="E42" s="187"/>
      <c r="F42" s="187"/>
      <c r="G42" s="199">
        <f>G173</f>
        <v>0</v>
      </c>
      <c r="H42" s="189"/>
      <c r="I42" s="187"/>
      <c r="J42" s="190"/>
      <c r="K42" s="191"/>
      <c r="L42" s="193"/>
    </row>
    <row r="43" spans="1:12" s="133" customFormat="1" ht="13.5" customHeight="1">
      <c r="A43" s="166">
        <f>A179</f>
        <v>4</v>
      </c>
      <c r="B43" s="166"/>
      <c r="C43" s="172" t="str">
        <f>C202</f>
        <v>Vodorovné konstrukce</v>
      </c>
      <c r="D43" s="173" t="s">
        <v>1530</v>
      </c>
      <c r="E43" s="187"/>
      <c r="F43" s="187"/>
      <c r="G43" s="200">
        <f>G202</f>
        <v>0</v>
      </c>
      <c r="H43" s="189"/>
      <c r="I43" s="187"/>
      <c r="J43" s="190"/>
      <c r="K43" s="191"/>
      <c r="L43" s="193"/>
    </row>
    <row r="44" spans="1:12" s="133" customFormat="1" ht="13.5" customHeight="1">
      <c r="A44" s="166">
        <f>A206</f>
        <v>5</v>
      </c>
      <c r="B44" s="166"/>
      <c r="C44" s="172" t="str">
        <f>C206</f>
        <v>Komunikace</v>
      </c>
      <c r="D44" s="173" t="s">
        <v>1530</v>
      </c>
      <c r="E44" s="187"/>
      <c r="F44" s="187"/>
      <c r="G44" s="199">
        <f>G227</f>
        <v>0</v>
      </c>
      <c r="H44" s="189"/>
      <c r="I44" s="187"/>
      <c r="J44" s="86"/>
      <c r="K44" s="87"/>
      <c r="L44" s="193"/>
    </row>
    <row r="45" spans="1:12" s="133" customFormat="1" ht="13.5" customHeight="1">
      <c r="A45" s="166">
        <f>A231</f>
        <v>6</v>
      </c>
      <c r="B45" s="166"/>
      <c r="C45" s="172" t="str">
        <f>C231</f>
        <v>Úpravy povrchů, podlahy, osazování</v>
      </c>
      <c r="D45" s="173" t="s">
        <v>1530</v>
      </c>
      <c r="E45" s="187"/>
      <c r="F45" s="187"/>
      <c r="G45" s="199">
        <f>G305</f>
        <v>0</v>
      </c>
      <c r="H45" s="189"/>
      <c r="I45" s="187"/>
      <c r="J45" s="190"/>
      <c r="K45" s="191"/>
      <c r="L45" s="193"/>
    </row>
    <row r="46" spans="1:12" s="133" customFormat="1" ht="13.5" customHeight="1">
      <c r="A46" s="166">
        <f>A310</f>
        <v>8</v>
      </c>
      <c r="B46" s="166"/>
      <c r="C46" s="172" t="str">
        <f>C310</f>
        <v>Trubní vedení</v>
      </c>
      <c r="D46" s="173" t="s">
        <v>1530</v>
      </c>
      <c r="E46" s="187"/>
      <c r="F46" s="187"/>
      <c r="G46" s="199">
        <f>G337</f>
        <v>0</v>
      </c>
      <c r="H46" s="189"/>
      <c r="I46" s="187"/>
      <c r="J46" s="190"/>
      <c r="K46" s="191"/>
      <c r="L46" s="193"/>
    </row>
    <row r="47" spans="1:12" s="133" customFormat="1" ht="13.5" customHeight="1">
      <c r="A47" s="166">
        <f>A341</f>
        <v>93</v>
      </c>
      <c r="B47" s="166"/>
      <c r="C47" s="172" t="str">
        <f>C341</f>
        <v>Dokončující konstrukce a práce</v>
      </c>
      <c r="D47" s="173" t="s">
        <v>1530</v>
      </c>
      <c r="E47" s="187"/>
      <c r="F47" s="187"/>
      <c r="G47" s="199">
        <f>G358</f>
        <v>0</v>
      </c>
      <c r="H47" s="189"/>
      <c r="I47" s="187"/>
      <c r="J47" s="190"/>
      <c r="K47" s="191"/>
      <c r="L47" s="193"/>
    </row>
    <row r="48" spans="1:12" s="133" customFormat="1" ht="13.5" customHeight="1">
      <c r="A48" s="166">
        <f>A362</f>
        <v>96</v>
      </c>
      <c r="B48" s="166"/>
      <c r="C48" s="172" t="str">
        <f>C362</f>
        <v>Bourání</v>
      </c>
      <c r="D48" s="173" t="s">
        <v>1530</v>
      </c>
      <c r="E48" s="187"/>
      <c r="F48" s="187"/>
      <c r="G48" s="199">
        <f>G386</f>
        <v>0</v>
      </c>
      <c r="H48" s="189"/>
      <c r="I48" s="187"/>
      <c r="J48" s="190"/>
      <c r="K48" s="191"/>
      <c r="L48" s="193"/>
    </row>
    <row r="49" spans="1:12" s="133" customFormat="1" ht="13.5" customHeight="1">
      <c r="A49" s="166">
        <f>A390</f>
        <v>99</v>
      </c>
      <c r="B49" s="166"/>
      <c r="C49" s="172" t="str">
        <f>C390</f>
        <v>Přesun hmot</v>
      </c>
      <c r="D49" s="173" t="s">
        <v>1530</v>
      </c>
      <c r="E49" s="187"/>
      <c r="F49" s="187"/>
      <c r="G49" s="199">
        <f>G394</f>
        <v>0</v>
      </c>
      <c r="H49" s="189"/>
      <c r="I49" s="187"/>
      <c r="J49" s="190"/>
      <c r="K49" s="191"/>
      <c r="L49" s="193"/>
    </row>
    <row r="50" spans="1:12" s="133" customFormat="1" ht="13.5" customHeight="1">
      <c r="A50" s="166"/>
      <c r="B50" s="166"/>
      <c r="C50" s="165"/>
      <c r="D50" s="173"/>
      <c r="E50" s="187"/>
      <c r="F50" s="187"/>
      <c r="G50" s="199"/>
      <c r="H50" s="189"/>
      <c r="I50" s="187"/>
      <c r="J50" s="190"/>
      <c r="K50" s="191"/>
      <c r="L50" s="193"/>
    </row>
    <row r="51" spans="1:12" s="133" customFormat="1" ht="13.5" customHeight="1">
      <c r="A51" s="196"/>
      <c r="B51" s="196"/>
      <c r="C51" s="184" t="s">
        <v>1462</v>
      </c>
      <c r="D51" s="197" t="s">
        <v>1530</v>
      </c>
      <c r="E51" s="195"/>
      <c r="F51" s="195"/>
      <c r="G51" s="198">
        <f>SUM(G40:G50)</f>
        <v>0</v>
      </c>
      <c r="H51" s="194"/>
      <c r="I51" s="195"/>
      <c r="J51" s="190"/>
      <c r="K51" s="191"/>
      <c r="L51" s="193"/>
    </row>
    <row r="52" spans="1:12" s="133" customFormat="1" ht="13.5" customHeight="1">
      <c r="A52" s="166"/>
      <c r="B52" s="166"/>
      <c r="C52" s="165"/>
      <c r="D52" s="173"/>
      <c r="E52" s="187"/>
      <c r="F52" s="187"/>
      <c r="G52" s="199"/>
      <c r="H52" s="189"/>
      <c r="I52" s="187"/>
      <c r="J52" s="190"/>
      <c r="K52" s="191"/>
      <c r="L52" s="193"/>
    </row>
    <row r="53" spans="1:12" s="133" customFormat="1" ht="13.5" customHeight="1">
      <c r="A53" s="166"/>
      <c r="B53" s="166"/>
      <c r="C53" s="165"/>
      <c r="D53" s="173"/>
      <c r="E53" s="187"/>
      <c r="F53" s="187"/>
      <c r="G53" s="199"/>
      <c r="H53" s="189"/>
      <c r="I53" s="187"/>
      <c r="J53" s="190"/>
      <c r="K53" s="191"/>
      <c r="L53" s="193"/>
    </row>
    <row r="54" spans="1:12" s="133" customFormat="1" ht="13.5" customHeight="1">
      <c r="A54" s="166"/>
      <c r="B54" s="166"/>
      <c r="C54" s="165"/>
      <c r="D54" s="173"/>
      <c r="E54" s="187"/>
      <c r="F54" s="187"/>
      <c r="G54" s="199"/>
      <c r="H54" s="189"/>
      <c r="I54" s="187"/>
      <c r="J54" s="190"/>
      <c r="K54" s="191"/>
      <c r="L54" s="193"/>
    </row>
    <row r="55" spans="1:12" s="133" customFormat="1" ht="13.5" customHeight="1">
      <c r="A55" s="166"/>
      <c r="B55" s="166"/>
      <c r="C55" s="184" t="s">
        <v>1556</v>
      </c>
      <c r="D55" s="173"/>
      <c r="E55" s="187"/>
      <c r="F55" s="187"/>
      <c r="G55" s="199"/>
      <c r="H55" s="189"/>
      <c r="I55" s="187"/>
      <c r="J55" s="190"/>
      <c r="K55" s="191"/>
      <c r="L55" s="193"/>
    </row>
    <row r="56" spans="1:12" s="133" customFormat="1" ht="13.5" customHeight="1">
      <c r="A56" s="166"/>
      <c r="B56" s="166"/>
      <c r="C56" s="165"/>
      <c r="D56" s="173"/>
      <c r="E56" s="187"/>
      <c r="F56" s="187"/>
      <c r="G56" s="199"/>
      <c r="H56" s="189"/>
      <c r="I56" s="187"/>
      <c r="J56" s="190"/>
      <c r="K56" s="191"/>
      <c r="L56" s="193"/>
    </row>
    <row r="57" spans="1:12" s="14" customFormat="1" ht="13.5" customHeight="1">
      <c r="A57" s="166">
        <f>A398</f>
        <v>711</v>
      </c>
      <c r="B57" s="166"/>
      <c r="C57" s="172" t="str">
        <f>C398</f>
        <v>Izolace proti vodě</v>
      </c>
      <c r="D57" s="173" t="s">
        <v>1530</v>
      </c>
      <c r="E57" s="187"/>
      <c r="F57" s="187"/>
      <c r="G57" s="199">
        <f>G413</f>
        <v>0</v>
      </c>
      <c r="H57" s="189"/>
      <c r="I57" s="187"/>
      <c r="J57" s="77"/>
      <c r="K57" s="78"/>
      <c r="L57" s="48"/>
    </row>
    <row r="58" spans="1:12" s="133" customFormat="1" ht="13.5" customHeight="1">
      <c r="A58" s="166">
        <f>A417</f>
        <v>712</v>
      </c>
      <c r="B58" s="166"/>
      <c r="C58" s="172" t="str">
        <f>C417</f>
        <v>Povlakové krytiny</v>
      </c>
      <c r="D58" s="173" t="s">
        <v>1530</v>
      </c>
      <c r="E58" s="187"/>
      <c r="F58" s="187"/>
      <c r="G58" s="199">
        <f>G432</f>
        <v>0</v>
      </c>
      <c r="H58" s="189"/>
      <c r="I58" s="187"/>
      <c r="J58" s="190"/>
      <c r="K58" s="191"/>
      <c r="L58" s="193"/>
    </row>
    <row r="59" spans="1:12" s="133" customFormat="1" ht="13.5" customHeight="1">
      <c r="A59" s="166">
        <f>A439</f>
        <v>713</v>
      </c>
      <c r="B59" s="166"/>
      <c r="C59" s="172" t="str">
        <f>C439</f>
        <v>Izolace tepelné</v>
      </c>
      <c r="D59" s="173" t="s">
        <v>1530</v>
      </c>
      <c r="E59" s="187"/>
      <c r="F59" s="187"/>
      <c r="G59" s="199">
        <f>G466</f>
        <v>0</v>
      </c>
      <c r="H59" s="189"/>
      <c r="I59" s="187"/>
      <c r="J59" s="190"/>
      <c r="K59" s="191"/>
      <c r="L59" s="193"/>
    </row>
    <row r="60" spans="1:12" s="133" customFormat="1" ht="13.5" customHeight="1">
      <c r="A60" s="166">
        <f>A574</f>
        <v>721</v>
      </c>
      <c r="B60" s="166"/>
      <c r="C60" s="172" t="str">
        <f>C574</f>
        <v>Zdravotechnika</v>
      </c>
      <c r="D60" s="173" t="s">
        <v>1530</v>
      </c>
      <c r="E60" s="187"/>
      <c r="F60" s="187"/>
      <c r="G60" s="199">
        <f>G574</f>
        <v>0</v>
      </c>
      <c r="H60" s="189"/>
      <c r="I60" s="187"/>
      <c r="J60" s="190"/>
      <c r="K60" s="191"/>
      <c r="L60" s="193"/>
    </row>
    <row r="61" spans="1:12" s="133" customFormat="1" ht="13.5" customHeight="1">
      <c r="A61" s="166">
        <f>A578</f>
        <v>731</v>
      </c>
      <c r="B61" s="166"/>
      <c r="C61" s="172" t="str">
        <f>C698</f>
        <v>Ústřední vytápění</v>
      </c>
      <c r="D61" s="173" t="s">
        <v>1530</v>
      </c>
      <c r="E61" s="187"/>
      <c r="F61" s="187"/>
      <c r="G61" s="200">
        <f>G698</f>
        <v>0</v>
      </c>
      <c r="H61" s="189"/>
      <c r="I61" s="187"/>
      <c r="J61" s="190"/>
      <c r="K61" s="191"/>
      <c r="L61" s="193"/>
    </row>
    <row r="62" spans="1:12" s="133" customFormat="1" ht="13.5" customHeight="1">
      <c r="A62" s="166">
        <f>A702</f>
        <v>741</v>
      </c>
      <c r="B62" s="166"/>
      <c r="C62" s="172" t="str">
        <f>C723</f>
        <v>Elektromontážní práce - Silnoproud</v>
      </c>
      <c r="D62" s="173" t="s">
        <v>1530</v>
      </c>
      <c r="E62" s="187"/>
      <c r="F62" s="187"/>
      <c r="G62" s="200">
        <f>G723</f>
        <v>0</v>
      </c>
      <c r="H62" s="189"/>
      <c r="I62" s="187"/>
      <c r="J62" s="190"/>
      <c r="K62" s="191"/>
      <c r="L62" s="193"/>
    </row>
    <row r="63" spans="1:12" s="133" customFormat="1" ht="13.5" customHeight="1">
      <c r="A63" s="166">
        <f>A727</f>
        <v>762</v>
      </c>
      <c r="B63" s="166"/>
      <c r="C63" s="172" t="str">
        <f>C732</f>
        <v>Konstrukce tesařské</v>
      </c>
      <c r="D63" s="173" t="s">
        <v>1530</v>
      </c>
      <c r="E63" s="187"/>
      <c r="F63" s="187"/>
      <c r="G63" s="200">
        <f>G732</f>
        <v>0</v>
      </c>
      <c r="H63" s="189"/>
      <c r="I63" s="187"/>
      <c r="J63" s="190"/>
      <c r="K63" s="191"/>
      <c r="L63" s="193"/>
    </row>
    <row r="64" spans="1:12" s="133" customFormat="1" ht="13.5" customHeight="1">
      <c r="A64" s="166">
        <f>A736</f>
        <v>763</v>
      </c>
      <c r="B64" s="166"/>
      <c r="C64" s="172" t="str">
        <f>C770</f>
        <v>Dřevostavby, sádrokartony</v>
      </c>
      <c r="D64" s="173" t="s">
        <v>1530</v>
      </c>
      <c r="E64" s="187"/>
      <c r="F64" s="187"/>
      <c r="G64" s="200">
        <f>G770</f>
        <v>0</v>
      </c>
      <c r="H64" s="189"/>
      <c r="I64" s="187"/>
      <c r="J64" s="190"/>
      <c r="K64" s="191"/>
      <c r="L64" s="193"/>
    </row>
    <row r="65" spans="1:12" s="133" customFormat="1" ht="13.5" customHeight="1">
      <c r="A65" s="166">
        <f>A774</f>
        <v>764</v>
      </c>
      <c r="B65" s="166"/>
      <c r="C65" s="172" t="str">
        <f>C774</f>
        <v>Konstrukce klempířské poplastovaný plech dle PD</v>
      </c>
      <c r="D65" s="173" t="s">
        <v>1530</v>
      </c>
      <c r="E65" s="187"/>
      <c r="F65" s="187"/>
      <c r="G65" s="199">
        <f>G788</f>
        <v>0</v>
      </c>
      <c r="H65" s="189"/>
      <c r="I65" s="187"/>
      <c r="J65" s="86"/>
      <c r="K65" s="87"/>
      <c r="L65" s="193"/>
    </row>
    <row r="66" spans="1:12" s="133" customFormat="1" ht="13.5" customHeight="1">
      <c r="A66" s="166">
        <f>A792</f>
        <v>766</v>
      </c>
      <c r="B66" s="166"/>
      <c r="C66" s="172" t="str">
        <f>C830</f>
        <v>Konstrukce truhlářské</v>
      </c>
      <c r="D66" s="173" t="s">
        <v>1530</v>
      </c>
      <c r="E66" s="187"/>
      <c r="F66" s="187"/>
      <c r="G66" s="200">
        <f>G830</f>
        <v>0</v>
      </c>
      <c r="H66" s="189"/>
      <c r="I66" s="187"/>
      <c r="J66" s="190"/>
      <c r="K66" s="191"/>
      <c r="L66" s="193"/>
    </row>
    <row r="67" spans="1:12" s="133" customFormat="1" ht="13.5" customHeight="1">
      <c r="A67" s="166">
        <f>A833</f>
        <v>767</v>
      </c>
      <c r="B67" s="166"/>
      <c r="C67" s="172" t="str">
        <f>C833</f>
        <v>Konstrukce zámečnické</v>
      </c>
      <c r="D67" s="173" t="s">
        <v>1530</v>
      </c>
      <c r="E67" s="187"/>
      <c r="F67" s="187"/>
      <c r="G67" s="199">
        <f>G864</f>
        <v>0</v>
      </c>
      <c r="H67" s="189"/>
      <c r="I67" s="187"/>
      <c r="J67" s="190"/>
      <c r="K67" s="191"/>
      <c r="L67" s="193"/>
    </row>
    <row r="68" spans="1:12" s="133" customFormat="1" ht="13.5" customHeight="1">
      <c r="A68" s="166">
        <f>A868</f>
        <v>771</v>
      </c>
      <c r="B68" s="166"/>
      <c r="C68" s="172" t="str">
        <f>C880</f>
        <v>Podlahy z dlaždic</v>
      </c>
      <c r="D68" s="173" t="s">
        <v>1530</v>
      </c>
      <c r="E68" s="187"/>
      <c r="F68" s="187"/>
      <c r="G68" s="200">
        <f>G880</f>
        <v>0</v>
      </c>
      <c r="H68" s="189"/>
      <c r="I68" s="187"/>
      <c r="J68" s="190"/>
      <c r="K68" s="191"/>
      <c r="L68" s="193"/>
    </row>
    <row r="69" spans="1:12" s="133" customFormat="1" ht="13.5" customHeight="1">
      <c r="A69" s="166">
        <f>A884</f>
        <v>776</v>
      </c>
      <c r="B69" s="166"/>
      <c r="C69" s="172" t="str">
        <f>C895</f>
        <v>Krytiny povlakové</v>
      </c>
      <c r="D69" s="173" t="s">
        <v>1530</v>
      </c>
      <c r="E69" s="187"/>
      <c r="F69" s="187"/>
      <c r="G69" s="200">
        <f>G895</f>
        <v>0</v>
      </c>
      <c r="H69" s="189"/>
      <c r="I69" s="187"/>
      <c r="J69" s="190"/>
      <c r="K69" s="191"/>
      <c r="L69" s="193"/>
    </row>
    <row r="70" spans="1:12" s="133" customFormat="1" ht="13.5" customHeight="1">
      <c r="A70" s="166">
        <f>A899</f>
        <v>781</v>
      </c>
      <c r="B70" s="166"/>
      <c r="C70" s="172" t="str">
        <f>C911</f>
        <v>Obklady keramické</v>
      </c>
      <c r="D70" s="173" t="s">
        <v>1530</v>
      </c>
      <c r="E70" s="187"/>
      <c r="F70" s="187"/>
      <c r="G70" s="200">
        <f>G911</f>
        <v>0</v>
      </c>
      <c r="H70" s="189"/>
      <c r="I70" s="187"/>
      <c r="J70" s="190"/>
      <c r="K70" s="191"/>
      <c r="L70" s="193"/>
    </row>
    <row r="71" spans="1:12" s="133" customFormat="1" ht="13.5" customHeight="1">
      <c r="A71" s="166">
        <f>A915</f>
        <v>783</v>
      </c>
      <c r="B71" s="166"/>
      <c r="C71" s="172" t="str">
        <f>C915</f>
        <v>Nátěry</v>
      </c>
      <c r="D71" s="173" t="s">
        <v>1530</v>
      </c>
      <c r="E71" s="187"/>
      <c r="F71" s="187"/>
      <c r="G71" s="199">
        <f>G919</f>
        <v>0</v>
      </c>
      <c r="H71" s="189"/>
      <c r="I71" s="187"/>
      <c r="J71" s="190"/>
      <c r="K71" s="191"/>
      <c r="L71" s="193"/>
    </row>
    <row r="72" spans="1:12" s="133" customFormat="1" ht="13.5" customHeight="1">
      <c r="A72" s="166">
        <f>A923</f>
        <v>784</v>
      </c>
      <c r="B72" s="166"/>
      <c r="C72" s="172" t="str">
        <f>C923</f>
        <v>Malby</v>
      </c>
      <c r="D72" s="173" t="s">
        <v>1530</v>
      </c>
      <c r="E72" s="187"/>
      <c r="F72" s="187"/>
      <c r="G72" s="199">
        <f>G929</f>
        <v>0</v>
      </c>
      <c r="H72" s="189"/>
      <c r="I72" s="187"/>
      <c r="J72" s="190"/>
      <c r="K72" s="191"/>
      <c r="L72" s="193"/>
    </row>
    <row r="73" spans="1:12" s="133" customFormat="1" ht="13.5" customHeight="1">
      <c r="A73" s="166"/>
      <c r="B73" s="166"/>
      <c r="C73" s="165"/>
      <c r="D73" s="173"/>
      <c r="E73" s="187"/>
      <c r="F73" s="187"/>
      <c r="G73" s="199"/>
      <c r="H73" s="189"/>
      <c r="I73" s="187"/>
      <c r="J73" s="190"/>
      <c r="K73" s="191"/>
      <c r="L73" s="193"/>
    </row>
    <row r="74" spans="1:12" s="133" customFormat="1" ht="13.5" customHeight="1">
      <c r="A74" s="196"/>
      <c r="B74" s="196"/>
      <c r="C74" s="184" t="s">
        <v>1463</v>
      </c>
      <c r="D74" s="197" t="s">
        <v>1530</v>
      </c>
      <c r="E74" s="195"/>
      <c r="F74" s="195"/>
      <c r="G74" s="198">
        <f>SUM(G57:G73)</f>
        <v>0</v>
      </c>
      <c r="H74" s="194"/>
      <c r="I74" s="195"/>
      <c r="J74" s="190"/>
      <c r="K74" s="191"/>
      <c r="L74" s="193"/>
    </row>
    <row r="75" spans="1:12" s="133" customFormat="1" ht="13.5" customHeight="1">
      <c r="A75" s="196"/>
      <c r="B75" s="196"/>
      <c r="C75" s="184"/>
      <c r="D75" s="197"/>
      <c r="E75" s="195"/>
      <c r="F75" s="195"/>
      <c r="G75" s="198"/>
      <c r="H75" s="194"/>
      <c r="I75" s="195"/>
      <c r="J75" s="190"/>
      <c r="K75" s="191"/>
      <c r="L75" s="193"/>
    </row>
    <row r="76" spans="1:12" s="133" customFormat="1" ht="13.5" customHeight="1">
      <c r="A76" s="196"/>
      <c r="B76" s="196"/>
      <c r="C76" s="184"/>
      <c r="D76" s="197"/>
      <c r="E76" s="195"/>
      <c r="F76" s="195"/>
      <c r="G76" s="198"/>
      <c r="H76" s="194"/>
      <c r="I76" s="195"/>
      <c r="J76" s="190"/>
      <c r="K76" s="191"/>
      <c r="L76" s="193"/>
    </row>
    <row r="77" spans="1:12" s="133" customFormat="1" ht="13.5" customHeight="1">
      <c r="A77" s="196"/>
      <c r="B77" s="196"/>
      <c r="C77" s="184"/>
      <c r="D77" s="197"/>
      <c r="E77" s="195"/>
      <c r="F77" s="195"/>
      <c r="G77" s="198"/>
      <c r="H77" s="194"/>
      <c r="I77" s="195"/>
      <c r="J77" s="190"/>
      <c r="K77" s="191"/>
      <c r="L77" s="193"/>
    </row>
    <row r="78" spans="1:12" s="133" customFormat="1" ht="13.5" customHeight="1">
      <c r="A78" s="166"/>
      <c r="B78" s="166"/>
      <c r="C78" s="184" t="s">
        <v>1493</v>
      </c>
      <c r="D78" s="173"/>
      <c r="E78" s="187"/>
      <c r="F78" s="187"/>
      <c r="G78" s="187"/>
      <c r="H78" s="194"/>
      <c r="I78" s="195"/>
      <c r="J78" s="190"/>
      <c r="K78" s="191"/>
      <c r="L78" s="193"/>
    </row>
    <row r="79" spans="1:12" s="133" customFormat="1" ht="13.5" customHeight="1">
      <c r="A79" s="166"/>
      <c r="B79" s="166"/>
      <c r="C79" s="184"/>
      <c r="D79" s="173"/>
      <c r="E79" s="187"/>
      <c r="F79" s="187"/>
      <c r="G79" s="187"/>
      <c r="H79" s="194"/>
      <c r="I79" s="195"/>
      <c r="J79" s="190"/>
      <c r="K79" s="191"/>
      <c r="L79" s="193"/>
    </row>
    <row r="80" spans="1:12" s="133" customFormat="1" ht="13.5" customHeight="1">
      <c r="A80" s="166">
        <v>1</v>
      </c>
      <c r="B80" s="166" t="str">
        <f>A949</f>
        <v>24 M</v>
      </c>
      <c r="C80" s="165" t="str">
        <f>C949</f>
        <v>Vzduchotechnika</v>
      </c>
      <c r="D80" s="173" t="s">
        <v>1371</v>
      </c>
      <c r="E80" s="174"/>
      <c r="F80" s="174"/>
      <c r="G80" s="187">
        <f>G949</f>
        <v>0</v>
      </c>
      <c r="H80" s="194"/>
      <c r="I80" s="195"/>
      <c r="J80" s="190"/>
      <c r="K80" s="191"/>
      <c r="L80" s="193"/>
    </row>
    <row r="81" spans="1:12" s="133" customFormat="1" ht="13.5" customHeight="1">
      <c r="A81" s="166"/>
      <c r="B81" s="166"/>
      <c r="C81" s="165"/>
      <c r="D81" s="173"/>
      <c r="E81" s="187"/>
      <c r="F81" s="187"/>
      <c r="G81" s="187"/>
      <c r="H81" s="194"/>
      <c r="I81" s="195"/>
      <c r="J81" s="190"/>
      <c r="K81" s="191"/>
      <c r="L81" s="193"/>
    </row>
    <row r="82" spans="1:12" s="133" customFormat="1" ht="13.5" customHeight="1">
      <c r="A82" s="196"/>
      <c r="B82" s="196"/>
      <c r="C82" s="184" t="s">
        <v>1620</v>
      </c>
      <c r="D82" s="197" t="s">
        <v>1530</v>
      </c>
      <c r="E82" s="195"/>
      <c r="F82" s="195"/>
      <c r="G82" s="195">
        <f>SUM(G80:G81)</f>
        <v>0</v>
      </c>
      <c r="H82" s="194"/>
      <c r="I82" s="195"/>
      <c r="J82" s="190"/>
      <c r="K82" s="191"/>
      <c r="L82" s="193"/>
    </row>
    <row r="83" spans="1:12" s="133" customFormat="1" ht="13.5" customHeight="1">
      <c r="A83" s="196"/>
      <c r="B83" s="196"/>
      <c r="C83" s="184"/>
      <c r="D83" s="197"/>
      <c r="E83" s="195"/>
      <c r="F83" s="195"/>
      <c r="G83" s="195"/>
      <c r="H83" s="194"/>
      <c r="I83" s="195"/>
      <c r="J83" s="190"/>
      <c r="K83" s="191"/>
      <c r="L83" s="193"/>
    </row>
    <row r="84" spans="1:12" s="133" customFormat="1" ht="13.5" customHeight="1">
      <c r="A84" s="196"/>
      <c r="B84" s="196"/>
      <c r="C84" s="184"/>
      <c r="D84" s="197"/>
      <c r="E84" s="195"/>
      <c r="F84" s="195"/>
      <c r="G84" s="195"/>
      <c r="H84" s="194"/>
      <c r="I84" s="195"/>
      <c r="J84" s="190"/>
      <c r="K84" s="191"/>
      <c r="L84" s="193"/>
    </row>
    <row r="85" spans="1:12" s="133" customFormat="1" ht="13.5" customHeight="1">
      <c r="A85" s="196"/>
      <c r="B85" s="196"/>
      <c r="C85" s="184"/>
      <c r="D85" s="197"/>
      <c r="E85" s="195"/>
      <c r="F85" s="195"/>
      <c r="G85" s="195"/>
      <c r="H85" s="194"/>
      <c r="I85" s="195"/>
      <c r="J85" s="190"/>
      <c r="K85" s="191"/>
      <c r="L85" s="193"/>
    </row>
    <row r="86" spans="1:12" s="133" customFormat="1" ht="13.5" customHeight="1">
      <c r="A86" s="196"/>
      <c r="B86" s="196"/>
      <c r="C86" s="184"/>
      <c r="D86" s="197"/>
      <c r="E86" s="195"/>
      <c r="F86" s="195"/>
      <c r="G86" s="195"/>
      <c r="H86" s="194"/>
      <c r="I86" s="195"/>
      <c r="J86" s="190"/>
      <c r="K86" s="191"/>
      <c r="L86" s="193"/>
    </row>
    <row r="87" spans="1:12" s="133" customFormat="1" ht="12" customHeight="1">
      <c r="A87" s="196"/>
      <c r="B87" s="196"/>
      <c r="C87" s="184"/>
      <c r="D87" s="197"/>
      <c r="E87" s="195"/>
      <c r="F87" s="195"/>
      <c r="G87" s="198"/>
      <c r="H87" s="194"/>
      <c r="I87" s="195"/>
      <c r="J87" s="190"/>
      <c r="K87" s="191"/>
      <c r="L87" s="193"/>
    </row>
    <row r="88" spans="1:12" s="133" customFormat="1" ht="41.25" customHeight="1">
      <c r="A88" s="40" t="s">
        <v>1465</v>
      </c>
      <c r="B88" s="41" t="s">
        <v>1466</v>
      </c>
      <c r="C88" s="41" t="s">
        <v>1467</v>
      </c>
      <c r="D88" s="41" t="s">
        <v>1468</v>
      </c>
      <c r="E88" s="42" t="s">
        <v>1469</v>
      </c>
      <c r="F88" s="201" t="s">
        <v>1475</v>
      </c>
      <c r="G88" s="41" t="s">
        <v>1476</v>
      </c>
      <c r="H88" s="44" t="s">
        <v>1477</v>
      </c>
      <c r="I88" s="41" t="s">
        <v>1478</v>
      </c>
      <c r="J88" s="41" t="s">
        <v>1479</v>
      </c>
      <c r="K88" s="41" t="s">
        <v>1354</v>
      </c>
      <c r="L88" s="35" t="s">
        <v>1396</v>
      </c>
    </row>
    <row r="89" spans="1:12" s="133" customFormat="1" ht="14.25" customHeight="1">
      <c r="A89" s="45" t="s">
        <v>1526</v>
      </c>
      <c r="B89" s="46" t="s">
        <v>1527</v>
      </c>
      <c r="C89" s="120" t="s">
        <v>1528</v>
      </c>
      <c r="D89" s="46" t="s">
        <v>1529</v>
      </c>
      <c r="E89" s="46" t="s">
        <v>1134</v>
      </c>
      <c r="F89" s="46" t="s">
        <v>1135</v>
      </c>
      <c r="G89" s="46" t="s">
        <v>1136</v>
      </c>
      <c r="H89" s="47" t="s">
        <v>1137</v>
      </c>
      <c r="I89" s="46" t="s">
        <v>1563</v>
      </c>
      <c r="J89" s="46" t="s">
        <v>1564</v>
      </c>
      <c r="K89" s="46" t="s">
        <v>1565</v>
      </c>
      <c r="L89" s="51" t="s">
        <v>1395</v>
      </c>
    </row>
    <row r="90" spans="1:12" s="133" customFormat="1" ht="12.75" customHeight="1">
      <c r="A90" s="202"/>
      <c r="B90" s="202"/>
      <c r="C90" s="203"/>
      <c r="D90" s="185"/>
      <c r="E90" s="185"/>
      <c r="F90" s="185"/>
      <c r="G90" s="185"/>
      <c r="H90" s="204"/>
      <c r="I90" s="185"/>
      <c r="J90" s="205"/>
      <c r="K90" s="206"/>
      <c r="L90" s="207"/>
    </row>
    <row r="91" spans="1:12" s="133" customFormat="1" ht="12.75" customHeight="1">
      <c r="A91" s="166">
        <v>1</v>
      </c>
      <c r="B91" s="166"/>
      <c r="C91" s="165" t="s">
        <v>1534</v>
      </c>
      <c r="D91" s="173"/>
      <c r="E91" s="187"/>
      <c r="F91" s="187"/>
      <c r="G91" s="187"/>
      <c r="H91" s="189"/>
      <c r="I91" s="187"/>
      <c r="J91" s="205"/>
      <c r="K91" s="206"/>
      <c r="L91" s="207" t="s">
        <v>1028</v>
      </c>
    </row>
    <row r="92" spans="1:12" s="133" customFormat="1" ht="12.75" customHeight="1">
      <c r="A92" s="166"/>
      <c r="B92" s="166"/>
      <c r="C92" s="165"/>
      <c r="D92" s="173"/>
      <c r="E92" s="187"/>
      <c r="F92" s="187"/>
      <c r="G92" s="187"/>
      <c r="H92" s="189"/>
      <c r="I92" s="187"/>
      <c r="J92" s="205"/>
      <c r="K92" s="206"/>
      <c r="L92" s="207"/>
    </row>
    <row r="93" spans="1:12" s="101" customFormat="1" ht="22.5" customHeight="1">
      <c r="A93" s="166">
        <v>1</v>
      </c>
      <c r="B93" s="166" t="s">
        <v>1611</v>
      </c>
      <c r="C93" s="165" t="s">
        <v>1321</v>
      </c>
      <c r="D93" s="173" t="s">
        <v>1535</v>
      </c>
      <c r="E93" s="187">
        <v>29.78</v>
      </c>
      <c r="F93" s="188"/>
      <c r="G93" s="174">
        <f>E93*F93</f>
        <v>0</v>
      </c>
      <c r="H93" s="208"/>
      <c r="I93" s="209"/>
      <c r="J93" s="210"/>
      <c r="K93" s="211"/>
      <c r="L93" s="212"/>
    </row>
    <row r="94" spans="1:12" s="101" customFormat="1" ht="24.75" customHeight="1">
      <c r="A94" s="166">
        <v>2</v>
      </c>
      <c r="B94" s="166" t="s">
        <v>1507</v>
      </c>
      <c r="C94" s="165" t="s">
        <v>1508</v>
      </c>
      <c r="D94" s="173" t="s">
        <v>1535</v>
      </c>
      <c r="E94" s="187">
        <v>192.89</v>
      </c>
      <c r="F94" s="188"/>
      <c r="G94" s="174">
        <f>E94*F94</f>
        <v>0</v>
      </c>
      <c r="H94" s="208"/>
      <c r="I94" s="209"/>
      <c r="J94" s="210"/>
      <c r="K94" s="211"/>
      <c r="L94" s="212"/>
    </row>
    <row r="95" spans="1:12" s="101" customFormat="1" ht="14.25" customHeight="1">
      <c r="A95" s="166"/>
      <c r="B95" s="166"/>
      <c r="C95" s="165" t="s">
        <v>1792</v>
      </c>
      <c r="D95" s="173" t="s">
        <v>1535</v>
      </c>
      <c r="E95" s="187"/>
      <c r="F95" s="188"/>
      <c r="G95" s="174"/>
      <c r="H95" s="208"/>
      <c r="I95" s="209"/>
      <c r="J95" s="210"/>
      <c r="K95" s="211"/>
      <c r="L95" s="212"/>
    </row>
    <row r="96" spans="1:12" s="101" customFormat="1" ht="14.25" customHeight="1">
      <c r="A96" s="166"/>
      <c r="B96" s="166"/>
      <c r="C96" s="165" t="s">
        <v>1793</v>
      </c>
      <c r="D96" s="173" t="s">
        <v>1535</v>
      </c>
      <c r="E96" s="187"/>
      <c r="F96" s="188"/>
      <c r="G96" s="174"/>
      <c r="H96" s="208"/>
      <c r="I96" s="209"/>
      <c r="J96" s="210"/>
      <c r="K96" s="211"/>
      <c r="L96" s="212"/>
    </row>
    <row r="97" spans="1:12" s="101" customFormat="1" ht="14.25" customHeight="1">
      <c r="A97" s="166"/>
      <c r="B97" s="166"/>
      <c r="C97" s="165" t="s">
        <v>1794</v>
      </c>
      <c r="D97" s="173" t="s">
        <v>1535</v>
      </c>
      <c r="E97" s="187"/>
      <c r="F97" s="188"/>
      <c r="G97" s="174"/>
      <c r="H97" s="208"/>
      <c r="I97" s="209"/>
      <c r="J97" s="210"/>
      <c r="K97" s="211"/>
      <c r="L97" s="212"/>
    </row>
    <row r="98" spans="1:12" s="101" customFormat="1" ht="13.5" customHeight="1">
      <c r="A98" s="166">
        <v>3</v>
      </c>
      <c r="B98" s="166" t="s">
        <v>1441</v>
      </c>
      <c r="C98" s="167" t="s">
        <v>1148</v>
      </c>
      <c r="D98" s="173" t="s">
        <v>1535</v>
      </c>
      <c r="E98" s="187">
        <v>57.87</v>
      </c>
      <c r="F98" s="188"/>
      <c r="G98" s="174">
        <f>E98*F98</f>
        <v>0</v>
      </c>
      <c r="H98" s="208"/>
      <c r="I98" s="209"/>
      <c r="J98" s="210"/>
      <c r="K98" s="211"/>
      <c r="L98" s="212"/>
    </row>
    <row r="99" spans="1:12" s="101" customFormat="1" ht="13.5" customHeight="1">
      <c r="A99" s="166"/>
      <c r="B99" s="166"/>
      <c r="C99" s="167" t="s">
        <v>1787</v>
      </c>
      <c r="D99" s="173"/>
      <c r="E99" s="187"/>
      <c r="F99" s="188"/>
      <c r="G99" s="174"/>
      <c r="H99" s="208"/>
      <c r="I99" s="209"/>
      <c r="J99" s="210"/>
      <c r="K99" s="211"/>
      <c r="L99" s="212"/>
    </row>
    <row r="100" spans="1:12" s="101" customFormat="1" ht="27" customHeight="1">
      <c r="A100" s="166">
        <v>4</v>
      </c>
      <c r="B100" s="166" t="s">
        <v>1790</v>
      </c>
      <c r="C100" s="165" t="s">
        <v>1791</v>
      </c>
      <c r="D100" s="173" t="s">
        <v>1535</v>
      </c>
      <c r="E100" s="187">
        <v>112.05</v>
      </c>
      <c r="F100" s="188"/>
      <c r="G100" s="174">
        <f>E100*F100</f>
        <v>0</v>
      </c>
      <c r="H100" s="208"/>
      <c r="I100" s="209"/>
      <c r="J100" s="210"/>
      <c r="K100" s="211"/>
      <c r="L100" s="212"/>
    </row>
    <row r="101" spans="1:12" s="101" customFormat="1" ht="14.25" customHeight="1">
      <c r="A101" s="166"/>
      <c r="B101" s="166"/>
      <c r="C101" s="165" t="s">
        <v>1788</v>
      </c>
      <c r="D101" s="173"/>
      <c r="E101" s="187"/>
      <c r="F101" s="188"/>
      <c r="G101" s="174"/>
      <c r="H101" s="208"/>
      <c r="I101" s="209"/>
      <c r="J101" s="210"/>
      <c r="K101" s="211"/>
      <c r="L101" s="212"/>
    </row>
    <row r="102" spans="1:12" s="101" customFormat="1" ht="13.5" customHeight="1">
      <c r="A102" s="166">
        <v>5</v>
      </c>
      <c r="B102" s="166" t="s">
        <v>1494</v>
      </c>
      <c r="C102" s="167" t="s">
        <v>1491</v>
      </c>
      <c r="D102" s="173" t="s">
        <v>1535</v>
      </c>
      <c r="E102" s="187">
        <v>33.62</v>
      </c>
      <c r="F102" s="188"/>
      <c r="G102" s="174">
        <f>E102*F102</f>
        <v>0</v>
      </c>
      <c r="H102" s="208"/>
      <c r="I102" s="209"/>
      <c r="J102" s="210"/>
      <c r="K102" s="211"/>
      <c r="L102" s="212"/>
    </row>
    <row r="103" spans="1:12" s="101" customFormat="1" ht="13.5" customHeight="1">
      <c r="A103" s="166"/>
      <c r="B103" s="166"/>
      <c r="C103" s="167" t="s">
        <v>1789</v>
      </c>
      <c r="D103" s="173"/>
      <c r="E103" s="187"/>
      <c r="F103" s="188"/>
      <c r="G103" s="174"/>
      <c r="H103" s="208"/>
      <c r="I103" s="209"/>
      <c r="J103" s="210"/>
      <c r="K103" s="211"/>
      <c r="L103" s="212"/>
    </row>
    <row r="104" spans="1:12" s="101" customFormat="1" ht="13.5" customHeight="1">
      <c r="A104" s="166">
        <v>6</v>
      </c>
      <c r="B104" s="166" t="s">
        <v>560</v>
      </c>
      <c r="C104" s="167" t="s">
        <v>562</v>
      </c>
      <c r="D104" s="173" t="s">
        <v>1535</v>
      </c>
      <c r="E104" s="174">
        <v>18</v>
      </c>
      <c r="F104" s="175"/>
      <c r="G104" s="174">
        <f>E104*F104</f>
        <v>0</v>
      </c>
      <c r="H104" s="208"/>
      <c r="I104" s="209"/>
      <c r="J104" s="210"/>
      <c r="K104" s="211"/>
      <c r="L104" s="212"/>
    </row>
    <row r="105" spans="1:12" s="101" customFormat="1" ht="13.5" customHeight="1">
      <c r="A105" s="166"/>
      <c r="B105" s="166"/>
      <c r="C105" s="167" t="s">
        <v>1795</v>
      </c>
      <c r="D105" s="173" t="s">
        <v>1535</v>
      </c>
      <c r="E105" s="174"/>
      <c r="F105" s="175"/>
      <c r="G105" s="174"/>
      <c r="H105" s="208"/>
      <c r="I105" s="209"/>
      <c r="J105" s="210"/>
      <c r="K105" s="211"/>
      <c r="L105" s="212"/>
    </row>
    <row r="106" spans="1:12" s="101" customFormat="1" ht="13.5" customHeight="1">
      <c r="A106" s="166"/>
      <c r="B106" s="166"/>
      <c r="C106" s="167" t="s">
        <v>1796</v>
      </c>
      <c r="D106" s="173" t="s">
        <v>1535</v>
      </c>
      <c r="E106" s="174"/>
      <c r="F106" s="175"/>
      <c r="G106" s="174"/>
      <c r="H106" s="208"/>
      <c r="I106" s="209"/>
      <c r="J106" s="210"/>
      <c r="K106" s="211"/>
      <c r="L106" s="212"/>
    </row>
    <row r="107" spans="1:12" s="101" customFormat="1" ht="13.5" customHeight="1">
      <c r="A107" s="166"/>
      <c r="B107" s="166"/>
      <c r="C107" s="167" t="s">
        <v>1797</v>
      </c>
      <c r="D107" s="173" t="s">
        <v>1535</v>
      </c>
      <c r="E107" s="174"/>
      <c r="F107" s="175"/>
      <c r="G107" s="174"/>
      <c r="H107" s="208"/>
      <c r="I107" s="209"/>
      <c r="J107" s="210"/>
      <c r="K107" s="211"/>
      <c r="L107" s="212"/>
    </row>
    <row r="108" spans="1:12" s="101" customFormat="1" ht="13.5" customHeight="1">
      <c r="A108" s="166"/>
      <c r="B108" s="166"/>
      <c r="C108" s="167" t="s">
        <v>1798</v>
      </c>
      <c r="D108" s="173" t="s">
        <v>1535</v>
      </c>
      <c r="E108" s="174"/>
      <c r="F108" s="175"/>
      <c r="G108" s="174"/>
      <c r="H108" s="208"/>
      <c r="I108" s="209"/>
      <c r="J108" s="210"/>
      <c r="K108" s="211"/>
      <c r="L108" s="212"/>
    </row>
    <row r="109" spans="1:12" s="101" customFormat="1" ht="13.5" customHeight="1">
      <c r="A109" s="166">
        <v>7</v>
      </c>
      <c r="B109" s="166" t="s">
        <v>561</v>
      </c>
      <c r="C109" s="167" t="s">
        <v>1491</v>
      </c>
      <c r="D109" s="173" t="s">
        <v>1535</v>
      </c>
      <c r="E109" s="174">
        <v>5.4</v>
      </c>
      <c r="F109" s="175"/>
      <c r="G109" s="174">
        <f>E109*F109</f>
        <v>0</v>
      </c>
      <c r="H109" s="208"/>
      <c r="I109" s="209"/>
      <c r="J109" s="210"/>
      <c r="K109" s="211"/>
      <c r="L109" s="212"/>
    </row>
    <row r="110" spans="1:12" s="101" customFormat="1" ht="13.5" customHeight="1">
      <c r="A110" s="166">
        <v>8</v>
      </c>
      <c r="B110" s="166" t="s">
        <v>1799</v>
      </c>
      <c r="C110" s="167" t="s">
        <v>1800</v>
      </c>
      <c r="D110" s="186" t="s">
        <v>1535</v>
      </c>
      <c r="E110" s="187">
        <v>12.62</v>
      </c>
      <c r="F110" s="188"/>
      <c r="G110" s="187">
        <f>E110*F110</f>
        <v>0</v>
      </c>
      <c r="H110" s="208"/>
      <c r="I110" s="209"/>
      <c r="J110" s="210"/>
      <c r="K110" s="211"/>
      <c r="L110" s="212"/>
    </row>
    <row r="111" spans="1:12" s="101" customFormat="1" ht="13.5" customHeight="1">
      <c r="A111" s="166"/>
      <c r="B111" s="166"/>
      <c r="C111" s="167" t="s">
        <v>1802</v>
      </c>
      <c r="D111" s="186"/>
      <c r="E111" s="187"/>
      <c r="F111" s="188"/>
      <c r="G111" s="187"/>
      <c r="H111" s="208"/>
      <c r="I111" s="209"/>
      <c r="J111" s="210"/>
      <c r="K111" s="211"/>
      <c r="L111" s="212"/>
    </row>
    <row r="112" spans="1:12" s="101" customFormat="1" ht="13.5" customHeight="1">
      <c r="A112" s="166">
        <v>9</v>
      </c>
      <c r="B112" s="166" t="s">
        <v>1801</v>
      </c>
      <c r="C112" s="167" t="s">
        <v>1148</v>
      </c>
      <c r="D112" s="186" t="s">
        <v>1535</v>
      </c>
      <c r="E112" s="187">
        <v>3.79</v>
      </c>
      <c r="F112" s="188"/>
      <c r="G112" s="187">
        <f>E112*F112</f>
        <v>0</v>
      </c>
      <c r="H112" s="208"/>
      <c r="I112" s="209"/>
      <c r="J112" s="210"/>
      <c r="K112" s="211"/>
      <c r="L112" s="212"/>
    </row>
    <row r="113" spans="1:12" s="101" customFormat="1" ht="13.5" customHeight="1">
      <c r="A113" s="166"/>
      <c r="B113" s="166"/>
      <c r="C113" s="167" t="s">
        <v>1803</v>
      </c>
      <c r="D113" s="173"/>
      <c r="E113" s="174"/>
      <c r="F113" s="175"/>
      <c r="G113" s="174"/>
      <c r="H113" s="208"/>
      <c r="I113" s="209"/>
      <c r="J113" s="210"/>
      <c r="K113" s="211"/>
      <c r="L113" s="212"/>
    </row>
    <row r="114" spans="1:12" s="101" customFormat="1" ht="13.5" customHeight="1">
      <c r="A114" s="166">
        <v>10</v>
      </c>
      <c r="B114" s="166" t="s">
        <v>1074</v>
      </c>
      <c r="C114" s="167" t="s">
        <v>1075</v>
      </c>
      <c r="D114" s="173" t="s">
        <v>1535</v>
      </c>
      <c r="E114" s="174">
        <v>178.44</v>
      </c>
      <c r="F114" s="175"/>
      <c r="G114" s="174">
        <f aca="true" t="shared" si="0" ref="G114:G123">E114*F114</f>
        <v>0</v>
      </c>
      <c r="H114" s="208"/>
      <c r="I114" s="209"/>
      <c r="J114" s="210"/>
      <c r="K114" s="211"/>
      <c r="L114" s="212"/>
    </row>
    <row r="115" spans="1:12" s="101" customFormat="1" ht="13.5" customHeight="1">
      <c r="A115" s="166"/>
      <c r="B115" s="166"/>
      <c r="C115" s="167" t="s">
        <v>1805</v>
      </c>
      <c r="D115" s="173"/>
      <c r="E115" s="174"/>
      <c r="F115" s="175"/>
      <c r="G115" s="174"/>
      <c r="H115" s="208"/>
      <c r="I115" s="209"/>
      <c r="J115" s="210"/>
      <c r="K115" s="211"/>
      <c r="L115" s="212"/>
    </row>
    <row r="116" spans="1:12" s="101" customFormat="1" ht="26.25" customHeight="1">
      <c r="A116" s="166">
        <v>11</v>
      </c>
      <c r="B116" s="166" t="s">
        <v>1149</v>
      </c>
      <c r="C116" s="167" t="s">
        <v>620</v>
      </c>
      <c r="D116" s="173" t="s">
        <v>1535</v>
      </c>
      <c r="E116" s="174">
        <v>246.34</v>
      </c>
      <c r="F116" s="175"/>
      <c r="G116" s="174">
        <f t="shared" si="0"/>
        <v>0</v>
      </c>
      <c r="H116" s="208"/>
      <c r="I116" s="209"/>
      <c r="J116" s="210"/>
      <c r="K116" s="211"/>
      <c r="L116" s="212"/>
    </row>
    <row r="117" spans="1:12" s="101" customFormat="1" ht="13.5" customHeight="1">
      <c r="A117" s="166"/>
      <c r="B117" s="166"/>
      <c r="C117" s="167" t="s">
        <v>1806</v>
      </c>
      <c r="D117" s="173"/>
      <c r="E117" s="174"/>
      <c r="F117" s="175"/>
      <c r="G117" s="174"/>
      <c r="H117" s="208"/>
      <c r="I117" s="209"/>
      <c r="J117" s="210"/>
      <c r="K117" s="211"/>
      <c r="L117" s="212"/>
    </row>
    <row r="118" spans="1:12" s="101" customFormat="1" ht="23.25" customHeight="1">
      <c r="A118" s="166">
        <v>12</v>
      </c>
      <c r="B118" s="166" t="s">
        <v>1536</v>
      </c>
      <c r="C118" s="167" t="s">
        <v>1191</v>
      </c>
      <c r="D118" s="173" t="s">
        <v>1535</v>
      </c>
      <c r="E118" s="174">
        <v>89.22</v>
      </c>
      <c r="F118" s="175"/>
      <c r="G118" s="174">
        <f t="shared" si="0"/>
        <v>0</v>
      </c>
      <c r="H118" s="208"/>
      <c r="I118" s="209"/>
      <c r="J118" s="210"/>
      <c r="K118" s="211"/>
      <c r="L118" s="212"/>
    </row>
    <row r="119" spans="1:12" s="101" customFormat="1" ht="13.5" customHeight="1">
      <c r="A119" s="166">
        <v>13</v>
      </c>
      <c r="B119" s="166" t="s">
        <v>1150</v>
      </c>
      <c r="C119" s="165" t="s">
        <v>1409</v>
      </c>
      <c r="D119" s="173" t="s">
        <v>1535</v>
      </c>
      <c r="E119" s="174">
        <v>246.34</v>
      </c>
      <c r="F119" s="175"/>
      <c r="G119" s="174">
        <f t="shared" si="0"/>
        <v>0</v>
      </c>
      <c r="H119" s="208"/>
      <c r="I119" s="209"/>
      <c r="J119" s="99"/>
      <c r="K119" s="99"/>
      <c r="L119" s="100"/>
    </row>
    <row r="120" spans="1:12" s="101" customFormat="1" ht="24.75" customHeight="1">
      <c r="A120" s="166">
        <v>14</v>
      </c>
      <c r="B120" s="166" t="s">
        <v>570</v>
      </c>
      <c r="C120" s="165" t="s">
        <v>1612</v>
      </c>
      <c r="D120" s="173" t="s">
        <v>1535</v>
      </c>
      <c r="E120" s="174">
        <v>89.22</v>
      </c>
      <c r="F120" s="175"/>
      <c r="G120" s="174">
        <f t="shared" si="0"/>
        <v>0</v>
      </c>
      <c r="H120" s="208"/>
      <c r="I120" s="209"/>
      <c r="J120" s="99"/>
      <c r="K120" s="99"/>
      <c r="L120" s="100"/>
    </row>
    <row r="121" spans="1:12" s="101" customFormat="1" ht="13.5" customHeight="1">
      <c r="A121" s="166"/>
      <c r="B121" s="166"/>
      <c r="C121" s="165" t="s">
        <v>1804</v>
      </c>
      <c r="D121" s="173"/>
      <c r="E121" s="174"/>
      <c r="F121" s="175"/>
      <c r="G121" s="174"/>
      <c r="H121" s="208"/>
      <c r="I121" s="209"/>
      <c r="J121" s="99"/>
      <c r="K121" s="99"/>
      <c r="L121" s="100"/>
    </row>
    <row r="122" spans="1:12" s="101" customFormat="1" ht="13.5" customHeight="1">
      <c r="A122" s="166">
        <v>15</v>
      </c>
      <c r="B122" s="166" t="s">
        <v>1613</v>
      </c>
      <c r="C122" s="165" t="s">
        <v>1412</v>
      </c>
      <c r="D122" s="173" t="s">
        <v>1133</v>
      </c>
      <c r="E122" s="174">
        <v>642.98</v>
      </c>
      <c r="F122" s="175"/>
      <c r="G122" s="174">
        <f t="shared" si="0"/>
        <v>0</v>
      </c>
      <c r="H122" s="176"/>
      <c r="I122" s="177"/>
      <c r="J122" s="104"/>
      <c r="K122" s="104"/>
      <c r="L122" s="212"/>
    </row>
    <row r="123" spans="1:12" s="101" customFormat="1" ht="13.5" customHeight="1">
      <c r="A123" s="166">
        <v>16</v>
      </c>
      <c r="B123" s="166" t="s">
        <v>1410</v>
      </c>
      <c r="C123" s="165" t="s">
        <v>1411</v>
      </c>
      <c r="D123" s="173" t="s">
        <v>1535</v>
      </c>
      <c r="E123" s="174">
        <v>246.34</v>
      </c>
      <c r="F123" s="175"/>
      <c r="G123" s="174">
        <f t="shared" si="0"/>
        <v>0</v>
      </c>
      <c r="H123" s="176"/>
      <c r="I123" s="177"/>
      <c r="J123" s="104"/>
      <c r="K123" s="104"/>
      <c r="L123" s="100"/>
    </row>
    <row r="124" spans="1:12" s="101" customFormat="1" ht="13.5" customHeight="1">
      <c r="A124" s="166"/>
      <c r="B124" s="166"/>
      <c r="C124" s="165" t="s">
        <v>551</v>
      </c>
      <c r="D124" s="173"/>
      <c r="E124" s="174"/>
      <c r="F124" s="175"/>
      <c r="G124" s="174"/>
      <c r="H124" s="176"/>
      <c r="I124" s="177"/>
      <c r="J124" s="104"/>
      <c r="K124" s="104"/>
      <c r="L124" s="100"/>
    </row>
    <row r="125" spans="1:12" s="101" customFormat="1" ht="24.75" customHeight="1">
      <c r="A125" s="166">
        <v>17</v>
      </c>
      <c r="B125" s="166" t="s">
        <v>1536</v>
      </c>
      <c r="C125" s="167" t="s">
        <v>1191</v>
      </c>
      <c r="D125" s="173" t="s">
        <v>1535</v>
      </c>
      <c r="E125" s="174">
        <v>61.04</v>
      </c>
      <c r="F125" s="175"/>
      <c r="G125" s="174">
        <f>E125*F125</f>
        <v>0</v>
      </c>
      <c r="H125" s="176"/>
      <c r="I125" s="177"/>
      <c r="J125" s="104"/>
      <c r="K125" s="104"/>
      <c r="L125" s="100"/>
    </row>
    <row r="126" spans="1:12" s="101" customFormat="1" ht="14.25" customHeight="1">
      <c r="A126" s="166"/>
      <c r="B126" s="166"/>
      <c r="C126" s="167" t="s">
        <v>1807</v>
      </c>
      <c r="D126" s="173"/>
      <c r="E126" s="174"/>
      <c r="F126" s="175"/>
      <c r="G126" s="174"/>
      <c r="H126" s="176"/>
      <c r="I126" s="177"/>
      <c r="J126" s="104"/>
      <c r="K126" s="104"/>
      <c r="L126" s="100"/>
    </row>
    <row r="127" spans="1:12" s="101" customFormat="1" ht="24" customHeight="1">
      <c r="A127" s="166">
        <v>18</v>
      </c>
      <c r="B127" s="166" t="s">
        <v>1536</v>
      </c>
      <c r="C127" s="167" t="s">
        <v>620</v>
      </c>
      <c r="D127" s="173" t="s">
        <v>1535</v>
      </c>
      <c r="E127" s="174">
        <v>61.04</v>
      </c>
      <c r="F127" s="175"/>
      <c r="G127" s="174">
        <f>E127*F127</f>
        <v>0</v>
      </c>
      <c r="H127" s="176"/>
      <c r="I127" s="177"/>
      <c r="J127" s="104"/>
      <c r="K127" s="104"/>
      <c r="L127" s="100"/>
    </row>
    <row r="128" spans="1:12" s="101" customFormat="1" ht="13.5" customHeight="1">
      <c r="A128" s="166">
        <v>19</v>
      </c>
      <c r="B128" s="166" t="s">
        <v>1150</v>
      </c>
      <c r="C128" s="165" t="s">
        <v>1409</v>
      </c>
      <c r="D128" s="173" t="s">
        <v>1535</v>
      </c>
      <c r="E128" s="174">
        <v>61.04</v>
      </c>
      <c r="F128" s="175"/>
      <c r="G128" s="174">
        <f>E128*F128</f>
        <v>0</v>
      </c>
      <c r="H128" s="176"/>
      <c r="I128" s="177"/>
      <c r="J128" s="104"/>
      <c r="K128" s="104"/>
      <c r="L128" s="100"/>
    </row>
    <row r="129" spans="1:12" s="101" customFormat="1" ht="13.5" customHeight="1">
      <c r="A129" s="166">
        <v>20</v>
      </c>
      <c r="B129" s="166" t="s">
        <v>1410</v>
      </c>
      <c r="C129" s="165" t="s">
        <v>1411</v>
      </c>
      <c r="D129" s="173" t="s">
        <v>1535</v>
      </c>
      <c r="E129" s="174">
        <v>61.04</v>
      </c>
      <c r="F129" s="175"/>
      <c r="G129" s="174">
        <f>E129*F129</f>
        <v>0</v>
      </c>
      <c r="H129" s="176"/>
      <c r="I129" s="177"/>
      <c r="J129" s="104"/>
      <c r="K129" s="104"/>
      <c r="L129" s="100"/>
    </row>
    <row r="130" spans="1:12" s="101" customFormat="1" ht="13.5" customHeight="1">
      <c r="A130" s="166"/>
      <c r="B130" s="166"/>
      <c r="C130" s="165"/>
      <c r="D130" s="173"/>
      <c r="E130" s="174"/>
      <c r="F130" s="175"/>
      <c r="G130" s="174"/>
      <c r="H130" s="176"/>
      <c r="I130" s="177"/>
      <c r="J130" s="104"/>
      <c r="K130" s="104"/>
      <c r="L130" s="100"/>
    </row>
    <row r="131" spans="1:12" s="101" customFormat="1" ht="13.5" customHeight="1">
      <c r="A131" s="166">
        <f>A91</f>
        <v>1</v>
      </c>
      <c r="B131" s="166"/>
      <c r="C131" s="165" t="str">
        <f>C91</f>
        <v>Zemní práce</v>
      </c>
      <c r="D131" s="173" t="s">
        <v>1530</v>
      </c>
      <c r="E131" s="174"/>
      <c r="F131" s="175"/>
      <c r="G131" s="174">
        <f>SUM(G93:G129)</f>
        <v>0</v>
      </c>
      <c r="H131" s="176"/>
      <c r="I131" s="177"/>
      <c r="J131" s="104"/>
      <c r="K131" s="104"/>
      <c r="L131" s="100"/>
    </row>
    <row r="132" spans="1:12" s="101" customFormat="1" ht="13.5" customHeight="1">
      <c r="A132" s="166"/>
      <c r="B132" s="166"/>
      <c r="C132" s="165"/>
      <c r="D132" s="173"/>
      <c r="E132" s="174"/>
      <c r="F132" s="175"/>
      <c r="G132" s="174"/>
      <c r="H132" s="176"/>
      <c r="I132" s="177"/>
      <c r="J132" s="104"/>
      <c r="K132" s="104"/>
      <c r="L132" s="100"/>
    </row>
    <row r="133" spans="1:12" s="101" customFormat="1" ht="13.5" customHeight="1">
      <c r="A133" s="166"/>
      <c r="B133" s="166"/>
      <c r="C133" s="165"/>
      <c r="D133" s="173"/>
      <c r="E133" s="174"/>
      <c r="F133" s="175"/>
      <c r="G133" s="174"/>
      <c r="H133" s="176"/>
      <c r="I133" s="177"/>
      <c r="J133" s="104"/>
      <c r="K133" s="104"/>
      <c r="L133" s="100"/>
    </row>
    <row r="134" spans="1:12" s="101" customFormat="1" ht="13.5" customHeight="1">
      <c r="A134" s="166"/>
      <c r="B134" s="166"/>
      <c r="C134" s="165"/>
      <c r="D134" s="173"/>
      <c r="E134" s="174"/>
      <c r="F134" s="175"/>
      <c r="G134" s="174"/>
      <c r="H134" s="176"/>
      <c r="I134" s="177"/>
      <c r="J134" s="104"/>
      <c r="K134" s="104"/>
      <c r="L134" s="100"/>
    </row>
    <row r="135" spans="1:12" s="101" customFormat="1" ht="13.5" customHeight="1">
      <c r="A135" s="166">
        <v>27</v>
      </c>
      <c r="B135" s="166"/>
      <c r="C135" s="165" t="s">
        <v>1147</v>
      </c>
      <c r="D135" s="173"/>
      <c r="E135" s="187"/>
      <c r="F135" s="188"/>
      <c r="G135" s="187"/>
      <c r="H135" s="213"/>
      <c r="I135" s="187"/>
      <c r="J135" s="104"/>
      <c r="K135" s="104"/>
      <c r="L135" s="207" t="s">
        <v>1032</v>
      </c>
    </row>
    <row r="136" spans="1:12" s="101" customFormat="1" ht="13.5" customHeight="1">
      <c r="A136" s="166"/>
      <c r="B136" s="166"/>
      <c r="C136" s="165"/>
      <c r="D136" s="173"/>
      <c r="E136" s="187"/>
      <c r="F136" s="188"/>
      <c r="G136" s="187"/>
      <c r="H136" s="213"/>
      <c r="I136" s="187"/>
      <c r="J136" s="104"/>
      <c r="K136" s="104"/>
      <c r="L136" s="100"/>
    </row>
    <row r="137" spans="1:12" s="101" customFormat="1" ht="13.5" customHeight="1">
      <c r="A137" s="166">
        <v>1</v>
      </c>
      <c r="B137" s="166" t="s">
        <v>608</v>
      </c>
      <c r="C137" s="167" t="s">
        <v>584</v>
      </c>
      <c r="D137" s="186" t="s">
        <v>1533</v>
      </c>
      <c r="E137" s="187">
        <v>216</v>
      </c>
      <c r="F137" s="188"/>
      <c r="G137" s="187">
        <f aca="true" t="shared" si="1" ref="G137:G146">E137*F137</f>
        <v>0</v>
      </c>
      <c r="H137" s="189">
        <v>0</v>
      </c>
      <c r="I137" s="213">
        <f aca="true" t="shared" si="2" ref="I137:I144">E137*H137</f>
        <v>0</v>
      </c>
      <c r="J137" s="104"/>
      <c r="K137" s="104"/>
      <c r="L137" s="163"/>
    </row>
    <row r="138" spans="1:12" s="101" customFormat="1" ht="13.5" customHeight="1">
      <c r="A138" s="166"/>
      <c r="B138" s="166"/>
      <c r="C138" s="167" t="s">
        <v>1808</v>
      </c>
      <c r="D138" s="186"/>
      <c r="E138" s="187"/>
      <c r="F138" s="188"/>
      <c r="G138" s="187"/>
      <c r="H138" s="189"/>
      <c r="I138" s="213"/>
      <c r="J138" s="104"/>
      <c r="K138" s="104"/>
      <c r="L138" s="163"/>
    </row>
    <row r="139" spans="1:12" s="101" customFormat="1" ht="13.5" customHeight="1">
      <c r="A139" s="166">
        <v>2</v>
      </c>
      <c r="B139" s="166" t="s">
        <v>1495</v>
      </c>
      <c r="C139" s="167" t="s">
        <v>1496</v>
      </c>
      <c r="D139" s="186" t="s">
        <v>1535</v>
      </c>
      <c r="E139" s="187">
        <v>14.29</v>
      </c>
      <c r="F139" s="188"/>
      <c r="G139" s="187">
        <f t="shared" si="1"/>
        <v>0</v>
      </c>
      <c r="H139" s="189">
        <v>2.453</v>
      </c>
      <c r="I139" s="213">
        <f t="shared" si="2"/>
        <v>35.053369999999994</v>
      </c>
      <c r="J139" s="104"/>
      <c r="K139" s="104"/>
      <c r="L139" s="163"/>
    </row>
    <row r="140" spans="1:12" s="101" customFormat="1" ht="24.75" customHeight="1">
      <c r="A140" s="166"/>
      <c r="B140" s="166"/>
      <c r="C140" s="167" t="s">
        <v>162</v>
      </c>
      <c r="D140" s="186"/>
      <c r="E140" s="187"/>
      <c r="F140" s="188"/>
      <c r="G140" s="187"/>
      <c r="H140" s="189"/>
      <c r="I140" s="213"/>
      <c r="J140" s="104"/>
      <c r="K140" s="104"/>
      <c r="L140" s="163"/>
    </row>
    <row r="141" spans="1:12" s="101" customFormat="1" ht="13.5" customHeight="1">
      <c r="A141" s="166">
        <v>3</v>
      </c>
      <c r="B141" s="166" t="s">
        <v>1599</v>
      </c>
      <c r="C141" s="167" t="s">
        <v>1600</v>
      </c>
      <c r="D141" s="186" t="s">
        <v>1133</v>
      </c>
      <c r="E141" s="187">
        <v>65.9</v>
      </c>
      <c r="F141" s="188"/>
      <c r="G141" s="187">
        <f t="shared" si="1"/>
        <v>0</v>
      </c>
      <c r="H141" s="189">
        <v>0.015</v>
      </c>
      <c r="I141" s="213">
        <f t="shared" si="2"/>
        <v>0.9885</v>
      </c>
      <c r="J141" s="104"/>
      <c r="K141" s="104"/>
      <c r="L141" s="100"/>
    </row>
    <row r="142" spans="1:12" s="101" customFormat="1" ht="13.5" customHeight="1">
      <c r="A142" s="166"/>
      <c r="B142" s="166"/>
      <c r="C142" s="167" t="s">
        <v>163</v>
      </c>
      <c r="D142" s="186"/>
      <c r="E142" s="187"/>
      <c r="F142" s="188"/>
      <c r="G142" s="187"/>
      <c r="H142" s="189"/>
      <c r="I142" s="213"/>
      <c r="J142" s="104"/>
      <c r="K142" s="104"/>
      <c r="L142" s="100"/>
    </row>
    <row r="143" spans="1:12" s="101" customFormat="1" ht="13.5" customHeight="1">
      <c r="A143" s="166">
        <v>4</v>
      </c>
      <c r="B143" s="166" t="s">
        <v>1601</v>
      </c>
      <c r="C143" s="167" t="s">
        <v>1602</v>
      </c>
      <c r="D143" s="186" t="s">
        <v>1133</v>
      </c>
      <c r="E143" s="187">
        <v>65.9</v>
      </c>
      <c r="F143" s="188"/>
      <c r="G143" s="187">
        <f t="shared" si="1"/>
        <v>0</v>
      </c>
      <c r="H143" s="189">
        <v>0</v>
      </c>
      <c r="I143" s="213">
        <f t="shared" si="2"/>
        <v>0</v>
      </c>
      <c r="J143" s="104"/>
      <c r="K143" s="104"/>
      <c r="L143" s="163"/>
    </row>
    <row r="144" spans="1:12" s="101" customFormat="1" ht="13.5" customHeight="1">
      <c r="A144" s="166">
        <v>5</v>
      </c>
      <c r="B144" s="166" t="s">
        <v>610</v>
      </c>
      <c r="C144" s="167" t="s">
        <v>609</v>
      </c>
      <c r="D144" s="186" t="s">
        <v>1566</v>
      </c>
      <c r="E144" s="187">
        <v>0.75</v>
      </c>
      <c r="F144" s="188"/>
      <c r="G144" s="187">
        <f t="shared" si="1"/>
        <v>0</v>
      </c>
      <c r="H144" s="189">
        <v>1.06017</v>
      </c>
      <c r="I144" s="213">
        <f t="shared" si="2"/>
        <v>0.7951275</v>
      </c>
      <c r="J144" s="104"/>
      <c r="K144" s="104"/>
      <c r="L144" s="163"/>
    </row>
    <row r="145" spans="1:12" s="101" customFormat="1" ht="13.5" customHeight="1">
      <c r="A145" s="166"/>
      <c r="B145" s="166"/>
      <c r="C145" s="167" t="s">
        <v>164</v>
      </c>
      <c r="D145" s="186"/>
      <c r="E145" s="187"/>
      <c r="F145" s="188"/>
      <c r="G145" s="187"/>
      <c r="H145" s="189"/>
      <c r="I145" s="213"/>
      <c r="J145" s="104"/>
      <c r="K145" s="104"/>
      <c r="L145" s="163"/>
    </row>
    <row r="146" spans="1:12" s="101" customFormat="1" ht="26.25" customHeight="1">
      <c r="A146" s="166">
        <v>6</v>
      </c>
      <c r="B146" s="166" t="s">
        <v>563</v>
      </c>
      <c r="C146" s="167" t="s">
        <v>418</v>
      </c>
      <c r="D146" s="186" t="s">
        <v>1533</v>
      </c>
      <c r="E146" s="187">
        <v>50</v>
      </c>
      <c r="F146" s="188"/>
      <c r="G146" s="187">
        <f t="shared" si="1"/>
        <v>0</v>
      </c>
      <c r="H146" s="189"/>
      <c r="I146" s="213"/>
      <c r="J146" s="104"/>
      <c r="K146" s="104"/>
      <c r="L146" s="163"/>
    </row>
    <row r="147" spans="1:12" s="101" customFormat="1" ht="13.5" customHeight="1">
      <c r="A147" s="166"/>
      <c r="B147" s="166"/>
      <c r="C147" s="165"/>
      <c r="D147" s="173"/>
      <c r="E147" s="187"/>
      <c r="F147" s="188"/>
      <c r="G147" s="187"/>
      <c r="H147" s="213"/>
      <c r="I147" s="213"/>
      <c r="J147" s="104"/>
      <c r="K147" s="104"/>
      <c r="L147" s="100"/>
    </row>
    <row r="148" spans="1:12" s="101" customFormat="1" ht="13.5" customHeight="1">
      <c r="A148" s="166">
        <f>A135</f>
        <v>27</v>
      </c>
      <c r="B148" s="166"/>
      <c r="C148" s="165" t="str">
        <f>C135</f>
        <v>Základy</v>
      </c>
      <c r="D148" s="173" t="s">
        <v>1530</v>
      </c>
      <c r="E148" s="187"/>
      <c r="F148" s="188"/>
      <c r="G148" s="187">
        <f>SUM(G137:G147)</f>
        <v>0</v>
      </c>
      <c r="H148" s="213"/>
      <c r="I148" s="187">
        <f>SUM(I137:I147)</f>
        <v>36.836997499999995</v>
      </c>
      <c r="J148" s="104"/>
      <c r="K148" s="104"/>
      <c r="L148" s="100"/>
    </row>
    <row r="149" spans="1:12" s="101" customFormat="1" ht="13.5" customHeight="1">
      <c r="A149" s="166"/>
      <c r="B149" s="166"/>
      <c r="C149" s="165"/>
      <c r="D149" s="173"/>
      <c r="E149" s="187"/>
      <c r="F149" s="188"/>
      <c r="G149" s="187"/>
      <c r="H149" s="213"/>
      <c r="I149" s="187"/>
      <c r="J149" s="104"/>
      <c r="K149" s="104"/>
      <c r="L149" s="100"/>
    </row>
    <row r="150" spans="1:12" s="101" customFormat="1" ht="13.5" customHeight="1">
      <c r="A150" s="166"/>
      <c r="B150" s="166"/>
      <c r="C150" s="165"/>
      <c r="D150" s="173"/>
      <c r="E150" s="187"/>
      <c r="F150" s="188"/>
      <c r="G150" s="187"/>
      <c r="H150" s="213"/>
      <c r="I150" s="187"/>
      <c r="J150" s="104"/>
      <c r="K150" s="104"/>
      <c r="L150" s="100"/>
    </row>
    <row r="151" spans="1:12" s="101" customFormat="1" ht="13.5" customHeight="1">
      <c r="A151" s="166"/>
      <c r="B151" s="166"/>
      <c r="C151" s="165"/>
      <c r="D151" s="173"/>
      <c r="E151" s="187"/>
      <c r="F151" s="188"/>
      <c r="G151" s="187"/>
      <c r="H151" s="213"/>
      <c r="I151" s="187"/>
      <c r="J151" s="104"/>
      <c r="K151" s="104"/>
      <c r="L151" s="100"/>
    </row>
    <row r="152" spans="1:12" s="101" customFormat="1" ht="13.5" customHeight="1">
      <c r="A152" s="166">
        <v>3</v>
      </c>
      <c r="B152" s="166"/>
      <c r="C152" s="165" t="s">
        <v>1568</v>
      </c>
      <c r="D152" s="173"/>
      <c r="E152" s="174"/>
      <c r="F152" s="175"/>
      <c r="G152" s="174"/>
      <c r="H152" s="176"/>
      <c r="I152" s="177"/>
      <c r="J152" s="104"/>
      <c r="K152" s="104"/>
      <c r="L152" s="207" t="s">
        <v>1028</v>
      </c>
    </row>
    <row r="153" spans="1:12" s="101" customFormat="1" ht="13.5" customHeight="1">
      <c r="A153" s="166"/>
      <c r="B153" s="166"/>
      <c r="C153" s="165"/>
      <c r="D153" s="173"/>
      <c r="E153" s="174"/>
      <c r="F153" s="175"/>
      <c r="G153" s="174"/>
      <c r="H153" s="176"/>
      <c r="I153" s="177"/>
      <c r="J153" s="104"/>
      <c r="K153" s="104"/>
      <c r="L153" s="100"/>
    </row>
    <row r="154" spans="1:12" s="101" customFormat="1" ht="22.5" customHeight="1">
      <c r="A154" s="166">
        <v>1</v>
      </c>
      <c r="B154" s="166" t="s">
        <v>1513</v>
      </c>
      <c r="C154" s="167" t="s">
        <v>586</v>
      </c>
      <c r="D154" s="173" t="s">
        <v>1535</v>
      </c>
      <c r="E154" s="174">
        <v>38.61</v>
      </c>
      <c r="F154" s="175"/>
      <c r="G154" s="174">
        <f>E154*F154</f>
        <v>0</v>
      </c>
      <c r="H154" s="176">
        <v>1.886</v>
      </c>
      <c r="I154" s="177">
        <f>E154*H154</f>
        <v>72.81846</v>
      </c>
      <c r="J154" s="104"/>
      <c r="K154" s="104"/>
      <c r="L154" s="163"/>
    </row>
    <row r="155" spans="1:12" s="101" customFormat="1" ht="12.75" customHeight="1">
      <c r="A155" s="166"/>
      <c r="B155" s="166"/>
      <c r="C155" s="167" t="s">
        <v>165</v>
      </c>
      <c r="D155" s="173" t="s">
        <v>1535</v>
      </c>
      <c r="E155" s="174"/>
      <c r="F155" s="175"/>
      <c r="G155" s="174"/>
      <c r="H155" s="176"/>
      <c r="I155" s="177"/>
      <c r="J155" s="104"/>
      <c r="K155" s="104"/>
      <c r="L155" s="163"/>
    </row>
    <row r="156" spans="1:12" s="101" customFormat="1" ht="12.75" customHeight="1">
      <c r="A156" s="166"/>
      <c r="B156" s="166"/>
      <c r="C156" s="167" t="s">
        <v>166</v>
      </c>
      <c r="D156" s="173" t="s">
        <v>1535</v>
      </c>
      <c r="E156" s="174"/>
      <c r="F156" s="175"/>
      <c r="G156" s="174"/>
      <c r="H156" s="176"/>
      <c r="I156" s="177"/>
      <c r="J156" s="104"/>
      <c r="K156" s="104"/>
      <c r="L156" s="163"/>
    </row>
    <row r="157" spans="1:12" s="101" customFormat="1" ht="12.75" customHeight="1">
      <c r="A157" s="166"/>
      <c r="B157" s="166"/>
      <c r="C157" s="167" t="s">
        <v>167</v>
      </c>
      <c r="D157" s="173" t="s">
        <v>1535</v>
      </c>
      <c r="E157" s="174"/>
      <c r="F157" s="175"/>
      <c r="G157" s="174"/>
      <c r="H157" s="176"/>
      <c r="I157" s="177"/>
      <c r="J157" s="104"/>
      <c r="K157" s="104"/>
      <c r="L157" s="163"/>
    </row>
    <row r="158" spans="1:12" s="101" customFormat="1" ht="12.75" customHeight="1">
      <c r="A158" s="166"/>
      <c r="B158" s="166"/>
      <c r="C158" s="167" t="s">
        <v>168</v>
      </c>
      <c r="D158" s="173" t="s">
        <v>1535</v>
      </c>
      <c r="E158" s="174"/>
      <c r="F158" s="175"/>
      <c r="G158" s="174"/>
      <c r="H158" s="176"/>
      <c r="I158" s="177"/>
      <c r="J158" s="104"/>
      <c r="K158" s="104"/>
      <c r="L158" s="163"/>
    </row>
    <row r="159" spans="1:12" s="101" customFormat="1" ht="12.75" customHeight="1">
      <c r="A159" s="166"/>
      <c r="B159" s="166"/>
      <c r="C159" s="167" t="s">
        <v>169</v>
      </c>
      <c r="D159" s="173" t="s">
        <v>1535</v>
      </c>
      <c r="E159" s="174"/>
      <c r="F159" s="175"/>
      <c r="G159" s="174"/>
      <c r="H159" s="176"/>
      <c r="I159" s="177"/>
      <c r="J159" s="104"/>
      <c r="K159" s="104"/>
      <c r="L159" s="163"/>
    </row>
    <row r="160" spans="1:12" s="101" customFormat="1" ht="12.75" customHeight="1">
      <c r="A160" s="166"/>
      <c r="B160" s="166"/>
      <c r="C160" s="167" t="s">
        <v>170</v>
      </c>
      <c r="D160" s="173" t="s">
        <v>1535</v>
      </c>
      <c r="E160" s="174"/>
      <c r="F160" s="175"/>
      <c r="G160" s="174"/>
      <c r="H160" s="176"/>
      <c r="I160" s="177"/>
      <c r="J160" s="104"/>
      <c r="K160" s="104"/>
      <c r="L160" s="163"/>
    </row>
    <row r="161" spans="1:12" s="101" customFormat="1" ht="21.75" customHeight="1">
      <c r="A161" s="166">
        <v>2</v>
      </c>
      <c r="B161" s="166" t="s">
        <v>585</v>
      </c>
      <c r="C161" s="167" t="s">
        <v>552</v>
      </c>
      <c r="D161" s="173" t="s">
        <v>1133</v>
      </c>
      <c r="E161" s="174">
        <v>156.14</v>
      </c>
      <c r="F161" s="175"/>
      <c r="G161" s="174">
        <f>E161*F161</f>
        <v>0</v>
      </c>
      <c r="H161" s="176">
        <v>0.30381</v>
      </c>
      <c r="I161" s="177">
        <f>E161*H161</f>
        <v>47.4368934</v>
      </c>
      <c r="J161" s="104"/>
      <c r="K161" s="104"/>
      <c r="L161" s="163"/>
    </row>
    <row r="162" spans="1:12" s="101" customFormat="1" ht="12.75" customHeight="1">
      <c r="A162" s="166"/>
      <c r="B162" s="166"/>
      <c r="C162" s="167" t="s">
        <v>171</v>
      </c>
      <c r="D162" s="173" t="s">
        <v>1133</v>
      </c>
      <c r="E162" s="174"/>
      <c r="F162" s="175"/>
      <c r="G162" s="174"/>
      <c r="H162" s="176"/>
      <c r="I162" s="177"/>
      <c r="J162" s="104"/>
      <c r="K162" s="104"/>
      <c r="L162" s="163"/>
    </row>
    <row r="163" spans="1:12" s="101" customFormat="1" ht="12.75" customHeight="1">
      <c r="A163" s="166"/>
      <c r="B163" s="166"/>
      <c r="C163" s="167" t="s">
        <v>172</v>
      </c>
      <c r="D163" s="173" t="s">
        <v>1133</v>
      </c>
      <c r="E163" s="174"/>
      <c r="F163" s="175"/>
      <c r="G163" s="174"/>
      <c r="H163" s="176"/>
      <c r="I163" s="177"/>
      <c r="J163" s="104"/>
      <c r="K163" s="104"/>
      <c r="L163" s="163"/>
    </row>
    <row r="164" spans="1:12" s="101" customFormat="1" ht="12.75" customHeight="1">
      <c r="A164" s="166"/>
      <c r="B164" s="166"/>
      <c r="C164" s="167" t="s">
        <v>1580</v>
      </c>
      <c r="D164" s="173" t="s">
        <v>1133</v>
      </c>
      <c r="E164" s="174"/>
      <c r="F164" s="175"/>
      <c r="G164" s="174"/>
      <c r="H164" s="176"/>
      <c r="I164" s="177"/>
      <c r="J164" s="104"/>
      <c r="K164" s="104"/>
      <c r="L164" s="163"/>
    </row>
    <row r="165" spans="1:12" s="101" customFormat="1" ht="13.5" customHeight="1">
      <c r="A165" s="166">
        <v>3</v>
      </c>
      <c r="B165" s="214" t="s">
        <v>571</v>
      </c>
      <c r="C165" s="165" t="s">
        <v>1521</v>
      </c>
      <c r="D165" s="173" t="s">
        <v>1535</v>
      </c>
      <c r="E165" s="174">
        <v>0.33</v>
      </c>
      <c r="F165" s="175"/>
      <c r="G165" s="174">
        <f>E165*F165</f>
        <v>0</v>
      </c>
      <c r="H165" s="176">
        <v>1.911</v>
      </c>
      <c r="I165" s="177">
        <f>E165*H165</f>
        <v>0.63063</v>
      </c>
      <c r="J165" s="104"/>
      <c r="K165" s="104"/>
      <c r="L165" s="163"/>
    </row>
    <row r="166" spans="1:12" s="101" customFormat="1" ht="13.5" customHeight="1">
      <c r="A166" s="166"/>
      <c r="B166" s="214"/>
      <c r="C166" s="165" t="s">
        <v>175</v>
      </c>
      <c r="D166" s="173"/>
      <c r="E166" s="174"/>
      <c r="F166" s="175"/>
      <c r="G166" s="174"/>
      <c r="H166" s="176"/>
      <c r="I166" s="177"/>
      <c r="J166" s="104"/>
      <c r="K166" s="104"/>
      <c r="L166" s="163"/>
    </row>
    <row r="167" spans="1:12" s="101" customFormat="1" ht="21.75" customHeight="1">
      <c r="A167" s="166">
        <v>4</v>
      </c>
      <c r="B167" s="166" t="s">
        <v>173</v>
      </c>
      <c r="C167" s="165" t="s">
        <v>174</v>
      </c>
      <c r="D167" s="173" t="s">
        <v>1566</v>
      </c>
      <c r="E167" s="174">
        <v>0.33</v>
      </c>
      <c r="F167" s="175"/>
      <c r="G167" s="174">
        <f>E167*F167</f>
        <v>0</v>
      </c>
      <c r="H167" s="176">
        <v>1.09</v>
      </c>
      <c r="I167" s="177">
        <f>E167*H167</f>
        <v>0.3597</v>
      </c>
      <c r="J167" s="104"/>
      <c r="K167" s="104"/>
      <c r="L167" s="163"/>
    </row>
    <row r="168" spans="1:12" s="101" customFormat="1" ht="13.5" customHeight="1">
      <c r="A168" s="166"/>
      <c r="B168" s="166"/>
      <c r="C168" s="165" t="s">
        <v>176</v>
      </c>
      <c r="D168" s="173"/>
      <c r="E168" s="174"/>
      <c r="F168" s="175"/>
      <c r="G168" s="174"/>
      <c r="H168" s="176"/>
      <c r="I168" s="177"/>
      <c r="J168" s="104"/>
      <c r="K168" s="104"/>
      <c r="L168" s="163"/>
    </row>
    <row r="169" spans="1:12" s="101" customFormat="1" ht="13.5" customHeight="1">
      <c r="A169" s="166"/>
      <c r="B169" s="166"/>
      <c r="C169" s="165" t="s">
        <v>177</v>
      </c>
      <c r="D169" s="173"/>
      <c r="E169" s="174"/>
      <c r="F169" s="175"/>
      <c r="G169" s="174"/>
      <c r="H169" s="176"/>
      <c r="I169" s="177"/>
      <c r="J169" s="104"/>
      <c r="K169" s="104"/>
      <c r="L169" s="163"/>
    </row>
    <row r="170" spans="1:12" s="101" customFormat="1" ht="22.5" customHeight="1">
      <c r="A170" s="166">
        <v>5</v>
      </c>
      <c r="B170" s="166" t="s">
        <v>1522</v>
      </c>
      <c r="C170" s="165" t="s">
        <v>1145</v>
      </c>
      <c r="D170" s="173" t="s">
        <v>1133</v>
      </c>
      <c r="E170" s="174">
        <v>2.8</v>
      </c>
      <c r="F170" s="175"/>
      <c r="G170" s="174">
        <f>E170*F170</f>
        <v>0</v>
      </c>
      <c r="H170" s="176">
        <v>0.178</v>
      </c>
      <c r="I170" s="177">
        <f>E170*H170</f>
        <v>0.49839999999999995</v>
      </c>
      <c r="J170" s="104"/>
      <c r="K170" s="104"/>
      <c r="L170" s="100"/>
    </row>
    <row r="171" spans="1:12" s="101" customFormat="1" ht="12" customHeight="1">
      <c r="A171" s="166"/>
      <c r="B171" s="166"/>
      <c r="C171" s="165" t="s">
        <v>178</v>
      </c>
      <c r="D171" s="173"/>
      <c r="E171" s="174"/>
      <c r="F171" s="175"/>
      <c r="G171" s="174"/>
      <c r="H171" s="176"/>
      <c r="I171" s="177"/>
      <c r="J171" s="104"/>
      <c r="K171" s="104"/>
      <c r="L171" s="163"/>
    </row>
    <row r="172" spans="1:12" s="101" customFormat="1" ht="13.5" customHeight="1">
      <c r="A172" s="166"/>
      <c r="B172" s="166"/>
      <c r="C172" s="165"/>
      <c r="D172" s="173"/>
      <c r="E172" s="174"/>
      <c r="F172" s="175"/>
      <c r="G172" s="174"/>
      <c r="H172" s="176"/>
      <c r="I172" s="177"/>
      <c r="J172" s="104"/>
      <c r="K172" s="104"/>
      <c r="L172" s="100"/>
    </row>
    <row r="173" spans="1:12" s="101" customFormat="1" ht="13.5" customHeight="1">
      <c r="A173" s="166">
        <f>A152</f>
        <v>3</v>
      </c>
      <c r="B173" s="166"/>
      <c r="C173" s="165" t="str">
        <f>C152</f>
        <v>Svislé konstrukce</v>
      </c>
      <c r="D173" s="173" t="s">
        <v>1530</v>
      </c>
      <c r="E173" s="174"/>
      <c r="F173" s="175"/>
      <c r="G173" s="174">
        <f>SUM(G154:G172)</f>
        <v>0</v>
      </c>
      <c r="H173" s="176"/>
      <c r="I173" s="177">
        <f>SUM(I154:I172)</f>
        <v>121.74408340000001</v>
      </c>
      <c r="J173" s="104"/>
      <c r="K173" s="104"/>
      <c r="L173" s="100"/>
    </row>
    <row r="174" spans="1:12" s="101" customFormat="1" ht="13.5" customHeight="1">
      <c r="A174" s="166"/>
      <c r="B174" s="166"/>
      <c r="C174" s="165"/>
      <c r="D174" s="173"/>
      <c r="E174" s="174"/>
      <c r="F174" s="175"/>
      <c r="G174" s="174"/>
      <c r="H174" s="176"/>
      <c r="I174" s="177"/>
      <c r="J174" s="104"/>
      <c r="K174" s="104"/>
      <c r="L174" s="100"/>
    </row>
    <row r="175" spans="1:12" s="101" customFormat="1" ht="13.5" customHeight="1">
      <c r="A175" s="166"/>
      <c r="B175" s="166"/>
      <c r="C175" s="165"/>
      <c r="D175" s="173"/>
      <c r="E175" s="174"/>
      <c r="F175" s="175"/>
      <c r="G175" s="174"/>
      <c r="H175" s="176"/>
      <c r="I175" s="177"/>
      <c r="J175" s="104"/>
      <c r="K175" s="104"/>
      <c r="L175" s="100"/>
    </row>
    <row r="176" spans="1:12" s="101" customFormat="1" ht="13.5" customHeight="1">
      <c r="A176" s="166"/>
      <c r="B176" s="166"/>
      <c r="C176" s="165"/>
      <c r="D176" s="173"/>
      <c r="E176" s="174"/>
      <c r="F176" s="175"/>
      <c r="G176" s="174"/>
      <c r="H176" s="176"/>
      <c r="I176" s="177"/>
      <c r="J176" s="104"/>
      <c r="K176" s="104"/>
      <c r="L176" s="100"/>
    </row>
    <row r="177" spans="1:12" s="101" customFormat="1" ht="13.5" customHeight="1">
      <c r="A177" s="166"/>
      <c r="B177" s="166"/>
      <c r="C177" s="165"/>
      <c r="D177" s="173"/>
      <c r="E177" s="174"/>
      <c r="F177" s="175"/>
      <c r="G177" s="174"/>
      <c r="H177" s="176"/>
      <c r="I177" s="177"/>
      <c r="J177" s="104"/>
      <c r="K177" s="104"/>
      <c r="L177" s="100"/>
    </row>
    <row r="178" spans="1:12" s="101" customFormat="1" ht="13.5" customHeight="1">
      <c r="A178" s="166"/>
      <c r="B178" s="166"/>
      <c r="C178" s="165"/>
      <c r="D178" s="173"/>
      <c r="E178" s="174"/>
      <c r="F178" s="175"/>
      <c r="G178" s="174"/>
      <c r="H178" s="176"/>
      <c r="I178" s="177"/>
      <c r="J178" s="104"/>
      <c r="K178" s="104"/>
      <c r="L178" s="100"/>
    </row>
    <row r="179" spans="1:12" s="101" customFormat="1" ht="13.5" customHeight="1">
      <c r="A179" s="166">
        <v>4</v>
      </c>
      <c r="B179" s="166"/>
      <c r="C179" s="165" t="s">
        <v>1447</v>
      </c>
      <c r="D179" s="173"/>
      <c r="E179" s="174"/>
      <c r="F179" s="175"/>
      <c r="G179" s="174"/>
      <c r="H179" s="176"/>
      <c r="I179" s="177"/>
      <c r="J179" s="104"/>
      <c r="K179" s="104"/>
      <c r="L179" s="207" t="s">
        <v>1029</v>
      </c>
    </row>
    <row r="180" spans="1:12" s="101" customFormat="1" ht="13.5" customHeight="1">
      <c r="A180" s="166"/>
      <c r="B180" s="166"/>
      <c r="C180" s="165"/>
      <c r="D180" s="173"/>
      <c r="E180" s="174"/>
      <c r="F180" s="175"/>
      <c r="G180" s="174"/>
      <c r="H180" s="176"/>
      <c r="I180" s="177"/>
      <c r="J180" s="104"/>
      <c r="K180" s="104"/>
      <c r="L180" s="100"/>
    </row>
    <row r="181" spans="1:12" s="101" customFormat="1" ht="13.5" customHeight="1">
      <c r="A181" s="166">
        <v>1</v>
      </c>
      <c r="B181" s="166" t="s">
        <v>182</v>
      </c>
      <c r="C181" s="167" t="s">
        <v>183</v>
      </c>
      <c r="D181" s="173" t="s">
        <v>1535</v>
      </c>
      <c r="E181" s="174">
        <v>36.48</v>
      </c>
      <c r="F181" s="175"/>
      <c r="G181" s="174">
        <f>E181*F181</f>
        <v>0</v>
      </c>
      <c r="H181" s="176">
        <v>2.4534</v>
      </c>
      <c r="I181" s="177">
        <f>E181*H181</f>
        <v>89.50003199999999</v>
      </c>
      <c r="J181" s="104"/>
      <c r="K181" s="104"/>
      <c r="L181" s="163"/>
    </row>
    <row r="182" spans="1:12" s="101" customFormat="1" ht="13.5" customHeight="1">
      <c r="A182" s="166"/>
      <c r="B182" s="166"/>
      <c r="C182" s="167" t="s">
        <v>184</v>
      </c>
      <c r="D182" s="173"/>
      <c r="E182" s="174"/>
      <c r="F182" s="175"/>
      <c r="G182" s="174"/>
      <c r="H182" s="176"/>
      <c r="I182" s="177"/>
      <c r="J182" s="104"/>
      <c r="K182" s="104"/>
      <c r="L182" s="163"/>
    </row>
    <row r="183" spans="1:12" s="101" customFormat="1" ht="33.75" customHeight="1">
      <c r="A183" s="166">
        <v>2</v>
      </c>
      <c r="B183" s="166" t="s">
        <v>179</v>
      </c>
      <c r="C183" s="167" t="s">
        <v>180</v>
      </c>
      <c r="D183" s="173" t="s">
        <v>1133</v>
      </c>
      <c r="E183" s="174">
        <v>384.02</v>
      </c>
      <c r="F183" s="175"/>
      <c r="G183" s="174">
        <f aca="true" t="shared" si="3" ref="G183:G192">E183*F183</f>
        <v>0</v>
      </c>
      <c r="H183" s="176">
        <v>0.00851</v>
      </c>
      <c r="I183" s="177">
        <f aca="true" t="shared" si="4" ref="I183:I192">E183*H183</f>
        <v>3.2680102</v>
      </c>
      <c r="J183" s="104"/>
      <c r="K183" s="104"/>
      <c r="L183" s="100"/>
    </row>
    <row r="184" spans="1:12" s="101" customFormat="1" ht="13.5" customHeight="1">
      <c r="A184" s="166"/>
      <c r="B184" s="166"/>
      <c r="C184" s="167" t="s">
        <v>181</v>
      </c>
      <c r="D184" s="173"/>
      <c r="E184" s="174"/>
      <c r="F184" s="175"/>
      <c r="G184" s="174"/>
      <c r="H184" s="176"/>
      <c r="I184" s="177"/>
      <c r="J184" s="104"/>
      <c r="K184" s="104"/>
      <c r="L184" s="100"/>
    </row>
    <row r="185" spans="1:12" s="101" customFormat="1" ht="12.75" customHeight="1">
      <c r="A185" s="166">
        <v>3</v>
      </c>
      <c r="B185" s="166" t="s">
        <v>1537</v>
      </c>
      <c r="C185" s="167" t="s">
        <v>1524</v>
      </c>
      <c r="D185" s="173" t="s">
        <v>1133</v>
      </c>
      <c r="E185" s="174">
        <v>19.8</v>
      </c>
      <c r="F185" s="175"/>
      <c r="G185" s="174">
        <f t="shared" si="3"/>
        <v>0</v>
      </c>
      <c r="H185" s="176">
        <v>0.00215</v>
      </c>
      <c r="I185" s="177">
        <f t="shared" si="4"/>
        <v>0.042570000000000004</v>
      </c>
      <c r="J185" s="104"/>
      <c r="K185" s="104"/>
      <c r="L185" s="100"/>
    </row>
    <row r="186" spans="1:12" s="101" customFormat="1" ht="12.75" customHeight="1">
      <c r="A186" s="166"/>
      <c r="B186" s="166"/>
      <c r="C186" s="167" t="s">
        <v>185</v>
      </c>
      <c r="D186" s="173"/>
      <c r="E186" s="174"/>
      <c r="F186" s="175"/>
      <c r="G186" s="174"/>
      <c r="H186" s="176"/>
      <c r="I186" s="177"/>
      <c r="J186" s="104"/>
      <c r="K186" s="104"/>
      <c r="L186" s="100"/>
    </row>
    <row r="187" spans="1:12" s="101" customFormat="1" ht="12.75" customHeight="1">
      <c r="A187" s="166">
        <v>4</v>
      </c>
      <c r="B187" s="166" t="s">
        <v>1538</v>
      </c>
      <c r="C187" s="167" t="s">
        <v>1523</v>
      </c>
      <c r="D187" s="173" t="s">
        <v>1133</v>
      </c>
      <c r="E187" s="174">
        <v>19.8</v>
      </c>
      <c r="F187" s="175"/>
      <c r="G187" s="174">
        <f t="shared" si="3"/>
        <v>0</v>
      </c>
      <c r="H187" s="176">
        <v>0</v>
      </c>
      <c r="I187" s="177">
        <f t="shared" si="4"/>
        <v>0</v>
      </c>
      <c r="J187" s="104"/>
      <c r="K187" s="104"/>
      <c r="L187" s="100"/>
    </row>
    <row r="188" spans="1:12" s="101" customFormat="1" ht="12.75" customHeight="1">
      <c r="A188" s="166">
        <v>5</v>
      </c>
      <c r="B188" s="166" t="s">
        <v>1338</v>
      </c>
      <c r="C188" s="167" t="s">
        <v>1339</v>
      </c>
      <c r="D188" s="173" t="s">
        <v>1133</v>
      </c>
      <c r="E188" s="174">
        <v>384.02</v>
      </c>
      <c r="F188" s="175"/>
      <c r="G188" s="174">
        <f t="shared" si="3"/>
        <v>0</v>
      </c>
      <c r="H188" s="176">
        <v>0.00215</v>
      </c>
      <c r="I188" s="177">
        <f t="shared" si="4"/>
        <v>0.825643</v>
      </c>
      <c r="J188" s="104"/>
      <c r="K188" s="104"/>
      <c r="L188" s="100"/>
    </row>
    <row r="189" spans="1:12" s="101" customFormat="1" ht="12.75" customHeight="1">
      <c r="A189" s="166">
        <v>6</v>
      </c>
      <c r="B189" s="166" t="s">
        <v>1340</v>
      </c>
      <c r="C189" s="167" t="s">
        <v>1357</v>
      </c>
      <c r="D189" s="173" t="s">
        <v>1133</v>
      </c>
      <c r="E189" s="174">
        <v>384.02</v>
      </c>
      <c r="F189" s="175"/>
      <c r="G189" s="174">
        <f t="shared" si="3"/>
        <v>0</v>
      </c>
      <c r="H189" s="176">
        <v>0</v>
      </c>
      <c r="I189" s="177">
        <f t="shared" si="4"/>
        <v>0</v>
      </c>
      <c r="J189" s="104"/>
      <c r="K189" s="104"/>
      <c r="L189" s="100"/>
    </row>
    <row r="190" spans="1:12" s="101" customFormat="1" ht="12.75" customHeight="1">
      <c r="A190" s="166">
        <v>7</v>
      </c>
      <c r="B190" s="166" t="s">
        <v>1539</v>
      </c>
      <c r="C190" s="167" t="s">
        <v>1101</v>
      </c>
      <c r="D190" s="173" t="s">
        <v>1133</v>
      </c>
      <c r="E190" s="174">
        <v>384.02</v>
      </c>
      <c r="F190" s="175"/>
      <c r="G190" s="174">
        <f t="shared" si="3"/>
        <v>0</v>
      </c>
      <c r="H190" s="176">
        <v>0.00524</v>
      </c>
      <c r="I190" s="177">
        <f t="shared" si="4"/>
        <v>2.0122647999999996</v>
      </c>
      <c r="J190" s="104"/>
      <c r="K190" s="104"/>
      <c r="L190" s="100"/>
    </row>
    <row r="191" spans="1:12" s="101" customFormat="1" ht="12.75" customHeight="1">
      <c r="A191" s="166">
        <v>8</v>
      </c>
      <c r="B191" s="166" t="s">
        <v>1102</v>
      </c>
      <c r="C191" s="167" t="s">
        <v>1103</v>
      </c>
      <c r="D191" s="173" t="s">
        <v>1133</v>
      </c>
      <c r="E191" s="174">
        <v>384.02</v>
      </c>
      <c r="F191" s="175"/>
      <c r="G191" s="174">
        <f t="shared" si="3"/>
        <v>0</v>
      </c>
      <c r="H191" s="176">
        <v>0</v>
      </c>
      <c r="I191" s="177">
        <f t="shared" si="4"/>
        <v>0</v>
      </c>
      <c r="J191" s="104"/>
      <c r="K191" s="104"/>
      <c r="L191" s="100"/>
    </row>
    <row r="192" spans="1:12" s="101" customFormat="1" ht="12.75" customHeight="1">
      <c r="A192" s="166">
        <v>9</v>
      </c>
      <c r="B192" s="166" t="s">
        <v>1358</v>
      </c>
      <c r="C192" s="167" t="s">
        <v>1359</v>
      </c>
      <c r="D192" s="173" t="s">
        <v>1566</v>
      </c>
      <c r="E192" s="174">
        <v>1.96</v>
      </c>
      <c r="F192" s="175"/>
      <c r="G192" s="174">
        <f t="shared" si="3"/>
        <v>0</v>
      </c>
      <c r="H192" s="176">
        <v>1.0531</v>
      </c>
      <c r="I192" s="177">
        <f t="shared" si="4"/>
        <v>2.064076</v>
      </c>
      <c r="J192" s="104"/>
      <c r="K192" s="104"/>
      <c r="L192" s="163"/>
    </row>
    <row r="193" spans="1:12" s="101" customFormat="1" ht="12.75" customHeight="1">
      <c r="A193" s="166"/>
      <c r="B193" s="166"/>
      <c r="C193" s="167" t="s">
        <v>186</v>
      </c>
      <c r="D193" s="173"/>
      <c r="E193" s="174"/>
      <c r="F193" s="175"/>
      <c r="G193" s="174"/>
      <c r="H193" s="176"/>
      <c r="I193" s="177"/>
      <c r="J193" s="104"/>
      <c r="K193" s="104"/>
      <c r="L193" s="163"/>
    </row>
    <row r="194" spans="1:12" s="101" customFormat="1" ht="12.75" customHeight="1">
      <c r="A194" s="166">
        <v>10</v>
      </c>
      <c r="B194" s="166" t="s">
        <v>187</v>
      </c>
      <c r="C194" s="167" t="s">
        <v>188</v>
      </c>
      <c r="D194" s="173" t="s">
        <v>1535</v>
      </c>
      <c r="E194" s="174">
        <v>0.35</v>
      </c>
      <c r="F194" s="175"/>
      <c r="G194" s="174">
        <f>E194*F194</f>
        <v>0</v>
      </c>
      <c r="H194" s="176">
        <v>2.4534</v>
      </c>
      <c r="I194" s="177">
        <f aca="true" t="shared" si="5" ref="I194:I199">E194*H194</f>
        <v>0.8586899999999998</v>
      </c>
      <c r="J194" s="104"/>
      <c r="K194" s="104"/>
      <c r="L194" s="163"/>
    </row>
    <row r="195" spans="1:12" s="101" customFormat="1" ht="12.75" customHeight="1">
      <c r="A195" s="166"/>
      <c r="B195" s="166"/>
      <c r="C195" s="167" t="s">
        <v>195</v>
      </c>
      <c r="D195" s="173"/>
      <c r="E195" s="174"/>
      <c r="F195" s="175"/>
      <c r="G195" s="174"/>
      <c r="H195" s="176"/>
      <c r="I195" s="177"/>
      <c r="J195" s="104"/>
      <c r="K195" s="104"/>
      <c r="L195" s="163"/>
    </row>
    <row r="196" spans="1:12" s="101" customFormat="1" ht="12.75" customHeight="1">
      <c r="A196" s="166">
        <v>11</v>
      </c>
      <c r="B196" s="166" t="s">
        <v>189</v>
      </c>
      <c r="C196" s="167" t="s">
        <v>190</v>
      </c>
      <c r="D196" s="173" t="s">
        <v>1133</v>
      </c>
      <c r="E196" s="174">
        <v>3.45</v>
      </c>
      <c r="F196" s="175"/>
      <c r="G196" s="174">
        <f>E196*F196</f>
        <v>0</v>
      </c>
      <c r="H196" s="176">
        <v>0.0052</v>
      </c>
      <c r="I196" s="177">
        <f t="shared" si="5"/>
        <v>0.01794</v>
      </c>
      <c r="J196" s="104"/>
      <c r="K196" s="104"/>
      <c r="L196" s="163"/>
    </row>
    <row r="197" spans="1:12" s="101" customFormat="1" ht="12.75" customHeight="1">
      <c r="A197" s="166"/>
      <c r="B197" s="166"/>
      <c r="C197" s="167" t="s">
        <v>196</v>
      </c>
      <c r="D197" s="173"/>
      <c r="E197" s="174"/>
      <c r="F197" s="175"/>
      <c r="G197" s="174"/>
      <c r="H197" s="176"/>
      <c r="I197" s="177"/>
      <c r="J197" s="104"/>
      <c r="K197" s="104"/>
      <c r="L197" s="163"/>
    </row>
    <row r="198" spans="1:12" s="101" customFormat="1" ht="12.75" customHeight="1">
      <c r="A198" s="166">
        <v>12</v>
      </c>
      <c r="B198" s="166" t="s">
        <v>191</v>
      </c>
      <c r="C198" s="167" t="s">
        <v>192</v>
      </c>
      <c r="D198" s="173" t="s">
        <v>1133</v>
      </c>
      <c r="E198" s="174">
        <v>3.45</v>
      </c>
      <c r="F198" s="175"/>
      <c r="G198" s="174">
        <f>E198*F198</f>
        <v>0</v>
      </c>
      <c r="H198" s="176">
        <v>0</v>
      </c>
      <c r="I198" s="177">
        <f t="shared" si="5"/>
        <v>0</v>
      </c>
      <c r="J198" s="104"/>
      <c r="K198" s="104"/>
      <c r="L198" s="163"/>
    </row>
    <row r="199" spans="1:12" s="101" customFormat="1" ht="12.75" customHeight="1">
      <c r="A199" s="166">
        <v>13</v>
      </c>
      <c r="B199" s="166" t="s">
        <v>193</v>
      </c>
      <c r="C199" s="167" t="s">
        <v>194</v>
      </c>
      <c r="D199" s="173" t="s">
        <v>1566</v>
      </c>
      <c r="E199" s="174">
        <v>0.03</v>
      </c>
      <c r="F199" s="175"/>
      <c r="G199" s="174">
        <f>E199*F199</f>
        <v>0</v>
      </c>
      <c r="H199" s="176">
        <v>1.0526</v>
      </c>
      <c r="I199" s="177">
        <f t="shared" si="5"/>
        <v>0.031577999999999995</v>
      </c>
      <c r="J199" s="104"/>
      <c r="K199" s="104"/>
      <c r="L199" s="163"/>
    </row>
    <row r="200" spans="1:12" s="101" customFormat="1" ht="12.75" customHeight="1">
      <c r="A200" s="166"/>
      <c r="B200" s="166"/>
      <c r="C200" s="167" t="s">
        <v>197</v>
      </c>
      <c r="D200" s="173"/>
      <c r="E200" s="174"/>
      <c r="F200" s="175"/>
      <c r="G200" s="174"/>
      <c r="H200" s="176"/>
      <c r="I200" s="177"/>
      <c r="J200" s="104"/>
      <c r="K200" s="104"/>
      <c r="L200" s="163"/>
    </row>
    <row r="201" spans="1:12" s="101" customFormat="1" ht="13.5" customHeight="1">
      <c r="A201" s="166"/>
      <c r="B201" s="166"/>
      <c r="C201" s="167"/>
      <c r="D201" s="173"/>
      <c r="E201" s="174"/>
      <c r="F201" s="175"/>
      <c r="G201" s="174"/>
      <c r="H201" s="176"/>
      <c r="I201" s="177"/>
      <c r="J201" s="104"/>
      <c r="K201" s="104"/>
      <c r="L201" s="100"/>
    </row>
    <row r="202" spans="1:12" s="101" customFormat="1" ht="13.5" customHeight="1">
      <c r="A202" s="166">
        <f>A179</f>
        <v>4</v>
      </c>
      <c r="B202" s="166"/>
      <c r="C202" s="165" t="str">
        <f>C179</f>
        <v>Vodorovné konstrukce</v>
      </c>
      <c r="D202" s="173" t="s">
        <v>1530</v>
      </c>
      <c r="E202" s="174"/>
      <c r="F202" s="175"/>
      <c r="G202" s="174">
        <f>SUM(G181:G201)</f>
        <v>0</v>
      </c>
      <c r="H202" s="176"/>
      <c r="I202" s="174">
        <f>SUM(I181:I201)</f>
        <v>98.62080399999998</v>
      </c>
      <c r="J202" s="104"/>
      <c r="K202" s="104"/>
      <c r="L202" s="100"/>
    </row>
    <row r="203" spans="1:12" s="101" customFormat="1" ht="13.5" customHeight="1">
      <c r="A203" s="166"/>
      <c r="B203" s="166"/>
      <c r="C203" s="165"/>
      <c r="D203" s="173"/>
      <c r="E203" s="174"/>
      <c r="F203" s="175"/>
      <c r="G203" s="174"/>
      <c r="H203" s="176"/>
      <c r="I203" s="177"/>
      <c r="J203" s="104"/>
      <c r="K203" s="104"/>
      <c r="L203" s="100"/>
    </row>
    <row r="204" spans="1:12" s="101" customFormat="1" ht="13.5" customHeight="1">
      <c r="A204" s="166"/>
      <c r="B204" s="166"/>
      <c r="C204" s="165"/>
      <c r="D204" s="173"/>
      <c r="E204" s="174"/>
      <c r="F204" s="175"/>
      <c r="G204" s="174"/>
      <c r="H204" s="176"/>
      <c r="I204" s="177"/>
      <c r="J204" s="104"/>
      <c r="K204" s="104"/>
      <c r="L204" s="100"/>
    </row>
    <row r="205" spans="1:12" s="101" customFormat="1" ht="13.5" customHeight="1">
      <c r="A205" s="166"/>
      <c r="B205" s="166"/>
      <c r="C205" s="165"/>
      <c r="D205" s="173"/>
      <c r="E205" s="174"/>
      <c r="F205" s="175"/>
      <c r="G205" s="174"/>
      <c r="H205" s="176"/>
      <c r="I205" s="177"/>
      <c r="J205" s="104"/>
      <c r="K205" s="104"/>
      <c r="L205" s="100"/>
    </row>
    <row r="206" spans="1:12" s="101" customFormat="1" ht="13.5" customHeight="1">
      <c r="A206" s="166">
        <v>5</v>
      </c>
      <c r="B206" s="166"/>
      <c r="C206" s="165" t="s">
        <v>1569</v>
      </c>
      <c r="D206" s="173"/>
      <c r="E206" s="174"/>
      <c r="F206" s="175"/>
      <c r="G206" s="174"/>
      <c r="H206" s="176"/>
      <c r="I206" s="177"/>
      <c r="J206" s="104"/>
      <c r="K206" s="104"/>
      <c r="L206" s="207" t="s">
        <v>1030</v>
      </c>
    </row>
    <row r="207" spans="1:12" s="101" customFormat="1" ht="13.5" customHeight="1">
      <c r="A207" s="166"/>
      <c r="B207" s="166"/>
      <c r="C207" s="165"/>
      <c r="D207" s="173"/>
      <c r="E207" s="174"/>
      <c r="F207" s="175"/>
      <c r="G207" s="174"/>
      <c r="H207" s="176"/>
      <c r="I207" s="177"/>
      <c r="J207" s="104"/>
      <c r="K207" s="104"/>
      <c r="L207" s="100"/>
    </row>
    <row r="208" spans="1:12" s="101" customFormat="1" ht="22.5" customHeight="1">
      <c r="A208" s="166">
        <v>1</v>
      </c>
      <c r="B208" s="166" t="s">
        <v>1377</v>
      </c>
      <c r="C208" s="167" t="s">
        <v>1378</v>
      </c>
      <c r="D208" s="173" t="s">
        <v>1133</v>
      </c>
      <c r="E208" s="174">
        <v>130</v>
      </c>
      <c r="F208" s="175"/>
      <c r="G208" s="174">
        <f aca="true" t="shared" si="6" ref="G208:G225">E208*F208</f>
        <v>0</v>
      </c>
      <c r="H208" s="176">
        <v>0.1297</v>
      </c>
      <c r="I208" s="177">
        <f aca="true" t="shared" si="7" ref="I208:I213">E208*H208</f>
        <v>16.861</v>
      </c>
      <c r="J208" s="104"/>
      <c r="K208" s="104"/>
      <c r="L208" s="163"/>
    </row>
    <row r="209" spans="1:12" s="101" customFormat="1" ht="22.5" customHeight="1">
      <c r="A209" s="166">
        <v>2</v>
      </c>
      <c r="B209" s="166" t="s">
        <v>1379</v>
      </c>
      <c r="C209" s="167" t="s">
        <v>1380</v>
      </c>
      <c r="D209" s="173" t="s">
        <v>1133</v>
      </c>
      <c r="E209" s="174">
        <v>130</v>
      </c>
      <c r="F209" s="175"/>
      <c r="G209" s="174">
        <f t="shared" si="6"/>
        <v>0</v>
      </c>
      <c r="H209" s="176">
        <v>0.20745</v>
      </c>
      <c r="I209" s="177">
        <f t="shared" si="7"/>
        <v>26.9685</v>
      </c>
      <c r="J209" s="104"/>
      <c r="K209" s="104"/>
      <c r="L209" s="100"/>
    </row>
    <row r="210" spans="1:12" s="101" customFormat="1" ht="22.5" customHeight="1">
      <c r="A210" s="166">
        <v>3</v>
      </c>
      <c r="B210" s="166" t="s">
        <v>1442</v>
      </c>
      <c r="C210" s="167" t="s">
        <v>429</v>
      </c>
      <c r="D210" s="173" t="s">
        <v>1133</v>
      </c>
      <c r="E210" s="174">
        <v>130</v>
      </c>
      <c r="F210" s="175"/>
      <c r="G210" s="174">
        <f>E210*F210</f>
        <v>0</v>
      </c>
      <c r="H210" s="176">
        <v>0.613</v>
      </c>
      <c r="I210" s="177">
        <f t="shared" si="7"/>
        <v>79.69</v>
      </c>
      <c r="J210" s="104"/>
      <c r="K210" s="104"/>
      <c r="L210" s="100"/>
    </row>
    <row r="211" spans="1:12" s="101" customFormat="1" ht="11.25" customHeight="1">
      <c r="A211" s="166">
        <v>4</v>
      </c>
      <c r="B211" s="166" t="s">
        <v>1443</v>
      </c>
      <c r="C211" s="167" t="s">
        <v>553</v>
      </c>
      <c r="D211" s="173" t="s">
        <v>1133</v>
      </c>
      <c r="E211" s="174">
        <v>130</v>
      </c>
      <c r="F211" s="175"/>
      <c r="G211" s="174">
        <f t="shared" si="6"/>
        <v>0</v>
      </c>
      <c r="H211" s="176">
        <v>0.0005</v>
      </c>
      <c r="I211" s="177">
        <f t="shared" si="7"/>
        <v>0.065</v>
      </c>
      <c r="J211" s="104"/>
      <c r="K211" s="104"/>
      <c r="L211" s="100"/>
    </row>
    <row r="212" spans="1:12" s="101" customFormat="1" ht="13.5" customHeight="1">
      <c r="A212" s="166">
        <v>5</v>
      </c>
      <c r="B212" s="166" t="s">
        <v>1202</v>
      </c>
      <c r="C212" s="167" t="s">
        <v>1203</v>
      </c>
      <c r="D212" s="173" t="s">
        <v>1533</v>
      </c>
      <c r="E212" s="174">
        <v>88.49</v>
      </c>
      <c r="F212" s="175"/>
      <c r="G212" s="174">
        <f t="shared" si="6"/>
        <v>0</v>
      </c>
      <c r="H212" s="176">
        <v>0</v>
      </c>
      <c r="I212" s="177">
        <f t="shared" si="7"/>
        <v>0</v>
      </c>
      <c r="J212" s="104"/>
      <c r="K212" s="104"/>
      <c r="L212" s="164"/>
    </row>
    <row r="213" spans="1:12" s="101" customFormat="1" ht="13.5" customHeight="1">
      <c r="A213" s="166">
        <v>6</v>
      </c>
      <c r="B213" s="166" t="s">
        <v>1444</v>
      </c>
      <c r="C213" s="167" t="s">
        <v>419</v>
      </c>
      <c r="D213" s="173" t="s">
        <v>1133</v>
      </c>
      <c r="E213" s="174">
        <v>210</v>
      </c>
      <c r="F213" s="175"/>
      <c r="G213" s="174">
        <f>E213*F213</f>
        <v>0</v>
      </c>
      <c r="H213" s="176">
        <v>0.175</v>
      </c>
      <c r="I213" s="177">
        <f t="shared" si="7"/>
        <v>36.75</v>
      </c>
      <c r="J213" s="104"/>
      <c r="K213" s="104"/>
      <c r="L213" s="164"/>
    </row>
    <row r="214" spans="1:12" s="101" customFormat="1" ht="13.5" customHeight="1">
      <c r="A214" s="166">
        <v>7</v>
      </c>
      <c r="B214" s="166" t="s">
        <v>1448</v>
      </c>
      <c r="C214" s="167" t="s">
        <v>421</v>
      </c>
      <c r="D214" s="173" t="s">
        <v>1133</v>
      </c>
      <c r="E214" s="174">
        <v>210</v>
      </c>
      <c r="F214" s="175"/>
      <c r="G214" s="174">
        <f t="shared" si="6"/>
        <v>0</v>
      </c>
      <c r="H214" s="176">
        <v>0.35</v>
      </c>
      <c r="I214" s="177">
        <f aca="true" t="shared" si="8" ref="I214:I220">E214*H214</f>
        <v>73.5</v>
      </c>
      <c r="J214" s="104"/>
      <c r="K214" s="104"/>
      <c r="L214" s="100"/>
    </row>
    <row r="215" spans="1:12" s="101" customFormat="1" ht="13.5" customHeight="1">
      <c r="A215" s="166">
        <v>8</v>
      </c>
      <c r="B215" s="166" t="s">
        <v>1449</v>
      </c>
      <c r="C215" s="167" t="s">
        <v>420</v>
      </c>
      <c r="D215" s="173" t="s">
        <v>1133</v>
      </c>
      <c r="E215" s="174">
        <v>210</v>
      </c>
      <c r="F215" s="175"/>
      <c r="G215" s="174">
        <f t="shared" si="6"/>
        <v>0</v>
      </c>
      <c r="H215" s="176">
        <v>0.175</v>
      </c>
      <c r="I215" s="177">
        <f t="shared" si="8"/>
        <v>36.75</v>
      </c>
      <c r="J215" s="104"/>
      <c r="K215" s="104"/>
      <c r="L215" s="100"/>
    </row>
    <row r="216" spans="1:12" s="101" customFormat="1" ht="13.5" customHeight="1">
      <c r="A216" s="166">
        <v>9</v>
      </c>
      <c r="B216" s="166" t="s">
        <v>1451</v>
      </c>
      <c r="C216" s="167" t="s">
        <v>422</v>
      </c>
      <c r="D216" s="173" t="s">
        <v>1133</v>
      </c>
      <c r="E216" s="174">
        <v>210</v>
      </c>
      <c r="F216" s="175"/>
      <c r="G216" s="174">
        <f>E216*F216</f>
        <v>0</v>
      </c>
      <c r="H216" s="176">
        <v>0.2625</v>
      </c>
      <c r="I216" s="177">
        <f>E216*H216</f>
        <v>55.125</v>
      </c>
      <c r="J216" s="104"/>
      <c r="K216" s="104"/>
      <c r="L216" s="100"/>
    </row>
    <row r="217" spans="1:12" s="101" customFormat="1" ht="13.5" customHeight="1">
      <c r="A217" s="166">
        <v>10</v>
      </c>
      <c r="B217" s="166" t="s">
        <v>1452</v>
      </c>
      <c r="C217" s="167" t="s">
        <v>423</v>
      </c>
      <c r="D217" s="173" t="s">
        <v>1133</v>
      </c>
      <c r="E217" s="174">
        <v>210</v>
      </c>
      <c r="F217" s="175"/>
      <c r="G217" s="174">
        <f t="shared" si="6"/>
        <v>0</v>
      </c>
      <c r="H217" s="176">
        <v>0.07</v>
      </c>
      <c r="I217" s="177">
        <f t="shared" si="8"/>
        <v>14.700000000000001</v>
      </c>
      <c r="J217" s="104"/>
      <c r="K217" s="104"/>
      <c r="L217" s="100"/>
    </row>
    <row r="218" spans="1:12" s="101" customFormat="1" ht="13.5" customHeight="1">
      <c r="A218" s="166">
        <v>11</v>
      </c>
      <c r="B218" s="166" t="s">
        <v>1454</v>
      </c>
      <c r="C218" s="167" t="s">
        <v>1450</v>
      </c>
      <c r="D218" s="173" t="s">
        <v>1133</v>
      </c>
      <c r="E218" s="174">
        <v>210</v>
      </c>
      <c r="F218" s="175"/>
      <c r="G218" s="174">
        <f t="shared" si="6"/>
        <v>0</v>
      </c>
      <c r="H218" s="176">
        <v>0.012</v>
      </c>
      <c r="I218" s="177">
        <f t="shared" si="8"/>
        <v>2.52</v>
      </c>
      <c r="J218" s="104"/>
      <c r="K218" s="104"/>
      <c r="L218" s="100"/>
    </row>
    <row r="219" spans="1:12" s="101" customFormat="1" ht="13.5" customHeight="1">
      <c r="A219" s="166">
        <v>12</v>
      </c>
      <c r="B219" s="166" t="s">
        <v>1455</v>
      </c>
      <c r="C219" s="167" t="s">
        <v>1453</v>
      </c>
      <c r="D219" s="173" t="s">
        <v>1133</v>
      </c>
      <c r="E219" s="174">
        <v>231</v>
      </c>
      <c r="F219" s="175"/>
      <c r="G219" s="174">
        <f t="shared" si="6"/>
        <v>0</v>
      </c>
      <c r="H219" s="176">
        <v>0.192</v>
      </c>
      <c r="I219" s="177">
        <f t="shared" si="8"/>
        <v>44.352000000000004</v>
      </c>
      <c r="J219" s="104"/>
      <c r="K219" s="104"/>
      <c r="L219" s="100"/>
    </row>
    <row r="220" spans="1:12" s="101" customFormat="1" ht="24.75" customHeight="1">
      <c r="A220" s="166">
        <v>13</v>
      </c>
      <c r="B220" s="166" t="s">
        <v>430</v>
      </c>
      <c r="C220" s="167" t="s">
        <v>424</v>
      </c>
      <c r="D220" s="173" t="s">
        <v>1533</v>
      </c>
      <c r="E220" s="174">
        <v>60</v>
      </c>
      <c r="F220" s="175"/>
      <c r="G220" s="174">
        <f t="shared" si="6"/>
        <v>0</v>
      </c>
      <c r="H220" s="176">
        <v>0.105</v>
      </c>
      <c r="I220" s="177">
        <f t="shared" si="8"/>
        <v>6.3</v>
      </c>
      <c r="J220" s="104"/>
      <c r="K220" s="104"/>
      <c r="L220" s="100"/>
    </row>
    <row r="221" spans="1:12" s="101" customFormat="1" ht="24.75" customHeight="1">
      <c r="A221" s="166">
        <v>14</v>
      </c>
      <c r="B221" s="166" t="s">
        <v>431</v>
      </c>
      <c r="C221" s="167" t="s">
        <v>425</v>
      </c>
      <c r="D221" s="173" t="s">
        <v>1533</v>
      </c>
      <c r="E221" s="174">
        <v>60</v>
      </c>
      <c r="F221" s="175"/>
      <c r="G221" s="174">
        <f>E221*F221</f>
        <v>0</v>
      </c>
      <c r="H221" s="176">
        <v>0.175</v>
      </c>
      <c r="I221" s="177">
        <f>E221*H221</f>
        <v>10.5</v>
      </c>
      <c r="J221" s="104"/>
      <c r="K221" s="104"/>
      <c r="L221" s="100"/>
    </row>
    <row r="222" spans="1:12" s="101" customFormat="1" ht="24.75" customHeight="1">
      <c r="A222" s="166">
        <v>15</v>
      </c>
      <c r="B222" s="166" t="s">
        <v>432</v>
      </c>
      <c r="C222" s="167" t="s">
        <v>426</v>
      </c>
      <c r="D222" s="173" t="s">
        <v>1533</v>
      </c>
      <c r="E222" s="174">
        <v>5</v>
      </c>
      <c r="F222" s="175"/>
      <c r="G222" s="174">
        <f>E222*F222</f>
        <v>0</v>
      </c>
      <c r="H222" s="176">
        <v>0.28</v>
      </c>
      <c r="I222" s="177">
        <f>E222*H222</f>
        <v>1.4000000000000001</v>
      </c>
      <c r="J222" s="104"/>
      <c r="K222" s="104"/>
      <c r="L222" s="100"/>
    </row>
    <row r="223" spans="1:12" s="101" customFormat="1" ht="15" customHeight="1">
      <c r="A223" s="166">
        <v>16</v>
      </c>
      <c r="B223" s="166" t="s">
        <v>433</v>
      </c>
      <c r="C223" s="167" t="s">
        <v>427</v>
      </c>
      <c r="D223" s="173" t="s">
        <v>1533</v>
      </c>
      <c r="E223" s="174">
        <v>13.9</v>
      </c>
      <c r="F223" s="175"/>
      <c r="G223" s="174">
        <f>E223*F223</f>
        <v>0</v>
      </c>
      <c r="H223" s="176">
        <v>0.038</v>
      </c>
      <c r="I223" s="177">
        <f>E223*H223</f>
        <v>0.5282</v>
      </c>
      <c r="J223" s="104"/>
      <c r="K223" s="104"/>
      <c r="L223" s="100"/>
    </row>
    <row r="224" spans="1:12" s="101" customFormat="1" ht="15" customHeight="1">
      <c r="A224" s="166">
        <v>17</v>
      </c>
      <c r="B224" s="166" t="s">
        <v>434</v>
      </c>
      <c r="C224" s="167" t="s">
        <v>435</v>
      </c>
      <c r="D224" s="173" t="s">
        <v>1533</v>
      </c>
      <c r="E224" s="174">
        <v>46.89</v>
      </c>
      <c r="F224" s="175"/>
      <c r="G224" s="174">
        <f>E224*F224</f>
        <v>0</v>
      </c>
      <c r="H224" s="176">
        <v>0.135</v>
      </c>
      <c r="I224" s="177">
        <f>E224*H224</f>
        <v>6.330150000000001</v>
      </c>
      <c r="J224" s="104"/>
      <c r="K224" s="104"/>
      <c r="L224" s="100"/>
    </row>
    <row r="225" spans="1:12" s="101" customFormat="1" ht="24.75" customHeight="1">
      <c r="A225" s="166">
        <v>18</v>
      </c>
      <c r="B225" s="166" t="s">
        <v>436</v>
      </c>
      <c r="C225" s="167" t="s">
        <v>428</v>
      </c>
      <c r="D225" s="173" t="s">
        <v>1133</v>
      </c>
      <c r="E225" s="174">
        <v>10.37</v>
      </c>
      <c r="F225" s="175"/>
      <c r="G225" s="174">
        <f t="shared" si="6"/>
        <v>0</v>
      </c>
      <c r="H225" s="176"/>
      <c r="I225" s="177"/>
      <c r="J225" s="104"/>
      <c r="K225" s="104"/>
      <c r="L225" s="100"/>
    </row>
    <row r="226" spans="1:12" s="101" customFormat="1" ht="13.5" customHeight="1">
      <c r="A226" s="166"/>
      <c r="B226" s="166"/>
      <c r="C226" s="167"/>
      <c r="D226" s="173"/>
      <c r="E226" s="174"/>
      <c r="F226" s="175"/>
      <c r="G226" s="174"/>
      <c r="H226" s="176"/>
      <c r="I226" s="177"/>
      <c r="J226" s="104"/>
      <c r="K226" s="104"/>
      <c r="L226" s="100"/>
    </row>
    <row r="227" spans="1:12" s="101" customFormat="1" ht="13.5" customHeight="1">
      <c r="A227" s="166">
        <f>A206</f>
        <v>5</v>
      </c>
      <c r="B227" s="166"/>
      <c r="C227" s="165" t="str">
        <f>C206</f>
        <v>Komunikace</v>
      </c>
      <c r="D227" s="173" t="s">
        <v>1530</v>
      </c>
      <c r="E227" s="174"/>
      <c r="F227" s="175"/>
      <c r="G227" s="174">
        <f>SUM(G208:G226)</f>
        <v>0</v>
      </c>
      <c r="H227" s="176"/>
      <c r="I227" s="174">
        <f>SUM(I208:I226)</f>
        <v>412.33984999999996</v>
      </c>
      <c r="J227" s="104"/>
      <c r="K227" s="104"/>
      <c r="L227" s="100"/>
    </row>
    <row r="228" spans="1:12" s="101" customFormat="1" ht="13.5" customHeight="1">
      <c r="A228" s="166"/>
      <c r="B228" s="166"/>
      <c r="C228" s="165"/>
      <c r="D228" s="173"/>
      <c r="E228" s="174"/>
      <c r="F228" s="175"/>
      <c r="G228" s="174"/>
      <c r="H228" s="176"/>
      <c r="I228" s="177"/>
      <c r="J228" s="104"/>
      <c r="K228" s="104"/>
      <c r="L228" s="100"/>
    </row>
    <row r="229" spans="1:12" s="101" customFormat="1" ht="13.5" customHeight="1">
      <c r="A229" s="166"/>
      <c r="B229" s="166"/>
      <c r="C229" s="165"/>
      <c r="D229" s="173"/>
      <c r="E229" s="174"/>
      <c r="F229" s="175"/>
      <c r="G229" s="174"/>
      <c r="H229" s="176"/>
      <c r="I229" s="177"/>
      <c r="J229" s="104"/>
      <c r="K229" s="104"/>
      <c r="L229" s="100"/>
    </row>
    <row r="230" spans="1:12" s="101" customFormat="1" ht="13.5" customHeight="1">
      <c r="A230" s="166"/>
      <c r="B230" s="166"/>
      <c r="C230" s="165"/>
      <c r="D230" s="173"/>
      <c r="E230" s="174"/>
      <c r="F230" s="175"/>
      <c r="G230" s="174"/>
      <c r="H230" s="176"/>
      <c r="I230" s="177"/>
      <c r="J230" s="104"/>
      <c r="K230" s="104"/>
      <c r="L230" s="100"/>
    </row>
    <row r="231" spans="1:12" s="101" customFormat="1" ht="13.5" customHeight="1">
      <c r="A231" s="166">
        <v>6</v>
      </c>
      <c r="B231" s="166"/>
      <c r="C231" s="165" t="s">
        <v>1570</v>
      </c>
      <c r="D231" s="173"/>
      <c r="E231" s="174"/>
      <c r="F231" s="175"/>
      <c r="G231" s="174"/>
      <c r="H231" s="176"/>
      <c r="I231" s="177"/>
      <c r="J231" s="104"/>
      <c r="K231" s="104"/>
      <c r="L231" s="100"/>
    </row>
    <row r="232" spans="1:12" s="101" customFormat="1" ht="13.5" customHeight="1">
      <c r="A232" s="166"/>
      <c r="B232" s="166"/>
      <c r="C232" s="165"/>
      <c r="D232" s="173"/>
      <c r="E232" s="174"/>
      <c r="F232" s="175"/>
      <c r="G232" s="174"/>
      <c r="H232" s="176"/>
      <c r="I232" s="177"/>
      <c r="J232" s="104"/>
      <c r="K232" s="104"/>
      <c r="L232" s="100"/>
    </row>
    <row r="233" spans="1:12" s="101" customFormat="1" ht="22.5" customHeight="1">
      <c r="A233" s="166">
        <v>1</v>
      </c>
      <c r="B233" s="166" t="s">
        <v>1121</v>
      </c>
      <c r="C233" s="165" t="s">
        <v>1551</v>
      </c>
      <c r="D233" s="173" t="s">
        <v>1133</v>
      </c>
      <c r="E233" s="174">
        <v>34.32</v>
      </c>
      <c r="F233" s="175"/>
      <c r="G233" s="174">
        <f aca="true" t="shared" si="9" ref="G233:G249">E233*F233</f>
        <v>0</v>
      </c>
      <c r="H233" s="176">
        <v>0.0002</v>
      </c>
      <c r="I233" s="177">
        <f aca="true" t="shared" si="10" ref="I233:I249">E233*H233</f>
        <v>0.006864</v>
      </c>
      <c r="J233" s="104"/>
      <c r="K233" s="104"/>
      <c r="L233" s="100" t="s">
        <v>1036</v>
      </c>
    </row>
    <row r="234" spans="1:12" s="101" customFormat="1" ht="13.5" customHeight="1">
      <c r="A234" s="166"/>
      <c r="B234" s="166"/>
      <c r="C234" s="167" t="s">
        <v>198</v>
      </c>
      <c r="D234" s="173"/>
      <c r="E234" s="174"/>
      <c r="F234" s="175"/>
      <c r="G234" s="174"/>
      <c r="H234" s="176"/>
      <c r="I234" s="177"/>
      <c r="J234" s="104"/>
      <c r="K234" s="104"/>
      <c r="L234" s="100"/>
    </row>
    <row r="235" spans="1:12" s="101" customFormat="1" ht="24" customHeight="1">
      <c r="A235" s="166">
        <v>2</v>
      </c>
      <c r="B235" s="166" t="s">
        <v>199</v>
      </c>
      <c r="C235" s="165" t="s">
        <v>200</v>
      </c>
      <c r="D235" s="173" t="s">
        <v>1133</v>
      </c>
      <c r="E235" s="174">
        <v>97.9</v>
      </c>
      <c r="F235" s="175"/>
      <c r="G235" s="174">
        <f>E235*F235</f>
        <v>0</v>
      </c>
      <c r="H235" s="176">
        <v>0.0147</v>
      </c>
      <c r="I235" s="177">
        <f>E235*H235</f>
        <v>1.43913</v>
      </c>
      <c r="J235" s="104"/>
      <c r="K235" s="104"/>
      <c r="L235" s="100"/>
    </row>
    <row r="236" spans="1:12" s="101" customFormat="1" ht="13.5" customHeight="1">
      <c r="A236" s="166"/>
      <c r="B236" s="166"/>
      <c r="C236" s="167" t="s">
        <v>680</v>
      </c>
      <c r="D236" s="173"/>
      <c r="E236" s="174"/>
      <c r="F236" s="175"/>
      <c r="G236" s="174"/>
      <c r="H236" s="176"/>
      <c r="I236" s="177"/>
      <c r="J236" s="104"/>
      <c r="K236" s="104"/>
      <c r="L236" s="100"/>
    </row>
    <row r="237" spans="1:12" s="101" customFormat="1" ht="22.5" customHeight="1">
      <c r="A237" s="166">
        <v>3</v>
      </c>
      <c r="B237" s="166" t="s">
        <v>1483</v>
      </c>
      <c r="C237" s="165" t="s">
        <v>1484</v>
      </c>
      <c r="D237" s="173" t="s">
        <v>1133</v>
      </c>
      <c r="E237" s="174">
        <v>140.69</v>
      </c>
      <c r="F237" s="175"/>
      <c r="G237" s="174">
        <f t="shared" si="9"/>
        <v>0</v>
      </c>
      <c r="H237" s="176">
        <v>0.017</v>
      </c>
      <c r="I237" s="177">
        <f t="shared" si="10"/>
        <v>2.39173</v>
      </c>
      <c r="J237" s="104"/>
      <c r="K237" s="104"/>
      <c r="L237" s="212"/>
    </row>
    <row r="238" spans="1:12" s="101" customFormat="1" ht="12" customHeight="1">
      <c r="A238" s="166"/>
      <c r="B238" s="166"/>
      <c r="C238" s="165" t="s">
        <v>681</v>
      </c>
      <c r="D238" s="173"/>
      <c r="E238" s="165"/>
      <c r="F238" s="175"/>
      <c r="G238" s="174"/>
      <c r="H238" s="176"/>
      <c r="I238" s="177"/>
      <c r="J238" s="104"/>
      <c r="K238" s="104"/>
      <c r="L238" s="212"/>
    </row>
    <row r="239" spans="1:12" s="101" customFormat="1" ht="13.5" customHeight="1">
      <c r="A239" s="166">
        <v>4</v>
      </c>
      <c r="B239" s="166" t="s">
        <v>1485</v>
      </c>
      <c r="C239" s="165" t="s">
        <v>1486</v>
      </c>
      <c r="D239" s="173" t="s">
        <v>1133</v>
      </c>
      <c r="E239" s="165">
        <v>467.58</v>
      </c>
      <c r="F239" s="175"/>
      <c r="G239" s="174">
        <f t="shared" si="9"/>
        <v>0</v>
      </c>
      <c r="H239" s="176">
        <v>0.007</v>
      </c>
      <c r="I239" s="177">
        <f t="shared" si="10"/>
        <v>3.27306</v>
      </c>
      <c r="J239" s="104"/>
      <c r="K239" s="104"/>
      <c r="L239" s="164"/>
    </row>
    <row r="240" spans="1:12" s="101" customFormat="1" ht="13.5" customHeight="1">
      <c r="A240" s="166"/>
      <c r="B240" s="166"/>
      <c r="C240" s="165" t="s">
        <v>682</v>
      </c>
      <c r="D240" s="173"/>
      <c r="E240" s="165"/>
      <c r="F240" s="175"/>
      <c r="G240" s="174"/>
      <c r="H240" s="176"/>
      <c r="I240" s="177"/>
      <c r="J240" s="104"/>
      <c r="K240" s="104"/>
      <c r="L240" s="164"/>
    </row>
    <row r="241" spans="1:12" s="101" customFormat="1" ht="13.5" customHeight="1">
      <c r="A241" s="166">
        <v>5</v>
      </c>
      <c r="B241" s="166" t="s">
        <v>1438</v>
      </c>
      <c r="C241" s="165" t="s">
        <v>1168</v>
      </c>
      <c r="D241" s="173" t="s">
        <v>1133</v>
      </c>
      <c r="E241" s="174">
        <v>16.53</v>
      </c>
      <c r="F241" s="175"/>
      <c r="G241" s="174">
        <f t="shared" si="9"/>
        <v>0</v>
      </c>
      <c r="H241" s="176">
        <v>0.03358</v>
      </c>
      <c r="I241" s="177">
        <f t="shared" si="10"/>
        <v>0.5550774</v>
      </c>
      <c r="J241" s="104"/>
      <c r="K241" s="104"/>
      <c r="L241" s="212"/>
    </row>
    <row r="242" spans="1:12" s="101" customFormat="1" ht="13.5" customHeight="1">
      <c r="A242" s="166"/>
      <c r="B242" s="166"/>
      <c r="C242" s="165" t="s">
        <v>201</v>
      </c>
      <c r="D242" s="173"/>
      <c r="E242" s="174"/>
      <c r="F242" s="175"/>
      <c r="G242" s="174"/>
      <c r="H242" s="176"/>
      <c r="I242" s="177"/>
      <c r="J242" s="104"/>
      <c r="K242" s="104"/>
      <c r="L242" s="212"/>
    </row>
    <row r="243" spans="1:12" s="101" customFormat="1" ht="13.5" customHeight="1">
      <c r="A243" s="166">
        <v>7</v>
      </c>
      <c r="B243" s="166" t="s">
        <v>1439</v>
      </c>
      <c r="C243" s="165" t="s">
        <v>572</v>
      </c>
      <c r="D243" s="173" t="s">
        <v>1533</v>
      </c>
      <c r="E243" s="174">
        <v>19.8</v>
      </c>
      <c r="F243" s="175"/>
      <c r="G243" s="174">
        <f t="shared" si="9"/>
        <v>0</v>
      </c>
      <c r="H243" s="176">
        <v>0</v>
      </c>
      <c r="I243" s="177">
        <f t="shared" si="10"/>
        <v>0</v>
      </c>
      <c r="J243" s="104"/>
      <c r="K243" s="104"/>
      <c r="L243" s="100"/>
    </row>
    <row r="244" spans="1:12" s="101" customFormat="1" ht="13.5" customHeight="1">
      <c r="A244" s="166"/>
      <c r="B244" s="166"/>
      <c r="C244" s="165" t="s">
        <v>202</v>
      </c>
      <c r="D244" s="173"/>
      <c r="E244" s="174"/>
      <c r="F244" s="175"/>
      <c r="G244" s="174"/>
      <c r="H244" s="176"/>
      <c r="I244" s="177"/>
      <c r="J244" s="104"/>
      <c r="K244" s="104"/>
      <c r="L244" s="100"/>
    </row>
    <row r="245" spans="1:12" s="101" customFormat="1" ht="13.5" customHeight="1">
      <c r="A245" s="166">
        <v>8</v>
      </c>
      <c r="B245" s="166" t="s">
        <v>1487</v>
      </c>
      <c r="C245" s="165" t="s">
        <v>1482</v>
      </c>
      <c r="D245" s="173" t="s">
        <v>1533</v>
      </c>
      <c r="E245" s="174">
        <v>20.79</v>
      </c>
      <c r="F245" s="175"/>
      <c r="G245" s="174">
        <f t="shared" si="9"/>
        <v>0</v>
      </c>
      <c r="H245" s="176">
        <v>0.0004</v>
      </c>
      <c r="I245" s="177">
        <f t="shared" si="10"/>
        <v>0.008316</v>
      </c>
      <c r="J245" s="104"/>
      <c r="K245" s="104"/>
      <c r="L245" s="100"/>
    </row>
    <row r="246" spans="1:12" s="101" customFormat="1" ht="13.5" customHeight="1">
      <c r="A246" s="166"/>
      <c r="B246" s="166"/>
      <c r="C246" s="165" t="s">
        <v>203</v>
      </c>
      <c r="D246" s="173"/>
      <c r="E246" s="174"/>
      <c r="F246" s="175"/>
      <c r="G246" s="174"/>
      <c r="H246" s="176"/>
      <c r="I246" s="177"/>
      <c r="J246" s="104"/>
      <c r="K246" s="104"/>
      <c r="L246" s="100"/>
    </row>
    <row r="247" spans="1:12" s="101" customFormat="1" ht="13.5" customHeight="1">
      <c r="A247" s="166">
        <v>9</v>
      </c>
      <c r="B247" s="166" t="s">
        <v>1480</v>
      </c>
      <c r="C247" s="165" t="s">
        <v>1406</v>
      </c>
      <c r="D247" s="173" t="s">
        <v>1533</v>
      </c>
      <c r="E247" s="174">
        <v>19.8</v>
      </c>
      <c r="F247" s="175"/>
      <c r="G247" s="174">
        <f t="shared" si="9"/>
        <v>0</v>
      </c>
      <c r="H247" s="176">
        <v>0</v>
      </c>
      <c r="I247" s="177">
        <f t="shared" si="10"/>
        <v>0</v>
      </c>
      <c r="J247" s="104"/>
      <c r="K247" s="104"/>
      <c r="L247" s="212"/>
    </row>
    <row r="248" spans="1:12" s="101" customFormat="1" ht="13.5" customHeight="1">
      <c r="A248" s="166">
        <v>10</v>
      </c>
      <c r="B248" s="166" t="s">
        <v>1488</v>
      </c>
      <c r="C248" s="165" t="s">
        <v>1481</v>
      </c>
      <c r="D248" s="173" t="s">
        <v>1533</v>
      </c>
      <c r="E248" s="174">
        <v>20.79</v>
      </c>
      <c r="F248" s="175"/>
      <c r="G248" s="174">
        <f t="shared" si="9"/>
        <v>0</v>
      </c>
      <c r="H248" s="176">
        <v>0.0002</v>
      </c>
      <c r="I248" s="177">
        <f t="shared" si="10"/>
        <v>0.004158</v>
      </c>
      <c r="J248" s="104"/>
      <c r="K248" s="104"/>
      <c r="L248" s="163"/>
    </row>
    <row r="249" spans="1:12" s="101" customFormat="1" ht="22.5" customHeight="1">
      <c r="A249" s="166">
        <v>11</v>
      </c>
      <c r="B249" s="166" t="s">
        <v>1584</v>
      </c>
      <c r="C249" s="165" t="s">
        <v>1583</v>
      </c>
      <c r="D249" s="173" t="s">
        <v>1133</v>
      </c>
      <c r="E249" s="174">
        <v>34.32</v>
      </c>
      <c r="F249" s="175"/>
      <c r="G249" s="174">
        <f t="shared" si="9"/>
        <v>0</v>
      </c>
      <c r="H249" s="176">
        <v>0.0002</v>
      </c>
      <c r="I249" s="177">
        <f t="shared" si="10"/>
        <v>0.006864</v>
      </c>
      <c r="J249" s="104"/>
      <c r="K249" s="104"/>
      <c r="L249" s="163"/>
    </row>
    <row r="250" spans="1:12" s="101" customFormat="1" ht="22.5" customHeight="1">
      <c r="A250" s="166">
        <v>12</v>
      </c>
      <c r="B250" s="166" t="s">
        <v>1080</v>
      </c>
      <c r="C250" s="167" t="s">
        <v>453</v>
      </c>
      <c r="D250" s="173" t="s">
        <v>1133</v>
      </c>
      <c r="E250" s="174">
        <v>33.19</v>
      </c>
      <c r="F250" s="175"/>
      <c r="G250" s="174">
        <f>E250*F250</f>
        <v>0</v>
      </c>
      <c r="H250" s="176">
        <v>0.0236</v>
      </c>
      <c r="I250" s="177">
        <f>E250*H250</f>
        <v>0.783284</v>
      </c>
      <c r="J250" s="104"/>
      <c r="K250" s="104"/>
      <c r="L250" s="163"/>
    </row>
    <row r="251" spans="1:12" s="101" customFormat="1" ht="12.75" customHeight="1">
      <c r="A251" s="166"/>
      <c r="B251" s="166"/>
      <c r="C251" s="167" t="s">
        <v>204</v>
      </c>
      <c r="D251" s="173"/>
      <c r="E251" s="174"/>
      <c r="F251" s="175"/>
      <c r="G251" s="174"/>
      <c r="H251" s="176"/>
      <c r="I251" s="177"/>
      <c r="J251" s="104"/>
      <c r="K251" s="104"/>
      <c r="L251" s="163"/>
    </row>
    <row r="252" spans="1:12" s="101" customFormat="1" ht="21" customHeight="1">
      <c r="A252" s="166">
        <v>13</v>
      </c>
      <c r="B252" s="168" t="s">
        <v>1609</v>
      </c>
      <c r="C252" s="167" t="s">
        <v>1608</v>
      </c>
      <c r="D252" s="173" t="s">
        <v>1133</v>
      </c>
      <c r="E252" s="174">
        <v>158.44</v>
      </c>
      <c r="F252" s="175"/>
      <c r="G252" s="174">
        <f>E252*F252</f>
        <v>0</v>
      </c>
      <c r="H252" s="176">
        <v>0.00382</v>
      </c>
      <c r="I252" s="177">
        <f>E252*H252</f>
        <v>0.6052408</v>
      </c>
      <c r="J252" s="104"/>
      <c r="K252" s="104"/>
      <c r="L252" s="163"/>
    </row>
    <row r="253" spans="1:12" s="101" customFormat="1" ht="12.75" customHeight="1">
      <c r="A253" s="166"/>
      <c r="B253" s="168"/>
      <c r="C253" s="167" t="s">
        <v>205</v>
      </c>
      <c r="D253" s="173"/>
      <c r="E253" s="174"/>
      <c r="F253" s="175"/>
      <c r="G253" s="174"/>
      <c r="H253" s="176"/>
      <c r="I253" s="177"/>
      <c r="J253" s="104"/>
      <c r="K253" s="104"/>
      <c r="L253" s="163"/>
    </row>
    <row r="254" spans="1:12" s="101" customFormat="1" ht="24.75" customHeight="1">
      <c r="A254" s="166">
        <v>14</v>
      </c>
      <c r="B254" s="166" t="s">
        <v>1213</v>
      </c>
      <c r="C254" s="165" t="s">
        <v>1403</v>
      </c>
      <c r="D254" s="173" t="s">
        <v>1133</v>
      </c>
      <c r="E254" s="174">
        <v>6.56</v>
      </c>
      <c r="F254" s="175"/>
      <c r="G254" s="174">
        <f>E254*F254</f>
        <v>0</v>
      </c>
      <c r="H254" s="176">
        <v>0.039</v>
      </c>
      <c r="I254" s="177">
        <f>E254*H254</f>
        <v>0.25584</v>
      </c>
      <c r="J254" s="104"/>
      <c r="K254" s="104"/>
      <c r="L254" s="100"/>
    </row>
    <row r="255" spans="1:12" s="101" customFormat="1" ht="15" customHeight="1">
      <c r="A255" s="166"/>
      <c r="B255" s="166"/>
      <c r="C255" s="165" t="s">
        <v>206</v>
      </c>
      <c r="D255" s="173"/>
      <c r="E255" s="174"/>
      <c r="F255" s="175"/>
      <c r="G255" s="174"/>
      <c r="H255" s="176"/>
      <c r="I255" s="177"/>
      <c r="J255" s="104"/>
      <c r="K255" s="104"/>
      <c r="L255" s="100"/>
    </row>
    <row r="256" spans="1:12" s="101" customFormat="1" ht="12.75" customHeight="1">
      <c r="A256" s="166">
        <v>15</v>
      </c>
      <c r="B256" s="168" t="s">
        <v>574</v>
      </c>
      <c r="C256" s="165" t="s">
        <v>1458</v>
      </c>
      <c r="D256" s="173" t="s">
        <v>1133</v>
      </c>
      <c r="E256" s="174">
        <v>165</v>
      </c>
      <c r="F256" s="175"/>
      <c r="G256" s="174">
        <f>E256*F256</f>
        <v>0</v>
      </c>
      <c r="H256" s="176">
        <v>0</v>
      </c>
      <c r="I256" s="177">
        <f>E256*H256</f>
        <v>0</v>
      </c>
      <c r="J256" s="104"/>
      <c r="K256" s="104"/>
      <c r="L256" s="100"/>
    </row>
    <row r="257" spans="1:12" s="101" customFormat="1" ht="12.75" customHeight="1">
      <c r="A257" s="166"/>
      <c r="B257" s="168"/>
      <c r="C257" s="165" t="s">
        <v>207</v>
      </c>
      <c r="D257" s="173"/>
      <c r="E257" s="174"/>
      <c r="F257" s="175"/>
      <c r="G257" s="174"/>
      <c r="H257" s="176"/>
      <c r="I257" s="177"/>
      <c r="J257" s="104"/>
      <c r="K257" s="104"/>
      <c r="L257" s="100"/>
    </row>
    <row r="258" spans="1:12" s="101" customFormat="1" ht="23.25" customHeight="1">
      <c r="A258" s="166">
        <v>16</v>
      </c>
      <c r="B258" s="166" t="s">
        <v>1504</v>
      </c>
      <c r="C258" s="165" t="s">
        <v>1505</v>
      </c>
      <c r="D258" s="173" t="s">
        <v>1133</v>
      </c>
      <c r="E258" s="174">
        <v>219.42</v>
      </c>
      <c r="F258" s="175"/>
      <c r="G258" s="174">
        <f aca="true" t="shared" si="11" ref="G258:G272">E258*F258</f>
        <v>0</v>
      </c>
      <c r="H258" s="176">
        <v>0.00825</v>
      </c>
      <c r="I258" s="177">
        <f aca="true" t="shared" si="12" ref="I258:I270">E258*H258</f>
        <v>1.810215</v>
      </c>
      <c r="J258" s="104"/>
      <c r="K258" s="104"/>
      <c r="L258" s="100"/>
    </row>
    <row r="259" spans="1:12" s="101" customFormat="1" ht="12" customHeight="1">
      <c r="A259" s="166"/>
      <c r="B259" s="166"/>
      <c r="C259" s="165" t="s">
        <v>208</v>
      </c>
      <c r="D259" s="173" t="s">
        <v>1133</v>
      </c>
      <c r="E259" s="174"/>
      <c r="F259" s="175"/>
      <c r="G259" s="174"/>
      <c r="H259" s="176"/>
      <c r="I259" s="177"/>
      <c r="J259" s="104"/>
      <c r="K259" s="104"/>
      <c r="L259" s="100"/>
    </row>
    <row r="260" spans="1:12" s="101" customFormat="1" ht="12" customHeight="1">
      <c r="A260" s="166"/>
      <c r="B260" s="166"/>
      <c r="C260" s="165" t="s">
        <v>209</v>
      </c>
      <c r="D260" s="173" t="s">
        <v>1133</v>
      </c>
      <c r="E260" s="174"/>
      <c r="F260" s="175"/>
      <c r="G260" s="174"/>
      <c r="H260" s="176"/>
      <c r="I260" s="177"/>
      <c r="J260" s="104"/>
      <c r="K260" s="104"/>
      <c r="L260" s="100"/>
    </row>
    <row r="261" spans="1:12" s="101" customFormat="1" ht="12" customHeight="1">
      <c r="A261" s="166"/>
      <c r="B261" s="166"/>
      <c r="C261" s="165" t="s">
        <v>210</v>
      </c>
      <c r="D261" s="173" t="s">
        <v>1133</v>
      </c>
      <c r="E261" s="174"/>
      <c r="F261" s="175"/>
      <c r="G261" s="174"/>
      <c r="H261" s="176"/>
      <c r="I261" s="177"/>
      <c r="J261" s="104"/>
      <c r="K261" s="104"/>
      <c r="L261" s="100"/>
    </row>
    <row r="262" spans="1:12" s="101" customFormat="1" ht="12" customHeight="1">
      <c r="A262" s="166"/>
      <c r="B262" s="166"/>
      <c r="C262" s="165" t="s">
        <v>211</v>
      </c>
      <c r="D262" s="173" t="s">
        <v>1133</v>
      </c>
      <c r="E262" s="174"/>
      <c r="F262" s="175"/>
      <c r="G262" s="174"/>
      <c r="H262" s="176"/>
      <c r="I262" s="177"/>
      <c r="J262" s="104"/>
      <c r="K262" s="104"/>
      <c r="L262" s="100"/>
    </row>
    <row r="263" spans="1:12" s="101" customFormat="1" ht="23.25" customHeight="1">
      <c r="A263" s="166">
        <v>17</v>
      </c>
      <c r="B263" s="166" t="s">
        <v>1506</v>
      </c>
      <c r="C263" s="165" t="s">
        <v>1587</v>
      </c>
      <c r="D263" s="173" t="s">
        <v>1533</v>
      </c>
      <c r="E263" s="174">
        <v>20.8</v>
      </c>
      <c r="F263" s="175"/>
      <c r="G263" s="174">
        <f t="shared" si="11"/>
        <v>0</v>
      </c>
      <c r="H263" s="176">
        <v>0.0016</v>
      </c>
      <c r="I263" s="177">
        <f t="shared" si="12"/>
        <v>0.033280000000000004</v>
      </c>
      <c r="J263" s="104"/>
      <c r="K263" s="104"/>
      <c r="L263" s="100"/>
    </row>
    <row r="264" spans="1:12" s="101" customFormat="1" ht="12.75" customHeight="1">
      <c r="A264" s="166"/>
      <c r="B264" s="166"/>
      <c r="C264" s="165" t="s">
        <v>212</v>
      </c>
      <c r="D264" s="173"/>
      <c r="E264" s="174"/>
      <c r="F264" s="175"/>
      <c r="G264" s="174"/>
      <c r="H264" s="176"/>
      <c r="I264" s="177"/>
      <c r="J264" s="104"/>
      <c r="K264" s="104"/>
      <c r="L264" s="100"/>
    </row>
    <row r="265" spans="1:12" s="101" customFormat="1" ht="22.5" customHeight="1">
      <c r="A265" s="166">
        <v>18</v>
      </c>
      <c r="B265" s="166" t="s">
        <v>1094</v>
      </c>
      <c r="C265" s="165" t="s">
        <v>1093</v>
      </c>
      <c r="D265" s="173" t="s">
        <v>1133</v>
      </c>
      <c r="E265" s="174">
        <v>219.42</v>
      </c>
      <c r="F265" s="175"/>
      <c r="G265" s="174">
        <f t="shared" si="11"/>
        <v>0</v>
      </c>
      <c r="H265" s="176">
        <v>6E-05</v>
      </c>
      <c r="I265" s="177">
        <f t="shared" si="12"/>
        <v>0.0131652</v>
      </c>
      <c r="J265" s="104"/>
      <c r="K265" s="104"/>
      <c r="L265" s="212"/>
    </row>
    <row r="266" spans="1:12" s="101" customFormat="1" ht="13.5" customHeight="1">
      <c r="A266" s="166">
        <v>19</v>
      </c>
      <c r="B266" s="166" t="s">
        <v>1214</v>
      </c>
      <c r="C266" s="165" t="s">
        <v>565</v>
      </c>
      <c r="D266" s="173" t="s">
        <v>1133</v>
      </c>
      <c r="E266" s="174">
        <v>200.72</v>
      </c>
      <c r="F266" s="175"/>
      <c r="G266" s="174">
        <f t="shared" si="11"/>
        <v>0</v>
      </c>
      <c r="H266" s="176">
        <v>0.008</v>
      </c>
      <c r="I266" s="177">
        <f t="shared" si="12"/>
        <v>1.60576</v>
      </c>
      <c r="J266" s="104"/>
      <c r="K266" s="104"/>
      <c r="L266" s="212"/>
    </row>
    <row r="267" spans="1:12" s="101" customFormat="1" ht="13.5" customHeight="1">
      <c r="A267" s="166"/>
      <c r="B267" s="166"/>
      <c r="C267" s="165" t="s">
        <v>213</v>
      </c>
      <c r="D267" s="173"/>
      <c r="E267" s="174"/>
      <c r="F267" s="175"/>
      <c r="G267" s="174"/>
      <c r="H267" s="176"/>
      <c r="I267" s="177"/>
      <c r="J267" s="104"/>
      <c r="K267" s="104"/>
      <c r="L267" s="212"/>
    </row>
    <row r="268" spans="1:12" s="101" customFormat="1" ht="13.5" customHeight="1">
      <c r="A268" s="166">
        <v>20</v>
      </c>
      <c r="B268" s="166" t="s">
        <v>1215</v>
      </c>
      <c r="C268" s="165" t="s">
        <v>1586</v>
      </c>
      <c r="D268" s="173" t="s">
        <v>1133</v>
      </c>
      <c r="E268" s="174">
        <v>3.89</v>
      </c>
      <c r="F268" s="175"/>
      <c r="G268" s="174">
        <f t="shared" si="11"/>
        <v>0</v>
      </c>
      <c r="H268" s="176">
        <v>0.002</v>
      </c>
      <c r="I268" s="177">
        <f t="shared" si="12"/>
        <v>0.0077800000000000005</v>
      </c>
      <c r="J268" s="104"/>
      <c r="K268" s="104"/>
      <c r="L268" s="212"/>
    </row>
    <row r="269" spans="1:12" s="101" customFormat="1" ht="13.5" customHeight="1">
      <c r="A269" s="166"/>
      <c r="B269" s="166"/>
      <c r="C269" s="165" t="s">
        <v>214</v>
      </c>
      <c r="D269" s="173"/>
      <c r="E269" s="174"/>
      <c r="F269" s="175"/>
      <c r="G269" s="174"/>
      <c r="H269" s="176"/>
      <c r="I269" s="177"/>
      <c r="J269" s="104"/>
      <c r="K269" s="104"/>
      <c r="L269" s="212"/>
    </row>
    <row r="270" spans="1:12" s="101" customFormat="1" ht="13.5" customHeight="1">
      <c r="A270" s="166">
        <v>21</v>
      </c>
      <c r="B270" s="166" t="s">
        <v>1216</v>
      </c>
      <c r="C270" s="165" t="s">
        <v>1615</v>
      </c>
      <c r="D270" s="173" t="s">
        <v>1133</v>
      </c>
      <c r="E270" s="174">
        <v>23.1</v>
      </c>
      <c r="F270" s="175"/>
      <c r="G270" s="174">
        <f t="shared" si="11"/>
        <v>0</v>
      </c>
      <c r="H270" s="176">
        <v>0.008</v>
      </c>
      <c r="I270" s="177">
        <f t="shared" si="12"/>
        <v>0.18480000000000002</v>
      </c>
      <c r="J270" s="104"/>
      <c r="K270" s="104"/>
      <c r="L270" s="100"/>
    </row>
    <row r="271" spans="1:12" s="101" customFormat="1" ht="13.5" customHeight="1">
      <c r="A271" s="166"/>
      <c r="B271" s="166"/>
      <c r="C271" s="165" t="s">
        <v>215</v>
      </c>
      <c r="D271" s="173"/>
      <c r="E271" s="174"/>
      <c r="F271" s="175"/>
      <c r="G271" s="174"/>
      <c r="H271" s="176"/>
      <c r="I271" s="177"/>
      <c r="J271" s="104"/>
      <c r="K271" s="104"/>
      <c r="L271" s="100"/>
    </row>
    <row r="272" spans="1:12" s="101" customFormat="1" ht="12" customHeight="1">
      <c r="A272" s="166">
        <v>22</v>
      </c>
      <c r="B272" s="166" t="s">
        <v>1217</v>
      </c>
      <c r="C272" s="165" t="s">
        <v>1193</v>
      </c>
      <c r="D272" s="173" t="s">
        <v>1133</v>
      </c>
      <c r="E272" s="174">
        <v>39.53</v>
      </c>
      <c r="F272" s="175"/>
      <c r="G272" s="174">
        <f t="shared" si="11"/>
        <v>0</v>
      </c>
      <c r="H272" s="176">
        <v>0.0004</v>
      </c>
      <c r="I272" s="177">
        <f aca="true" t="shared" si="13" ref="I272:I286">E272*H272</f>
        <v>0.015812</v>
      </c>
      <c r="J272" s="104"/>
      <c r="K272" s="104"/>
      <c r="L272" s="212"/>
    </row>
    <row r="273" spans="1:12" s="101" customFormat="1" ht="12" customHeight="1">
      <c r="A273" s="166"/>
      <c r="B273" s="166"/>
      <c r="C273" s="165" t="s">
        <v>216</v>
      </c>
      <c r="D273" s="173"/>
      <c r="E273" s="174"/>
      <c r="F273" s="175"/>
      <c r="G273" s="174"/>
      <c r="H273" s="176"/>
      <c r="I273" s="177"/>
      <c r="J273" s="104"/>
      <c r="K273" s="104"/>
      <c r="L273" s="212"/>
    </row>
    <row r="274" spans="1:12" s="101" customFormat="1" ht="22.5" customHeight="1">
      <c r="A274" s="166">
        <v>23</v>
      </c>
      <c r="B274" s="166" t="s">
        <v>1218</v>
      </c>
      <c r="C274" s="165" t="s">
        <v>1540</v>
      </c>
      <c r="D274" s="173" t="s">
        <v>1133</v>
      </c>
      <c r="E274" s="174">
        <v>3.88</v>
      </c>
      <c r="F274" s="175"/>
      <c r="G274" s="174">
        <f aca="true" t="shared" si="14" ref="G274:G286">E274*F274</f>
        <v>0</v>
      </c>
      <c r="H274" s="176">
        <v>0.009</v>
      </c>
      <c r="I274" s="177">
        <f t="shared" si="13"/>
        <v>0.03492</v>
      </c>
      <c r="J274" s="104"/>
      <c r="K274" s="104"/>
      <c r="L274" s="163"/>
    </row>
    <row r="275" spans="1:12" s="101" customFormat="1" ht="12.75" customHeight="1">
      <c r="A275" s="166"/>
      <c r="B275" s="166"/>
      <c r="C275" s="165" t="s">
        <v>217</v>
      </c>
      <c r="D275" s="173"/>
      <c r="E275" s="174"/>
      <c r="F275" s="175"/>
      <c r="G275" s="174"/>
      <c r="H275" s="176"/>
      <c r="I275" s="177"/>
      <c r="J275" s="104"/>
      <c r="K275" s="104"/>
      <c r="L275" s="163"/>
    </row>
    <row r="276" spans="1:12" s="101" customFormat="1" ht="12" customHeight="1">
      <c r="A276" s="166">
        <v>24</v>
      </c>
      <c r="B276" s="166" t="s">
        <v>1616</v>
      </c>
      <c r="C276" s="165" t="s">
        <v>1497</v>
      </c>
      <c r="D276" s="173" t="s">
        <v>1533</v>
      </c>
      <c r="E276" s="174">
        <v>21.88</v>
      </c>
      <c r="F276" s="175"/>
      <c r="G276" s="174">
        <f t="shared" si="14"/>
        <v>0</v>
      </c>
      <c r="H276" s="176">
        <v>6E-05</v>
      </c>
      <c r="I276" s="177">
        <f t="shared" si="13"/>
        <v>0.0013128</v>
      </c>
      <c r="J276" s="104"/>
      <c r="K276" s="104"/>
      <c r="L276" s="212"/>
    </row>
    <row r="277" spans="1:12" s="101" customFormat="1" ht="12" customHeight="1">
      <c r="A277" s="166">
        <v>25</v>
      </c>
      <c r="B277" s="166" t="s">
        <v>1219</v>
      </c>
      <c r="C277" s="167" t="s">
        <v>1407</v>
      </c>
      <c r="D277" s="173" t="s">
        <v>1533</v>
      </c>
      <c r="E277" s="174">
        <v>22.97</v>
      </c>
      <c r="F277" s="175"/>
      <c r="G277" s="174">
        <f t="shared" si="14"/>
        <v>0</v>
      </c>
      <c r="H277" s="176">
        <v>0.0002</v>
      </c>
      <c r="I277" s="177">
        <f t="shared" si="13"/>
        <v>0.004594</v>
      </c>
      <c r="J277" s="104"/>
      <c r="K277" s="104"/>
      <c r="L277" s="100"/>
    </row>
    <row r="278" spans="1:12" s="101" customFormat="1" ht="12" customHeight="1">
      <c r="A278" s="166">
        <v>26</v>
      </c>
      <c r="B278" s="166" t="s">
        <v>1164</v>
      </c>
      <c r="C278" s="165" t="s">
        <v>1617</v>
      </c>
      <c r="D278" s="173" t="s">
        <v>1533</v>
      </c>
      <c r="E278" s="174">
        <v>89.42</v>
      </c>
      <c r="F278" s="175"/>
      <c r="G278" s="174">
        <f t="shared" si="14"/>
        <v>0</v>
      </c>
      <c r="H278" s="176">
        <v>0.00025</v>
      </c>
      <c r="I278" s="177">
        <f t="shared" si="13"/>
        <v>0.022355</v>
      </c>
      <c r="J278" s="104"/>
      <c r="K278" s="104"/>
      <c r="L278" s="212"/>
    </row>
    <row r="279" spans="1:12" s="101" customFormat="1" ht="12" customHeight="1">
      <c r="A279" s="166">
        <v>27</v>
      </c>
      <c r="B279" s="166" t="s">
        <v>1220</v>
      </c>
      <c r="C279" s="167" t="s">
        <v>1194</v>
      </c>
      <c r="D279" s="173" t="s">
        <v>1533</v>
      </c>
      <c r="E279" s="174">
        <v>20.79</v>
      </c>
      <c r="F279" s="175"/>
      <c r="G279" s="174">
        <f t="shared" si="14"/>
        <v>0</v>
      </c>
      <c r="H279" s="176">
        <v>0.0002</v>
      </c>
      <c r="I279" s="177">
        <f t="shared" si="13"/>
        <v>0.004158</v>
      </c>
      <c r="J279" s="104"/>
      <c r="K279" s="104"/>
      <c r="L279" s="100"/>
    </row>
    <row r="280" spans="1:12" s="101" customFormat="1" ht="12" customHeight="1">
      <c r="A280" s="166">
        <v>28</v>
      </c>
      <c r="B280" s="166" t="s">
        <v>1221</v>
      </c>
      <c r="C280" s="165" t="s">
        <v>1482</v>
      </c>
      <c r="D280" s="173" t="s">
        <v>1533</v>
      </c>
      <c r="E280" s="174">
        <v>22.97</v>
      </c>
      <c r="F280" s="175"/>
      <c r="G280" s="174">
        <f t="shared" si="14"/>
        <v>0</v>
      </c>
      <c r="H280" s="176">
        <v>0.0002</v>
      </c>
      <c r="I280" s="177">
        <f t="shared" si="13"/>
        <v>0.004594</v>
      </c>
      <c r="J280" s="104"/>
      <c r="K280" s="104"/>
      <c r="L280" s="100"/>
    </row>
    <row r="281" spans="1:12" s="101" customFormat="1" ht="12" customHeight="1">
      <c r="A281" s="166">
        <v>29</v>
      </c>
      <c r="B281" s="166" t="s">
        <v>1222</v>
      </c>
      <c r="C281" s="165" t="s">
        <v>554</v>
      </c>
      <c r="D281" s="173" t="s">
        <v>1533</v>
      </c>
      <c r="E281" s="174">
        <v>26.15</v>
      </c>
      <c r="F281" s="175"/>
      <c r="G281" s="174">
        <f t="shared" si="14"/>
        <v>0</v>
      </c>
      <c r="H281" s="176">
        <v>0.0002</v>
      </c>
      <c r="I281" s="177">
        <f t="shared" si="13"/>
        <v>0.00523</v>
      </c>
      <c r="J281" s="104"/>
      <c r="K281" s="104"/>
      <c r="L281" s="100"/>
    </row>
    <row r="282" spans="1:12" s="101" customFormat="1" ht="12" customHeight="1">
      <c r="A282" s="166">
        <v>30</v>
      </c>
      <c r="B282" s="166" t="s">
        <v>1223</v>
      </c>
      <c r="C282" s="165" t="s">
        <v>554</v>
      </c>
      <c r="D282" s="173" t="s">
        <v>1533</v>
      </c>
      <c r="E282" s="174">
        <v>21.84</v>
      </c>
      <c r="F282" s="175"/>
      <c r="G282" s="174">
        <f t="shared" si="14"/>
        <v>0</v>
      </c>
      <c r="H282" s="176">
        <v>0.0002</v>
      </c>
      <c r="I282" s="177">
        <f t="shared" si="13"/>
        <v>0.004368</v>
      </c>
      <c r="J282" s="104"/>
      <c r="K282" s="104"/>
      <c r="L282" s="100"/>
    </row>
    <row r="283" spans="1:12" s="101" customFormat="1" ht="12" customHeight="1">
      <c r="A283" s="166">
        <v>31</v>
      </c>
      <c r="B283" s="166" t="s">
        <v>1224</v>
      </c>
      <c r="C283" s="165" t="s">
        <v>1141</v>
      </c>
      <c r="D283" s="173" t="s">
        <v>1533</v>
      </c>
      <c r="E283" s="174">
        <v>2.14</v>
      </c>
      <c r="F283" s="175"/>
      <c r="G283" s="174">
        <f>E283*F283</f>
        <v>0</v>
      </c>
      <c r="H283" s="176">
        <v>0.0002</v>
      </c>
      <c r="I283" s="177">
        <f>E283*H283</f>
        <v>0.00042800000000000005</v>
      </c>
      <c r="J283" s="104"/>
      <c r="K283" s="104"/>
      <c r="L283" s="100"/>
    </row>
    <row r="284" spans="1:12" s="101" customFormat="1" ht="22.5" customHeight="1">
      <c r="A284" s="166">
        <v>32</v>
      </c>
      <c r="B284" s="166" t="s">
        <v>1355</v>
      </c>
      <c r="C284" s="167" t="s">
        <v>1356</v>
      </c>
      <c r="D284" s="173" t="s">
        <v>1133</v>
      </c>
      <c r="E284" s="174">
        <v>223.3</v>
      </c>
      <c r="F284" s="175"/>
      <c r="G284" s="174">
        <f t="shared" si="14"/>
        <v>0</v>
      </c>
      <c r="H284" s="176">
        <v>0.00268</v>
      </c>
      <c r="I284" s="177">
        <f t="shared" si="13"/>
        <v>0.5984440000000001</v>
      </c>
      <c r="J284" s="104"/>
      <c r="K284" s="104"/>
      <c r="L284" s="163"/>
    </row>
    <row r="285" spans="1:12" s="101" customFormat="1" ht="12" customHeight="1">
      <c r="A285" s="166"/>
      <c r="B285" s="166"/>
      <c r="C285" s="167" t="s">
        <v>218</v>
      </c>
      <c r="D285" s="173"/>
      <c r="E285" s="174"/>
      <c r="F285" s="175"/>
      <c r="G285" s="174"/>
      <c r="H285" s="176"/>
      <c r="I285" s="177"/>
      <c r="J285" s="104"/>
      <c r="K285" s="104"/>
      <c r="L285" s="163"/>
    </row>
    <row r="286" spans="1:12" s="101" customFormat="1" ht="22.5" customHeight="1">
      <c r="A286" s="166">
        <v>33</v>
      </c>
      <c r="B286" s="166" t="s">
        <v>1305</v>
      </c>
      <c r="C286" s="165" t="s">
        <v>1429</v>
      </c>
      <c r="D286" s="173" t="s">
        <v>1133</v>
      </c>
      <c r="E286" s="175">
        <v>30.71</v>
      </c>
      <c r="F286" s="175"/>
      <c r="G286" s="174">
        <f t="shared" si="14"/>
        <v>0</v>
      </c>
      <c r="H286" s="176">
        <v>0.0005</v>
      </c>
      <c r="I286" s="177">
        <f t="shared" si="13"/>
        <v>0.015355</v>
      </c>
      <c r="J286" s="104"/>
      <c r="K286" s="104"/>
      <c r="L286" s="212"/>
    </row>
    <row r="287" spans="1:12" s="101" customFormat="1" ht="14.25" customHeight="1">
      <c r="A287" s="166"/>
      <c r="B287" s="166"/>
      <c r="C287" s="165" t="s">
        <v>219</v>
      </c>
      <c r="D287" s="173"/>
      <c r="E287" s="175"/>
      <c r="F287" s="175"/>
      <c r="G287" s="174"/>
      <c r="H287" s="176"/>
      <c r="I287" s="177"/>
      <c r="J287" s="104"/>
      <c r="K287" s="104"/>
      <c r="L287" s="212"/>
    </row>
    <row r="288" spans="1:12" s="101" customFormat="1" ht="25.5" customHeight="1">
      <c r="A288" s="166">
        <v>35</v>
      </c>
      <c r="B288" s="166" t="s">
        <v>1068</v>
      </c>
      <c r="C288" s="167" t="s">
        <v>683</v>
      </c>
      <c r="D288" s="173" t="s">
        <v>1535</v>
      </c>
      <c r="E288" s="175">
        <v>56.19</v>
      </c>
      <c r="F288" s="175"/>
      <c r="G288" s="174">
        <f aca="true" t="shared" si="15" ref="G288:G298">E288*F288</f>
        <v>0</v>
      </c>
      <c r="H288" s="176">
        <v>2.2563</v>
      </c>
      <c r="I288" s="177">
        <f aca="true" t="shared" si="16" ref="I288:I298">E288*H288</f>
        <v>126.78149699999999</v>
      </c>
      <c r="J288" s="104"/>
      <c r="K288" s="104"/>
      <c r="L288" s="100"/>
    </row>
    <row r="289" spans="1:12" s="101" customFormat="1" ht="13.5" customHeight="1">
      <c r="A289" s="166"/>
      <c r="B289" s="166"/>
      <c r="C289" s="167" t="s">
        <v>684</v>
      </c>
      <c r="D289" s="173"/>
      <c r="E289" s="175"/>
      <c r="F289" s="175"/>
      <c r="G289" s="174"/>
      <c r="H289" s="176"/>
      <c r="I289" s="177"/>
      <c r="J289" s="104"/>
      <c r="K289" s="104"/>
      <c r="L289" s="100"/>
    </row>
    <row r="290" spans="1:12" s="101" customFormat="1" ht="22.5" customHeight="1">
      <c r="A290" s="166">
        <v>36</v>
      </c>
      <c r="B290" s="166" t="s">
        <v>1070</v>
      </c>
      <c r="C290" s="167" t="s">
        <v>1069</v>
      </c>
      <c r="D290" s="173" t="s">
        <v>1535</v>
      </c>
      <c r="E290" s="175">
        <v>56.19</v>
      </c>
      <c r="F290" s="175"/>
      <c r="G290" s="174">
        <f t="shared" si="15"/>
        <v>0</v>
      </c>
      <c r="H290" s="176">
        <v>0</v>
      </c>
      <c r="I290" s="177">
        <f t="shared" si="16"/>
        <v>0</v>
      </c>
      <c r="J290" s="104"/>
      <c r="K290" s="104"/>
      <c r="L290" s="212"/>
    </row>
    <row r="291" spans="1:12" s="101" customFormat="1" ht="12" customHeight="1">
      <c r="A291" s="166">
        <v>37</v>
      </c>
      <c r="B291" s="166" t="s">
        <v>1062</v>
      </c>
      <c r="C291" s="167" t="s">
        <v>1063</v>
      </c>
      <c r="D291" s="173" t="s">
        <v>1133</v>
      </c>
      <c r="E291" s="175">
        <v>12.19</v>
      </c>
      <c r="F291" s="175"/>
      <c r="G291" s="174">
        <f t="shared" si="15"/>
        <v>0</v>
      </c>
      <c r="H291" s="176">
        <v>0.0135</v>
      </c>
      <c r="I291" s="177">
        <f t="shared" si="16"/>
        <v>0.164565</v>
      </c>
      <c r="J291" s="104"/>
      <c r="K291" s="104"/>
      <c r="L291" s="212"/>
    </row>
    <row r="292" spans="1:12" s="101" customFormat="1" ht="12" customHeight="1">
      <c r="A292" s="166"/>
      <c r="B292" s="166"/>
      <c r="C292" s="167" t="s">
        <v>685</v>
      </c>
      <c r="D292" s="173"/>
      <c r="E292" s="175"/>
      <c r="F292" s="175"/>
      <c r="G292" s="174"/>
      <c r="H292" s="176"/>
      <c r="I292" s="177"/>
      <c r="J292" s="104"/>
      <c r="K292" s="104"/>
      <c r="L292" s="212"/>
    </row>
    <row r="293" spans="1:12" s="101" customFormat="1" ht="12" customHeight="1">
      <c r="A293" s="166">
        <v>38</v>
      </c>
      <c r="B293" s="166" t="s">
        <v>1065</v>
      </c>
      <c r="C293" s="167" t="s">
        <v>1064</v>
      </c>
      <c r="D293" s="173" t="s">
        <v>1133</v>
      </c>
      <c r="E293" s="175">
        <v>12.19</v>
      </c>
      <c r="F293" s="175"/>
      <c r="G293" s="174">
        <f t="shared" si="15"/>
        <v>0</v>
      </c>
      <c r="H293" s="176">
        <v>0</v>
      </c>
      <c r="I293" s="177">
        <f t="shared" si="16"/>
        <v>0</v>
      </c>
      <c r="J293" s="104"/>
      <c r="K293" s="104"/>
      <c r="L293" s="212"/>
    </row>
    <row r="294" spans="1:12" s="101" customFormat="1" ht="12" customHeight="1">
      <c r="A294" s="166">
        <v>39</v>
      </c>
      <c r="B294" s="166" t="s">
        <v>1207</v>
      </c>
      <c r="C294" s="167" t="s">
        <v>1208</v>
      </c>
      <c r="D294" s="173" t="s">
        <v>1566</v>
      </c>
      <c r="E294" s="175">
        <v>2.91</v>
      </c>
      <c r="F294" s="175"/>
      <c r="G294" s="174">
        <f t="shared" si="15"/>
        <v>0</v>
      </c>
      <c r="H294" s="176">
        <v>1.059</v>
      </c>
      <c r="I294" s="177">
        <f t="shared" si="16"/>
        <v>3.08169</v>
      </c>
      <c r="J294" s="104"/>
      <c r="K294" s="104"/>
      <c r="L294" s="212"/>
    </row>
    <row r="295" spans="1:12" s="101" customFormat="1" ht="12" customHeight="1">
      <c r="A295" s="166"/>
      <c r="B295" s="166"/>
      <c r="C295" s="167" t="s">
        <v>686</v>
      </c>
      <c r="D295" s="173"/>
      <c r="E295" s="175"/>
      <c r="F295" s="175"/>
      <c r="G295" s="174"/>
      <c r="H295" s="176"/>
      <c r="I295" s="177"/>
      <c r="J295" s="104"/>
      <c r="K295" s="104"/>
      <c r="L295" s="212"/>
    </row>
    <row r="296" spans="1:12" s="101" customFormat="1" ht="13.5" customHeight="1">
      <c r="A296" s="166">
        <v>40</v>
      </c>
      <c r="B296" s="166" t="s">
        <v>687</v>
      </c>
      <c r="C296" s="167" t="s">
        <v>587</v>
      </c>
      <c r="D296" s="173" t="s">
        <v>1133</v>
      </c>
      <c r="E296" s="175">
        <v>282.7</v>
      </c>
      <c r="F296" s="175"/>
      <c r="G296" s="174">
        <f t="shared" si="15"/>
        <v>0</v>
      </c>
      <c r="H296" s="176">
        <v>0.1297</v>
      </c>
      <c r="I296" s="177">
        <f t="shared" si="16"/>
        <v>36.66619</v>
      </c>
      <c r="J296" s="104"/>
      <c r="K296" s="104"/>
      <c r="L296" s="100"/>
    </row>
    <row r="297" spans="1:12" s="101" customFormat="1" ht="13.5" customHeight="1">
      <c r="A297" s="166">
        <v>41</v>
      </c>
      <c r="B297" s="166" t="s">
        <v>689</v>
      </c>
      <c r="C297" s="167" t="s">
        <v>688</v>
      </c>
      <c r="D297" s="173" t="s">
        <v>1133</v>
      </c>
      <c r="E297" s="175">
        <v>371.5</v>
      </c>
      <c r="F297" s="175"/>
      <c r="G297" s="174">
        <f>E297*F297</f>
        <v>0</v>
      </c>
      <c r="H297" s="176">
        <v>0.152</v>
      </c>
      <c r="I297" s="177">
        <f>E297*H297</f>
        <v>56.467999999999996</v>
      </c>
      <c r="J297" s="104"/>
      <c r="K297" s="104"/>
      <c r="L297" s="100"/>
    </row>
    <row r="298" spans="1:12" s="101" customFormat="1" ht="22.5" customHeight="1">
      <c r="A298" s="166">
        <v>42</v>
      </c>
      <c r="B298" s="166" t="s">
        <v>1557</v>
      </c>
      <c r="C298" s="167" t="s">
        <v>1100</v>
      </c>
      <c r="D298" s="173" t="s">
        <v>1133</v>
      </c>
      <c r="E298" s="175">
        <v>6.24</v>
      </c>
      <c r="F298" s="175"/>
      <c r="G298" s="174">
        <f t="shared" si="15"/>
        <v>0</v>
      </c>
      <c r="H298" s="176">
        <v>0.042</v>
      </c>
      <c r="I298" s="177">
        <f t="shared" si="16"/>
        <v>0.26208000000000004</v>
      </c>
      <c r="J298" s="104"/>
      <c r="K298" s="104"/>
      <c r="L298" s="100"/>
    </row>
    <row r="299" spans="1:12" s="101" customFormat="1" ht="15.75" customHeight="1">
      <c r="A299" s="166"/>
      <c r="B299" s="166"/>
      <c r="C299" s="167" t="s">
        <v>690</v>
      </c>
      <c r="D299" s="173"/>
      <c r="E299" s="175"/>
      <c r="F299" s="175"/>
      <c r="G299" s="174"/>
      <c r="H299" s="176"/>
      <c r="I299" s="177"/>
      <c r="J299" s="104"/>
      <c r="K299" s="104"/>
      <c r="L299" s="100"/>
    </row>
    <row r="300" spans="1:12" s="101" customFormat="1" ht="22.5" customHeight="1">
      <c r="A300" s="166">
        <v>43</v>
      </c>
      <c r="B300" s="166" t="s">
        <v>1071</v>
      </c>
      <c r="C300" s="165" t="s">
        <v>1146</v>
      </c>
      <c r="D300" s="173" t="s">
        <v>1535</v>
      </c>
      <c r="E300" s="175">
        <v>103.69</v>
      </c>
      <c r="F300" s="175"/>
      <c r="G300" s="174">
        <f>E300*F300</f>
        <v>0</v>
      </c>
      <c r="H300" s="176">
        <v>2.16</v>
      </c>
      <c r="I300" s="177">
        <f>E300*H300</f>
        <v>223.9704</v>
      </c>
      <c r="J300" s="104"/>
      <c r="K300" s="104"/>
      <c r="L300" s="100"/>
    </row>
    <row r="301" spans="1:12" s="101" customFormat="1" ht="15" customHeight="1">
      <c r="A301" s="166"/>
      <c r="B301" s="166"/>
      <c r="C301" s="165" t="s">
        <v>691</v>
      </c>
      <c r="D301" s="173"/>
      <c r="E301" s="175"/>
      <c r="F301" s="175"/>
      <c r="G301" s="174"/>
      <c r="H301" s="176"/>
      <c r="I301" s="177"/>
      <c r="J301" s="104"/>
      <c r="K301" s="104"/>
      <c r="L301" s="100"/>
    </row>
    <row r="302" spans="1:12" s="101" customFormat="1" ht="21" customHeight="1">
      <c r="A302" s="166">
        <v>44</v>
      </c>
      <c r="B302" s="166" t="s">
        <v>1577</v>
      </c>
      <c r="C302" s="165" t="s">
        <v>1312</v>
      </c>
      <c r="D302" s="173" t="s">
        <v>1567</v>
      </c>
      <c r="E302" s="175">
        <v>4</v>
      </c>
      <c r="F302" s="175"/>
      <c r="G302" s="174">
        <f>E302*F302</f>
        <v>0</v>
      </c>
      <c r="H302" s="176">
        <v>0.01698</v>
      </c>
      <c r="I302" s="177">
        <f>E302*H302</f>
        <v>0.06792</v>
      </c>
      <c r="J302" s="104"/>
      <c r="K302" s="104"/>
      <c r="L302" s="100"/>
    </row>
    <row r="303" spans="1:12" s="101" customFormat="1" ht="13.5" customHeight="1">
      <c r="A303" s="166">
        <v>45</v>
      </c>
      <c r="B303" s="166" t="s">
        <v>1306</v>
      </c>
      <c r="C303" s="165" t="s">
        <v>588</v>
      </c>
      <c r="D303" s="173" t="s">
        <v>1567</v>
      </c>
      <c r="E303" s="175">
        <v>4</v>
      </c>
      <c r="F303" s="175"/>
      <c r="G303" s="174">
        <f>E303*F303</f>
        <v>0</v>
      </c>
      <c r="H303" s="176">
        <v>0.015</v>
      </c>
      <c r="I303" s="177">
        <f>E303*H303</f>
        <v>0.06</v>
      </c>
      <c r="J303" s="104"/>
      <c r="K303" s="104"/>
      <c r="L303" s="100"/>
    </row>
    <row r="304" spans="1:12" s="101" customFormat="1" ht="13.5" customHeight="1">
      <c r="A304" s="166"/>
      <c r="B304" s="166"/>
      <c r="C304" s="165"/>
      <c r="D304" s="173"/>
      <c r="E304" s="174"/>
      <c r="F304" s="175"/>
      <c r="G304" s="174"/>
      <c r="H304" s="176"/>
      <c r="I304" s="177"/>
      <c r="J304" s="104"/>
      <c r="K304" s="104"/>
      <c r="L304" s="100"/>
    </row>
    <row r="305" spans="1:12" s="101" customFormat="1" ht="13.5" customHeight="1">
      <c r="A305" s="166">
        <f>A231</f>
        <v>6</v>
      </c>
      <c r="B305" s="166"/>
      <c r="C305" s="165" t="str">
        <f>C231</f>
        <v>Úpravy povrchů, podlahy, osazování</v>
      </c>
      <c r="D305" s="173" t="s">
        <v>1530</v>
      </c>
      <c r="E305" s="174"/>
      <c r="F305" s="175"/>
      <c r="G305" s="174">
        <f>SUM(G231:G304)</f>
        <v>0</v>
      </c>
      <c r="H305" s="176"/>
      <c r="I305" s="177">
        <f>SUM(I233:I304)</f>
        <v>461.21847720000005</v>
      </c>
      <c r="J305" s="104"/>
      <c r="K305" s="104"/>
      <c r="L305" s="100"/>
    </row>
    <row r="306" spans="1:12" s="101" customFormat="1" ht="13.5" customHeight="1">
      <c r="A306" s="166"/>
      <c r="B306" s="166"/>
      <c r="C306" s="165"/>
      <c r="D306" s="173"/>
      <c r="E306" s="174"/>
      <c r="F306" s="175"/>
      <c r="G306" s="174"/>
      <c r="H306" s="176"/>
      <c r="I306" s="177"/>
      <c r="J306" s="104"/>
      <c r="K306" s="104"/>
      <c r="L306" s="100"/>
    </row>
    <row r="307" spans="1:12" s="101" customFormat="1" ht="13.5" customHeight="1">
      <c r="A307" s="166"/>
      <c r="B307" s="166"/>
      <c r="C307" s="165"/>
      <c r="D307" s="173"/>
      <c r="E307" s="174"/>
      <c r="F307" s="175"/>
      <c r="G307" s="174"/>
      <c r="H307" s="176"/>
      <c r="I307" s="177"/>
      <c r="J307" s="104"/>
      <c r="K307" s="104"/>
      <c r="L307" s="100"/>
    </row>
    <row r="308" spans="1:12" s="101" customFormat="1" ht="13.5" customHeight="1">
      <c r="A308" s="166"/>
      <c r="B308" s="166"/>
      <c r="C308" s="165"/>
      <c r="D308" s="173"/>
      <c r="E308" s="174"/>
      <c r="F308" s="175"/>
      <c r="G308" s="174"/>
      <c r="H308" s="176"/>
      <c r="I308" s="177"/>
      <c r="J308" s="104"/>
      <c r="K308" s="104"/>
      <c r="L308" s="100"/>
    </row>
    <row r="309" spans="1:12" s="101" customFormat="1" ht="13.5" customHeight="1">
      <c r="A309" s="166"/>
      <c r="B309" s="215"/>
      <c r="C309" s="165"/>
      <c r="D309" s="173"/>
      <c r="E309" s="174"/>
      <c r="F309" s="175"/>
      <c r="G309" s="174"/>
      <c r="H309" s="176"/>
      <c r="I309" s="177"/>
      <c r="J309" s="104"/>
      <c r="K309" s="104"/>
      <c r="L309" s="100"/>
    </row>
    <row r="310" spans="1:12" s="101" customFormat="1" ht="13.5" customHeight="1">
      <c r="A310" s="166">
        <v>8</v>
      </c>
      <c r="B310" s="166"/>
      <c r="C310" s="165" t="s">
        <v>1571</v>
      </c>
      <c r="D310" s="173"/>
      <c r="E310" s="174"/>
      <c r="F310" s="175"/>
      <c r="G310" s="174"/>
      <c r="H310" s="176"/>
      <c r="I310" s="177"/>
      <c r="J310" s="104"/>
      <c r="K310" s="104"/>
      <c r="L310" s="100" t="s">
        <v>1031</v>
      </c>
    </row>
    <row r="311" spans="1:12" s="101" customFormat="1" ht="13.5" customHeight="1">
      <c r="A311" s="166"/>
      <c r="B311" s="166"/>
      <c r="C311" s="165"/>
      <c r="D311" s="173"/>
      <c r="E311" s="174"/>
      <c r="F311" s="175"/>
      <c r="G311" s="174"/>
      <c r="H311" s="176"/>
      <c r="I311" s="177"/>
      <c r="J311" s="104"/>
      <c r="K311" s="104"/>
      <c r="L311" s="100"/>
    </row>
    <row r="312" spans="1:12" s="101" customFormat="1" ht="36" customHeight="1">
      <c r="A312" s="166">
        <v>1</v>
      </c>
      <c r="B312" s="166" t="s">
        <v>1572</v>
      </c>
      <c r="C312" s="167" t="s">
        <v>1573</v>
      </c>
      <c r="D312" s="173" t="s">
        <v>1533</v>
      </c>
      <c r="E312" s="174">
        <v>68</v>
      </c>
      <c r="F312" s="175"/>
      <c r="G312" s="174">
        <f>E312*F312</f>
        <v>0</v>
      </c>
      <c r="H312" s="176">
        <v>0.24865</v>
      </c>
      <c r="I312" s="177">
        <f>E312*H312</f>
        <v>16.9082</v>
      </c>
      <c r="J312" s="104"/>
      <c r="K312" s="104"/>
      <c r="L312" s="100"/>
    </row>
    <row r="313" spans="1:12" s="101" customFormat="1" ht="13.5" customHeight="1">
      <c r="A313" s="166">
        <v>2</v>
      </c>
      <c r="B313" s="166" t="s">
        <v>619</v>
      </c>
      <c r="C313" s="165" t="s">
        <v>589</v>
      </c>
      <c r="D313" s="173" t="s">
        <v>1567</v>
      </c>
      <c r="E313" s="174">
        <v>1</v>
      </c>
      <c r="F313" s="175"/>
      <c r="G313" s="174">
        <f>E313*F313</f>
        <v>0</v>
      </c>
      <c r="H313" s="176"/>
      <c r="I313" s="177">
        <f>E313*H313</f>
        <v>0</v>
      </c>
      <c r="J313" s="104"/>
      <c r="K313" s="104"/>
      <c r="L313" s="100"/>
    </row>
    <row r="314" spans="1:12" s="101" customFormat="1" ht="22.5" customHeight="1">
      <c r="A314" s="166">
        <v>3</v>
      </c>
      <c r="B314" s="166" t="s">
        <v>1307</v>
      </c>
      <c r="C314" s="165" t="s">
        <v>224</v>
      </c>
      <c r="D314" s="173" t="s">
        <v>1567</v>
      </c>
      <c r="E314" s="174">
        <v>1</v>
      </c>
      <c r="F314" s="175"/>
      <c r="G314" s="174">
        <f>E314*F314</f>
        <v>0</v>
      </c>
      <c r="H314" s="176">
        <v>0.006</v>
      </c>
      <c r="I314" s="177">
        <f>E314*H314</f>
        <v>0.006</v>
      </c>
      <c r="J314" s="104"/>
      <c r="K314" s="104"/>
      <c r="L314" s="100"/>
    </row>
    <row r="315" spans="1:12" s="101" customFormat="1" ht="22.5" customHeight="1">
      <c r="A315" s="166">
        <v>4</v>
      </c>
      <c r="B315" s="166" t="s">
        <v>463</v>
      </c>
      <c r="C315" s="165" t="s">
        <v>225</v>
      </c>
      <c r="D315" s="173" t="s">
        <v>1535</v>
      </c>
      <c r="E315" s="174">
        <v>4.91</v>
      </c>
      <c r="F315" s="175"/>
      <c r="G315" s="174">
        <f>E315*F315</f>
        <v>0</v>
      </c>
      <c r="H315" s="176">
        <v>0.006</v>
      </c>
      <c r="I315" s="177"/>
      <c r="J315" s="104"/>
      <c r="K315" s="104"/>
      <c r="L315" s="100"/>
    </row>
    <row r="316" spans="1:12" s="101" customFormat="1" ht="12" customHeight="1">
      <c r="A316" s="166"/>
      <c r="B316" s="166"/>
      <c r="C316" s="165" t="s">
        <v>226</v>
      </c>
      <c r="D316" s="173"/>
      <c r="E316" s="174"/>
      <c r="F316" s="175"/>
      <c r="G316" s="174"/>
      <c r="H316" s="176"/>
      <c r="I316" s="177"/>
      <c r="J316" s="104"/>
      <c r="K316" s="104"/>
      <c r="L316" s="100"/>
    </row>
    <row r="317" spans="3:12" s="101" customFormat="1" ht="13.5" customHeight="1">
      <c r="C317" s="165" t="s">
        <v>479</v>
      </c>
      <c r="D317" s="173"/>
      <c r="E317" s="174"/>
      <c r="F317" s="175"/>
      <c r="G317" s="174"/>
      <c r="H317" s="176"/>
      <c r="I317" s="177">
        <f aca="true" t="shared" si="17" ref="I317:I330">E317*H317</f>
        <v>0</v>
      </c>
      <c r="J317" s="104"/>
      <c r="K317" s="104"/>
      <c r="L317" s="100"/>
    </row>
    <row r="318" spans="1:12" s="101" customFormat="1" ht="13.5" customHeight="1">
      <c r="A318" s="166">
        <v>5</v>
      </c>
      <c r="B318" s="166" t="s">
        <v>464</v>
      </c>
      <c r="C318" s="247" t="s">
        <v>220</v>
      </c>
      <c r="D318" s="253" t="s">
        <v>1533</v>
      </c>
      <c r="E318" s="257">
        <v>49.5</v>
      </c>
      <c r="F318" s="258"/>
      <c r="G318" s="174">
        <f>E318*F318</f>
        <v>0</v>
      </c>
      <c r="H318" s="176">
        <v>0.005</v>
      </c>
      <c r="I318" s="177">
        <f t="shared" si="17"/>
        <v>0.2475</v>
      </c>
      <c r="J318" s="104"/>
      <c r="K318" s="104"/>
      <c r="L318" s="100"/>
    </row>
    <row r="319" spans="1:12" s="101" customFormat="1" ht="13.5" customHeight="1">
      <c r="A319" s="166">
        <v>6</v>
      </c>
      <c r="B319" s="166" t="s">
        <v>465</v>
      </c>
      <c r="C319" s="247" t="s">
        <v>221</v>
      </c>
      <c r="D319" s="253" t="s">
        <v>1533</v>
      </c>
      <c r="E319" s="257">
        <v>27</v>
      </c>
      <c r="F319" s="258"/>
      <c r="G319" s="174">
        <f aca="true" t="shared" si="18" ref="G319:G335">E319*F319</f>
        <v>0</v>
      </c>
      <c r="H319" s="176">
        <v>0.008</v>
      </c>
      <c r="I319" s="177">
        <f t="shared" si="17"/>
        <v>0.216</v>
      </c>
      <c r="J319" s="104"/>
      <c r="K319" s="104"/>
      <c r="L319" s="100"/>
    </row>
    <row r="320" spans="1:12" s="101" customFormat="1" ht="24" customHeight="1">
      <c r="A320" s="166">
        <v>7</v>
      </c>
      <c r="B320" s="166" t="s">
        <v>466</v>
      </c>
      <c r="C320" s="276" t="s">
        <v>637</v>
      </c>
      <c r="D320" s="253" t="s">
        <v>1535</v>
      </c>
      <c r="E320" s="257">
        <v>142</v>
      </c>
      <c r="F320" s="258"/>
      <c r="G320" s="174">
        <f t="shared" si="18"/>
        <v>0</v>
      </c>
      <c r="H320" s="176"/>
      <c r="I320" s="177"/>
      <c r="J320" s="104"/>
      <c r="K320" s="104"/>
      <c r="L320" s="100"/>
    </row>
    <row r="321" spans="1:12" s="101" customFormat="1" ht="24" customHeight="1">
      <c r="A321" s="166">
        <v>8</v>
      </c>
      <c r="B321" s="166" t="s">
        <v>467</v>
      </c>
      <c r="C321" s="276" t="s">
        <v>223</v>
      </c>
      <c r="D321" s="253" t="s">
        <v>1535</v>
      </c>
      <c r="E321" s="257">
        <f>E322+E323</f>
        <v>54.908</v>
      </c>
      <c r="F321" s="258"/>
      <c r="G321" s="174">
        <f t="shared" si="18"/>
        <v>0</v>
      </c>
      <c r="H321" s="176"/>
      <c r="I321" s="177"/>
      <c r="J321" s="104"/>
      <c r="K321" s="104"/>
      <c r="L321" s="100"/>
    </row>
    <row r="322" spans="1:12" s="101" customFormat="1" ht="13.5" customHeight="1">
      <c r="A322" s="166">
        <v>9</v>
      </c>
      <c r="B322" s="166" t="s">
        <v>468</v>
      </c>
      <c r="C322" s="247" t="s">
        <v>1736</v>
      </c>
      <c r="D322" s="253" t="s">
        <v>1535</v>
      </c>
      <c r="E322" s="257">
        <f>(E318+E319)*0.6*0.1*1.2</f>
        <v>5.508</v>
      </c>
      <c r="F322" s="258"/>
      <c r="G322" s="174">
        <f t="shared" si="18"/>
        <v>0</v>
      </c>
      <c r="H322" s="176">
        <v>1.75</v>
      </c>
      <c r="I322" s="177">
        <f t="shared" si="17"/>
        <v>9.639</v>
      </c>
      <c r="J322" s="104"/>
      <c r="K322" s="104"/>
      <c r="L322" s="100"/>
    </row>
    <row r="323" spans="1:12" s="101" customFormat="1" ht="13.5" customHeight="1">
      <c r="A323" s="166">
        <v>10</v>
      </c>
      <c r="B323" s="166" t="s">
        <v>469</v>
      </c>
      <c r="C323" s="247" t="s">
        <v>1737</v>
      </c>
      <c r="D323" s="253" t="s">
        <v>1535</v>
      </c>
      <c r="E323" s="257">
        <v>49.4</v>
      </c>
      <c r="F323" s="258"/>
      <c r="G323" s="174">
        <f t="shared" si="18"/>
        <v>0</v>
      </c>
      <c r="H323" s="176">
        <v>1.75</v>
      </c>
      <c r="I323" s="177">
        <f t="shared" si="17"/>
        <v>86.45</v>
      </c>
      <c r="J323" s="104"/>
      <c r="K323" s="104"/>
      <c r="L323" s="100"/>
    </row>
    <row r="324" spans="1:12" s="101" customFormat="1" ht="13.5" customHeight="1">
      <c r="A324" s="166">
        <v>11</v>
      </c>
      <c r="B324" s="166" t="s">
        <v>470</v>
      </c>
      <c r="C324" s="247" t="s">
        <v>222</v>
      </c>
      <c r="D324" s="253" t="s">
        <v>1535</v>
      </c>
      <c r="E324" s="257">
        <f>E320-E322-E323</f>
        <v>87.09199999999998</v>
      </c>
      <c r="F324" s="258"/>
      <c r="G324" s="174">
        <f>E324*F324</f>
        <v>0</v>
      </c>
      <c r="H324" s="176"/>
      <c r="I324" s="177"/>
      <c r="J324" s="104"/>
      <c r="K324" s="104"/>
      <c r="L324" s="100"/>
    </row>
    <row r="325" spans="1:12" s="101" customFormat="1" ht="13.5" customHeight="1">
      <c r="A325" s="166">
        <v>12</v>
      </c>
      <c r="B325" s="166" t="s">
        <v>471</v>
      </c>
      <c r="C325" s="247" t="s">
        <v>1026</v>
      </c>
      <c r="D325" s="253" t="s">
        <v>1626</v>
      </c>
      <c r="E325" s="257">
        <v>3</v>
      </c>
      <c r="F325" s="258"/>
      <c r="G325" s="174">
        <f t="shared" si="18"/>
        <v>0</v>
      </c>
      <c r="H325" s="176"/>
      <c r="I325" s="177"/>
      <c r="J325" s="104"/>
      <c r="K325" s="104"/>
      <c r="L325" s="100"/>
    </row>
    <row r="326" spans="1:12" s="101" customFormat="1" ht="13.5" customHeight="1">
      <c r="A326" s="166">
        <v>13</v>
      </c>
      <c r="B326" s="166" t="s">
        <v>472</v>
      </c>
      <c r="C326" s="247" t="s">
        <v>1027</v>
      </c>
      <c r="D326" s="253" t="s">
        <v>1626</v>
      </c>
      <c r="E326" s="257">
        <v>5</v>
      </c>
      <c r="F326" s="258"/>
      <c r="G326" s="174">
        <f t="shared" si="18"/>
        <v>0</v>
      </c>
      <c r="H326" s="176"/>
      <c r="I326" s="177"/>
      <c r="J326" s="104"/>
      <c r="K326" s="104"/>
      <c r="L326" s="100"/>
    </row>
    <row r="327" spans="1:12" s="101" customFormat="1" ht="13.5" customHeight="1">
      <c r="A327" s="166">
        <v>14</v>
      </c>
      <c r="B327" s="166" t="s">
        <v>473</v>
      </c>
      <c r="C327" s="247" t="s">
        <v>456</v>
      </c>
      <c r="D327" s="253" t="s">
        <v>1533</v>
      </c>
      <c r="E327" s="257">
        <v>39</v>
      </c>
      <c r="F327" s="258"/>
      <c r="G327" s="174">
        <f t="shared" si="18"/>
        <v>0</v>
      </c>
      <c r="H327" s="176">
        <v>0.135</v>
      </c>
      <c r="I327" s="177">
        <f t="shared" si="17"/>
        <v>5.265000000000001</v>
      </c>
      <c r="J327" s="104"/>
      <c r="K327" s="104"/>
      <c r="L327" s="100"/>
    </row>
    <row r="328" spans="1:12" s="101" customFormat="1" ht="13.5" customHeight="1">
      <c r="A328" s="166">
        <v>15</v>
      </c>
      <c r="B328" s="166" t="s">
        <v>474</v>
      </c>
      <c r="C328" s="247" t="s">
        <v>457</v>
      </c>
      <c r="D328" s="253" t="s">
        <v>1535</v>
      </c>
      <c r="E328" s="257">
        <v>5.85</v>
      </c>
      <c r="F328" s="258"/>
      <c r="G328" s="174">
        <f t="shared" si="18"/>
        <v>0</v>
      </c>
      <c r="H328" s="176">
        <v>2.342</v>
      </c>
      <c r="I328" s="177">
        <f t="shared" si="17"/>
        <v>13.7007</v>
      </c>
      <c r="J328" s="104"/>
      <c r="K328" s="104"/>
      <c r="L328" s="100"/>
    </row>
    <row r="329" spans="1:12" s="101" customFormat="1" ht="24.75" customHeight="1">
      <c r="A329" s="166">
        <v>16</v>
      </c>
      <c r="B329" s="166" t="s">
        <v>475</v>
      </c>
      <c r="C329" s="276" t="s">
        <v>480</v>
      </c>
      <c r="D329" s="253" t="s">
        <v>1133</v>
      </c>
      <c r="E329" s="257">
        <v>110</v>
      </c>
      <c r="F329" s="258"/>
      <c r="G329" s="174">
        <f t="shared" si="18"/>
        <v>0</v>
      </c>
      <c r="H329" s="176"/>
      <c r="I329" s="177"/>
      <c r="J329" s="104"/>
      <c r="K329" s="104"/>
      <c r="L329" s="100"/>
    </row>
    <row r="330" spans="1:12" s="101" customFormat="1" ht="13.5" customHeight="1">
      <c r="A330" s="166">
        <v>17</v>
      </c>
      <c r="B330" s="166" t="s">
        <v>476</v>
      </c>
      <c r="C330" s="247" t="s">
        <v>458</v>
      </c>
      <c r="D330" s="253" t="s">
        <v>1133</v>
      </c>
      <c r="E330" s="257">
        <v>110</v>
      </c>
      <c r="F330" s="258"/>
      <c r="G330" s="174">
        <f t="shared" si="18"/>
        <v>0</v>
      </c>
      <c r="H330" s="176">
        <v>0.7</v>
      </c>
      <c r="I330" s="177">
        <f t="shared" si="17"/>
        <v>77</v>
      </c>
      <c r="J330" s="104"/>
      <c r="K330" s="104"/>
      <c r="L330" s="100"/>
    </row>
    <row r="331" spans="1:12" s="101" customFormat="1" ht="13.5" customHeight="1">
      <c r="A331" s="166">
        <v>18</v>
      </c>
      <c r="B331" s="166" t="s">
        <v>477</v>
      </c>
      <c r="C331" s="247" t="s">
        <v>459</v>
      </c>
      <c r="D331" s="253" t="s">
        <v>1533</v>
      </c>
      <c r="E331" s="257">
        <v>60</v>
      </c>
      <c r="F331" s="258"/>
      <c r="G331" s="174">
        <f t="shared" si="18"/>
        <v>0</v>
      </c>
      <c r="H331" s="176"/>
      <c r="I331" s="177"/>
      <c r="J331" s="104"/>
      <c r="K331" s="104"/>
      <c r="L331" s="100"/>
    </row>
    <row r="332" spans="1:12" s="101" customFormat="1" ht="13.5" customHeight="1">
      <c r="A332" s="166">
        <v>19</v>
      </c>
      <c r="B332" s="166" t="s">
        <v>478</v>
      </c>
      <c r="C332" s="247" t="s">
        <v>460</v>
      </c>
      <c r="D332" s="253" t="s">
        <v>1632</v>
      </c>
      <c r="E332" s="257">
        <v>4</v>
      </c>
      <c r="F332" s="258"/>
      <c r="G332" s="174">
        <f t="shared" si="18"/>
        <v>0</v>
      </c>
      <c r="H332" s="176"/>
      <c r="I332" s="177"/>
      <c r="J332" s="104"/>
      <c r="K332" s="104"/>
      <c r="L332" s="100"/>
    </row>
    <row r="333" spans="1:12" s="101" customFormat="1" ht="13.5" customHeight="1">
      <c r="A333" s="166">
        <v>20</v>
      </c>
      <c r="B333" s="166" t="s">
        <v>227</v>
      </c>
      <c r="C333" s="247" t="s">
        <v>461</v>
      </c>
      <c r="D333" s="253" t="s">
        <v>1632</v>
      </c>
      <c r="E333" s="257">
        <v>5</v>
      </c>
      <c r="F333" s="258"/>
      <c r="G333" s="174">
        <f t="shared" si="18"/>
        <v>0</v>
      </c>
      <c r="H333" s="176"/>
      <c r="I333" s="177"/>
      <c r="J333" s="104"/>
      <c r="K333" s="104"/>
      <c r="L333" s="100"/>
    </row>
    <row r="334" spans="1:12" s="101" customFormat="1" ht="13.5" customHeight="1">
      <c r="A334" s="166">
        <v>21</v>
      </c>
      <c r="B334" s="166" t="s">
        <v>228</v>
      </c>
      <c r="C334" s="247" t="s">
        <v>462</v>
      </c>
      <c r="D334" s="253" t="s">
        <v>1632</v>
      </c>
      <c r="E334" s="257">
        <v>1</v>
      </c>
      <c r="F334" s="258"/>
      <c r="G334" s="174">
        <f t="shared" si="18"/>
        <v>0</v>
      </c>
      <c r="H334" s="176"/>
      <c r="I334" s="177"/>
      <c r="J334" s="104"/>
      <c r="K334" s="104"/>
      <c r="L334" s="100"/>
    </row>
    <row r="335" spans="1:12" s="101" customFormat="1" ht="13.5" customHeight="1">
      <c r="A335" s="166">
        <v>22</v>
      </c>
      <c r="B335" s="166" t="s">
        <v>229</v>
      </c>
      <c r="C335" s="247" t="s">
        <v>1739</v>
      </c>
      <c r="D335" s="253" t="s">
        <v>1632</v>
      </c>
      <c r="E335" s="257">
        <v>1</v>
      </c>
      <c r="F335" s="258"/>
      <c r="G335" s="174">
        <f t="shared" si="18"/>
        <v>0</v>
      </c>
      <c r="H335" s="176"/>
      <c r="I335" s="177"/>
      <c r="J335" s="104"/>
      <c r="K335" s="104"/>
      <c r="L335" s="100"/>
    </row>
    <row r="336" spans="1:12" s="101" customFormat="1" ht="15.75" customHeight="1">
      <c r="A336" s="166"/>
      <c r="B336" s="166"/>
      <c r="C336" s="165"/>
      <c r="D336" s="173"/>
      <c r="E336" s="174"/>
      <c r="F336" s="175"/>
      <c r="G336" s="174"/>
      <c r="H336" s="176"/>
      <c r="I336" s="177"/>
      <c r="J336" s="104"/>
      <c r="K336" s="104"/>
      <c r="L336" s="100"/>
    </row>
    <row r="337" spans="1:12" s="101" customFormat="1" ht="13.5" customHeight="1">
      <c r="A337" s="166">
        <f>A310</f>
        <v>8</v>
      </c>
      <c r="B337" s="166"/>
      <c r="C337" s="165" t="str">
        <f>C310</f>
        <v>Trubní vedení</v>
      </c>
      <c r="D337" s="173" t="s">
        <v>1530</v>
      </c>
      <c r="E337" s="174"/>
      <c r="F337" s="175"/>
      <c r="G337" s="174">
        <f>SUM(G312:G336)</f>
        <v>0</v>
      </c>
      <c r="H337" s="176"/>
      <c r="I337" s="174">
        <f>SUM(I312:I336)</f>
        <v>209.4324</v>
      </c>
      <c r="J337" s="104"/>
      <c r="K337" s="104"/>
      <c r="L337" s="100"/>
    </row>
    <row r="338" spans="1:12" s="101" customFormat="1" ht="13.5" customHeight="1">
      <c r="A338" s="166"/>
      <c r="B338" s="166"/>
      <c r="C338" s="165"/>
      <c r="D338" s="173"/>
      <c r="E338" s="174"/>
      <c r="F338" s="175"/>
      <c r="G338" s="174"/>
      <c r="H338" s="176"/>
      <c r="I338" s="177"/>
      <c r="J338" s="104"/>
      <c r="K338" s="104"/>
      <c r="L338" s="100"/>
    </row>
    <row r="339" spans="1:12" s="101" customFormat="1" ht="13.5" customHeight="1">
      <c r="A339" s="166"/>
      <c r="B339" s="166"/>
      <c r="C339" s="165"/>
      <c r="D339" s="173"/>
      <c r="E339" s="174"/>
      <c r="F339" s="175"/>
      <c r="G339" s="174"/>
      <c r="H339" s="176"/>
      <c r="I339" s="177"/>
      <c r="J339" s="104"/>
      <c r="K339" s="104"/>
      <c r="L339" s="100"/>
    </row>
    <row r="340" spans="1:12" s="101" customFormat="1" ht="13.5" customHeight="1">
      <c r="A340" s="166"/>
      <c r="B340" s="166"/>
      <c r="C340" s="165"/>
      <c r="D340" s="173"/>
      <c r="E340" s="174"/>
      <c r="F340" s="175"/>
      <c r="G340" s="174"/>
      <c r="H340" s="176"/>
      <c r="I340" s="177"/>
      <c r="J340" s="104"/>
      <c r="K340" s="104"/>
      <c r="L340" s="100"/>
    </row>
    <row r="341" spans="1:12" s="101" customFormat="1" ht="13.5" customHeight="1">
      <c r="A341" s="166">
        <v>93</v>
      </c>
      <c r="B341" s="166"/>
      <c r="C341" s="165" t="s">
        <v>1153</v>
      </c>
      <c r="D341" s="173"/>
      <c r="E341" s="174"/>
      <c r="F341" s="175"/>
      <c r="G341" s="174"/>
      <c r="H341" s="176"/>
      <c r="I341" s="177"/>
      <c r="J341" s="104"/>
      <c r="K341" s="104"/>
      <c r="L341" s="100" t="s">
        <v>1033</v>
      </c>
    </row>
    <row r="342" spans="1:12" s="101" customFormat="1" ht="13.5" customHeight="1">
      <c r="A342" s="166"/>
      <c r="B342" s="166"/>
      <c r="C342" s="165"/>
      <c r="D342" s="173"/>
      <c r="E342" s="174"/>
      <c r="F342" s="175"/>
      <c r="G342" s="174"/>
      <c r="H342" s="176"/>
      <c r="I342" s="177"/>
      <c r="J342" s="104"/>
      <c r="K342" s="104"/>
      <c r="L342" s="100"/>
    </row>
    <row r="343" spans="1:12" s="101" customFormat="1" ht="12" customHeight="1">
      <c r="A343" s="166">
        <v>1</v>
      </c>
      <c r="B343" s="166" t="s">
        <v>1154</v>
      </c>
      <c r="C343" s="167" t="s">
        <v>1155</v>
      </c>
      <c r="D343" s="173" t="s">
        <v>1133</v>
      </c>
      <c r="E343" s="174">
        <v>654.2</v>
      </c>
      <c r="F343" s="175"/>
      <c r="G343" s="174">
        <f aca="true" t="shared" si="19" ref="G343:G354">E343*F343</f>
        <v>0</v>
      </c>
      <c r="H343" s="176">
        <v>0.0004</v>
      </c>
      <c r="I343" s="177">
        <f>E343*H343</f>
        <v>0.26168</v>
      </c>
      <c r="J343" s="104"/>
      <c r="K343" s="104"/>
      <c r="L343" s="100"/>
    </row>
    <row r="344" spans="1:12" s="101" customFormat="1" ht="12" customHeight="1">
      <c r="A344" s="166">
        <v>2</v>
      </c>
      <c r="B344" s="166" t="s">
        <v>1104</v>
      </c>
      <c r="C344" s="167" t="s">
        <v>1105</v>
      </c>
      <c r="D344" s="173" t="s">
        <v>1133</v>
      </c>
      <c r="E344" s="174">
        <v>140</v>
      </c>
      <c r="F344" s="175"/>
      <c r="G344" s="174">
        <f>E344*F344</f>
        <v>0</v>
      </c>
      <c r="H344" s="176">
        <v>4E-05</v>
      </c>
      <c r="I344" s="177">
        <f>E344*H344</f>
        <v>0.005600000000000001</v>
      </c>
      <c r="J344" s="104"/>
      <c r="K344" s="104"/>
      <c r="L344" s="100"/>
    </row>
    <row r="345" spans="1:12" s="101" customFormat="1" ht="22.5" customHeight="1">
      <c r="A345" s="166">
        <v>3</v>
      </c>
      <c r="B345" s="166" t="s">
        <v>1588</v>
      </c>
      <c r="C345" s="165" t="s">
        <v>1548</v>
      </c>
      <c r="D345" s="173" t="s">
        <v>1133</v>
      </c>
      <c r="E345" s="174">
        <v>576.1</v>
      </c>
      <c r="F345" s="175"/>
      <c r="G345" s="174">
        <f t="shared" si="19"/>
        <v>0</v>
      </c>
      <c r="H345" s="176">
        <v>0.008</v>
      </c>
      <c r="I345" s="177">
        <f>E345*H345</f>
        <v>4.6088000000000005</v>
      </c>
      <c r="J345" s="104"/>
      <c r="K345" s="104"/>
      <c r="L345" s="100"/>
    </row>
    <row r="346" spans="1:12" s="101" customFormat="1" ht="12.75" customHeight="1">
      <c r="A346" s="166"/>
      <c r="B346" s="166"/>
      <c r="C346" s="165" t="s">
        <v>230</v>
      </c>
      <c r="D346" s="173" t="s">
        <v>1133</v>
      </c>
      <c r="E346" s="174"/>
      <c r="F346" s="175"/>
      <c r="G346" s="174"/>
      <c r="H346" s="176"/>
      <c r="I346" s="177"/>
      <c r="J346" s="104"/>
      <c r="K346" s="104"/>
      <c r="L346" s="100"/>
    </row>
    <row r="347" spans="1:12" s="101" customFormat="1" ht="12.75" customHeight="1">
      <c r="A347" s="166"/>
      <c r="B347" s="166"/>
      <c r="C347" s="165" t="s">
        <v>231</v>
      </c>
      <c r="D347" s="173" t="s">
        <v>1133</v>
      </c>
      <c r="E347" s="174"/>
      <c r="F347" s="175"/>
      <c r="G347" s="174"/>
      <c r="H347" s="176"/>
      <c r="I347" s="177"/>
      <c r="J347" s="104"/>
      <c r="K347" s="104"/>
      <c r="L347" s="100"/>
    </row>
    <row r="348" spans="1:12" s="101" customFormat="1" ht="13.5" customHeight="1">
      <c r="A348" s="166">
        <v>4</v>
      </c>
      <c r="B348" s="166" t="s">
        <v>1549</v>
      </c>
      <c r="C348" s="165" t="s">
        <v>1186</v>
      </c>
      <c r="D348" s="173" t="s">
        <v>1133</v>
      </c>
      <c r="E348" s="165">
        <v>15680</v>
      </c>
      <c r="F348" s="175"/>
      <c r="G348" s="174">
        <f t="shared" si="19"/>
        <v>0</v>
      </c>
      <c r="H348" s="176"/>
      <c r="I348" s="177"/>
      <c r="J348" s="104"/>
      <c r="K348" s="104"/>
      <c r="L348" s="100"/>
    </row>
    <row r="349" spans="1:12" s="101" customFormat="1" ht="13.5" customHeight="1">
      <c r="A349" s="166"/>
      <c r="B349" s="166"/>
      <c r="C349" s="165" t="s">
        <v>232</v>
      </c>
      <c r="D349" s="173"/>
      <c r="E349" s="174"/>
      <c r="F349" s="175"/>
      <c r="G349" s="174"/>
      <c r="H349" s="176"/>
      <c r="I349" s="177"/>
      <c r="J349" s="104"/>
      <c r="K349" s="104"/>
      <c r="L349" s="100"/>
    </row>
    <row r="350" spans="1:12" s="101" customFormat="1" ht="21" customHeight="1">
      <c r="A350" s="166">
        <v>5</v>
      </c>
      <c r="B350" s="166" t="s">
        <v>1190</v>
      </c>
      <c r="C350" s="165" t="s">
        <v>569</v>
      </c>
      <c r="D350" s="173" t="s">
        <v>1133</v>
      </c>
      <c r="E350" s="174">
        <f>E345</f>
        <v>576.1</v>
      </c>
      <c r="F350" s="175"/>
      <c r="G350" s="174">
        <f t="shared" si="19"/>
        <v>0</v>
      </c>
      <c r="H350" s="176">
        <v>0.008</v>
      </c>
      <c r="I350" s="177">
        <f>E350*H350</f>
        <v>4.6088000000000005</v>
      </c>
      <c r="J350" s="104"/>
      <c r="K350" s="104"/>
      <c r="L350" s="100"/>
    </row>
    <row r="351" spans="1:12" s="101" customFormat="1" ht="13.5" customHeight="1">
      <c r="A351" s="166">
        <v>6</v>
      </c>
      <c r="B351" s="166" t="s">
        <v>1189</v>
      </c>
      <c r="C351" s="165" t="s">
        <v>1110</v>
      </c>
      <c r="D351" s="173" t="s">
        <v>1473</v>
      </c>
      <c r="E351" s="174">
        <v>2</v>
      </c>
      <c r="F351" s="175"/>
      <c r="G351" s="174">
        <f t="shared" si="19"/>
        <v>0</v>
      </c>
      <c r="H351" s="176"/>
      <c r="I351" s="177"/>
      <c r="J351" s="104"/>
      <c r="K351" s="104"/>
      <c r="L351" s="100"/>
    </row>
    <row r="352" spans="1:12" s="101" customFormat="1" ht="24.75" customHeight="1">
      <c r="A352" s="166">
        <v>7</v>
      </c>
      <c r="B352" s="166" t="s">
        <v>1308</v>
      </c>
      <c r="C352" s="167" t="s">
        <v>678</v>
      </c>
      <c r="D352" s="173" t="s">
        <v>1371</v>
      </c>
      <c r="E352" s="174">
        <v>1</v>
      </c>
      <c r="F352" s="175"/>
      <c r="G352" s="174">
        <f>E352*F352</f>
        <v>0</v>
      </c>
      <c r="H352" s="176">
        <v>0.15</v>
      </c>
      <c r="I352" s="177"/>
      <c r="J352" s="104"/>
      <c r="K352" s="104"/>
      <c r="L352" s="100"/>
    </row>
    <row r="353" spans="1:12" s="101" customFormat="1" ht="22.5" customHeight="1">
      <c r="A353" s="166">
        <v>8</v>
      </c>
      <c r="B353" s="166" t="s">
        <v>1086</v>
      </c>
      <c r="C353" s="167" t="s">
        <v>638</v>
      </c>
      <c r="D353" s="173" t="s">
        <v>1371</v>
      </c>
      <c r="E353" s="174">
        <v>1</v>
      </c>
      <c r="F353" s="175"/>
      <c r="G353" s="174">
        <f t="shared" si="19"/>
        <v>0</v>
      </c>
      <c r="H353" s="176">
        <v>0.15</v>
      </c>
      <c r="I353" s="177">
        <f>E353*H353</f>
        <v>0.15</v>
      </c>
      <c r="J353" s="104"/>
      <c r="K353" s="104"/>
      <c r="L353" s="100"/>
    </row>
    <row r="354" spans="1:12" s="101" customFormat="1" ht="24" customHeight="1">
      <c r="A354" s="166">
        <v>9</v>
      </c>
      <c r="B354" s="166" t="s">
        <v>1087</v>
      </c>
      <c r="C354" s="167" t="s">
        <v>1079</v>
      </c>
      <c r="D354" s="173" t="s">
        <v>1473</v>
      </c>
      <c r="E354" s="174">
        <v>50</v>
      </c>
      <c r="F354" s="175"/>
      <c r="G354" s="174">
        <f t="shared" si="19"/>
        <v>0</v>
      </c>
      <c r="H354" s="176">
        <v>0</v>
      </c>
      <c r="I354" s="177"/>
      <c r="J354" s="104"/>
      <c r="K354" s="104"/>
      <c r="L354" s="100"/>
    </row>
    <row r="355" spans="1:12" s="101" customFormat="1" ht="15.75" customHeight="1">
      <c r="A355" s="166">
        <v>10</v>
      </c>
      <c r="B355" s="166" t="s">
        <v>679</v>
      </c>
      <c r="C355" s="167" t="s">
        <v>1226</v>
      </c>
      <c r="D355" s="173" t="s">
        <v>1567</v>
      </c>
      <c r="E355" s="174">
        <v>5</v>
      </c>
      <c r="F355" s="175"/>
      <c r="G355" s="174">
        <f>E355*F355</f>
        <v>0</v>
      </c>
      <c r="H355" s="176"/>
      <c r="I355" s="177"/>
      <c r="J355" s="104"/>
      <c r="K355" s="104"/>
      <c r="L355" s="100"/>
    </row>
    <row r="356" spans="1:12" s="101" customFormat="1" ht="31.5" customHeight="1">
      <c r="A356" s="166">
        <v>11</v>
      </c>
      <c r="B356" s="166" t="s">
        <v>1225</v>
      </c>
      <c r="C356" s="165" t="s">
        <v>590</v>
      </c>
      <c r="D356" s="173" t="s">
        <v>1371</v>
      </c>
      <c r="E356" s="174">
        <v>1</v>
      </c>
      <c r="F356" s="175"/>
      <c r="G356" s="174">
        <f>E356*F356</f>
        <v>0</v>
      </c>
      <c r="H356" s="176"/>
      <c r="I356" s="177"/>
      <c r="J356" s="104"/>
      <c r="K356" s="104"/>
      <c r="L356" s="100"/>
    </row>
    <row r="357" spans="1:12" s="101" customFormat="1" ht="13.5" customHeight="1">
      <c r="A357" s="166"/>
      <c r="B357" s="166"/>
      <c r="C357" s="165"/>
      <c r="D357" s="173"/>
      <c r="E357" s="174"/>
      <c r="F357" s="175"/>
      <c r="G357" s="174"/>
      <c r="H357" s="176"/>
      <c r="I357" s="177"/>
      <c r="J357" s="104"/>
      <c r="K357" s="104"/>
      <c r="L357" s="100"/>
    </row>
    <row r="358" spans="1:12" s="101" customFormat="1" ht="13.5" customHeight="1">
      <c r="A358" s="166">
        <f>A341</f>
        <v>93</v>
      </c>
      <c r="B358" s="166"/>
      <c r="C358" s="165" t="str">
        <f>C341</f>
        <v>Dokončující konstrukce a práce</v>
      </c>
      <c r="D358" s="173" t="s">
        <v>1530</v>
      </c>
      <c r="E358" s="174"/>
      <c r="F358" s="175"/>
      <c r="G358" s="174">
        <f>SUM(G343:G357)</f>
        <v>0</v>
      </c>
      <c r="H358" s="176"/>
      <c r="I358" s="177">
        <f>SUM(I343:I357)</f>
        <v>9.63488</v>
      </c>
      <c r="J358" s="104"/>
      <c r="K358" s="104"/>
      <c r="L358" s="100"/>
    </row>
    <row r="359" spans="1:12" s="101" customFormat="1" ht="13.5" customHeight="1">
      <c r="A359" s="166"/>
      <c r="B359" s="166"/>
      <c r="C359" s="165"/>
      <c r="D359" s="173"/>
      <c r="E359" s="174"/>
      <c r="F359" s="175"/>
      <c r="G359" s="174"/>
      <c r="H359" s="176"/>
      <c r="I359" s="177"/>
      <c r="J359" s="104"/>
      <c r="K359" s="104"/>
      <c r="L359" s="100"/>
    </row>
    <row r="360" spans="1:12" s="101" customFormat="1" ht="13.5" customHeight="1">
      <c r="A360" s="166"/>
      <c r="B360" s="166"/>
      <c r="C360" s="165"/>
      <c r="D360" s="173"/>
      <c r="E360" s="174"/>
      <c r="F360" s="175"/>
      <c r="G360" s="174"/>
      <c r="H360" s="176"/>
      <c r="I360" s="177"/>
      <c r="J360" s="104"/>
      <c r="K360" s="104"/>
      <c r="L360" s="100"/>
    </row>
    <row r="361" spans="1:12" s="101" customFormat="1" ht="13.5" customHeight="1">
      <c r="A361" s="166"/>
      <c r="B361" s="166"/>
      <c r="C361" s="165"/>
      <c r="D361" s="173"/>
      <c r="E361" s="174"/>
      <c r="F361" s="175"/>
      <c r="G361" s="174"/>
      <c r="H361" s="176"/>
      <c r="I361" s="177"/>
      <c r="J361" s="104"/>
      <c r="K361" s="104"/>
      <c r="L361" s="100"/>
    </row>
    <row r="362" spans="1:12" s="101" customFormat="1" ht="13.5" customHeight="1">
      <c r="A362" s="166">
        <v>96</v>
      </c>
      <c r="B362" s="166"/>
      <c r="C362" s="165" t="s">
        <v>1156</v>
      </c>
      <c r="D362" s="173"/>
      <c r="E362" s="174"/>
      <c r="F362" s="175"/>
      <c r="G362" s="174"/>
      <c r="H362" s="216"/>
      <c r="I362" s="217"/>
      <c r="J362" s="104"/>
      <c r="K362" s="104"/>
      <c r="L362" s="100" t="s">
        <v>1046</v>
      </c>
    </row>
    <row r="363" spans="1:12" s="101" customFormat="1" ht="13.5" customHeight="1">
      <c r="A363" s="166"/>
      <c r="B363" s="166"/>
      <c r="C363" s="165"/>
      <c r="D363" s="173"/>
      <c r="E363" s="174"/>
      <c r="F363" s="175"/>
      <c r="G363" s="174"/>
      <c r="H363" s="176"/>
      <c r="I363" s="177"/>
      <c r="J363" s="104"/>
      <c r="K363" s="104"/>
      <c r="L363" s="115">
        <v>13</v>
      </c>
    </row>
    <row r="364" spans="1:12" s="101" customFormat="1" ht="13.5" customHeight="1">
      <c r="A364" s="166">
        <v>1</v>
      </c>
      <c r="B364" s="166" t="s">
        <v>1618</v>
      </c>
      <c r="C364" s="167" t="s">
        <v>1619</v>
      </c>
      <c r="D364" s="173" t="s">
        <v>1133</v>
      </c>
      <c r="E364" s="174">
        <v>315.35</v>
      </c>
      <c r="F364" s="175"/>
      <c r="G364" s="174">
        <f aca="true" t="shared" si="20" ref="G364:G374">E364*F364</f>
        <v>0</v>
      </c>
      <c r="H364" s="108"/>
      <c r="I364" s="104"/>
      <c r="J364" s="177">
        <v>0.181</v>
      </c>
      <c r="K364" s="177">
        <f aca="true" t="shared" si="21" ref="K364:K374">E364*J364</f>
        <v>57.07835</v>
      </c>
      <c r="L364" s="100"/>
    </row>
    <row r="365" spans="1:12" s="101" customFormat="1" ht="13.5" customHeight="1">
      <c r="A365" s="166">
        <v>2</v>
      </c>
      <c r="B365" s="109" t="s">
        <v>1163</v>
      </c>
      <c r="C365" s="110" t="s">
        <v>566</v>
      </c>
      <c r="D365" s="111" t="s">
        <v>1533</v>
      </c>
      <c r="E365" s="174">
        <v>67.49</v>
      </c>
      <c r="F365" s="175"/>
      <c r="G365" s="174">
        <f t="shared" si="20"/>
        <v>0</v>
      </c>
      <c r="H365" s="108"/>
      <c r="I365" s="104"/>
      <c r="J365" s="177">
        <v>0.00191</v>
      </c>
      <c r="K365" s="177">
        <f t="shared" si="21"/>
        <v>0.1289059</v>
      </c>
      <c r="L365" s="100"/>
    </row>
    <row r="366" spans="1:12" s="101" customFormat="1" ht="22.5" customHeight="1">
      <c r="A366" s="166">
        <v>3</v>
      </c>
      <c r="B366" s="166" t="s">
        <v>1459</v>
      </c>
      <c r="C366" s="165" t="s">
        <v>1460</v>
      </c>
      <c r="D366" s="173" t="s">
        <v>1133</v>
      </c>
      <c r="E366" s="174">
        <v>4.85</v>
      </c>
      <c r="F366" s="175"/>
      <c r="G366" s="174">
        <f t="shared" si="20"/>
        <v>0</v>
      </c>
      <c r="H366" s="108"/>
      <c r="I366" s="104"/>
      <c r="J366" s="177">
        <v>0.055</v>
      </c>
      <c r="K366" s="177">
        <f t="shared" si="21"/>
        <v>0.26675</v>
      </c>
      <c r="L366" s="100"/>
    </row>
    <row r="367" spans="1:12" s="101" customFormat="1" ht="12.75" customHeight="1">
      <c r="A367" s="166"/>
      <c r="B367" s="166"/>
      <c r="C367" s="165" t="s">
        <v>236</v>
      </c>
      <c r="D367" s="173"/>
      <c r="E367" s="174"/>
      <c r="F367" s="175"/>
      <c r="G367" s="174"/>
      <c r="H367" s="108"/>
      <c r="I367" s="104"/>
      <c r="J367" s="177"/>
      <c r="K367" s="177"/>
      <c r="L367" s="100"/>
    </row>
    <row r="368" spans="1:12" s="101" customFormat="1" ht="13.5" customHeight="1">
      <c r="A368" s="166">
        <v>4</v>
      </c>
      <c r="B368" s="109" t="s">
        <v>1309</v>
      </c>
      <c r="C368" s="165" t="s">
        <v>594</v>
      </c>
      <c r="D368" s="173" t="s">
        <v>1133</v>
      </c>
      <c r="E368" s="174">
        <v>112.08</v>
      </c>
      <c r="F368" s="175"/>
      <c r="G368" s="174">
        <f t="shared" si="20"/>
        <v>0</v>
      </c>
      <c r="H368" s="108"/>
      <c r="I368" s="104"/>
      <c r="J368" s="177">
        <v>0.062</v>
      </c>
      <c r="K368" s="177">
        <f t="shared" si="21"/>
        <v>6.94896</v>
      </c>
      <c r="L368" s="100"/>
    </row>
    <row r="369" spans="1:12" s="101" customFormat="1" ht="13.5" customHeight="1">
      <c r="A369" s="166"/>
      <c r="B369" s="109"/>
      <c r="C369" s="165" t="s">
        <v>237</v>
      </c>
      <c r="D369" s="173"/>
      <c r="E369" s="174"/>
      <c r="F369" s="175"/>
      <c r="G369" s="174"/>
      <c r="H369" s="108"/>
      <c r="I369" s="104"/>
      <c r="J369" s="177"/>
      <c r="K369" s="177"/>
      <c r="L369" s="100"/>
    </row>
    <row r="370" spans="1:12" s="101" customFormat="1" ht="12.75" customHeight="1">
      <c r="A370" s="166">
        <v>5</v>
      </c>
      <c r="B370" s="166" t="s">
        <v>1139</v>
      </c>
      <c r="C370" s="165" t="s">
        <v>1436</v>
      </c>
      <c r="D370" s="173" t="s">
        <v>1535</v>
      </c>
      <c r="E370" s="174">
        <v>0.33</v>
      </c>
      <c r="F370" s="175"/>
      <c r="G370" s="174">
        <f t="shared" si="20"/>
        <v>0</v>
      </c>
      <c r="H370" s="108"/>
      <c r="I370" s="104"/>
      <c r="J370" s="177">
        <v>1.8</v>
      </c>
      <c r="K370" s="177">
        <f t="shared" si="21"/>
        <v>0.5940000000000001</v>
      </c>
      <c r="L370" s="100"/>
    </row>
    <row r="371" spans="1:12" s="101" customFormat="1" ht="12.75" customHeight="1">
      <c r="A371" s="166"/>
      <c r="B371" s="166"/>
      <c r="C371" s="165" t="s">
        <v>235</v>
      </c>
      <c r="D371" s="173"/>
      <c r="E371" s="174"/>
      <c r="F371" s="175"/>
      <c r="G371" s="174"/>
      <c r="H371" s="108"/>
      <c r="I371" s="104"/>
      <c r="J371" s="177"/>
      <c r="K371" s="177"/>
      <c r="L371" s="100"/>
    </row>
    <row r="372" spans="1:12" s="101" customFormat="1" ht="13.5" customHeight="1">
      <c r="A372" s="166">
        <v>6</v>
      </c>
      <c r="B372" s="166" t="s">
        <v>1519</v>
      </c>
      <c r="C372" s="165" t="s">
        <v>1520</v>
      </c>
      <c r="D372" s="173" t="s">
        <v>1533</v>
      </c>
      <c r="E372" s="174">
        <v>57.2</v>
      </c>
      <c r="F372" s="175"/>
      <c r="G372" s="174">
        <f t="shared" si="20"/>
        <v>0</v>
      </c>
      <c r="H372" s="108"/>
      <c r="I372" s="104"/>
      <c r="J372" s="177">
        <v>0.009</v>
      </c>
      <c r="K372" s="177">
        <f t="shared" si="21"/>
        <v>0.5148</v>
      </c>
      <c r="L372" s="163"/>
    </row>
    <row r="373" spans="1:12" s="101" customFormat="1" ht="13.5" customHeight="1">
      <c r="A373" s="166"/>
      <c r="B373" s="166"/>
      <c r="C373" s="165" t="s">
        <v>233</v>
      </c>
      <c r="D373" s="173"/>
      <c r="E373" s="174"/>
      <c r="F373" s="175"/>
      <c r="G373" s="174"/>
      <c r="H373" s="108"/>
      <c r="I373" s="104"/>
      <c r="J373" s="177"/>
      <c r="K373" s="177"/>
      <c r="L373" s="163"/>
    </row>
    <row r="374" spans="1:12" s="101" customFormat="1" ht="13.5" customHeight="1">
      <c r="A374" s="166">
        <v>7</v>
      </c>
      <c r="B374" s="166" t="s">
        <v>1575</v>
      </c>
      <c r="C374" s="165" t="s">
        <v>1561</v>
      </c>
      <c r="D374" s="173" t="s">
        <v>1533</v>
      </c>
      <c r="E374" s="174">
        <v>15</v>
      </c>
      <c r="F374" s="175"/>
      <c r="G374" s="174">
        <f t="shared" si="20"/>
        <v>0</v>
      </c>
      <c r="H374" s="108"/>
      <c r="I374" s="104"/>
      <c r="J374" s="177">
        <v>0.015</v>
      </c>
      <c r="K374" s="177">
        <f t="shared" si="21"/>
        <v>0.22499999999999998</v>
      </c>
      <c r="L374" s="100"/>
    </row>
    <row r="375" spans="1:12" s="101" customFormat="1" ht="13.5" customHeight="1">
      <c r="A375" s="166"/>
      <c r="B375" s="166"/>
      <c r="C375" s="165" t="s">
        <v>234</v>
      </c>
      <c r="D375" s="173"/>
      <c r="E375" s="174"/>
      <c r="F375" s="175"/>
      <c r="G375" s="174"/>
      <c r="H375" s="108"/>
      <c r="I375" s="104"/>
      <c r="J375" s="177"/>
      <c r="K375" s="177"/>
      <c r="L375" s="100"/>
    </row>
    <row r="376" spans="1:12" s="101" customFormat="1" ht="22.5" customHeight="1">
      <c r="A376" s="166">
        <v>8</v>
      </c>
      <c r="B376" s="109" t="s">
        <v>1067</v>
      </c>
      <c r="C376" s="110" t="s">
        <v>1078</v>
      </c>
      <c r="D376" s="111" t="s">
        <v>1473</v>
      </c>
      <c r="E376" s="174">
        <v>25</v>
      </c>
      <c r="F376" s="175"/>
      <c r="G376" s="174">
        <f aca="true" t="shared" si="22" ref="G376:G381">E376*F376</f>
        <v>0</v>
      </c>
      <c r="H376" s="108"/>
      <c r="I376" s="104"/>
      <c r="J376" s="177"/>
      <c r="K376" s="177"/>
      <c r="L376" s="100"/>
    </row>
    <row r="377" spans="1:12" s="101" customFormat="1" ht="22.5" customHeight="1">
      <c r="A377" s="166">
        <v>9</v>
      </c>
      <c r="B377" s="166" t="s">
        <v>1162</v>
      </c>
      <c r="C377" s="165" t="s">
        <v>1437</v>
      </c>
      <c r="D377" s="173" t="s">
        <v>1133</v>
      </c>
      <c r="E377" s="174">
        <v>158.44</v>
      </c>
      <c r="F377" s="175"/>
      <c r="G377" s="174">
        <f t="shared" si="22"/>
        <v>0</v>
      </c>
      <c r="H377" s="108"/>
      <c r="I377" s="104"/>
      <c r="J377" s="177">
        <v>0.005</v>
      </c>
      <c r="K377" s="177">
        <f>E377*J377</f>
        <v>0.7922</v>
      </c>
      <c r="L377" s="100"/>
    </row>
    <row r="378" spans="1:12" s="101" customFormat="1" ht="12.75" customHeight="1">
      <c r="A378" s="166">
        <v>10</v>
      </c>
      <c r="B378" s="166" t="s">
        <v>591</v>
      </c>
      <c r="C378" s="167" t="s">
        <v>592</v>
      </c>
      <c r="D378" s="173" t="s">
        <v>1535</v>
      </c>
      <c r="E378" s="174">
        <v>1248</v>
      </c>
      <c r="F378" s="175"/>
      <c r="G378" s="174">
        <f>E378*F378</f>
        <v>0</v>
      </c>
      <c r="H378" s="108"/>
      <c r="I378" s="104"/>
      <c r="J378" s="177">
        <v>0.37</v>
      </c>
      <c r="K378" s="177">
        <f>E378*J378</f>
        <v>461.76</v>
      </c>
      <c r="L378" s="100"/>
    </row>
    <row r="379" spans="1:12" s="101" customFormat="1" ht="13.5" customHeight="1">
      <c r="A379" s="166">
        <v>11</v>
      </c>
      <c r="B379" s="166" t="s">
        <v>1499</v>
      </c>
      <c r="C379" s="167" t="s">
        <v>1318</v>
      </c>
      <c r="D379" s="173" t="s">
        <v>1533</v>
      </c>
      <c r="E379" s="174">
        <v>60</v>
      </c>
      <c r="F379" s="175"/>
      <c r="G379" s="174">
        <f>E379*F379</f>
        <v>0</v>
      </c>
      <c r="H379" s="108"/>
      <c r="I379" s="104"/>
      <c r="J379" s="177">
        <v>0</v>
      </c>
      <c r="K379" s="177">
        <f>E379*J379</f>
        <v>0</v>
      </c>
      <c r="L379" s="100"/>
    </row>
    <row r="380" spans="1:12" s="101" customFormat="1" ht="12" customHeight="1">
      <c r="A380" s="166">
        <v>12</v>
      </c>
      <c r="B380" s="109" t="s">
        <v>1309</v>
      </c>
      <c r="C380" s="110" t="s">
        <v>593</v>
      </c>
      <c r="D380" s="111" t="s">
        <v>1133</v>
      </c>
      <c r="E380" s="174">
        <v>315.35</v>
      </c>
      <c r="F380" s="175"/>
      <c r="G380" s="174">
        <f t="shared" si="22"/>
        <v>0</v>
      </c>
      <c r="H380" s="108"/>
      <c r="I380" s="104"/>
      <c r="J380" s="177">
        <v>0.36</v>
      </c>
      <c r="K380" s="177">
        <f>E380*J380</f>
        <v>113.52600000000001</v>
      </c>
      <c r="L380" s="100"/>
    </row>
    <row r="381" spans="1:12" s="101" customFormat="1" ht="22.5" customHeight="1">
      <c r="A381" s="166">
        <v>13</v>
      </c>
      <c r="B381" s="166" t="s">
        <v>1597</v>
      </c>
      <c r="C381" s="165" t="s">
        <v>1116</v>
      </c>
      <c r="D381" s="173" t="s">
        <v>1566</v>
      </c>
      <c r="E381" s="174">
        <f>K386-K378</f>
        <v>180.07496590000005</v>
      </c>
      <c r="F381" s="175"/>
      <c r="G381" s="174">
        <f t="shared" si="22"/>
        <v>0</v>
      </c>
      <c r="H381" s="108"/>
      <c r="I381" s="104"/>
      <c r="J381" s="177"/>
      <c r="K381" s="177"/>
      <c r="L381" s="100"/>
    </row>
    <row r="382" spans="1:12" s="101" customFormat="1" ht="13.5" customHeight="1">
      <c r="A382" s="166">
        <v>14</v>
      </c>
      <c r="B382" s="166" t="s">
        <v>1418</v>
      </c>
      <c r="C382" s="165" t="s">
        <v>1111</v>
      </c>
      <c r="D382" s="173" t="s">
        <v>1566</v>
      </c>
      <c r="E382" s="174">
        <f>K386</f>
        <v>641.8349659</v>
      </c>
      <c r="F382" s="175"/>
      <c r="G382" s="174">
        <f>E382*F382</f>
        <v>0</v>
      </c>
      <c r="H382" s="108"/>
      <c r="I382" s="104"/>
      <c r="J382" s="177"/>
      <c r="K382" s="177"/>
      <c r="L382" s="100"/>
    </row>
    <row r="383" spans="1:12" s="101" customFormat="1" ht="13.5" customHeight="1">
      <c r="A383" s="166">
        <v>15</v>
      </c>
      <c r="B383" s="166" t="s">
        <v>1419</v>
      </c>
      <c r="C383" s="165" t="s">
        <v>1112</v>
      </c>
      <c r="D383" s="173" t="s">
        <v>1566</v>
      </c>
      <c r="E383" s="174">
        <f>E382*15</f>
        <v>9627.524488500001</v>
      </c>
      <c r="F383" s="175"/>
      <c r="G383" s="174">
        <f>E383*F383</f>
        <v>0</v>
      </c>
      <c r="H383" s="108"/>
      <c r="I383" s="104"/>
      <c r="J383" s="177"/>
      <c r="K383" s="177"/>
      <c r="L383" s="100"/>
    </row>
    <row r="384" spans="1:12" s="101" customFormat="1" ht="14.25" customHeight="1">
      <c r="A384" s="166">
        <v>16</v>
      </c>
      <c r="B384" s="166" t="s">
        <v>573</v>
      </c>
      <c r="C384" s="165" t="s">
        <v>1606</v>
      </c>
      <c r="D384" s="173" t="s">
        <v>1566</v>
      </c>
      <c r="E384" s="174">
        <f>E381</f>
        <v>180.07496590000005</v>
      </c>
      <c r="F384" s="175"/>
      <c r="G384" s="174">
        <f>E384*F384</f>
        <v>0</v>
      </c>
      <c r="H384" s="108"/>
      <c r="I384" s="104"/>
      <c r="J384" s="177"/>
      <c r="K384" s="177"/>
      <c r="L384" s="100"/>
    </row>
    <row r="385" spans="1:12" s="101" customFormat="1" ht="13.5" customHeight="1">
      <c r="A385" s="166"/>
      <c r="B385" s="166"/>
      <c r="C385" s="165"/>
      <c r="D385" s="173"/>
      <c r="E385" s="174"/>
      <c r="F385" s="175"/>
      <c r="G385" s="174"/>
      <c r="H385" s="108"/>
      <c r="I385" s="104"/>
      <c r="J385" s="177"/>
      <c r="K385" s="177"/>
      <c r="L385" s="100"/>
    </row>
    <row r="386" spans="1:12" s="101" customFormat="1" ht="13.5" customHeight="1">
      <c r="A386" s="166">
        <f>A362</f>
        <v>96</v>
      </c>
      <c r="B386" s="166"/>
      <c r="C386" s="165" t="str">
        <f>C362</f>
        <v>Bourání</v>
      </c>
      <c r="D386" s="173" t="s">
        <v>1530</v>
      </c>
      <c r="E386" s="174"/>
      <c r="F386" s="175"/>
      <c r="G386" s="174">
        <f>SUM(G364:G384)</f>
        <v>0</v>
      </c>
      <c r="H386" s="108"/>
      <c r="I386" s="174">
        <f>SUM(I364:I384)</f>
        <v>0</v>
      </c>
      <c r="J386" s="177"/>
      <c r="K386" s="177">
        <f>SUM(K364:K384)</f>
        <v>641.8349659</v>
      </c>
      <c r="L386" s="100"/>
    </row>
    <row r="387" spans="1:12" s="101" customFormat="1" ht="13.5" customHeight="1">
      <c r="A387" s="166"/>
      <c r="B387" s="166"/>
      <c r="C387" s="165"/>
      <c r="D387" s="173"/>
      <c r="E387" s="174"/>
      <c r="F387" s="175"/>
      <c r="G387" s="174"/>
      <c r="H387" s="108"/>
      <c r="I387" s="174"/>
      <c r="J387" s="177"/>
      <c r="K387" s="177"/>
      <c r="L387" s="100"/>
    </row>
    <row r="388" spans="1:12" s="101" customFormat="1" ht="13.5" customHeight="1">
      <c r="A388" s="166"/>
      <c r="B388" s="166"/>
      <c r="C388" s="165"/>
      <c r="D388" s="173"/>
      <c r="E388" s="174"/>
      <c r="F388" s="175"/>
      <c r="G388" s="174"/>
      <c r="H388" s="176"/>
      <c r="I388" s="177"/>
      <c r="J388" s="104"/>
      <c r="K388" s="104"/>
      <c r="L388" s="100"/>
    </row>
    <row r="389" spans="1:12" s="101" customFormat="1" ht="13.5" customHeight="1">
      <c r="A389" s="166"/>
      <c r="B389" s="166"/>
      <c r="C389" s="165"/>
      <c r="D389" s="173"/>
      <c r="E389" s="174"/>
      <c r="F389" s="175"/>
      <c r="G389" s="174"/>
      <c r="H389" s="208"/>
      <c r="I389" s="209"/>
      <c r="J389" s="99"/>
      <c r="K389" s="99"/>
      <c r="L389" s="100"/>
    </row>
    <row r="390" spans="1:12" s="101" customFormat="1" ht="13.5" customHeight="1">
      <c r="A390" s="166">
        <v>99</v>
      </c>
      <c r="B390" s="166"/>
      <c r="C390" s="165" t="s">
        <v>1532</v>
      </c>
      <c r="D390" s="173"/>
      <c r="E390" s="174"/>
      <c r="F390" s="175"/>
      <c r="G390" s="174"/>
      <c r="H390" s="208"/>
      <c r="I390" s="209"/>
      <c r="J390" s="99"/>
      <c r="K390" s="99"/>
      <c r="L390" s="100"/>
    </row>
    <row r="391" spans="1:12" s="101" customFormat="1" ht="13.5" customHeight="1">
      <c r="A391" s="166"/>
      <c r="B391" s="166"/>
      <c r="C391" s="165"/>
      <c r="D391" s="173"/>
      <c r="E391" s="174"/>
      <c r="F391" s="175"/>
      <c r="G391" s="174"/>
      <c r="H391" s="208"/>
      <c r="I391" s="208"/>
      <c r="J391" s="112"/>
      <c r="K391" s="112"/>
      <c r="L391" s="100"/>
    </row>
    <row r="392" spans="1:12" s="101" customFormat="1" ht="22.5" customHeight="1">
      <c r="A392" s="166">
        <v>1</v>
      </c>
      <c r="B392" s="166" t="s">
        <v>1514</v>
      </c>
      <c r="C392" s="165" t="s">
        <v>1081</v>
      </c>
      <c r="D392" s="173" t="s">
        <v>1566</v>
      </c>
      <c r="E392" s="174">
        <f>I358+I337+I305+I227+I202+I173+I148+I386</f>
        <v>1349.8274921</v>
      </c>
      <c r="F392" s="174"/>
      <c r="G392" s="174">
        <f>E392*F392</f>
        <v>0</v>
      </c>
      <c r="H392" s="208"/>
      <c r="I392" s="208"/>
      <c r="J392" s="112"/>
      <c r="K392" s="112"/>
      <c r="L392" s="163"/>
    </row>
    <row r="393" spans="1:12" s="101" customFormat="1" ht="13.5" customHeight="1">
      <c r="A393" s="166"/>
      <c r="B393" s="166"/>
      <c r="C393" s="165"/>
      <c r="D393" s="173"/>
      <c r="E393" s="174"/>
      <c r="F393" s="175"/>
      <c r="G393" s="174"/>
      <c r="H393" s="208"/>
      <c r="I393" s="208"/>
      <c r="J393" s="112"/>
      <c r="K393" s="112"/>
      <c r="L393" s="100"/>
    </row>
    <row r="394" spans="1:12" s="101" customFormat="1" ht="13.5" customHeight="1">
      <c r="A394" s="166">
        <f>A390</f>
        <v>99</v>
      </c>
      <c r="B394" s="166"/>
      <c r="C394" s="165" t="str">
        <f>C390</f>
        <v>Přesun hmot</v>
      </c>
      <c r="D394" s="173" t="s">
        <v>1530</v>
      </c>
      <c r="E394" s="174"/>
      <c r="F394" s="175"/>
      <c r="G394" s="174">
        <f>SUM(G392:G392)</f>
        <v>0</v>
      </c>
      <c r="H394" s="208"/>
      <c r="I394" s="208"/>
      <c r="J394" s="112"/>
      <c r="K394" s="112"/>
      <c r="L394" s="100"/>
    </row>
    <row r="395" spans="1:12" s="101" customFormat="1" ht="13.5" customHeight="1">
      <c r="A395" s="166"/>
      <c r="B395" s="166"/>
      <c r="C395" s="165"/>
      <c r="D395" s="173"/>
      <c r="E395" s="174"/>
      <c r="F395" s="175"/>
      <c r="G395" s="174"/>
      <c r="H395" s="208"/>
      <c r="I395" s="208"/>
      <c r="J395" s="112"/>
      <c r="K395" s="112"/>
      <c r="L395" s="100"/>
    </row>
    <row r="396" spans="1:12" s="101" customFormat="1" ht="13.5" customHeight="1">
      <c r="A396" s="166"/>
      <c r="B396" s="166"/>
      <c r="C396" s="165"/>
      <c r="D396" s="173"/>
      <c r="E396" s="174"/>
      <c r="F396" s="175"/>
      <c r="G396" s="174"/>
      <c r="H396" s="208"/>
      <c r="I396" s="208"/>
      <c r="J396" s="112"/>
      <c r="K396" s="112"/>
      <c r="L396" s="100"/>
    </row>
    <row r="397" spans="1:12" s="101" customFormat="1" ht="13.5" customHeight="1">
      <c r="A397" s="166"/>
      <c r="B397" s="166"/>
      <c r="C397" s="165"/>
      <c r="D397" s="173"/>
      <c r="E397" s="174"/>
      <c r="F397" s="175"/>
      <c r="G397" s="174"/>
      <c r="H397" s="208"/>
      <c r="I397" s="208"/>
      <c r="J397" s="112"/>
      <c r="K397" s="112"/>
      <c r="L397" s="100"/>
    </row>
    <row r="398" spans="1:12" s="101" customFormat="1" ht="13.5" customHeight="1">
      <c r="A398" s="166">
        <v>711</v>
      </c>
      <c r="B398" s="166"/>
      <c r="C398" s="165" t="s">
        <v>1113</v>
      </c>
      <c r="D398" s="173"/>
      <c r="E398" s="174"/>
      <c r="F398" s="175"/>
      <c r="G398" s="174"/>
      <c r="H398" s="208"/>
      <c r="I398" s="208"/>
      <c r="J398" s="112"/>
      <c r="K398" s="112"/>
      <c r="L398" s="100" t="s">
        <v>1034</v>
      </c>
    </row>
    <row r="399" spans="1:12" s="101" customFormat="1" ht="13.5" customHeight="1">
      <c r="A399" s="166"/>
      <c r="B399" s="166"/>
      <c r="C399" s="165"/>
      <c r="D399" s="173"/>
      <c r="E399" s="174"/>
      <c r="F399" s="175"/>
      <c r="G399" s="174"/>
      <c r="H399" s="208"/>
      <c r="I399" s="208"/>
      <c r="J399" s="112"/>
      <c r="K399" s="112"/>
      <c r="L399" s="100"/>
    </row>
    <row r="400" spans="1:12" s="101" customFormat="1" ht="12.75" customHeight="1">
      <c r="A400" s="166">
        <v>1</v>
      </c>
      <c r="B400" s="166" t="s">
        <v>1578</v>
      </c>
      <c r="C400" s="167" t="s">
        <v>1095</v>
      </c>
      <c r="D400" s="186" t="s">
        <v>1133</v>
      </c>
      <c r="E400" s="174">
        <v>374.59</v>
      </c>
      <c r="F400" s="175"/>
      <c r="G400" s="187">
        <f aca="true" t="shared" si="23" ref="G400:G409">E400*F400</f>
        <v>0</v>
      </c>
      <c r="H400" s="208"/>
      <c r="I400" s="208"/>
      <c r="J400" s="112"/>
      <c r="K400" s="112"/>
      <c r="L400" s="163"/>
    </row>
    <row r="401" spans="1:12" s="101" customFormat="1" ht="12.75" customHeight="1">
      <c r="A401" s="166">
        <v>2</v>
      </c>
      <c r="B401" s="166" t="s">
        <v>1333</v>
      </c>
      <c r="C401" s="167" t="s">
        <v>1096</v>
      </c>
      <c r="D401" s="186" t="s">
        <v>1133</v>
      </c>
      <c r="E401" s="187">
        <v>55.16</v>
      </c>
      <c r="F401" s="188"/>
      <c r="G401" s="187">
        <f t="shared" si="23"/>
        <v>0</v>
      </c>
      <c r="H401" s="208"/>
      <c r="I401" s="208"/>
      <c r="J401" s="112"/>
      <c r="K401" s="112"/>
      <c r="L401" s="100"/>
    </row>
    <row r="402" spans="1:12" s="101" customFormat="1" ht="12.75" customHeight="1">
      <c r="A402" s="166"/>
      <c r="B402" s="166"/>
      <c r="C402" s="167" t="s">
        <v>692</v>
      </c>
      <c r="D402" s="186"/>
      <c r="E402" s="187"/>
      <c r="F402" s="188"/>
      <c r="G402" s="187"/>
      <c r="H402" s="208"/>
      <c r="I402" s="208"/>
      <c r="J402" s="112"/>
      <c r="K402" s="112"/>
      <c r="L402" s="100"/>
    </row>
    <row r="403" spans="1:12" s="101" customFormat="1" ht="12.75" customHeight="1">
      <c r="A403" s="166">
        <v>3</v>
      </c>
      <c r="B403" s="166" t="s">
        <v>1114</v>
      </c>
      <c r="C403" s="167" t="s">
        <v>1402</v>
      </c>
      <c r="D403" s="186" t="s">
        <v>1566</v>
      </c>
      <c r="E403" s="187">
        <v>0.11</v>
      </c>
      <c r="F403" s="175"/>
      <c r="G403" s="187">
        <f t="shared" si="23"/>
        <v>0</v>
      </c>
      <c r="H403" s="208"/>
      <c r="I403" s="208"/>
      <c r="J403" s="112"/>
      <c r="K403" s="112"/>
      <c r="L403" s="100"/>
    </row>
    <row r="404" spans="1:12" s="101" customFormat="1" ht="12.75" customHeight="1">
      <c r="A404" s="166"/>
      <c r="B404" s="166"/>
      <c r="C404" s="167" t="s">
        <v>693</v>
      </c>
      <c r="D404" s="186"/>
      <c r="E404" s="187"/>
      <c r="F404" s="175"/>
      <c r="G404" s="187"/>
      <c r="H404" s="208"/>
      <c r="I404" s="208"/>
      <c r="J404" s="112"/>
      <c r="K404" s="112"/>
      <c r="L404" s="100"/>
    </row>
    <row r="405" spans="1:12" s="101" customFormat="1" ht="13.5" customHeight="1">
      <c r="A405" s="166">
        <v>4</v>
      </c>
      <c r="B405" s="166" t="s">
        <v>1440</v>
      </c>
      <c r="C405" s="167" t="s">
        <v>1077</v>
      </c>
      <c r="D405" s="173" t="s">
        <v>1133</v>
      </c>
      <c r="E405" s="174">
        <v>374.59</v>
      </c>
      <c r="F405" s="188"/>
      <c r="G405" s="187">
        <f t="shared" si="23"/>
        <v>0</v>
      </c>
      <c r="H405" s="208"/>
      <c r="I405" s="208"/>
      <c r="J405" s="112"/>
      <c r="K405" s="112"/>
      <c r="L405" s="163"/>
    </row>
    <row r="406" spans="1:12" s="101" customFormat="1" ht="13.5" customHeight="1">
      <c r="A406" s="166">
        <v>5</v>
      </c>
      <c r="B406" s="166" t="s">
        <v>1364</v>
      </c>
      <c r="C406" s="167" t="s">
        <v>1365</v>
      </c>
      <c r="D406" s="186" t="s">
        <v>1133</v>
      </c>
      <c r="E406" s="187">
        <v>55.16</v>
      </c>
      <c r="F406" s="188"/>
      <c r="G406" s="187">
        <f t="shared" si="23"/>
        <v>0</v>
      </c>
      <c r="H406" s="208"/>
      <c r="I406" s="208"/>
      <c r="J406" s="112"/>
      <c r="K406" s="112"/>
      <c r="L406" s="100"/>
    </row>
    <row r="407" spans="1:12" s="101" customFormat="1" ht="21.75" customHeight="1">
      <c r="A407" s="166">
        <v>6</v>
      </c>
      <c r="B407" s="166" t="s">
        <v>1366</v>
      </c>
      <c r="C407" s="167" t="s">
        <v>694</v>
      </c>
      <c r="D407" s="186" t="s">
        <v>1133</v>
      </c>
      <c r="E407" s="218">
        <v>469.97</v>
      </c>
      <c r="F407" s="219"/>
      <c r="G407" s="187">
        <f t="shared" si="23"/>
        <v>0</v>
      </c>
      <c r="H407" s="208"/>
      <c r="I407" s="208"/>
      <c r="J407" s="112"/>
      <c r="K407" s="112"/>
      <c r="L407" s="100"/>
    </row>
    <row r="408" spans="1:12" s="101" customFormat="1" ht="12.75" customHeight="1">
      <c r="A408" s="166"/>
      <c r="B408" s="166"/>
      <c r="C408" s="167" t="s">
        <v>695</v>
      </c>
      <c r="D408" s="186"/>
      <c r="E408" s="218"/>
      <c r="F408" s="219"/>
      <c r="G408" s="187"/>
      <c r="H408" s="208"/>
      <c r="I408" s="208"/>
      <c r="J408" s="112"/>
      <c r="K408" s="112"/>
      <c r="L408" s="100"/>
    </row>
    <row r="409" spans="1:12" s="101" customFormat="1" ht="33.75" customHeight="1">
      <c r="A409" s="166">
        <v>7</v>
      </c>
      <c r="B409" s="166" t="s">
        <v>595</v>
      </c>
      <c r="C409" s="165" t="s">
        <v>1492</v>
      </c>
      <c r="D409" s="173" t="s">
        <v>1133</v>
      </c>
      <c r="E409" s="174">
        <v>74.89</v>
      </c>
      <c r="F409" s="175"/>
      <c r="G409" s="187">
        <f t="shared" si="23"/>
        <v>0</v>
      </c>
      <c r="H409" s="208"/>
      <c r="I409" s="208"/>
      <c r="J409" s="112"/>
      <c r="K409" s="112"/>
      <c r="L409" s="212"/>
    </row>
    <row r="410" spans="1:12" s="101" customFormat="1" ht="33.75" customHeight="1">
      <c r="A410" s="166"/>
      <c r="B410" s="166"/>
      <c r="C410" s="165" t="s">
        <v>696</v>
      </c>
      <c r="D410" s="173"/>
      <c r="E410" s="174"/>
      <c r="F410" s="175"/>
      <c r="G410" s="187"/>
      <c r="H410" s="208"/>
      <c r="I410" s="208"/>
      <c r="J410" s="112"/>
      <c r="K410" s="112"/>
      <c r="L410" s="212"/>
    </row>
    <row r="411" spans="1:12" s="101" customFormat="1" ht="12.75" customHeight="1">
      <c r="A411" s="166">
        <v>8</v>
      </c>
      <c r="B411" s="166" t="s">
        <v>1188</v>
      </c>
      <c r="C411" s="165" t="s">
        <v>1413</v>
      </c>
      <c r="D411" s="173" t="s">
        <v>1531</v>
      </c>
      <c r="E411" s="220">
        <f>SUM(G400:G409)</f>
        <v>0</v>
      </c>
      <c r="F411" s="175"/>
      <c r="G411" s="174">
        <f>E411*F411*0.01</f>
        <v>0</v>
      </c>
      <c r="H411" s="208"/>
      <c r="I411" s="208"/>
      <c r="J411" s="112"/>
      <c r="K411" s="112"/>
      <c r="L411" s="100"/>
    </row>
    <row r="412" spans="1:12" s="101" customFormat="1" ht="12.75" customHeight="1">
      <c r="A412" s="166"/>
      <c r="B412" s="166"/>
      <c r="C412" s="165"/>
      <c r="D412" s="173"/>
      <c r="E412" s="174"/>
      <c r="F412" s="175"/>
      <c r="G412" s="174"/>
      <c r="H412" s="208"/>
      <c r="I412" s="208"/>
      <c r="J412" s="112"/>
      <c r="K412" s="112"/>
      <c r="L412" s="100"/>
    </row>
    <row r="413" spans="1:12" s="101" customFormat="1" ht="12.75" customHeight="1">
      <c r="A413" s="166">
        <f>A398</f>
        <v>711</v>
      </c>
      <c r="B413" s="166"/>
      <c r="C413" s="165" t="str">
        <f>C398</f>
        <v>Izolace proti vodě</v>
      </c>
      <c r="D413" s="173" t="s">
        <v>1530</v>
      </c>
      <c r="E413" s="174"/>
      <c r="F413" s="175"/>
      <c r="G413" s="174">
        <f>SUM(G400:G412)</f>
        <v>0</v>
      </c>
      <c r="H413" s="208"/>
      <c r="I413" s="208"/>
      <c r="J413" s="112"/>
      <c r="K413" s="112"/>
      <c r="L413" s="100"/>
    </row>
    <row r="414" spans="1:12" s="101" customFormat="1" ht="12.75" customHeight="1">
      <c r="A414" s="166" t="s">
        <v>1525</v>
      </c>
      <c r="B414" s="166"/>
      <c r="C414" s="165" t="s">
        <v>1525</v>
      </c>
      <c r="D414" s="173"/>
      <c r="E414" s="174"/>
      <c r="F414" s="175"/>
      <c r="G414" s="174"/>
      <c r="H414" s="208"/>
      <c r="I414" s="208"/>
      <c r="J414" s="112"/>
      <c r="K414" s="112"/>
      <c r="L414" s="100"/>
    </row>
    <row r="415" spans="1:12" s="101" customFormat="1" ht="12.75" customHeight="1">
      <c r="A415" s="166"/>
      <c r="B415" s="166"/>
      <c r="C415" s="165"/>
      <c r="D415" s="173"/>
      <c r="E415" s="174"/>
      <c r="F415" s="175"/>
      <c r="G415" s="174"/>
      <c r="H415" s="208"/>
      <c r="I415" s="208"/>
      <c r="J415" s="112"/>
      <c r="K415" s="112"/>
      <c r="L415" s="100"/>
    </row>
    <row r="416" spans="1:12" s="101" customFormat="1" ht="12.75" customHeight="1">
      <c r="A416" s="166"/>
      <c r="B416" s="166"/>
      <c r="C416" s="165"/>
      <c r="D416" s="173"/>
      <c r="E416" s="174"/>
      <c r="F416" s="175"/>
      <c r="G416" s="174"/>
      <c r="H416" s="208"/>
      <c r="I416" s="208"/>
      <c r="J416" s="112"/>
      <c r="K416" s="112"/>
      <c r="L416" s="100"/>
    </row>
    <row r="417" spans="1:12" s="101" customFormat="1" ht="12.75" customHeight="1">
      <c r="A417" s="166">
        <v>712</v>
      </c>
      <c r="B417" s="166"/>
      <c r="C417" s="165" t="s">
        <v>1367</v>
      </c>
      <c r="D417" s="173"/>
      <c r="E417" s="174"/>
      <c r="F417" s="175"/>
      <c r="G417" s="174"/>
      <c r="H417" s="208"/>
      <c r="I417" s="208"/>
      <c r="J417" s="112"/>
      <c r="K417" s="112"/>
      <c r="L417" s="100" t="s">
        <v>1035</v>
      </c>
    </row>
    <row r="418" spans="1:12" s="101" customFormat="1" ht="12.75" customHeight="1">
      <c r="A418" s="166"/>
      <c r="B418" s="166"/>
      <c r="C418" s="165"/>
      <c r="D418" s="173"/>
      <c r="E418" s="174"/>
      <c r="F418" s="175"/>
      <c r="G418" s="174"/>
      <c r="H418" s="208"/>
      <c r="I418" s="208"/>
      <c r="J418" s="112"/>
      <c r="K418" s="112"/>
      <c r="L418" s="100"/>
    </row>
    <row r="419" spans="1:12" s="101" customFormat="1" ht="14.25" customHeight="1">
      <c r="A419" s="166">
        <v>1</v>
      </c>
      <c r="B419" s="166" t="s">
        <v>1198</v>
      </c>
      <c r="C419" s="165" t="s">
        <v>697</v>
      </c>
      <c r="D419" s="173" t="s">
        <v>1133</v>
      </c>
      <c r="E419" s="174">
        <v>521.88</v>
      </c>
      <c r="F419" s="175"/>
      <c r="G419" s="174">
        <f aca="true" t="shared" si="24" ref="G419:G429">E419*F419</f>
        <v>0</v>
      </c>
      <c r="H419" s="208"/>
      <c r="I419" s="208"/>
      <c r="J419" s="112"/>
      <c r="K419" s="112"/>
      <c r="L419" s="163"/>
    </row>
    <row r="420" spans="1:12" s="101" customFormat="1" ht="13.5" customHeight="1">
      <c r="A420" s="166"/>
      <c r="B420" s="166"/>
      <c r="C420" s="167" t="s">
        <v>698</v>
      </c>
      <c r="D420" s="173" t="s">
        <v>1133</v>
      </c>
      <c r="E420" s="174"/>
      <c r="F420" s="175"/>
      <c r="G420" s="174"/>
      <c r="H420" s="208"/>
      <c r="I420" s="208"/>
      <c r="J420" s="112"/>
      <c r="K420" s="112"/>
      <c r="L420" s="100"/>
    </row>
    <row r="421" spans="1:12" s="101" customFormat="1" ht="13.5" customHeight="1">
      <c r="A421" s="166"/>
      <c r="B421" s="166"/>
      <c r="C421" s="167" t="s">
        <v>699</v>
      </c>
      <c r="D421" s="173" t="s">
        <v>1133</v>
      </c>
      <c r="E421" s="174"/>
      <c r="F421" s="175"/>
      <c r="G421" s="174"/>
      <c r="H421" s="208"/>
      <c r="I421" s="208"/>
      <c r="J421" s="112"/>
      <c r="K421" s="112"/>
      <c r="L421" s="100"/>
    </row>
    <row r="422" spans="1:12" s="101" customFormat="1" ht="13.5" customHeight="1">
      <c r="A422" s="166"/>
      <c r="B422" s="166"/>
      <c r="C422" s="167" t="s">
        <v>700</v>
      </c>
      <c r="D422" s="173" t="s">
        <v>1133</v>
      </c>
      <c r="E422" s="174"/>
      <c r="F422" s="175"/>
      <c r="G422" s="174"/>
      <c r="H422" s="208"/>
      <c r="I422" s="208"/>
      <c r="J422" s="112"/>
      <c r="K422" s="112"/>
      <c r="L422" s="100"/>
    </row>
    <row r="423" spans="1:12" s="101" customFormat="1" ht="13.5" customHeight="1">
      <c r="A423" s="166"/>
      <c r="B423" s="166"/>
      <c r="C423" s="167" t="s">
        <v>701</v>
      </c>
      <c r="D423" s="173" t="s">
        <v>1133</v>
      </c>
      <c r="E423" s="174"/>
      <c r="F423" s="175"/>
      <c r="G423" s="174"/>
      <c r="H423" s="208"/>
      <c r="I423" s="208"/>
      <c r="J423" s="112"/>
      <c r="K423" s="112"/>
      <c r="L423" s="100"/>
    </row>
    <row r="424" spans="1:12" s="101" customFormat="1" ht="34.5" customHeight="1">
      <c r="A424" s="166">
        <v>2</v>
      </c>
      <c r="B424" s="166" t="s">
        <v>1605</v>
      </c>
      <c r="C424" s="171" t="s">
        <v>702</v>
      </c>
      <c r="D424" s="173" t="s">
        <v>1133</v>
      </c>
      <c r="E424" s="174">
        <v>518.96</v>
      </c>
      <c r="F424" s="175"/>
      <c r="G424" s="174">
        <f t="shared" si="24"/>
        <v>0</v>
      </c>
      <c r="H424" s="208"/>
      <c r="I424" s="208"/>
      <c r="J424" s="112"/>
      <c r="K424" s="112"/>
      <c r="L424" s="100"/>
    </row>
    <row r="425" spans="1:12" s="101" customFormat="1" ht="12.75" customHeight="1">
      <c r="A425" s="166"/>
      <c r="B425" s="166"/>
      <c r="C425" s="171" t="s">
        <v>703</v>
      </c>
      <c r="D425" s="173"/>
      <c r="E425" s="174"/>
      <c r="F425" s="175"/>
      <c r="G425" s="174"/>
      <c r="H425" s="208"/>
      <c r="I425" s="208"/>
      <c r="J425" s="112"/>
      <c r="K425" s="112"/>
      <c r="L425" s="100"/>
    </row>
    <row r="426" spans="1:12" s="101" customFormat="1" ht="12.75" customHeight="1">
      <c r="A426" s="166">
        <v>3</v>
      </c>
      <c r="B426" s="166" t="s">
        <v>1173</v>
      </c>
      <c r="C426" s="171" t="s">
        <v>704</v>
      </c>
      <c r="D426" s="173" t="s">
        <v>1133</v>
      </c>
      <c r="E426" s="174">
        <v>45.03</v>
      </c>
      <c r="F426" s="175"/>
      <c r="G426" s="174">
        <f t="shared" si="24"/>
        <v>0</v>
      </c>
      <c r="H426" s="208"/>
      <c r="I426" s="208"/>
      <c r="J426" s="112"/>
      <c r="K426" s="112"/>
      <c r="L426" s="100"/>
    </row>
    <row r="427" spans="1:12" s="101" customFormat="1" ht="12" customHeight="1">
      <c r="A427" s="166">
        <v>4</v>
      </c>
      <c r="B427" s="166" t="s">
        <v>1199</v>
      </c>
      <c r="C427" s="165" t="s">
        <v>596</v>
      </c>
      <c r="D427" s="173" t="s">
        <v>1567</v>
      </c>
      <c r="E427" s="174">
        <v>2</v>
      </c>
      <c r="F427" s="175"/>
      <c r="G427" s="174">
        <f t="shared" si="24"/>
        <v>0</v>
      </c>
      <c r="H427" s="208"/>
      <c r="I427" s="208"/>
      <c r="J427" s="112"/>
      <c r="K427" s="112"/>
      <c r="L427" s="212"/>
    </row>
    <row r="428" spans="1:12" s="101" customFormat="1" ht="13.5" customHeight="1">
      <c r="A428" s="166">
        <v>5</v>
      </c>
      <c r="B428" s="166" t="s">
        <v>597</v>
      </c>
      <c r="C428" s="165" t="s">
        <v>567</v>
      </c>
      <c r="D428" s="173" t="s">
        <v>1371</v>
      </c>
      <c r="E428" s="174">
        <v>1</v>
      </c>
      <c r="F428" s="175"/>
      <c r="G428" s="174">
        <f t="shared" si="24"/>
        <v>0</v>
      </c>
      <c r="H428" s="208"/>
      <c r="I428" s="208"/>
      <c r="J428" s="112"/>
      <c r="K428" s="112"/>
      <c r="L428" s="212"/>
    </row>
    <row r="429" spans="1:12" s="101" customFormat="1" ht="21.75" customHeight="1">
      <c r="A429" s="166">
        <v>6</v>
      </c>
      <c r="B429" s="166" t="s">
        <v>598</v>
      </c>
      <c r="C429" s="165" t="s">
        <v>568</v>
      </c>
      <c r="D429" s="173" t="s">
        <v>1371</v>
      </c>
      <c r="E429" s="174">
        <v>1</v>
      </c>
      <c r="F429" s="175"/>
      <c r="G429" s="174">
        <f t="shared" si="24"/>
        <v>0</v>
      </c>
      <c r="H429" s="208"/>
      <c r="I429" s="208"/>
      <c r="J429" s="112"/>
      <c r="K429" s="112"/>
      <c r="L429" s="212"/>
    </row>
    <row r="430" spans="1:12" s="101" customFormat="1" ht="12.75" customHeight="1">
      <c r="A430" s="166">
        <v>7</v>
      </c>
      <c r="B430" s="166" t="s">
        <v>1595</v>
      </c>
      <c r="C430" s="165" t="s">
        <v>1552</v>
      </c>
      <c r="D430" s="173" t="s">
        <v>1531</v>
      </c>
      <c r="E430" s="220">
        <f>SUM(G419:G429)</f>
        <v>0</v>
      </c>
      <c r="F430" s="175"/>
      <c r="G430" s="174">
        <f>E430*F430*0.01</f>
        <v>0</v>
      </c>
      <c r="H430" s="208"/>
      <c r="I430" s="208"/>
      <c r="J430" s="112"/>
      <c r="K430" s="112"/>
      <c r="L430" s="100"/>
    </row>
    <row r="431" spans="1:12" s="101" customFormat="1" ht="12.75" customHeight="1">
      <c r="A431" s="166"/>
      <c r="B431" s="166"/>
      <c r="C431" s="165"/>
      <c r="D431" s="173"/>
      <c r="E431" s="220"/>
      <c r="F431" s="175"/>
      <c r="G431" s="174"/>
      <c r="H431" s="208"/>
      <c r="I431" s="208"/>
      <c r="J431" s="112"/>
      <c r="K431" s="112"/>
      <c r="L431" s="100"/>
    </row>
    <row r="432" spans="1:12" s="101" customFormat="1" ht="12.75" customHeight="1">
      <c r="A432" s="166">
        <f>A417</f>
        <v>712</v>
      </c>
      <c r="B432" s="166"/>
      <c r="C432" s="165" t="str">
        <f>C417</f>
        <v>Povlakové krytiny</v>
      </c>
      <c r="D432" s="173" t="s">
        <v>1530</v>
      </c>
      <c r="E432" s="174"/>
      <c r="F432" s="175"/>
      <c r="G432" s="174">
        <f>SUM(G419:G430)</f>
        <v>0</v>
      </c>
      <c r="H432" s="208"/>
      <c r="I432" s="208"/>
      <c r="J432" s="112"/>
      <c r="K432" s="112"/>
      <c r="L432" s="100"/>
    </row>
    <row r="433" spans="1:12" s="101" customFormat="1" ht="12.75" customHeight="1">
      <c r="A433" s="166"/>
      <c r="B433" s="166"/>
      <c r="C433" s="165"/>
      <c r="D433" s="173"/>
      <c r="E433" s="174"/>
      <c r="F433" s="175"/>
      <c r="G433" s="174"/>
      <c r="H433" s="208"/>
      <c r="I433" s="208"/>
      <c r="J433" s="112"/>
      <c r="K433" s="112"/>
      <c r="L433" s="100"/>
    </row>
    <row r="434" spans="1:12" s="101" customFormat="1" ht="12.75" customHeight="1">
      <c r="A434" s="166"/>
      <c r="B434" s="166"/>
      <c r="C434" s="165"/>
      <c r="D434" s="173"/>
      <c r="E434" s="174"/>
      <c r="F434" s="175"/>
      <c r="G434" s="174"/>
      <c r="H434" s="208"/>
      <c r="I434" s="208"/>
      <c r="J434" s="112"/>
      <c r="K434" s="112"/>
      <c r="L434" s="100"/>
    </row>
    <row r="435" spans="1:12" s="101" customFormat="1" ht="12.75" customHeight="1">
      <c r="A435" s="166"/>
      <c r="B435" s="166"/>
      <c r="C435" s="165"/>
      <c r="D435" s="173"/>
      <c r="E435" s="174"/>
      <c r="F435" s="175"/>
      <c r="G435" s="174"/>
      <c r="H435" s="208"/>
      <c r="I435" s="208"/>
      <c r="J435" s="112"/>
      <c r="K435" s="112"/>
      <c r="L435" s="100"/>
    </row>
    <row r="436" spans="1:12" s="101" customFormat="1" ht="12.75" customHeight="1">
      <c r="A436" s="166"/>
      <c r="B436" s="166"/>
      <c r="C436" s="165"/>
      <c r="D436" s="173"/>
      <c r="E436" s="174"/>
      <c r="F436" s="175"/>
      <c r="G436" s="174"/>
      <c r="H436" s="208"/>
      <c r="I436" s="208"/>
      <c r="J436" s="112"/>
      <c r="K436" s="112"/>
      <c r="L436" s="100"/>
    </row>
    <row r="437" spans="1:12" s="101" customFormat="1" ht="12.75" customHeight="1">
      <c r="A437" s="166"/>
      <c r="B437" s="166"/>
      <c r="C437" s="165"/>
      <c r="D437" s="173"/>
      <c r="E437" s="174"/>
      <c r="F437" s="175"/>
      <c r="G437" s="174"/>
      <c r="H437" s="208"/>
      <c r="I437" s="208"/>
      <c r="J437" s="112"/>
      <c r="K437" s="112"/>
      <c r="L437" s="100"/>
    </row>
    <row r="438" spans="1:12" s="101" customFormat="1" ht="12.75" customHeight="1">
      <c r="A438" s="166"/>
      <c r="B438" s="166"/>
      <c r="C438" s="165"/>
      <c r="D438" s="173"/>
      <c r="E438" s="174"/>
      <c r="F438" s="175"/>
      <c r="G438" s="174"/>
      <c r="H438" s="208"/>
      <c r="I438" s="208"/>
      <c r="J438" s="112"/>
      <c r="K438" s="112"/>
      <c r="L438" s="100"/>
    </row>
    <row r="439" spans="1:12" s="101" customFormat="1" ht="12.75" customHeight="1">
      <c r="A439" s="166">
        <v>713</v>
      </c>
      <c r="B439" s="166"/>
      <c r="C439" s="165" t="s">
        <v>1370</v>
      </c>
      <c r="D439" s="173"/>
      <c r="E439" s="174"/>
      <c r="F439" s="175"/>
      <c r="G439" s="174"/>
      <c r="H439" s="208"/>
      <c r="I439" s="208"/>
      <c r="J439" s="112"/>
      <c r="K439" s="112"/>
      <c r="L439" s="100" t="s">
        <v>1037</v>
      </c>
    </row>
    <row r="440" spans="1:12" s="101" customFormat="1" ht="12.75" customHeight="1">
      <c r="A440" s="166"/>
      <c r="B440" s="166"/>
      <c r="C440" s="165"/>
      <c r="D440" s="173"/>
      <c r="E440" s="174"/>
      <c r="F440" s="175"/>
      <c r="G440" s="174"/>
      <c r="H440" s="208"/>
      <c r="I440" s="208"/>
      <c r="J440" s="112"/>
      <c r="K440" s="112"/>
      <c r="L440" s="115">
        <v>23</v>
      </c>
    </row>
    <row r="441" spans="1:12" s="101" customFormat="1" ht="12" customHeight="1">
      <c r="A441" s="166">
        <v>1</v>
      </c>
      <c r="B441" s="166" t="s">
        <v>1603</v>
      </c>
      <c r="C441" s="167" t="s">
        <v>1604</v>
      </c>
      <c r="D441" s="173" t="s">
        <v>1133</v>
      </c>
      <c r="E441" s="174">
        <v>696.26</v>
      </c>
      <c r="F441" s="175"/>
      <c r="G441" s="174">
        <f>E441*F441</f>
        <v>0</v>
      </c>
      <c r="H441" s="208"/>
      <c r="I441" s="208"/>
      <c r="J441" s="112"/>
      <c r="K441" s="112"/>
      <c r="L441" s="212"/>
    </row>
    <row r="442" spans="1:12" s="101" customFormat="1" ht="12" customHeight="1">
      <c r="A442" s="166"/>
      <c r="B442" s="166"/>
      <c r="C442" s="167" t="s">
        <v>705</v>
      </c>
      <c r="D442" s="173"/>
      <c r="E442" s="174"/>
      <c r="F442" s="175"/>
      <c r="G442" s="174"/>
      <c r="H442" s="208"/>
      <c r="I442" s="208"/>
      <c r="J442" s="112"/>
      <c r="K442" s="112"/>
      <c r="L442" s="212"/>
    </row>
    <row r="443" spans="1:12" s="101" customFormat="1" ht="13.5" customHeight="1">
      <c r="A443" s="166">
        <v>2</v>
      </c>
      <c r="B443" s="166" t="s">
        <v>1174</v>
      </c>
      <c r="C443" s="165" t="s">
        <v>706</v>
      </c>
      <c r="D443" s="173" t="s">
        <v>1133</v>
      </c>
      <c r="E443" s="174">
        <v>362.26</v>
      </c>
      <c r="F443" s="175"/>
      <c r="G443" s="174">
        <f>E443*F443</f>
        <v>0</v>
      </c>
      <c r="H443" s="208"/>
      <c r="I443" s="208"/>
      <c r="J443" s="112"/>
      <c r="K443" s="112"/>
      <c r="L443" s="212"/>
    </row>
    <row r="444" spans="1:12" s="101" customFormat="1" ht="13.5" customHeight="1">
      <c r="A444" s="166"/>
      <c r="B444" s="166"/>
      <c r="C444" s="165" t="s">
        <v>707</v>
      </c>
      <c r="D444" s="173"/>
      <c r="E444" s="174"/>
      <c r="F444" s="175"/>
      <c r="G444" s="174"/>
      <c r="H444" s="208"/>
      <c r="I444" s="208"/>
      <c r="J444" s="112"/>
      <c r="K444" s="112"/>
      <c r="L444" s="212"/>
    </row>
    <row r="445" spans="1:12" s="101" customFormat="1" ht="13.5" customHeight="1">
      <c r="A445" s="166">
        <v>3</v>
      </c>
      <c r="B445" s="166" t="s">
        <v>1175</v>
      </c>
      <c r="C445" s="165" t="s">
        <v>599</v>
      </c>
      <c r="D445" s="173" t="s">
        <v>1133</v>
      </c>
      <c r="E445" s="174">
        <v>347.92</v>
      </c>
      <c r="F445" s="175"/>
      <c r="G445" s="174">
        <f>E445*F445</f>
        <v>0</v>
      </c>
      <c r="H445" s="208"/>
      <c r="I445" s="208"/>
      <c r="J445" s="112"/>
      <c r="K445" s="112"/>
      <c r="L445" s="100"/>
    </row>
    <row r="446" spans="1:12" s="101" customFormat="1" ht="13.5" customHeight="1">
      <c r="A446" s="166"/>
      <c r="B446" s="166"/>
      <c r="C446" s="165" t="s">
        <v>708</v>
      </c>
      <c r="D446" s="173"/>
      <c r="E446" s="174"/>
      <c r="F446" s="175"/>
      <c r="G446" s="174"/>
      <c r="H446" s="208"/>
      <c r="I446" s="208"/>
      <c r="J446" s="112"/>
      <c r="K446" s="112"/>
      <c r="L446" s="100"/>
    </row>
    <row r="447" spans="1:12" s="101" customFormat="1" ht="13.5" customHeight="1">
      <c r="A447" s="166">
        <v>4</v>
      </c>
      <c r="B447" s="168" t="s">
        <v>709</v>
      </c>
      <c r="C447" s="167" t="s">
        <v>710</v>
      </c>
      <c r="D447" s="173" t="s">
        <v>1133</v>
      </c>
      <c r="E447" s="174">
        <v>1141.1</v>
      </c>
      <c r="F447" s="175"/>
      <c r="G447" s="174">
        <f>E447*F447</f>
        <v>0</v>
      </c>
      <c r="H447" s="208"/>
      <c r="I447" s="208"/>
      <c r="J447" s="112"/>
      <c r="K447" s="112"/>
      <c r="L447" s="163"/>
    </row>
    <row r="448" spans="1:12" s="101" customFormat="1" ht="13.5" customHeight="1">
      <c r="A448" s="166"/>
      <c r="B448" s="166"/>
      <c r="C448" s="165" t="s">
        <v>711</v>
      </c>
      <c r="D448" s="173"/>
      <c r="E448" s="174"/>
      <c r="F448" s="175"/>
      <c r="G448" s="174"/>
      <c r="H448" s="208"/>
      <c r="I448" s="208"/>
      <c r="J448" s="112"/>
      <c r="K448" s="112"/>
      <c r="L448" s="163"/>
    </row>
    <row r="449" spans="1:12" s="101" customFormat="1" ht="22.5" customHeight="1">
      <c r="A449" s="166">
        <v>5</v>
      </c>
      <c r="B449" s="166" t="s">
        <v>1421</v>
      </c>
      <c r="C449" s="167" t="s">
        <v>1097</v>
      </c>
      <c r="D449" s="173" t="s">
        <v>1133</v>
      </c>
      <c r="E449" s="174">
        <v>397.07</v>
      </c>
      <c r="F449" s="175"/>
      <c r="G449" s="174">
        <f>E449*F449</f>
        <v>0</v>
      </c>
      <c r="H449" s="208"/>
      <c r="I449" s="208"/>
      <c r="J449" s="112"/>
      <c r="K449" s="112"/>
      <c r="L449" s="212"/>
    </row>
    <row r="450" spans="1:12" s="101" customFormat="1" ht="24" customHeight="1">
      <c r="A450" s="166">
        <v>6</v>
      </c>
      <c r="B450" s="166" t="s">
        <v>1091</v>
      </c>
      <c r="C450" s="167" t="s">
        <v>1092</v>
      </c>
      <c r="D450" s="173" t="s">
        <v>1133</v>
      </c>
      <c r="E450" s="174">
        <v>1191.21</v>
      </c>
      <c r="F450" s="175"/>
      <c r="G450" s="174">
        <f>E450*F450</f>
        <v>0</v>
      </c>
      <c r="H450" s="208"/>
      <c r="I450" s="208"/>
      <c r="J450" s="112"/>
      <c r="K450" s="112"/>
      <c r="L450" s="212"/>
    </row>
    <row r="451" spans="1:12" s="101" customFormat="1" ht="14.25" customHeight="1">
      <c r="A451" s="166"/>
      <c r="B451" s="166"/>
      <c r="C451" s="167" t="s">
        <v>712</v>
      </c>
      <c r="D451" s="173"/>
      <c r="E451" s="174"/>
      <c r="F451" s="175"/>
      <c r="G451" s="174"/>
      <c r="H451" s="208"/>
      <c r="I451" s="208"/>
      <c r="J451" s="112"/>
      <c r="K451" s="112"/>
      <c r="L451" s="212"/>
    </row>
    <row r="452" spans="1:12" s="101" customFormat="1" ht="14.25" customHeight="1">
      <c r="A452" s="166">
        <v>7</v>
      </c>
      <c r="B452" s="166" t="s">
        <v>1176</v>
      </c>
      <c r="C452" s="167" t="s">
        <v>713</v>
      </c>
      <c r="D452" s="173" t="s">
        <v>1133</v>
      </c>
      <c r="E452" s="174">
        <v>810.03</v>
      </c>
      <c r="F452" s="175"/>
      <c r="G452" s="174">
        <f>E452*F452</f>
        <v>0</v>
      </c>
      <c r="H452" s="208"/>
      <c r="I452" s="208"/>
      <c r="J452" s="112"/>
      <c r="K452" s="112"/>
      <c r="L452" s="212"/>
    </row>
    <row r="453" spans="1:12" s="101" customFormat="1" ht="14.25" customHeight="1">
      <c r="A453" s="166"/>
      <c r="B453" s="166"/>
      <c r="C453" s="167" t="s">
        <v>714</v>
      </c>
      <c r="D453" s="173"/>
      <c r="E453" s="174"/>
      <c r="F453" s="175"/>
      <c r="G453" s="174"/>
      <c r="H453" s="208"/>
      <c r="I453" s="208"/>
      <c r="J453" s="112"/>
      <c r="K453" s="112"/>
      <c r="L453" s="212"/>
    </row>
    <row r="454" spans="1:12" s="101" customFormat="1" ht="13.5" customHeight="1">
      <c r="A454" s="166">
        <v>8</v>
      </c>
      <c r="B454" s="166" t="s">
        <v>601</v>
      </c>
      <c r="C454" s="167" t="s">
        <v>715</v>
      </c>
      <c r="D454" s="173" t="s">
        <v>1133</v>
      </c>
      <c r="E454" s="174">
        <v>405.01</v>
      </c>
      <c r="F454" s="175"/>
      <c r="G454" s="174">
        <f>E454*F454</f>
        <v>0</v>
      </c>
      <c r="H454" s="208"/>
      <c r="I454" s="208"/>
      <c r="J454" s="112"/>
      <c r="K454" s="112"/>
      <c r="L454" s="100"/>
    </row>
    <row r="455" spans="1:12" s="101" customFormat="1" ht="13.5" customHeight="1">
      <c r="A455" s="166"/>
      <c r="B455" s="166"/>
      <c r="C455" s="167" t="s">
        <v>716</v>
      </c>
      <c r="D455" s="173"/>
      <c r="E455" s="174"/>
      <c r="F455" s="175"/>
      <c r="G455" s="174"/>
      <c r="H455" s="208"/>
      <c r="I455" s="208"/>
      <c r="J455" s="112"/>
      <c r="K455" s="112"/>
      <c r="L455" s="100"/>
    </row>
    <row r="456" spans="1:12" s="101" customFormat="1" ht="13.5" customHeight="1">
      <c r="A456" s="166">
        <v>9</v>
      </c>
      <c r="B456" s="166" t="s">
        <v>1323</v>
      </c>
      <c r="C456" s="167" t="s">
        <v>1060</v>
      </c>
      <c r="D456" s="173" t="s">
        <v>1535</v>
      </c>
      <c r="E456" s="174">
        <v>49.02</v>
      </c>
      <c r="F456" s="175"/>
      <c r="G456" s="174">
        <f>E456*F456</f>
        <v>0</v>
      </c>
      <c r="H456" s="208"/>
      <c r="I456" s="208"/>
      <c r="J456" s="112"/>
      <c r="K456" s="112"/>
      <c r="L456" s="100"/>
    </row>
    <row r="457" spans="1:12" s="101" customFormat="1" ht="13.5" customHeight="1">
      <c r="A457" s="166"/>
      <c r="B457" s="166"/>
      <c r="C457" s="167" t="s">
        <v>717</v>
      </c>
      <c r="D457" s="173"/>
      <c r="E457" s="174"/>
      <c r="F457" s="175"/>
      <c r="G457" s="174"/>
      <c r="H457" s="208"/>
      <c r="I457" s="208"/>
      <c r="J457" s="112"/>
      <c r="K457" s="112"/>
      <c r="L457" s="100"/>
    </row>
    <row r="458" spans="1:12" s="101" customFormat="1" ht="35.25" customHeight="1">
      <c r="A458" s="166">
        <v>10</v>
      </c>
      <c r="B458" s="166" t="s">
        <v>1509</v>
      </c>
      <c r="C458" s="165" t="s">
        <v>1490</v>
      </c>
      <c r="D458" s="173" t="s">
        <v>1133</v>
      </c>
      <c r="E458" s="174">
        <v>56.21</v>
      </c>
      <c r="F458" s="175"/>
      <c r="G458" s="174">
        <f>E458*F458</f>
        <v>0</v>
      </c>
      <c r="H458" s="208"/>
      <c r="I458" s="208"/>
      <c r="J458" s="112"/>
      <c r="K458" s="112"/>
      <c r="L458" s="212"/>
    </row>
    <row r="459" spans="1:12" s="101" customFormat="1" ht="14.25" customHeight="1">
      <c r="A459" s="166"/>
      <c r="B459" s="166"/>
      <c r="C459" s="165" t="s">
        <v>718</v>
      </c>
      <c r="D459" s="173"/>
      <c r="E459" s="174"/>
      <c r="F459" s="175"/>
      <c r="G459" s="174"/>
      <c r="H459" s="208"/>
      <c r="I459" s="208"/>
      <c r="J459" s="112"/>
      <c r="K459" s="112"/>
      <c r="L459" s="212"/>
    </row>
    <row r="460" spans="1:12" s="101" customFormat="1" ht="35.25" customHeight="1">
      <c r="A460" s="166">
        <v>11</v>
      </c>
      <c r="B460" s="166" t="s">
        <v>1456</v>
      </c>
      <c r="C460" s="165" t="s">
        <v>719</v>
      </c>
      <c r="D460" s="173" t="s">
        <v>1133</v>
      </c>
      <c r="E460" s="174">
        <v>12.76</v>
      </c>
      <c r="F460" s="175"/>
      <c r="G460" s="174">
        <f>E460*F460</f>
        <v>0</v>
      </c>
      <c r="H460" s="208"/>
      <c r="I460" s="208"/>
      <c r="J460" s="112"/>
      <c r="K460" s="112"/>
      <c r="L460" s="212"/>
    </row>
    <row r="461" spans="1:12" s="101" customFormat="1" ht="14.25" customHeight="1">
      <c r="A461" s="166"/>
      <c r="B461" s="166"/>
      <c r="C461" s="165" t="s">
        <v>720</v>
      </c>
      <c r="D461" s="173"/>
      <c r="E461" s="174"/>
      <c r="F461" s="175"/>
      <c r="G461" s="174"/>
      <c r="H461" s="208"/>
      <c r="I461" s="208"/>
      <c r="J461" s="112"/>
      <c r="K461" s="112"/>
      <c r="L461" s="212"/>
    </row>
    <row r="462" spans="1:12" s="101" customFormat="1" ht="33.75" customHeight="1">
      <c r="A462" s="166">
        <v>12</v>
      </c>
      <c r="B462" s="166" t="s">
        <v>602</v>
      </c>
      <c r="C462" s="165" t="s">
        <v>721</v>
      </c>
      <c r="D462" s="173" t="s">
        <v>1133</v>
      </c>
      <c r="E462" s="174">
        <v>88.66</v>
      </c>
      <c r="F462" s="175"/>
      <c r="G462" s="174">
        <f>E462*F462</f>
        <v>0</v>
      </c>
      <c r="H462" s="208"/>
      <c r="I462" s="208"/>
      <c r="J462" s="112"/>
      <c r="K462" s="112"/>
      <c r="L462" s="212"/>
    </row>
    <row r="463" spans="1:12" s="101" customFormat="1" ht="14.25" customHeight="1">
      <c r="A463" s="166"/>
      <c r="B463" s="166"/>
      <c r="C463" s="165" t="s">
        <v>722</v>
      </c>
      <c r="D463" s="173"/>
      <c r="E463" s="174"/>
      <c r="F463" s="175"/>
      <c r="G463" s="174"/>
      <c r="H463" s="208"/>
      <c r="I463" s="208"/>
      <c r="J463" s="112"/>
      <c r="K463" s="112"/>
      <c r="L463" s="212"/>
    </row>
    <row r="464" spans="1:12" s="101" customFormat="1" ht="13.5" customHeight="1">
      <c r="A464" s="166">
        <v>13</v>
      </c>
      <c r="B464" s="166" t="s">
        <v>1553</v>
      </c>
      <c r="C464" s="165" t="s">
        <v>1122</v>
      </c>
      <c r="D464" s="173" t="s">
        <v>1531</v>
      </c>
      <c r="E464" s="220">
        <f>SUM(G441:G462)</f>
        <v>0</v>
      </c>
      <c r="F464" s="175"/>
      <c r="G464" s="174">
        <f>E464*F464*0.01</f>
        <v>0</v>
      </c>
      <c r="H464" s="208"/>
      <c r="I464" s="208"/>
      <c r="J464" s="112"/>
      <c r="K464" s="112"/>
      <c r="L464" s="100"/>
    </row>
    <row r="465" spans="1:12" s="101" customFormat="1" ht="13.5" customHeight="1">
      <c r="A465" s="166"/>
      <c r="B465" s="166"/>
      <c r="C465" s="165"/>
      <c r="D465" s="173"/>
      <c r="E465" s="174"/>
      <c r="F465" s="175"/>
      <c r="G465" s="174"/>
      <c r="H465" s="208"/>
      <c r="I465" s="208"/>
      <c r="J465" s="112"/>
      <c r="K465" s="112"/>
      <c r="L465" s="100"/>
    </row>
    <row r="466" spans="1:12" s="101" customFormat="1" ht="13.5" customHeight="1">
      <c r="A466" s="166">
        <f>A439</f>
        <v>713</v>
      </c>
      <c r="B466" s="166"/>
      <c r="C466" s="165" t="str">
        <f>C439</f>
        <v>Izolace tepelné</v>
      </c>
      <c r="D466" s="173" t="s">
        <v>1530</v>
      </c>
      <c r="E466" s="174"/>
      <c r="F466" s="175"/>
      <c r="G466" s="174">
        <f>SUM(G441:G465)</f>
        <v>0</v>
      </c>
      <c r="H466" s="208"/>
      <c r="I466" s="208"/>
      <c r="J466" s="112"/>
      <c r="K466" s="112"/>
      <c r="L466" s="100"/>
    </row>
    <row r="467" spans="1:12" s="101" customFormat="1" ht="13.5" customHeight="1">
      <c r="A467" s="166"/>
      <c r="B467" s="166"/>
      <c r="C467" s="165"/>
      <c r="D467" s="173"/>
      <c r="E467" s="174"/>
      <c r="F467" s="175"/>
      <c r="G467" s="174"/>
      <c r="H467" s="208"/>
      <c r="I467" s="208"/>
      <c r="J467" s="112"/>
      <c r="K467" s="112"/>
      <c r="L467" s="100"/>
    </row>
    <row r="468" spans="1:12" s="101" customFormat="1" ht="13.5" customHeight="1">
      <c r="A468" s="166"/>
      <c r="B468" s="166"/>
      <c r="C468" s="165"/>
      <c r="D468" s="173"/>
      <c r="E468" s="174"/>
      <c r="F468" s="175"/>
      <c r="G468" s="174"/>
      <c r="H468" s="208"/>
      <c r="I468" s="208"/>
      <c r="J468" s="112"/>
      <c r="K468" s="112"/>
      <c r="L468" s="100"/>
    </row>
    <row r="469" spans="1:12" s="101" customFormat="1" ht="13.5" customHeight="1">
      <c r="A469" s="166"/>
      <c r="B469" s="166"/>
      <c r="C469" s="165"/>
      <c r="D469" s="173"/>
      <c r="E469" s="174"/>
      <c r="F469" s="175"/>
      <c r="G469" s="174"/>
      <c r="H469" s="208"/>
      <c r="I469" s="208"/>
      <c r="J469" s="112"/>
      <c r="K469" s="112"/>
      <c r="L469" s="100"/>
    </row>
    <row r="470" spans="1:12" s="101" customFormat="1" ht="13.5" customHeight="1">
      <c r="A470" s="166">
        <v>721</v>
      </c>
      <c r="B470" s="166"/>
      <c r="C470" s="165" t="s">
        <v>1205</v>
      </c>
      <c r="D470" s="173"/>
      <c r="E470" s="174"/>
      <c r="F470" s="175"/>
      <c r="G470" s="174"/>
      <c r="H470" s="208"/>
      <c r="I470" s="208"/>
      <c r="J470" s="112"/>
      <c r="K470" s="112"/>
      <c r="L470" s="100" t="s">
        <v>873</v>
      </c>
    </row>
    <row r="471" spans="1:12" s="101" customFormat="1" ht="13.5" customHeight="1">
      <c r="A471" s="166"/>
      <c r="B471" s="166"/>
      <c r="C471" s="165"/>
      <c r="D471" s="173"/>
      <c r="E471" s="174"/>
      <c r="F471" s="175"/>
      <c r="G471" s="174"/>
      <c r="H471" s="208"/>
      <c r="I471" s="208"/>
      <c r="J471" s="112"/>
      <c r="K471" s="112"/>
      <c r="L471" s="100"/>
    </row>
    <row r="472" spans="1:12" s="101" customFormat="1" ht="13.5" customHeight="1">
      <c r="A472" s="166"/>
      <c r="B472" s="166" t="s">
        <v>482</v>
      </c>
      <c r="C472" s="222" t="s">
        <v>481</v>
      </c>
      <c r="D472" s="173"/>
      <c r="E472" s="174"/>
      <c r="F472" s="175"/>
      <c r="G472" s="174"/>
      <c r="H472" s="208"/>
      <c r="I472" s="208"/>
      <c r="J472" s="112"/>
      <c r="K472" s="112"/>
      <c r="L472" s="100"/>
    </row>
    <row r="473" spans="1:12" s="101" customFormat="1" ht="13.5" customHeight="1">
      <c r="A473" s="166"/>
      <c r="B473" s="166"/>
      <c r="C473" s="222"/>
      <c r="D473" s="173"/>
      <c r="E473" s="174"/>
      <c r="F473" s="175"/>
      <c r="G473" s="174"/>
      <c r="H473" s="208"/>
      <c r="I473" s="208"/>
      <c r="J473" s="112"/>
      <c r="K473" s="112"/>
      <c r="L473" s="100"/>
    </row>
    <row r="474" spans="1:12" s="101" customFormat="1" ht="13.5" customHeight="1">
      <c r="A474" s="166"/>
      <c r="B474" s="166" t="s">
        <v>1623</v>
      </c>
      <c r="C474" s="165" t="s">
        <v>1624</v>
      </c>
      <c r="D474" s="173"/>
      <c r="E474" s="174"/>
      <c r="F474" s="175"/>
      <c r="G474" s="174"/>
      <c r="H474" s="208"/>
      <c r="I474" s="208"/>
      <c r="J474" s="112"/>
      <c r="K474" s="112"/>
      <c r="L474" s="100" t="s">
        <v>872</v>
      </c>
    </row>
    <row r="475" spans="1:12" s="101" customFormat="1" ht="13.5" customHeight="1">
      <c r="A475" s="166">
        <v>1</v>
      </c>
      <c r="B475" s="166" t="s">
        <v>1405</v>
      </c>
      <c r="C475" s="240" t="s">
        <v>1625</v>
      </c>
      <c r="D475" s="241" t="s">
        <v>1626</v>
      </c>
      <c r="E475" s="285">
        <v>1</v>
      </c>
      <c r="F475" s="242"/>
      <c r="G475" s="242">
        <f aca="true" t="shared" si="25" ref="G475:G489">SUM(E475*F475)</f>
        <v>0</v>
      </c>
      <c r="H475" s="208"/>
      <c r="I475" s="208"/>
      <c r="J475" s="112"/>
      <c r="K475" s="112"/>
      <c r="L475" s="100"/>
    </row>
    <row r="476" spans="1:12" s="101" customFormat="1" ht="13.5" customHeight="1">
      <c r="A476" s="166">
        <v>2</v>
      </c>
      <c r="B476" s="166" t="s">
        <v>1117</v>
      </c>
      <c r="C476" s="240" t="s">
        <v>1627</v>
      </c>
      <c r="D476" s="241" t="s">
        <v>1626</v>
      </c>
      <c r="E476" s="285">
        <v>1</v>
      </c>
      <c r="F476" s="242"/>
      <c r="G476" s="242">
        <f t="shared" si="25"/>
        <v>0</v>
      </c>
      <c r="H476" s="208"/>
      <c r="I476" s="208"/>
      <c r="J476" s="112"/>
      <c r="K476" s="112"/>
      <c r="L476" s="100"/>
    </row>
    <row r="477" spans="1:12" s="101" customFormat="1" ht="13.5" customHeight="1">
      <c r="A477" s="166">
        <v>3</v>
      </c>
      <c r="B477" s="166" t="s">
        <v>919</v>
      </c>
      <c r="C477" s="240" t="s">
        <v>1628</v>
      </c>
      <c r="D477" s="241" t="s">
        <v>1533</v>
      </c>
      <c r="E477" s="285">
        <v>1</v>
      </c>
      <c r="F477" s="242"/>
      <c r="G477" s="242">
        <f t="shared" si="25"/>
        <v>0</v>
      </c>
      <c r="H477" s="208"/>
      <c r="I477" s="208"/>
      <c r="J477" s="112"/>
      <c r="K477" s="112"/>
      <c r="L477" s="100"/>
    </row>
    <row r="478" spans="1:12" s="101" customFormat="1" ht="13.5" customHeight="1">
      <c r="A478" s="166">
        <v>4</v>
      </c>
      <c r="B478" s="166" t="s">
        <v>920</v>
      </c>
      <c r="C478" s="240" t="s">
        <v>1629</v>
      </c>
      <c r="D478" s="241" t="s">
        <v>1533</v>
      </c>
      <c r="E478" s="285">
        <v>16</v>
      </c>
      <c r="F478" s="242"/>
      <c r="G478" s="242">
        <f t="shared" si="25"/>
        <v>0</v>
      </c>
      <c r="H478" s="208"/>
      <c r="I478" s="208"/>
      <c r="J478" s="112"/>
      <c r="K478" s="112"/>
      <c r="L478" s="100"/>
    </row>
    <row r="479" spans="1:12" s="101" customFormat="1" ht="13.5" customHeight="1">
      <c r="A479" s="166">
        <v>5</v>
      </c>
      <c r="B479" s="166" t="s">
        <v>921</v>
      </c>
      <c r="C479" s="240" t="s">
        <v>1630</v>
      </c>
      <c r="D479" s="241" t="s">
        <v>1533</v>
      </c>
      <c r="E479" s="285">
        <v>60</v>
      </c>
      <c r="F479" s="242"/>
      <c r="G479" s="242">
        <f t="shared" si="25"/>
        <v>0</v>
      </c>
      <c r="H479" s="208"/>
      <c r="I479" s="208"/>
      <c r="J479" s="112"/>
      <c r="K479" s="112"/>
      <c r="L479" s="100"/>
    </row>
    <row r="480" spans="1:12" s="101" customFormat="1" ht="13.5" customHeight="1">
      <c r="A480" s="166">
        <v>6</v>
      </c>
      <c r="B480" s="166" t="s">
        <v>922</v>
      </c>
      <c r="C480" s="240" t="s">
        <v>1631</v>
      </c>
      <c r="D480" s="241" t="s">
        <v>1632</v>
      </c>
      <c r="E480" s="285">
        <v>1</v>
      </c>
      <c r="F480" s="242"/>
      <c r="G480" s="242">
        <f t="shared" si="25"/>
        <v>0</v>
      </c>
      <c r="H480" s="208"/>
      <c r="I480" s="208"/>
      <c r="J480" s="112"/>
      <c r="K480" s="112"/>
      <c r="L480" s="100"/>
    </row>
    <row r="481" spans="1:12" s="101" customFormat="1" ht="13.5" customHeight="1">
      <c r="A481" s="166">
        <v>7</v>
      </c>
      <c r="B481" s="166" t="s">
        <v>923</v>
      </c>
      <c r="C481" s="240" t="s">
        <v>639</v>
      </c>
      <c r="D481" s="241" t="s">
        <v>1632</v>
      </c>
      <c r="E481" s="285">
        <v>1</v>
      </c>
      <c r="F481" s="242"/>
      <c r="G481" s="242">
        <f t="shared" si="25"/>
        <v>0</v>
      </c>
      <c r="H481" s="208"/>
      <c r="I481" s="208"/>
      <c r="J481" s="112"/>
      <c r="K481" s="112"/>
      <c r="L481" s="100"/>
    </row>
    <row r="482" spans="1:12" s="101" customFormat="1" ht="13.5" customHeight="1">
      <c r="A482" s="166">
        <v>8</v>
      </c>
      <c r="B482" s="166" t="s">
        <v>924</v>
      </c>
      <c r="C482" s="243" t="s">
        <v>1633</v>
      </c>
      <c r="D482" s="241" t="s">
        <v>1626</v>
      </c>
      <c r="E482" s="203">
        <v>1</v>
      </c>
      <c r="F482" s="244"/>
      <c r="G482" s="242">
        <f t="shared" si="25"/>
        <v>0</v>
      </c>
      <c r="H482" s="208"/>
      <c r="I482" s="208"/>
      <c r="J482" s="112"/>
      <c r="K482" s="112"/>
      <c r="L482" s="100"/>
    </row>
    <row r="483" spans="1:12" s="101" customFormat="1" ht="13.5" customHeight="1">
      <c r="A483" s="166">
        <v>9</v>
      </c>
      <c r="B483" s="166" t="s">
        <v>925</v>
      </c>
      <c r="C483" s="243" t="s">
        <v>1634</v>
      </c>
      <c r="D483" s="241" t="s">
        <v>1626</v>
      </c>
      <c r="E483" s="203">
        <v>1</v>
      </c>
      <c r="F483" s="244"/>
      <c r="G483" s="242">
        <f t="shared" si="25"/>
        <v>0</v>
      </c>
      <c r="H483" s="208"/>
      <c r="I483" s="208"/>
      <c r="J483" s="112"/>
      <c r="K483" s="112"/>
      <c r="L483" s="100"/>
    </row>
    <row r="484" spans="1:12" s="101" customFormat="1" ht="13.5" customHeight="1">
      <c r="A484" s="166">
        <v>10</v>
      </c>
      <c r="B484" s="166" t="s">
        <v>926</v>
      </c>
      <c r="C484" s="243" t="s">
        <v>1635</v>
      </c>
      <c r="D484" s="241" t="s">
        <v>1626</v>
      </c>
      <c r="E484" s="203">
        <v>1</v>
      </c>
      <c r="F484" s="245"/>
      <c r="G484" s="242">
        <f t="shared" si="25"/>
        <v>0</v>
      </c>
      <c r="H484" s="208"/>
      <c r="I484" s="208"/>
      <c r="J484" s="112"/>
      <c r="K484" s="112"/>
      <c r="L484" s="100"/>
    </row>
    <row r="485" spans="1:12" s="101" customFormat="1" ht="13.5" customHeight="1">
      <c r="A485" s="166">
        <v>11</v>
      </c>
      <c r="B485" s="166" t="s">
        <v>927</v>
      </c>
      <c r="C485" s="243" t="s">
        <v>1636</v>
      </c>
      <c r="D485" s="241" t="s">
        <v>1626</v>
      </c>
      <c r="E485" s="203">
        <v>2</v>
      </c>
      <c r="F485" s="245"/>
      <c r="G485" s="242">
        <f t="shared" si="25"/>
        <v>0</v>
      </c>
      <c r="H485" s="208"/>
      <c r="I485" s="208"/>
      <c r="J485" s="112"/>
      <c r="K485" s="112"/>
      <c r="L485" s="100"/>
    </row>
    <row r="486" spans="1:12" s="101" customFormat="1" ht="13.5" customHeight="1">
      <c r="A486" s="166">
        <v>12</v>
      </c>
      <c r="B486" s="166" t="s">
        <v>928</v>
      </c>
      <c r="C486" s="243" t="s">
        <v>1637</v>
      </c>
      <c r="D486" s="241" t="s">
        <v>1626</v>
      </c>
      <c r="E486" s="203">
        <v>1</v>
      </c>
      <c r="F486" s="245"/>
      <c r="G486" s="242">
        <f t="shared" si="25"/>
        <v>0</v>
      </c>
      <c r="H486" s="208"/>
      <c r="I486" s="208"/>
      <c r="J486" s="112"/>
      <c r="K486" s="112"/>
      <c r="L486" s="100"/>
    </row>
    <row r="487" spans="1:12" s="101" customFormat="1" ht="13.5" customHeight="1">
      <c r="A487" s="166">
        <v>13</v>
      </c>
      <c r="B487" s="166" t="s">
        <v>929</v>
      </c>
      <c r="C487" s="243" t="s">
        <v>1638</v>
      </c>
      <c r="D487" s="241" t="s">
        <v>1626</v>
      </c>
      <c r="E487" s="203">
        <v>3</v>
      </c>
      <c r="F487" s="245"/>
      <c r="G487" s="242">
        <f t="shared" si="25"/>
        <v>0</v>
      </c>
      <c r="H487" s="208"/>
      <c r="I487" s="208"/>
      <c r="J487" s="112"/>
      <c r="K487" s="112"/>
      <c r="L487" s="100"/>
    </row>
    <row r="488" spans="1:12" s="101" customFormat="1" ht="13.5" customHeight="1">
      <c r="A488" s="166">
        <v>14</v>
      </c>
      <c r="B488" s="166" t="s">
        <v>930</v>
      </c>
      <c r="C488" s="243" t="s">
        <v>1639</v>
      </c>
      <c r="D488" s="241" t="s">
        <v>1632</v>
      </c>
      <c r="E488" s="203">
        <v>1</v>
      </c>
      <c r="F488" s="245"/>
      <c r="G488" s="242">
        <f t="shared" si="25"/>
        <v>0</v>
      </c>
      <c r="H488" s="208"/>
      <c r="I488" s="208"/>
      <c r="J488" s="112"/>
      <c r="K488" s="112"/>
      <c r="L488" s="100"/>
    </row>
    <row r="489" spans="1:12" s="101" customFormat="1" ht="13.5" customHeight="1">
      <c r="A489" s="166">
        <v>15</v>
      </c>
      <c r="B489" s="166" t="s">
        <v>931</v>
      </c>
      <c r="C489" s="243" t="s">
        <v>1382</v>
      </c>
      <c r="D489" s="241" t="s">
        <v>1632</v>
      </c>
      <c r="E489" s="203">
        <v>1</v>
      </c>
      <c r="F489" s="245"/>
      <c r="G489" s="242">
        <f t="shared" si="25"/>
        <v>0</v>
      </c>
      <c r="H489" s="208"/>
      <c r="I489" s="208"/>
      <c r="J489" s="112"/>
      <c r="K489" s="112"/>
      <c r="L489" s="100"/>
    </row>
    <row r="490" spans="1:12" s="101" customFormat="1" ht="13.5" customHeight="1">
      <c r="A490" s="166"/>
      <c r="B490" s="166" t="s">
        <v>1623</v>
      </c>
      <c r="C490" s="165" t="s">
        <v>1640</v>
      </c>
      <c r="D490" s="173" t="s">
        <v>1530</v>
      </c>
      <c r="E490" s="175">
        <f>SUM(G475:G489)</f>
        <v>0</v>
      </c>
      <c r="F490" s="286"/>
      <c r="G490" s="174"/>
      <c r="H490" s="208"/>
      <c r="I490" s="208"/>
      <c r="J490" s="112"/>
      <c r="K490" s="112"/>
      <c r="L490" s="100"/>
    </row>
    <row r="491" spans="1:12" s="101" customFormat="1" ht="13.5" customHeight="1">
      <c r="A491" s="166"/>
      <c r="B491" s="166"/>
      <c r="C491" s="165"/>
      <c r="D491" s="173"/>
      <c r="E491" s="174"/>
      <c r="F491" s="175"/>
      <c r="G491" s="174"/>
      <c r="H491" s="208"/>
      <c r="I491" s="208"/>
      <c r="J491" s="112"/>
      <c r="K491" s="112"/>
      <c r="L491" s="100"/>
    </row>
    <row r="492" spans="1:12" s="101" customFormat="1" ht="13.5" customHeight="1">
      <c r="A492" s="166"/>
      <c r="B492" s="166" t="s">
        <v>308</v>
      </c>
      <c r="C492" s="165" t="s">
        <v>1727</v>
      </c>
      <c r="D492" s="173"/>
      <c r="E492" s="174"/>
      <c r="F492" s="175"/>
      <c r="G492" s="174"/>
      <c r="H492" s="208"/>
      <c r="I492" s="208"/>
      <c r="J492" s="112"/>
      <c r="K492" s="112"/>
      <c r="L492" s="100"/>
    </row>
    <row r="493" spans="1:12" s="101" customFormat="1" ht="13.5" customHeight="1">
      <c r="A493" s="166">
        <v>16</v>
      </c>
      <c r="B493" s="166" t="s">
        <v>932</v>
      </c>
      <c r="C493" s="278" t="s">
        <v>1728</v>
      </c>
      <c r="D493" s="279" t="s">
        <v>1533</v>
      </c>
      <c r="E493" s="280">
        <v>105</v>
      </c>
      <c r="F493" s="287"/>
      <c r="G493" s="242">
        <f>SUM(E493*F493)</f>
        <v>0</v>
      </c>
      <c r="H493" s="208"/>
      <c r="I493" s="208"/>
      <c r="J493" s="112"/>
      <c r="K493" s="112"/>
      <c r="L493" s="100"/>
    </row>
    <row r="494" spans="1:12" s="101" customFormat="1" ht="13.5" customHeight="1">
      <c r="A494" s="166">
        <v>17</v>
      </c>
      <c r="B494" s="166" t="s">
        <v>933</v>
      </c>
      <c r="C494" s="278" t="s">
        <v>1729</v>
      </c>
      <c r="D494" s="279" t="s">
        <v>1533</v>
      </c>
      <c r="E494" s="280">
        <v>25</v>
      </c>
      <c r="F494" s="287"/>
      <c r="G494" s="242">
        <f aca="true" t="shared" si="26" ref="G494:G511">SUM(E494*F494)</f>
        <v>0</v>
      </c>
      <c r="H494" s="208"/>
      <c r="I494" s="208"/>
      <c r="J494" s="112"/>
      <c r="K494" s="112"/>
      <c r="L494" s="100"/>
    </row>
    <row r="495" spans="1:12" s="101" customFormat="1" ht="13.5" customHeight="1">
      <c r="A495" s="166">
        <v>18</v>
      </c>
      <c r="B495" s="166" t="s">
        <v>958</v>
      </c>
      <c r="C495" s="278" t="s">
        <v>1730</v>
      </c>
      <c r="D495" s="279" t="s">
        <v>1533</v>
      </c>
      <c r="E495" s="280">
        <v>39</v>
      </c>
      <c r="F495" s="287"/>
      <c r="G495" s="242">
        <f t="shared" si="26"/>
        <v>0</v>
      </c>
      <c r="H495" s="208"/>
      <c r="I495" s="208"/>
      <c r="J495" s="112"/>
      <c r="K495" s="112"/>
      <c r="L495" s="100"/>
    </row>
    <row r="496" spans="1:12" s="101" customFormat="1" ht="13.5" customHeight="1">
      <c r="A496" s="166">
        <v>19</v>
      </c>
      <c r="B496" s="166" t="s">
        <v>959</v>
      </c>
      <c r="C496" s="278" t="s">
        <v>1731</v>
      </c>
      <c r="D496" s="279" t="s">
        <v>1533</v>
      </c>
      <c r="E496" s="280">
        <v>19</v>
      </c>
      <c r="F496" s="287"/>
      <c r="G496" s="242">
        <f t="shared" si="26"/>
        <v>0</v>
      </c>
      <c r="H496" s="208"/>
      <c r="I496" s="208"/>
      <c r="J496" s="112"/>
      <c r="K496" s="112"/>
      <c r="L496" s="100"/>
    </row>
    <row r="497" spans="1:12" s="101" customFormat="1" ht="13.5" customHeight="1">
      <c r="A497" s="166">
        <v>20</v>
      </c>
      <c r="B497" s="166" t="s">
        <v>960</v>
      </c>
      <c r="C497" s="278" t="s">
        <v>1732</v>
      </c>
      <c r="D497" s="279" t="s">
        <v>1533</v>
      </c>
      <c r="E497" s="280">
        <v>18.2</v>
      </c>
      <c r="F497" s="287"/>
      <c r="G497" s="242">
        <f t="shared" si="26"/>
        <v>0</v>
      </c>
      <c r="H497" s="208"/>
      <c r="I497" s="208"/>
      <c r="J497" s="112"/>
      <c r="K497" s="112"/>
      <c r="L497" s="100"/>
    </row>
    <row r="498" spans="1:12" s="101" customFormat="1" ht="13.5" customHeight="1">
      <c r="A498" s="166">
        <v>21</v>
      </c>
      <c r="B498" s="166" t="s">
        <v>961</v>
      </c>
      <c r="C498" s="278" t="s">
        <v>1733</v>
      </c>
      <c r="D498" s="279" t="s">
        <v>1533</v>
      </c>
      <c r="E498" s="280">
        <v>23.5</v>
      </c>
      <c r="F498" s="287"/>
      <c r="G498" s="242">
        <f t="shared" si="26"/>
        <v>0</v>
      </c>
      <c r="H498" s="208"/>
      <c r="I498" s="208"/>
      <c r="J498" s="112"/>
      <c r="K498" s="112"/>
      <c r="L498" s="100"/>
    </row>
    <row r="499" spans="1:12" s="101" customFormat="1" ht="13.5" customHeight="1">
      <c r="A499" s="166">
        <v>22</v>
      </c>
      <c r="B499" s="166" t="s">
        <v>962</v>
      </c>
      <c r="C499" s="278" t="s">
        <v>1734</v>
      </c>
      <c r="D499" s="279" t="s">
        <v>1533</v>
      </c>
      <c r="E499" s="280">
        <v>38</v>
      </c>
      <c r="F499" s="287"/>
      <c r="G499" s="242">
        <f t="shared" si="26"/>
        <v>0</v>
      </c>
      <c r="H499" s="208"/>
      <c r="I499" s="208"/>
      <c r="J499" s="112"/>
      <c r="K499" s="112"/>
      <c r="L499" s="100"/>
    </row>
    <row r="500" spans="1:12" s="101" customFormat="1" ht="13.5" customHeight="1">
      <c r="A500" s="166">
        <v>23</v>
      </c>
      <c r="B500" s="166" t="s">
        <v>963</v>
      </c>
      <c r="C500" s="278" t="s">
        <v>1735</v>
      </c>
      <c r="D500" s="279" t="s">
        <v>1535</v>
      </c>
      <c r="E500" s="280">
        <v>32.1</v>
      </c>
      <c r="F500" s="287"/>
      <c r="G500" s="242">
        <f t="shared" si="26"/>
        <v>0</v>
      </c>
      <c r="H500" s="208"/>
      <c r="I500" s="208"/>
      <c r="J500" s="112"/>
      <c r="K500" s="112"/>
      <c r="L500" s="100"/>
    </row>
    <row r="501" spans="1:12" s="101" customFormat="1" ht="13.5" customHeight="1">
      <c r="A501" s="166">
        <v>24</v>
      </c>
      <c r="B501" s="166" t="s">
        <v>964</v>
      </c>
      <c r="C501" s="278" t="s">
        <v>1736</v>
      </c>
      <c r="D501" s="279" t="s">
        <v>1535</v>
      </c>
      <c r="E501" s="280">
        <f>(E497+E498+E499)*0.6*0.1*1.2</f>
        <v>5.7383999999999995</v>
      </c>
      <c r="F501" s="287"/>
      <c r="G501" s="242">
        <f t="shared" si="26"/>
        <v>0</v>
      </c>
      <c r="H501" s="208"/>
      <c r="I501" s="208"/>
      <c r="J501" s="112"/>
      <c r="K501" s="112"/>
      <c r="L501" s="100"/>
    </row>
    <row r="502" spans="1:12" s="101" customFormat="1" ht="13.5" customHeight="1">
      <c r="A502" s="166">
        <v>25</v>
      </c>
      <c r="B502" s="166" t="s">
        <v>965</v>
      </c>
      <c r="C502" s="278" t="s">
        <v>1737</v>
      </c>
      <c r="D502" s="279" t="s">
        <v>1535</v>
      </c>
      <c r="E502" s="280">
        <f>(E497+E498+E499)*0.6*0.35*1.2</f>
        <v>20.0844</v>
      </c>
      <c r="F502" s="287"/>
      <c r="G502" s="242">
        <f t="shared" si="26"/>
        <v>0</v>
      </c>
      <c r="H502" s="208"/>
      <c r="I502" s="208"/>
      <c r="J502" s="112"/>
      <c r="K502" s="112"/>
      <c r="L502" s="100"/>
    </row>
    <row r="503" spans="1:12" s="101" customFormat="1" ht="13.5" customHeight="1">
      <c r="A503" s="166">
        <v>26</v>
      </c>
      <c r="B503" s="166" t="s">
        <v>966</v>
      </c>
      <c r="C503" s="278" t="s">
        <v>1738</v>
      </c>
      <c r="D503" s="279" t="s">
        <v>1535</v>
      </c>
      <c r="E503" s="280">
        <f>E500-E501-E502</f>
        <v>6.277200000000004</v>
      </c>
      <c r="F503" s="287"/>
      <c r="G503" s="242">
        <f t="shared" si="26"/>
        <v>0</v>
      </c>
      <c r="H503" s="208"/>
      <c r="I503" s="208"/>
      <c r="J503" s="112"/>
      <c r="K503" s="112"/>
      <c r="L503" s="100"/>
    </row>
    <row r="504" spans="1:12" s="101" customFormat="1" ht="13.5" customHeight="1">
      <c r="A504" s="166">
        <v>27</v>
      </c>
      <c r="B504" s="166" t="s">
        <v>967</v>
      </c>
      <c r="C504" s="278" t="s">
        <v>1739</v>
      </c>
      <c r="D504" s="279" t="s">
        <v>1632</v>
      </c>
      <c r="E504" s="280">
        <v>1</v>
      </c>
      <c r="F504" s="287"/>
      <c r="G504" s="242">
        <f t="shared" si="26"/>
        <v>0</v>
      </c>
      <c r="H504" s="208"/>
      <c r="I504" s="208"/>
      <c r="J504" s="112"/>
      <c r="K504" s="112"/>
      <c r="L504" s="100"/>
    </row>
    <row r="505" spans="1:12" s="101" customFormat="1" ht="13.5" customHeight="1">
      <c r="A505" s="166">
        <v>28</v>
      </c>
      <c r="B505" s="166" t="s">
        <v>968</v>
      </c>
      <c r="C505" s="278" t="s">
        <v>1740</v>
      </c>
      <c r="D505" s="279" t="s">
        <v>1632</v>
      </c>
      <c r="E505" s="280">
        <v>1</v>
      </c>
      <c r="F505" s="287"/>
      <c r="G505" s="242">
        <f t="shared" si="26"/>
        <v>0</v>
      </c>
      <c r="H505" s="208"/>
      <c r="I505" s="208"/>
      <c r="J505" s="112"/>
      <c r="K505" s="112"/>
      <c r="L505" s="100"/>
    </row>
    <row r="506" spans="1:12" s="101" customFormat="1" ht="13.5" customHeight="1">
      <c r="A506" s="166">
        <v>29</v>
      </c>
      <c r="B506" s="166" t="s">
        <v>969</v>
      </c>
      <c r="C506" s="278" t="s">
        <v>1741</v>
      </c>
      <c r="D506" s="279" t="s">
        <v>1632</v>
      </c>
      <c r="E506" s="280">
        <v>1</v>
      </c>
      <c r="F506" s="287"/>
      <c r="G506" s="242">
        <f t="shared" si="26"/>
        <v>0</v>
      </c>
      <c r="H506" s="208"/>
      <c r="I506" s="208"/>
      <c r="J506" s="112"/>
      <c r="K506" s="112"/>
      <c r="L506" s="100"/>
    </row>
    <row r="507" spans="1:12" s="101" customFormat="1" ht="13.5" customHeight="1">
      <c r="A507" s="166">
        <v>30</v>
      </c>
      <c r="B507" s="166" t="s">
        <v>970</v>
      </c>
      <c r="C507" s="281" t="s">
        <v>238</v>
      </c>
      <c r="D507" s="253" t="s">
        <v>1626</v>
      </c>
      <c r="E507" s="280">
        <v>2</v>
      </c>
      <c r="F507" s="287"/>
      <c r="G507" s="242">
        <f t="shared" si="26"/>
        <v>0</v>
      </c>
      <c r="H507" s="208"/>
      <c r="I507" s="208"/>
      <c r="J507" s="112"/>
      <c r="K507" s="112"/>
      <c r="L507" s="100"/>
    </row>
    <row r="508" spans="1:12" s="101" customFormat="1" ht="13.5" customHeight="1">
      <c r="A508" s="166">
        <v>31</v>
      </c>
      <c r="B508" s="166" t="s">
        <v>971</v>
      </c>
      <c r="C508" s="281" t="s">
        <v>239</v>
      </c>
      <c r="D508" s="253" t="s">
        <v>1626</v>
      </c>
      <c r="E508" s="280">
        <v>2</v>
      </c>
      <c r="F508" s="287"/>
      <c r="G508" s="242">
        <f t="shared" si="26"/>
        <v>0</v>
      </c>
      <c r="H508" s="208"/>
      <c r="I508" s="208"/>
      <c r="J508" s="112"/>
      <c r="K508" s="112"/>
      <c r="L508" s="100"/>
    </row>
    <row r="509" spans="1:12" s="101" customFormat="1" ht="13.5" customHeight="1">
      <c r="A509" s="166">
        <v>32</v>
      </c>
      <c r="B509" s="166" t="s">
        <v>972</v>
      </c>
      <c r="C509" s="281" t="s">
        <v>240</v>
      </c>
      <c r="D509" s="253" t="s">
        <v>1626</v>
      </c>
      <c r="E509" s="280">
        <v>1</v>
      </c>
      <c r="F509" s="287"/>
      <c r="G509" s="242">
        <f t="shared" si="26"/>
        <v>0</v>
      </c>
      <c r="H509" s="208"/>
      <c r="I509" s="208"/>
      <c r="J509" s="112"/>
      <c r="K509" s="112"/>
      <c r="L509" s="100"/>
    </row>
    <row r="510" spans="1:12" s="101" customFormat="1" ht="13.5" customHeight="1">
      <c r="A510" s="166">
        <v>33</v>
      </c>
      <c r="B510" s="166" t="s">
        <v>973</v>
      </c>
      <c r="C510" s="281" t="s">
        <v>241</v>
      </c>
      <c r="D510" s="253" t="s">
        <v>1626</v>
      </c>
      <c r="E510" s="280">
        <v>3</v>
      </c>
      <c r="F510" s="287"/>
      <c r="G510" s="242">
        <f t="shared" si="26"/>
        <v>0</v>
      </c>
      <c r="H510" s="208"/>
      <c r="I510" s="208"/>
      <c r="J510" s="112"/>
      <c r="K510" s="112"/>
      <c r="L510" s="100"/>
    </row>
    <row r="511" spans="1:12" s="101" customFormat="1" ht="13.5" customHeight="1">
      <c r="A511" s="166">
        <v>34</v>
      </c>
      <c r="B511" s="166" t="s">
        <v>974</v>
      </c>
      <c r="C511" s="281" t="s">
        <v>242</v>
      </c>
      <c r="D511" s="253" t="s">
        <v>1626</v>
      </c>
      <c r="E511" s="280">
        <v>2</v>
      </c>
      <c r="F511" s="287"/>
      <c r="G511" s="242">
        <f t="shared" si="26"/>
        <v>0</v>
      </c>
      <c r="H511" s="208"/>
      <c r="I511" s="208"/>
      <c r="J511" s="112"/>
      <c r="K511" s="112"/>
      <c r="L511" s="100"/>
    </row>
    <row r="512" spans="1:12" s="101" customFormat="1" ht="13.5" customHeight="1">
      <c r="A512" s="166"/>
      <c r="B512" s="166" t="s">
        <v>308</v>
      </c>
      <c r="C512" s="251" t="s">
        <v>1742</v>
      </c>
      <c r="D512" s="185" t="s">
        <v>1530</v>
      </c>
      <c r="E512" s="231">
        <f>SUM(G493:G511)</f>
        <v>0</v>
      </c>
      <c r="F512" s="257"/>
      <c r="G512" s="174"/>
      <c r="H512" s="208"/>
      <c r="I512" s="208"/>
      <c r="J512" s="112"/>
      <c r="K512" s="112"/>
      <c r="L512" s="100"/>
    </row>
    <row r="513" spans="1:12" s="101" customFormat="1" ht="13.5" customHeight="1">
      <c r="A513" s="166"/>
      <c r="B513" s="166"/>
      <c r="C513" s="251"/>
      <c r="D513" s="185"/>
      <c r="E513" s="231"/>
      <c r="F513" s="257"/>
      <c r="G513" s="174"/>
      <c r="H513" s="208"/>
      <c r="I513" s="208"/>
      <c r="J513" s="112"/>
      <c r="K513" s="112"/>
      <c r="L513" s="100"/>
    </row>
    <row r="514" spans="1:12" s="101" customFormat="1" ht="13.5" customHeight="1">
      <c r="A514" s="166"/>
      <c r="B514" s="166" t="s">
        <v>1743</v>
      </c>
      <c r="C514" s="251" t="s">
        <v>1746</v>
      </c>
      <c r="D514" s="185"/>
      <c r="E514" s="231"/>
      <c r="F514" s="257"/>
      <c r="G514" s="174"/>
      <c r="H514" s="208"/>
      <c r="I514" s="208"/>
      <c r="J514" s="112"/>
      <c r="K514" s="112"/>
      <c r="L514" s="100"/>
    </row>
    <row r="515" spans="1:12" s="101" customFormat="1" ht="13.5" customHeight="1">
      <c r="A515" s="166">
        <v>35</v>
      </c>
      <c r="B515" s="166" t="s">
        <v>975</v>
      </c>
      <c r="C515" s="278" t="s">
        <v>1730</v>
      </c>
      <c r="D515" s="279" t="s">
        <v>1533</v>
      </c>
      <c r="E515" s="280">
        <v>41</v>
      </c>
      <c r="F515" s="287"/>
      <c r="G515" s="242">
        <f aca="true" t="shared" si="27" ref="G515:G527">SUM(E515*F515)</f>
        <v>0</v>
      </c>
      <c r="H515" s="208"/>
      <c r="I515" s="208"/>
      <c r="J515" s="112"/>
      <c r="K515" s="112"/>
      <c r="L515" s="100"/>
    </row>
    <row r="516" spans="1:12" s="101" customFormat="1" ht="13.5" customHeight="1">
      <c r="A516" s="166">
        <v>36</v>
      </c>
      <c r="B516" s="166" t="s">
        <v>976</v>
      </c>
      <c r="C516" s="278" t="s">
        <v>1744</v>
      </c>
      <c r="D516" s="279" t="s">
        <v>1533</v>
      </c>
      <c r="E516" s="280">
        <v>20.4</v>
      </c>
      <c r="F516" s="287"/>
      <c r="G516" s="242">
        <f t="shared" si="27"/>
        <v>0</v>
      </c>
      <c r="H516" s="208"/>
      <c r="I516" s="208"/>
      <c r="J516" s="112"/>
      <c r="K516" s="112"/>
      <c r="L516" s="100"/>
    </row>
    <row r="517" spans="1:12" s="101" customFormat="1" ht="13.5" customHeight="1">
      <c r="A517" s="166">
        <v>37</v>
      </c>
      <c r="B517" s="166" t="s">
        <v>977</v>
      </c>
      <c r="C517" s="278" t="s">
        <v>1733</v>
      </c>
      <c r="D517" s="279" t="s">
        <v>1533</v>
      </c>
      <c r="E517" s="280">
        <v>38</v>
      </c>
      <c r="F517" s="287"/>
      <c r="G517" s="242">
        <f t="shared" si="27"/>
        <v>0</v>
      </c>
      <c r="H517" s="208"/>
      <c r="I517" s="208"/>
      <c r="J517" s="112"/>
      <c r="K517" s="112"/>
      <c r="L517" s="100"/>
    </row>
    <row r="518" spans="1:12" s="101" customFormat="1" ht="13.5" customHeight="1">
      <c r="A518" s="166">
        <v>38</v>
      </c>
      <c r="B518" s="166" t="s">
        <v>978</v>
      </c>
      <c r="C518" s="278" t="s">
        <v>1734</v>
      </c>
      <c r="D518" s="279" t="s">
        <v>1533</v>
      </c>
      <c r="E518" s="280">
        <v>11</v>
      </c>
      <c r="F518" s="287"/>
      <c r="G518" s="242">
        <f t="shared" si="27"/>
        <v>0</v>
      </c>
      <c r="H518" s="208"/>
      <c r="I518" s="208"/>
      <c r="J518" s="112"/>
      <c r="K518" s="112"/>
      <c r="L518" s="100"/>
    </row>
    <row r="519" spans="1:12" s="101" customFormat="1" ht="13.5" customHeight="1">
      <c r="A519" s="166">
        <v>39</v>
      </c>
      <c r="B519" s="166" t="s">
        <v>979</v>
      </c>
      <c r="C519" s="278" t="s">
        <v>1745</v>
      </c>
      <c r="D519" s="279" t="s">
        <v>1533</v>
      </c>
      <c r="E519" s="280">
        <v>35.8</v>
      </c>
      <c r="F519" s="287"/>
      <c r="G519" s="242">
        <f t="shared" si="27"/>
        <v>0</v>
      </c>
      <c r="H519" s="208"/>
      <c r="I519" s="208"/>
      <c r="J519" s="112"/>
      <c r="K519" s="112"/>
      <c r="L519" s="100"/>
    </row>
    <row r="520" spans="1:12" s="101" customFormat="1" ht="13.5" customHeight="1">
      <c r="A520" s="166">
        <v>40</v>
      </c>
      <c r="B520" s="166" t="s">
        <v>980</v>
      </c>
      <c r="C520" s="278" t="s">
        <v>1735</v>
      </c>
      <c r="D520" s="279" t="s">
        <v>1535</v>
      </c>
      <c r="E520" s="280">
        <v>52.3</v>
      </c>
      <c r="F520" s="287"/>
      <c r="G520" s="242">
        <f t="shared" si="27"/>
        <v>0</v>
      </c>
      <c r="H520" s="208"/>
      <c r="I520" s="208"/>
      <c r="J520" s="112"/>
      <c r="K520" s="112"/>
      <c r="L520" s="100"/>
    </row>
    <row r="521" spans="1:12" s="101" customFormat="1" ht="13.5" customHeight="1">
      <c r="A521" s="166">
        <v>41</v>
      </c>
      <c r="B521" s="166" t="s">
        <v>981</v>
      </c>
      <c r="C521" s="278" t="s">
        <v>1736</v>
      </c>
      <c r="D521" s="279" t="s">
        <v>1535</v>
      </c>
      <c r="E521" s="280">
        <f>(E517+E518+E519)*0.6*0.1*1.2</f>
        <v>6.1056</v>
      </c>
      <c r="F521" s="287"/>
      <c r="G521" s="242">
        <f t="shared" si="27"/>
        <v>0</v>
      </c>
      <c r="H521" s="208"/>
      <c r="I521" s="208"/>
      <c r="J521" s="112"/>
      <c r="K521" s="112"/>
      <c r="L521" s="100"/>
    </row>
    <row r="522" spans="1:12" s="101" customFormat="1" ht="13.5" customHeight="1">
      <c r="A522" s="166">
        <v>42</v>
      </c>
      <c r="B522" s="166" t="s">
        <v>982</v>
      </c>
      <c r="C522" s="278" t="s">
        <v>1737</v>
      </c>
      <c r="D522" s="279" t="s">
        <v>1535</v>
      </c>
      <c r="E522" s="280">
        <f>(E517+E518+E519)*0.6*0.35*1.2</f>
        <v>21.369599999999995</v>
      </c>
      <c r="F522" s="287"/>
      <c r="G522" s="242">
        <f t="shared" si="27"/>
        <v>0</v>
      </c>
      <c r="H522" s="208"/>
      <c r="I522" s="208"/>
      <c r="J522" s="112"/>
      <c r="K522" s="112"/>
      <c r="L522" s="100"/>
    </row>
    <row r="523" spans="1:12" s="101" customFormat="1" ht="13.5" customHeight="1">
      <c r="A523" s="166">
        <v>43</v>
      </c>
      <c r="B523" s="166" t="s">
        <v>983</v>
      </c>
      <c r="C523" s="278" t="s">
        <v>1738</v>
      </c>
      <c r="D523" s="279" t="s">
        <v>1535</v>
      </c>
      <c r="E523" s="280">
        <f>E520-E521-E522</f>
        <v>24.8248</v>
      </c>
      <c r="F523" s="287"/>
      <c r="G523" s="242">
        <f t="shared" si="27"/>
        <v>0</v>
      </c>
      <c r="H523" s="208"/>
      <c r="I523" s="208"/>
      <c r="J523" s="112"/>
      <c r="K523" s="112"/>
      <c r="L523" s="100"/>
    </row>
    <row r="524" spans="1:12" s="101" customFormat="1" ht="13.5" customHeight="1">
      <c r="A524" s="166">
        <v>44</v>
      </c>
      <c r="B524" s="166" t="s">
        <v>984</v>
      </c>
      <c r="C524" s="278" t="s">
        <v>1739</v>
      </c>
      <c r="D524" s="279" t="s">
        <v>1632</v>
      </c>
      <c r="E524" s="280">
        <v>1</v>
      </c>
      <c r="F524" s="287"/>
      <c r="G524" s="242">
        <f t="shared" si="27"/>
        <v>0</v>
      </c>
      <c r="H524" s="208"/>
      <c r="I524" s="208"/>
      <c r="J524" s="112"/>
      <c r="K524" s="112"/>
      <c r="L524" s="100"/>
    </row>
    <row r="525" spans="1:12" s="101" customFormat="1" ht="13.5" customHeight="1">
      <c r="A525" s="166">
        <v>45</v>
      </c>
      <c r="B525" s="166" t="s">
        <v>985</v>
      </c>
      <c r="C525" s="278" t="s">
        <v>1740</v>
      </c>
      <c r="D525" s="279" t="s">
        <v>1632</v>
      </c>
      <c r="E525" s="280">
        <v>1</v>
      </c>
      <c r="F525" s="287"/>
      <c r="G525" s="242">
        <f t="shared" si="27"/>
        <v>0</v>
      </c>
      <c r="H525" s="208"/>
      <c r="I525" s="208"/>
      <c r="J525" s="112"/>
      <c r="K525" s="112"/>
      <c r="L525" s="100"/>
    </row>
    <row r="526" spans="1:12" s="101" customFormat="1" ht="13.5" customHeight="1">
      <c r="A526" s="166">
        <v>46</v>
      </c>
      <c r="B526" s="166" t="s">
        <v>986</v>
      </c>
      <c r="C526" s="278" t="s">
        <v>1741</v>
      </c>
      <c r="D526" s="279" t="s">
        <v>1632</v>
      </c>
      <c r="E526" s="280">
        <v>1</v>
      </c>
      <c r="F526" s="287"/>
      <c r="G526" s="242">
        <f t="shared" si="27"/>
        <v>0</v>
      </c>
      <c r="H526" s="208"/>
      <c r="I526" s="208"/>
      <c r="J526" s="112"/>
      <c r="K526" s="112"/>
      <c r="L526" s="100"/>
    </row>
    <row r="527" spans="1:12" s="101" customFormat="1" ht="13.5" customHeight="1">
      <c r="A527" s="166">
        <v>47</v>
      </c>
      <c r="B527" s="166" t="s">
        <v>987</v>
      </c>
      <c r="C527" s="281" t="s">
        <v>1747</v>
      </c>
      <c r="D527" s="253" t="s">
        <v>1626</v>
      </c>
      <c r="E527" s="280">
        <v>6</v>
      </c>
      <c r="F527" s="258"/>
      <c r="G527" s="242">
        <f t="shared" si="27"/>
        <v>0</v>
      </c>
      <c r="H527" s="208"/>
      <c r="I527" s="208"/>
      <c r="J527" s="112"/>
      <c r="K527" s="112"/>
      <c r="L527" s="100"/>
    </row>
    <row r="528" spans="1:12" s="101" customFormat="1" ht="13.5" customHeight="1">
      <c r="A528" s="166"/>
      <c r="B528" s="166" t="s">
        <v>1743</v>
      </c>
      <c r="C528" s="251" t="s">
        <v>1748</v>
      </c>
      <c r="D528" s="185" t="s">
        <v>1530</v>
      </c>
      <c r="E528" s="231">
        <f>SUM(G515:G527)</f>
        <v>0</v>
      </c>
      <c r="F528" s="257"/>
      <c r="G528" s="174"/>
      <c r="H528" s="208"/>
      <c r="I528" s="208"/>
      <c r="J528" s="112"/>
      <c r="K528" s="112"/>
      <c r="L528" s="100"/>
    </row>
    <row r="529" spans="1:12" s="101" customFormat="1" ht="13.5" customHeight="1">
      <c r="A529" s="166"/>
      <c r="B529" s="166"/>
      <c r="C529" s="251"/>
      <c r="D529" s="185"/>
      <c r="E529" s="231"/>
      <c r="F529" s="257"/>
      <c r="G529" s="174"/>
      <c r="H529" s="208"/>
      <c r="I529" s="208"/>
      <c r="J529" s="112"/>
      <c r="K529" s="112"/>
      <c r="L529" s="100"/>
    </row>
    <row r="530" spans="1:12" s="101" customFormat="1" ht="13.5" customHeight="1">
      <c r="A530" s="166"/>
      <c r="B530" s="166" t="s">
        <v>1749</v>
      </c>
      <c r="C530" s="251" t="s">
        <v>1750</v>
      </c>
      <c r="D530" s="185"/>
      <c r="E530" s="231"/>
      <c r="F530" s="257"/>
      <c r="G530" s="174"/>
      <c r="H530" s="208"/>
      <c r="I530" s="208"/>
      <c r="J530" s="112"/>
      <c r="K530" s="112"/>
      <c r="L530" s="100"/>
    </row>
    <row r="531" spans="1:12" s="101" customFormat="1" ht="13.5" customHeight="1">
      <c r="A531" s="166">
        <v>49</v>
      </c>
      <c r="B531" s="166" t="s">
        <v>988</v>
      </c>
      <c r="C531" s="278" t="s">
        <v>1751</v>
      </c>
      <c r="D531" s="279" t="s">
        <v>1533</v>
      </c>
      <c r="E531" s="280">
        <f>E538+E543</f>
        <v>114.69999999999999</v>
      </c>
      <c r="F531" s="287"/>
      <c r="G531" s="242">
        <f aca="true" t="shared" si="28" ref="G531:G560">SUM(E531*F531)</f>
        <v>0</v>
      </c>
      <c r="H531" s="208"/>
      <c r="I531" s="208"/>
      <c r="J531" s="112"/>
      <c r="K531" s="112"/>
      <c r="L531" s="100"/>
    </row>
    <row r="532" spans="1:12" s="101" customFormat="1" ht="13.5" customHeight="1">
      <c r="A532" s="166">
        <v>50</v>
      </c>
      <c r="B532" s="166" t="s">
        <v>989</v>
      </c>
      <c r="C532" s="278" t="s">
        <v>1752</v>
      </c>
      <c r="D532" s="279" t="s">
        <v>1533</v>
      </c>
      <c r="E532" s="280">
        <f>E539+E544</f>
        <v>62.7</v>
      </c>
      <c r="F532" s="287"/>
      <c r="G532" s="242">
        <f t="shared" si="28"/>
        <v>0</v>
      </c>
      <c r="H532" s="208"/>
      <c r="I532" s="208"/>
      <c r="J532" s="112"/>
      <c r="K532" s="112"/>
      <c r="L532" s="100"/>
    </row>
    <row r="533" spans="1:12" s="101" customFormat="1" ht="13.5" customHeight="1">
      <c r="A533" s="166">
        <v>51</v>
      </c>
      <c r="B533" s="166" t="s">
        <v>990</v>
      </c>
      <c r="C533" s="278" t="s">
        <v>1753</v>
      </c>
      <c r="D533" s="279" t="s">
        <v>1533</v>
      </c>
      <c r="E533" s="280">
        <f>E540+E545</f>
        <v>7.7</v>
      </c>
      <c r="F533" s="287"/>
      <c r="G533" s="242">
        <f t="shared" si="28"/>
        <v>0</v>
      </c>
      <c r="H533" s="208"/>
      <c r="I533" s="208"/>
      <c r="J533" s="112"/>
      <c r="K533" s="112"/>
      <c r="L533" s="100"/>
    </row>
    <row r="534" spans="1:12" s="101" customFormat="1" ht="13.5" customHeight="1">
      <c r="A534" s="166">
        <v>52</v>
      </c>
      <c r="B534" s="166" t="s">
        <v>991</v>
      </c>
      <c r="C534" s="278" t="s">
        <v>1754</v>
      </c>
      <c r="D534" s="279" t="s">
        <v>1533</v>
      </c>
      <c r="E534" s="280">
        <f>E541</f>
        <v>23.7</v>
      </c>
      <c r="F534" s="287"/>
      <c r="G534" s="242">
        <f t="shared" si="28"/>
        <v>0</v>
      </c>
      <c r="H534" s="208"/>
      <c r="I534" s="208"/>
      <c r="J534" s="112"/>
      <c r="K534" s="112"/>
      <c r="L534" s="100"/>
    </row>
    <row r="535" spans="1:12" s="101" customFormat="1" ht="13.5" customHeight="1">
      <c r="A535" s="166">
        <v>53</v>
      </c>
      <c r="B535" s="166" t="s">
        <v>992</v>
      </c>
      <c r="C535" s="278" t="s">
        <v>1755</v>
      </c>
      <c r="D535" s="279" t="s">
        <v>1533</v>
      </c>
      <c r="E535" s="280">
        <f>E542</f>
        <v>46</v>
      </c>
      <c r="F535" s="287"/>
      <c r="G535" s="242">
        <f t="shared" si="28"/>
        <v>0</v>
      </c>
      <c r="H535" s="208"/>
      <c r="I535" s="208"/>
      <c r="J535" s="112"/>
      <c r="K535" s="112"/>
      <c r="L535" s="100"/>
    </row>
    <row r="536" spans="1:12" s="101" customFormat="1" ht="13.5" customHeight="1">
      <c r="A536" s="166">
        <v>54</v>
      </c>
      <c r="B536" s="166" t="s">
        <v>993</v>
      </c>
      <c r="C536" s="278" t="s">
        <v>1756</v>
      </c>
      <c r="D536" s="279" t="s">
        <v>1533</v>
      </c>
      <c r="E536" s="280">
        <v>12.1</v>
      </c>
      <c r="F536" s="287"/>
      <c r="G536" s="242">
        <f t="shared" si="28"/>
        <v>0</v>
      </c>
      <c r="H536" s="208"/>
      <c r="I536" s="208"/>
      <c r="J536" s="112"/>
      <c r="K536" s="112"/>
      <c r="L536" s="100"/>
    </row>
    <row r="537" spans="1:12" s="101" customFormat="1" ht="13.5" customHeight="1">
      <c r="A537" s="166">
        <v>55</v>
      </c>
      <c r="B537" s="166" t="s">
        <v>994</v>
      </c>
      <c r="C537" s="278" t="s">
        <v>1757</v>
      </c>
      <c r="D537" s="279" t="s">
        <v>1533</v>
      </c>
      <c r="E537" s="280">
        <v>63.5</v>
      </c>
      <c r="F537" s="287"/>
      <c r="G537" s="242">
        <f t="shared" si="28"/>
        <v>0</v>
      </c>
      <c r="H537" s="208"/>
      <c r="I537" s="208"/>
      <c r="J537" s="112"/>
      <c r="K537" s="112"/>
      <c r="L537" s="100"/>
    </row>
    <row r="538" spans="1:12" s="101" customFormat="1" ht="13.5" customHeight="1">
      <c r="A538" s="166">
        <v>56</v>
      </c>
      <c r="B538" s="166" t="s">
        <v>995</v>
      </c>
      <c r="C538" s="278" t="s">
        <v>1758</v>
      </c>
      <c r="D538" s="279" t="s">
        <v>1533</v>
      </c>
      <c r="E538" s="280">
        <v>42.1</v>
      </c>
      <c r="F538" s="287"/>
      <c r="G538" s="242">
        <f t="shared" si="28"/>
        <v>0</v>
      </c>
      <c r="H538" s="208"/>
      <c r="I538" s="208"/>
      <c r="J538" s="112"/>
      <c r="K538" s="112"/>
      <c r="L538" s="100"/>
    </row>
    <row r="539" spans="1:12" s="101" customFormat="1" ht="13.5" customHeight="1">
      <c r="A539" s="166">
        <v>57</v>
      </c>
      <c r="B539" s="166" t="s">
        <v>996</v>
      </c>
      <c r="C539" s="278" t="s">
        <v>1759</v>
      </c>
      <c r="D539" s="279" t="s">
        <v>1533</v>
      </c>
      <c r="E539" s="280">
        <v>19</v>
      </c>
      <c r="F539" s="287"/>
      <c r="G539" s="242">
        <f t="shared" si="28"/>
        <v>0</v>
      </c>
      <c r="H539" s="208"/>
      <c r="I539" s="208"/>
      <c r="J539" s="112"/>
      <c r="K539" s="112"/>
      <c r="L539" s="100"/>
    </row>
    <row r="540" spans="1:12" s="101" customFormat="1" ht="13.5" customHeight="1">
      <c r="A540" s="166">
        <v>58</v>
      </c>
      <c r="B540" s="166" t="s">
        <v>997</v>
      </c>
      <c r="C540" s="278" t="s">
        <v>1760</v>
      </c>
      <c r="D540" s="279" t="s">
        <v>1533</v>
      </c>
      <c r="E540" s="280">
        <v>4.2</v>
      </c>
      <c r="F540" s="287"/>
      <c r="G540" s="242">
        <f t="shared" si="28"/>
        <v>0</v>
      </c>
      <c r="H540" s="208"/>
      <c r="I540" s="208"/>
      <c r="J540" s="112"/>
      <c r="K540" s="112"/>
      <c r="L540" s="100"/>
    </row>
    <row r="541" spans="1:12" s="101" customFormat="1" ht="13.5" customHeight="1">
      <c r="A541" s="166">
        <v>59</v>
      </c>
      <c r="B541" s="166" t="s">
        <v>998</v>
      </c>
      <c r="C541" s="278" t="s">
        <v>1761</v>
      </c>
      <c r="D541" s="279" t="s">
        <v>1533</v>
      </c>
      <c r="E541" s="280">
        <v>23.7</v>
      </c>
      <c r="F541" s="287"/>
      <c r="G541" s="242">
        <f t="shared" si="28"/>
        <v>0</v>
      </c>
      <c r="H541" s="208"/>
      <c r="I541" s="208"/>
      <c r="J541" s="112"/>
      <c r="K541" s="112"/>
      <c r="L541" s="100"/>
    </row>
    <row r="542" spans="1:12" s="101" customFormat="1" ht="13.5" customHeight="1">
      <c r="A542" s="166">
        <v>60</v>
      </c>
      <c r="B542" s="166" t="s">
        <v>999</v>
      </c>
      <c r="C542" s="278" t="s">
        <v>1762</v>
      </c>
      <c r="D542" s="279" t="s">
        <v>1533</v>
      </c>
      <c r="E542" s="280">
        <v>46</v>
      </c>
      <c r="F542" s="287"/>
      <c r="G542" s="242">
        <f t="shared" si="28"/>
        <v>0</v>
      </c>
      <c r="H542" s="208"/>
      <c r="I542" s="208"/>
      <c r="J542" s="112"/>
      <c r="K542" s="112"/>
      <c r="L542" s="100"/>
    </row>
    <row r="543" spans="1:12" s="101" customFormat="1" ht="13.5" customHeight="1">
      <c r="A543" s="166">
        <v>61</v>
      </c>
      <c r="B543" s="166" t="s">
        <v>1000</v>
      </c>
      <c r="C543" s="282" t="s">
        <v>1763</v>
      </c>
      <c r="D543" s="279" t="s">
        <v>1533</v>
      </c>
      <c r="E543" s="288">
        <v>72.6</v>
      </c>
      <c r="F543" s="287"/>
      <c r="G543" s="242">
        <f t="shared" si="28"/>
        <v>0</v>
      </c>
      <c r="H543" s="208"/>
      <c r="I543" s="208"/>
      <c r="J543" s="112"/>
      <c r="K543" s="112"/>
      <c r="L543" s="100"/>
    </row>
    <row r="544" spans="1:12" s="101" customFormat="1" ht="13.5" customHeight="1">
      <c r="A544" s="166">
        <v>62</v>
      </c>
      <c r="B544" s="166" t="s">
        <v>1001</v>
      </c>
      <c r="C544" s="282" t="s">
        <v>1764</v>
      </c>
      <c r="D544" s="279" t="s">
        <v>1533</v>
      </c>
      <c r="E544" s="288">
        <v>43.7</v>
      </c>
      <c r="F544" s="287"/>
      <c r="G544" s="242">
        <f t="shared" si="28"/>
        <v>0</v>
      </c>
      <c r="H544" s="208"/>
      <c r="I544" s="208"/>
      <c r="J544" s="112"/>
      <c r="K544" s="112"/>
      <c r="L544" s="100"/>
    </row>
    <row r="545" spans="1:12" s="101" customFormat="1" ht="13.5" customHeight="1">
      <c r="A545" s="166">
        <v>63</v>
      </c>
      <c r="B545" s="166" t="s">
        <v>1002</v>
      </c>
      <c r="C545" s="282" t="s">
        <v>243</v>
      </c>
      <c r="D545" s="279" t="s">
        <v>1533</v>
      </c>
      <c r="E545" s="288">
        <v>3.5</v>
      </c>
      <c r="F545" s="287"/>
      <c r="G545" s="242">
        <f t="shared" si="28"/>
        <v>0</v>
      </c>
      <c r="H545" s="208"/>
      <c r="I545" s="208"/>
      <c r="J545" s="112"/>
      <c r="K545" s="112"/>
      <c r="L545" s="100"/>
    </row>
    <row r="546" spans="1:12" s="101" customFormat="1" ht="13.5" customHeight="1">
      <c r="A546" s="166">
        <v>64</v>
      </c>
      <c r="B546" s="166" t="s">
        <v>1003</v>
      </c>
      <c r="C546" s="282" t="s">
        <v>1765</v>
      </c>
      <c r="D546" s="279" t="s">
        <v>1632</v>
      </c>
      <c r="E546" s="288">
        <v>1</v>
      </c>
      <c r="F546" s="287"/>
      <c r="G546" s="242">
        <f t="shared" si="28"/>
        <v>0</v>
      </c>
      <c r="H546" s="208"/>
      <c r="I546" s="208"/>
      <c r="J546" s="112"/>
      <c r="K546" s="112"/>
      <c r="L546" s="100"/>
    </row>
    <row r="547" spans="1:12" s="101" customFormat="1" ht="13.5" customHeight="1">
      <c r="A547" s="166">
        <v>65</v>
      </c>
      <c r="B547" s="166" t="s">
        <v>1004</v>
      </c>
      <c r="C547" s="278" t="s">
        <v>1766</v>
      </c>
      <c r="D547" s="279" t="s">
        <v>1632</v>
      </c>
      <c r="E547" s="280">
        <v>1</v>
      </c>
      <c r="F547" s="287"/>
      <c r="G547" s="242">
        <f t="shared" si="28"/>
        <v>0</v>
      </c>
      <c r="H547" s="208"/>
      <c r="I547" s="208"/>
      <c r="J547" s="112"/>
      <c r="K547" s="112"/>
      <c r="L547" s="100"/>
    </row>
    <row r="548" spans="1:12" s="101" customFormat="1" ht="13.5" customHeight="1">
      <c r="A548" s="166">
        <v>66</v>
      </c>
      <c r="B548" s="166" t="s">
        <v>1005</v>
      </c>
      <c r="C548" s="278" t="s">
        <v>1767</v>
      </c>
      <c r="D548" s="279" t="s">
        <v>1632</v>
      </c>
      <c r="E548" s="280">
        <v>1</v>
      </c>
      <c r="F548" s="287"/>
      <c r="G548" s="250">
        <f>SUM(E548*F548)</f>
        <v>0</v>
      </c>
      <c r="H548" s="208"/>
      <c r="I548" s="208"/>
      <c r="J548" s="112"/>
      <c r="K548" s="112"/>
      <c r="L548" s="100"/>
    </row>
    <row r="549" spans="1:12" s="101" customFormat="1" ht="13.5" customHeight="1">
      <c r="A549" s="166">
        <v>67</v>
      </c>
      <c r="B549" s="166" t="s">
        <v>1006</v>
      </c>
      <c r="C549" s="278" t="s">
        <v>1768</v>
      </c>
      <c r="D549" s="279" t="s">
        <v>1632</v>
      </c>
      <c r="E549" s="280">
        <v>1</v>
      </c>
      <c r="F549" s="287"/>
      <c r="G549" s="242">
        <f t="shared" si="28"/>
        <v>0</v>
      </c>
      <c r="H549" s="208"/>
      <c r="I549" s="208"/>
      <c r="J549" s="112"/>
      <c r="K549" s="112"/>
      <c r="L549" s="100"/>
    </row>
    <row r="550" spans="1:12" s="101" customFormat="1" ht="13.5" customHeight="1">
      <c r="A550" s="166">
        <v>68</v>
      </c>
      <c r="B550" s="166" t="s">
        <v>1007</v>
      </c>
      <c r="C550" s="281" t="s">
        <v>1769</v>
      </c>
      <c r="D550" s="283" t="s">
        <v>1626</v>
      </c>
      <c r="E550" s="289">
        <v>2</v>
      </c>
      <c r="F550" s="287"/>
      <c r="G550" s="242">
        <f t="shared" si="28"/>
        <v>0</v>
      </c>
      <c r="H550" s="208"/>
      <c r="I550" s="208"/>
      <c r="J550" s="112"/>
      <c r="K550" s="112"/>
      <c r="L550" s="100"/>
    </row>
    <row r="551" spans="1:12" s="101" customFormat="1" ht="13.5" customHeight="1">
      <c r="A551" s="166">
        <v>69</v>
      </c>
      <c r="B551" s="166" t="s">
        <v>1008</v>
      </c>
      <c r="C551" s="281" t="s">
        <v>1770</v>
      </c>
      <c r="D551" s="283" t="s">
        <v>1626</v>
      </c>
      <c r="E551" s="289">
        <v>3</v>
      </c>
      <c r="F551" s="287"/>
      <c r="G551" s="242">
        <f t="shared" si="28"/>
        <v>0</v>
      </c>
      <c r="H551" s="208"/>
      <c r="I551" s="208"/>
      <c r="J551" s="112"/>
      <c r="K551" s="112"/>
      <c r="L551" s="100"/>
    </row>
    <row r="552" spans="1:12" s="101" customFormat="1" ht="13.5" customHeight="1">
      <c r="A552" s="166">
        <v>70</v>
      </c>
      <c r="B552" s="166" t="s">
        <v>1009</v>
      </c>
      <c r="C552" s="281" t="s">
        <v>1771</v>
      </c>
      <c r="D552" s="283" t="s">
        <v>1626</v>
      </c>
      <c r="E552" s="289">
        <v>1</v>
      </c>
      <c r="F552" s="287"/>
      <c r="G552" s="242">
        <f t="shared" si="28"/>
        <v>0</v>
      </c>
      <c r="H552" s="208"/>
      <c r="I552" s="208"/>
      <c r="J552" s="112"/>
      <c r="K552" s="112"/>
      <c r="L552" s="100"/>
    </row>
    <row r="553" spans="1:12" s="101" customFormat="1" ht="13.5" customHeight="1">
      <c r="A553" s="166">
        <v>71</v>
      </c>
      <c r="B553" s="166" t="s">
        <v>1010</v>
      </c>
      <c r="C553" s="281" t="s">
        <v>244</v>
      </c>
      <c r="D553" s="283" t="s">
        <v>1626</v>
      </c>
      <c r="E553" s="289">
        <v>3</v>
      </c>
      <c r="F553" s="287"/>
      <c r="G553" s="242">
        <f t="shared" si="28"/>
        <v>0</v>
      </c>
      <c r="H553" s="208"/>
      <c r="I553" s="208"/>
      <c r="J553" s="112"/>
      <c r="K553" s="112"/>
      <c r="L553" s="100"/>
    </row>
    <row r="554" spans="1:12" s="101" customFormat="1" ht="13.5" customHeight="1">
      <c r="A554" s="166">
        <v>72</v>
      </c>
      <c r="B554" s="166" t="s">
        <v>1011</v>
      </c>
      <c r="C554" s="281" t="s">
        <v>245</v>
      </c>
      <c r="D554" s="283" t="s">
        <v>1626</v>
      </c>
      <c r="E554" s="289">
        <v>1</v>
      </c>
      <c r="F554" s="287"/>
      <c r="G554" s="242">
        <f t="shared" si="28"/>
        <v>0</v>
      </c>
      <c r="H554" s="208"/>
      <c r="I554" s="208"/>
      <c r="J554" s="112"/>
      <c r="K554" s="112"/>
      <c r="L554" s="100"/>
    </row>
    <row r="555" spans="1:12" s="101" customFormat="1" ht="13.5" customHeight="1">
      <c r="A555" s="166">
        <v>73</v>
      </c>
      <c r="B555" s="166" t="s">
        <v>1012</v>
      </c>
      <c r="C555" s="281" t="s">
        <v>1772</v>
      </c>
      <c r="D555" s="283" t="s">
        <v>1626</v>
      </c>
      <c r="E555" s="289">
        <v>1</v>
      </c>
      <c r="F555" s="287"/>
      <c r="G555" s="242">
        <f t="shared" si="28"/>
        <v>0</v>
      </c>
      <c r="H555" s="208"/>
      <c r="I555" s="208"/>
      <c r="J555" s="112"/>
      <c r="K555" s="112"/>
      <c r="L555" s="100"/>
    </row>
    <row r="556" spans="1:12" s="101" customFormat="1" ht="13.5" customHeight="1">
      <c r="A556" s="166">
        <v>74</v>
      </c>
      <c r="B556" s="166" t="s">
        <v>1013</v>
      </c>
      <c r="C556" s="281" t="s">
        <v>1773</v>
      </c>
      <c r="D556" s="283" t="s">
        <v>1626</v>
      </c>
      <c r="E556" s="289">
        <v>1</v>
      </c>
      <c r="F556" s="287"/>
      <c r="G556" s="242">
        <f t="shared" si="28"/>
        <v>0</v>
      </c>
      <c r="H556" s="208"/>
      <c r="I556" s="208"/>
      <c r="J556" s="112"/>
      <c r="K556" s="112"/>
      <c r="L556" s="100"/>
    </row>
    <row r="557" spans="1:12" s="101" customFormat="1" ht="13.5" customHeight="1">
      <c r="A557" s="166">
        <v>75</v>
      </c>
      <c r="B557" s="166" t="s">
        <v>1014</v>
      </c>
      <c r="C557" s="281" t="s">
        <v>1774</v>
      </c>
      <c r="D557" s="283" t="s">
        <v>1626</v>
      </c>
      <c r="E557" s="289">
        <v>1</v>
      </c>
      <c r="F557" s="287"/>
      <c r="G557" s="242">
        <f t="shared" si="28"/>
        <v>0</v>
      </c>
      <c r="H557" s="208"/>
      <c r="I557" s="208"/>
      <c r="J557" s="112"/>
      <c r="K557" s="112"/>
      <c r="L557" s="100"/>
    </row>
    <row r="558" spans="1:12" s="101" customFormat="1" ht="13.5" customHeight="1">
      <c r="A558" s="166">
        <v>76</v>
      </c>
      <c r="B558" s="166" t="s">
        <v>1015</v>
      </c>
      <c r="C558" s="281" t="s">
        <v>1775</v>
      </c>
      <c r="D558" s="283" t="s">
        <v>1626</v>
      </c>
      <c r="E558" s="289">
        <v>3</v>
      </c>
      <c r="F558" s="290"/>
      <c r="G558" s="242">
        <f t="shared" si="28"/>
        <v>0</v>
      </c>
      <c r="H558" s="208"/>
      <c r="I558" s="208"/>
      <c r="J558" s="112"/>
      <c r="K558" s="112"/>
      <c r="L558" s="100"/>
    </row>
    <row r="559" spans="1:12" s="101" customFormat="1" ht="13.5" customHeight="1">
      <c r="A559" s="166">
        <v>77</v>
      </c>
      <c r="B559" s="166" t="s">
        <v>1016</v>
      </c>
      <c r="C559" s="281" t="s">
        <v>1776</v>
      </c>
      <c r="D559" s="283" t="s">
        <v>1626</v>
      </c>
      <c r="E559" s="289">
        <v>1</v>
      </c>
      <c r="F559" s="290"/>
      <c r="G559" s="242">
        <f t="shared" si="28"/>
        <v>0</v>
      </c>
      <c r="H559" s="208"/>
      <c r="I559" s="208"/>
      <c r="J559" s="112"/>
      <c r="K559" s="112"/>
      <c r="L559" s="100"/>
    </row>
    <row r="560" spans="1:12" s="101" customFormat="1" ht="13.5" customHeight="1">
      <c r="A560" s="166">
        <v>78</v>
      </c>
      <c r="B560" s="166" t="s">
        <v>1017</v>
      </c>
      <c r="C560" s="284" t="s">
        <v>1777</v>
      </c>
      <c r="D560" s="283" t="s">
        <v>1626</v>
      </c>
      <c r="E560" s="289">
        <v>1</v>
      </c>
      <c r="F560" s="287"/>
      <c r="G560" s="242">
        <f t="shared" si="28"/>
        <v>0</v>
      </c>
      <c r="H560" s="208"/>
      <c r="I560" s="208"/>
      <c r="J560" s="112"/>
      <c r="K560" s="112"/>
      <c r="L560" s="100"/>
    </row>
    <row r="561" spans="1:12" s="101" customFormat="1" ht="13.5" customHeight="1">
      <c r="A561" s="166"/>
      <c r="B561" s="166" t="s">
        <v>1749</v>
      </c>
      <c r="C561" s="251" t="s">
        <v>1778</v>
      </c>
      <c r="D561" s="261" t="s">
        <v>1530</v>
      </c>
      <c r="E561" s="260">
        <f>SUM(G531:G560)</f>
        <v>0</v>
      </c>
      <c r="F561" s="260"/>
      <c r="G561" s="174"/>
      <c r="H561" s="208"/>
      <c r="I561" s="208"/>
      <c r="J561" s="112"/>
      <c r="K561" s="112"/>
      <c r="L561" s="100"/>
    </row>
    <row r="562" spans="1:12" s="101" customFormat="1" ht="13.5" customHeight="1">
      <c r="A562" s="166"/>
      <c r="B562" s="166"/>
      <c r="C562" s="251"/>
      <c r="D562" s="261"/>
      <c r="E562" s="260"/>
      <c r="F562" s="260"/>
      <c r="G562" s="174"/>
      <c r="H562" s="208"/>
      <c r="I562" s="208"/>
      <c r="J562" s="112"/>
      <c r="K562" s="112"/>
      <c r="L562" s="100"/>
    </row>
    <row r="563" spans="1:12" s="101" customFormat="1" ht="13.5" customHeight="1">
      <c r="A563" s="166"/>
      <c r="B563" s="166" t="s">
        <v>1779</v>
      </c>
      <c r="C563" s="251" t="s">
        <v>1780</v>
      </c>
      <c r="D563" s="261"/>
      <c r="E563" s="260"/>
      <c r="F563" s="260"/>
      <c r="G563" s="174"/>
      <c r="H563" s="208"/>
      <c r="I563" s="208"/>
      <c r="J563" s="112"/>
      <c r="K563" s="112"/>
      <c r="L563" s="100"/>
    </row>
    <row r="564" spans="1:12" s="101" customFormat="1" ht="20.25" customHeight="1">
      <c r="A564" s="166">
        <v>79</v>
      </c>
      <c r="B564" s="166" t="s">
        <v>1018</v>
      </c>
      <c r="C564" s="256" t="s">
        <v>1781</v>
      </c>
      <c r="D564" s="255" t="s">
        <v>1626</v>
      </c>
      <c r="E564" s="259">
        <v>7</v>
      </c>
      <c r="F564" s="258"/>
      <c r="G564" s="242">
        <f aca="true" t="shared" si="29" ref="G564:G571">SUM(E564*F564)</f>
        <v>0</v>
      </c>
      <c r="H564" s="208"/>
      <c r="I564" s="208"/>
      <c r="J564" s="112"/>
      <c r="K564" s="112"/>
      <c r="L564" s="100"/>
    </row>
    <row r="565" spans="1:12" s="101" customFormat="1" ht="34.5" customHeight="1">
      <c r="A565" s="166">
        <v>80</v>
      </c>
      <c r="B565" s="166" t="s">
        <v>1019</v>
      </c>
      <c r="C565" s="256" t="s">
        <v>1782</v>
      </c>
      <c r="D565" s="255" t="s">
        <v>1626</v>
      </c>
      <c r="E565" s="259">
        <v>4</v>
      </c>
      <c r="F565" s="258"/>
      <c r="G565" s="242">
        <f t="shared" si="29"/>
        <v>0</v>
      </c>
      <c r="H565" s="208"/>
      <c r="I565" s="208"/>
      <c r="J565" s="112"/>
      <c r="K565" s="112"/>
      <c r="L565" s="100"/>
    </row>
    <row r="566" spans="1:12" s="101" customFormat="1" ht="24.75" customHeight="1">
      <c r="A566" s="166">
        <v>81</v>
      </c>
      <c r="B566" s="166" t="s">
        <v>1020</v>
      </c>
      <c r="C566" s="256" t="s">
        <v>1783</v>
      </c>
      <c r="D566" s="255" t="s">
        <v>1626</v>
      </c>
      <c r="E566" s="259">
        <v>10</v>
      </c>
      <c r="F566" s="258"/>
      <c r="G566" s="242">
        <f t="shared" si="29"/>
        <v>0</v>
      </c>
      <c r="H566" s="208"/>
      <c r="I566" s="208"/>
      <c r="J566" s="112"/>
      <c r="K566" s="112"/>
      <c r="L566" s="100"/>
    </row>
    <row r="567" spans="1:12" s="101" customFormat="1" ht="14.25" customHeight="1">
      <c r="A567" s="166">
        <v>82</v>
      </c>
      <c r="B567" s="166" t="s">
        <v>1021</v>
      </c>
      <c r="C567" s="254" t="s">
        <v>1784</v>
      </c>
      <c r="D567" s="255" t="s">
        <v>1626</v>
      </c>
      <c r="E567" s="259">
        <v>2</v>
      </c>
      <c r="F567" s="258"/>
      <c r="G567" s="242">
        <f t="shared" si="29"/>
        <v>0</v>
      </c>
      <c r="H567" s="208"/>
      <c r="I567" s="208"/>
      <c r="J567" s="112"/>
      <c r="K567" s="112"/>
      <c r="L567" s="100"/>
    </row>
    <row r="568" spans="1:12" s="101" customFormat="1" ht="34.5" customHeight="1">
      <c r="A568" s="166">
        <v>83</v>
      </c>
      <c r="B568" s="166" t="s">
        <v>1022</v>
      </c>
      <c r="C568" s="254" t="s">
        <v>1785</v>
      </c>
      <c r="D568" s="255" t="s">
        <v>1626</v>
      </c>
      <c r="E568" s="259">
        <v>2</v>
      </c>
      <c r="F568" s="258"/>
      <c r="G568" s="242">
        <f t="shared" si="29"/>
        <v>0</v>
      </c>
      <c r="H568" s="208"/>
      <c r="I568" s="208"/>
      <c r="J568" s="112"/>
      <c r="K568" s="112"/>
      <c r="L568" s="100"/>
    </row>
    <row r="569" spans="1:12" s="101" customFormat="1" ht="24" customHeight="1">
      <c r="A569" s="166">
        <v>84</v>
      </c>
      <c r="B569" s="166" t="s">
        <v>1023</v>
      </c>
      <c r="C569" s="256" t="s">
        <v>915</v>
      </c>
      <c r="D569" s="255" t="s">
        <v>1626</v>
      </c>
      <c r="E569" s="259">
        <v>2</v>
      </c>
      <c r="F569" s="258"/>
      <c r="G569" s="242">
        <f t="shared" si="29"/>
        <v>0</v>
      </c>
      <c r="H569" s="208"/>
      <c r="I569" s="208"/>
      <c r="J569" s="112"/>
      <c r="K569" s="112"/>
      <c r="L569" s="100"/>
    </row>
    <row r="570" spans="1:12" s="101" customFormat="1" ht="13.5" customHeight="1">
      <c r="A570" s="166">
        <v>85</v>
      </c>
      <c r="B570" s="166" t="s">
        <v>1024</v>
      </c>
      <c r="C570" s="254" t="s">
        <v>916</v>
      </c>
      <c r="D570" s="255" t="s">
        <v>1626</v>
      </c>
      <c r="E570" s="259">
        <v>11</v>
      </c>
      <c r="F570" s="258"/>
      <c r="G570" s="242">
        <f t="shared" si="29"/>
        <v>0</v>
      </c>
      <c r="H570" s="208"/>
      <c r="I570" s="208"/>
      <c r="J570" s="112"/>
      <c r="K570" s="112"/>
      <c r="L570" s="100"/>
    </row>
    <row r="571" spans="1:12" s="101" customFormat="1" ht="13.5" customHeight="1">
      <c r="A571" s="166">
        <v>86</v>
      </c>
      <c r="B571" s="166" t="s">
        <v>1025</v>
      </c>
      <c r="C571" s="254" t="s">
        <v>917</v>
      </c>
      <c r="D571" s="255" t="s">
        <v>1626</v>
      </c>
      <c r="E571" s="259">
        <v>1</v>
      </c>
      <c r="F571" s="258"/>
      <c r="G571" s="242">
        <f t="shared" si="29"/>
        <v>0</v>
      </c>
      <c r="H571" s="208"/>
      <c r="I571" s="208"/>
      <c r="J571" s="112"/>
      <c r="K571" s="112"/>
      <c r="L571" s="100"/>
    </row>
    <row r="572" spans="1:12" s="101" customFormat="1" ht="13.5" customHeight="1">
      <c r="A572" s="166"/>
      <c r="B572" s="166" t="s">
        <v>1779</v>
      </c>
      <c r="C572" s="251" t="s">
        <v>918</v>
      </c>
      <c r="D572" s="261" t="s">
        <v>1530</v>
      </c>
      <c r="E572" s="260">
        <f>SUM(G564:G571)</f>
        <v>0</v>
      </c>
      <c r="F572" s="260"/>
      <c r="G572" s="174"/>
      <c r="H572" s="208"/>
      <c r="I572" s="208"/>
      <c r="J572" s="112"/>
      <c r="K572" s="112"/>
      <c r="L572" s="100"/>
    </row>
    <row r="573" spans="1:12" s="101" customFormat="1" ht="13.5" customHeight="1">
      <c r="A573" s="166"/>
      <c r="B573" s="166"/>
      <c r="C573" s="251"/>
      <c r="D573" s="252"/>
      <c r="E573" s="260"/>
      <c r="F573" s="260"/>
      <c r="G573" s="174"/>
      <c r="H573" s="208"/>
      <c r="I573" s="208"/>
      <c r="J573" s="112"/>
      <c r="K573" s="112"/>
      <c r="L573" s="100"/>
    </row>
    <row r="574" spans="1:12" s="101" customFormat="1" ht="12.75" customHeight="1">
      <c r="A574" s="166">
        <f>A470</f>
        <v>721</v>
      </c>
      <c r="B574" s="166"/>
      <c r="C574" s="165" t="str">
        <f>C470</f>
        <v>Zdravotechnika</v>
      </c>
      <c r="D574" s="173" t="s">
        <v>1530</v>
      </c>
      <c r="E574" s="174"/>
      <c r="F574" s="175"/>
      <c r="G574" s="174">
        <f>SUM(G475:G573)</f>
        <v>0</v>
      </c>
      <c r="H574" s="208"/>
      <c r="I574" s="208"/>
      <c r="J574" s="112"/>
      <c r="K574" s="112"/>
      <c r="L574" s="100"/>
    </row>
    <row r="575" spans="1:12" s="101" customFormat="1" ht="12.75" customHeight="1">
      <c r="A575" s="166"/>
      <c r="B575" s="166"/>
      <c r="C575" s="165"/>
      <c r="D575" s="173"/>
      <c r="E575" s="174"/>
      <c r="F575" s="175"/>
      <c r="G575" s="174"/>
      <c r="H575" s="208"/>
      <c r="I575" s="208"/>
      <c r="J575" s="112"/>
      <c r="K575" s="112"/>
      <c r="L575" s="100"/>
    </row>
    <row r="576" spans="1:12" s="101" customFormat="1" ht="12.75" customHeight="1">
      <c r="A576" s="166"/>
      <c r="B576" s="166"/>
      <c r="C576" s="165"/>
      <c r="D576" s="173"/>
      <c r="E576" s="174"/>
      <c r="F576" s="175"/>
      <c r="G576" s="174"/>
      <c r="H576" s="208"/>
      <c r="I576" s="208"/>
      <c r="J576" s="112"/>
      <c r="K576" s="112"/>
      <c r="L576" s="100"/>
    </row>
    <row r="577" spans="1:12" s="101" customFormat="1" ht="12.75" customHeight="1">
      <c r="A577" s="166"/>
      <c r="B577" s="166"/>
      <c r="C577" s="165"/>
      <c r="D577" s="173"/>
      <c r="E577" s="174"/>
      <c r="F577" s="175"/>
      <c r="G577" s="174"/>
      <c r="H577" s="208"/>
      <c r="I577" s="208"/>
      <c r="J577" s="112"/>
      <c r="K577" s="112"/>
      <c r="L577" s="100"/>
    </row>
    <row r="578" spans="1:13" s="101" customFormat="1" ht="12.75" customHeight="1">
      <c r="A578" s="166">
        <v>731</v>
      </c>
      <c r="B578" s="221"/>
      <c r="C578" s="222" t="s">
        <v>1341</v>
      </c>
      <c r="D578" s="223"/>
      <c r="E578" s="224"/>
      <c r="F578" s="225"/>
      <c r="G578" s="224"/>
      <c r="H578" s="226"/>
      <c r="I578" s="226"/>
      <c r="J578" s="131"/>
      <c r="K578" s="131"/>
      <c r="L578" s="132" t="s">
        <v>872</v>
      </c>
      <c r="M578" s="133"/>
    </row>
    <row r="579" spans="1:13" s="101" customFormat="1" ht="12.75" customHeight="1">
      <c r="A579" s="166"/>
      <c r="B579" s="166" t="s">
        <v>482</v>
      </c>
      <c r="C579" s="222" t="s">
        <v>481</v>
      </c>
      <c r="D579" s="223"/>
      <c r="E579" s="224"/>
      <c r="F579" s="225"/>
      <c r="G579" s="224"/>
      <c r="H579" s="226"/>
      <c r="I579" s="226"/>
      <c r="J579" s="131"/>
      <c r="K579" s="131"/>
      <c r="L579" s="132"/>
      <c r="M579" s="133"/>
    </row>
    <row r="580" spans="1:13" s="101" customFormat="1" ht="12.75" customHeight="1">
      <c r="A580" s="166"/>
      <c r="B580" s="166"/>
      <c r="C580" s="222"/>
      <c r="D580" s="223"/>
      <c r="E580" s="224"/>
      <c r="F580" s="225"/>
      <c r="G580" s="224"/>
      <c r="H580" s="226"/>
      <c r="I580" s="226"/>
      <c r="J580" s="131"/>
      <c r="K580" s="131"/>
      <c r="L580" s="132"/>
      <c r="M580" s="133"/>
    </row>
    <row r="581" spans="1:13" s="101" customFormat="1" ht="12.75" customHeight="1">
      <c r="A581" s="166"/>
      <c r="B581" s="166" t="s">
        <v>1623</v>
      </c>
      <c r="C581" s="222" t="s">
        <v>1341</v>
      </c>
      <c r="D581" s="223"/>
      <c r="E581" s="224"/>
      <c r="F581" s="225"/>
      <c r="G581" s="224"/>
      <c r="H581" s="226"/>
      <c r="I581" s="226"/>
      <c r="J581" s="131"/>
      <c r="K581" s="131"/>
      <c r="L581" s="132"/>
      <c r="M581" s="133"/>
    </row>
    <row r="582" spans="1:13" s="101" customFormat="1" ht="13.5" customHeight="1">
      <c r="A582" s="170">
        <v>1</v>
      </c>
      <c r="B582" s="170" t="s">
        <v>1342</v>
      </c>
      <c r="C582" s="291" t="s">
        <v>246</v>
      </c>
      <c r="D582" s="292" t="s">
        <v>1343</v>
      </c>
      <c r="E582" s="309">
        <v>6</v>
      </c>
      <c r="F582" s="293"/>
      <c r="G582" s="246">
        <f aca="true" t="shared" si="30" ref="G582:G608">SUM(E582*F582:F582)</f>
        <v>0</v>
      </c>
      <c r="H582" s="228"/>
      <c r="I582" s="226"/>
      <c r="J582" s="131"/>
      <c r="K582" s="131"/>
      <c r="L582" s="132"/>
      <c r="M582" s="133"/>
    </row>
    <row r="583" spans="1:13" s="101" customFormat="1" ht="13.5" customHeight="1">
      <c r="A583" s="170">
        <v>2</v>
      </c>
      <c r="B583" s="170" t="s">
        <v>1344</v>
      </c>
      <c r="C583" s="291" t="s">
        <v>1641</v>
      </c>
      <c r="D583" s="292" t="s">
        <v>1626</v>
      </c>
      <c r="E583" s="309">
        <v>2</v>
      </c>
      <c r="F583" s="293"/>
      <c r="G583" s="246">
        <f t="shared" si="30"/>
        <v>0</v>
      </c>
      <c r="H583" s="228"/>
      <c r="I583" s="226"/>
      <c r="J583" s="131"/>
      <c r="K583" s="131"/>
      <c r="L583" s="132"/>
      <c r="M583" s="133"/>
    </row>
    <row r="584" spans="1:13" s="101" customFormat="1" ht="13.5" customHeight="1">
      <c r="A584" s="170">
        <v>3</v>
      </c>
      <c r="B584" s="170" t="s">
        <v>1345</v>
      </c>
      <c r="C584" s="291" t="s">
        <v>1642</v>
      </c>
      <c r="D584" s="292" t="s">
        <v>1626</v>
      </c>
      <c r="E584" s="309">
        <v>1</v>
      </c>
      <c r="F584" s="293"/>
      <c r="G584" s="246">
        <f t="shared" si="30"/>
        <v>0</v>
      </c>
      <c r="H584" s="228"/>
      <c r="I584" s="226"/>
      <c r="J584" s="131"/>
      <c r="K584" s="131"/>
      <c r="L584" s="132"/>
      <c r="M584" s="133"/>
    </row>
    <row r="585" spans="1:13" s="101" customFormat="1" ht="13.5" customHeight="1">
      <c r="A585" s="170">
        <v>4</v>
      </c>
      <c r="B585" s="170" t="s">
        <v>1347</v>
      </c>
      <c r="C585" s="294" t="s">
        <v>1643</v>
      </c>
      <c r="D585" s="292" t="s">
        <v>1626</v>
      </c>
      <c r="E585" s="309">
        <v>1</v>
      </c>
      <c r="F585" s="293"/>
      <c r="G585" s="246">
        <f t="shared" si="30"/>
        <v>0</v>
      </c>
      <c r="H585" s="228"/>
      <c r="I585" s="226"/>
      <c r="J585" s="131"/>
      <c r="K585" s="131"/>
      <c r="L585" s="132"/>
      <c r="M585" s="133"/>
    </row>
    <row r="586" spans="1:13" s="101" customFormat="1" ht="13.5" customHeight="1">
      <c r="A586" s="170">
        <v>5</v>
      </c>
      <c r="B586" s="170" t="s">
        <v>1349</v>
      </c>
      <c r="C586" s="294" t="s">
        <v>1644</v>
      </c>
      <c r="D586" s="292" t="s">
        <v>1626</v>
      </c>
      <c r="E586" s="309">
        <v>2</v>
      </c>
      <c r="F586" s="293"/>
      <c r="G586" s="246">
        <f>SUM(E586*F586:F586)</f>
        <v>0</v>
      </c>
      <c r="H586" s="228"/>
      <c r="I586" s="226"/>
      <c r="J586" s="131"/>
      <c r="K586" s="131"/>
      <c r="L586" s="132"/>
      <c r="M586" s="133"/>
    </row>
    <row r="587" spans="1:13" s="101" customFormat="1" ht="13.5" customHeight="1">
      <c r="A587" s="170">
        <v>6</v>
      </c>
      <c r="B587" s="170" t="s">
        <v>1672</v>
      </c>
      <c r="C587" s="294" t="s">
        <v>1645</v>
      </c>
      <c r="D587" s="292" t="s">
        <v>1626</v>
      </c>
      <c r="E587" s="309">
        <v>2</v>
      </c>
      <c r="F587" s="293"/>
      <c r="G587" s="246">
        <f t="shared" si="30"/>
        <v>0</v>
      </c>
      <c r="H587" s="228"/>
      <c r="I587" s="226"/>
      <c r="J587" s="131"/>
      <c r="K587" s="131"/>
      <c r="L587" s="132"/>
      <c r="M587" s="133"/>
    </row>
    <row r="588" spans="1:13" s="101" customFormat="1" ht="13.5" customHeight="1">
      <c r="A588" s="170">
        <v>7</v>
      </c>
      <c r="B588" s="170" t="s">
        <v>1673</v>
      </c>
      <c r="C588" s="294" t="s">
        <v>1646</v>
      </c>
      <c r="D588" s="292" t="s">
        <v>1626</v>
      </c>
      <c r="E588" s="309">
        <v>1</v>
      </c>
      <c r="F588" s="293"/>
      <c r="G588" s="246">
        <f t="shared" si="30"/>
        <v>0</v>
      </c>
      <c r="H588" s="228"/>
      <c r="I588" s="226"/>
      <c r="J588" s="131"/>
      <c r="K588" s="131"/>
      <c r="L588" s="132"/>
      <c r="M588" s="133"/>
    </row>
    <row r="589" spans="1:13" s="101" customFormat="1" ht="13.5" customHeight="1">
      <c r="A589" s="170">
        <v>8</v>
      </c>
      <c r="B589" s="170" t="s">
        <v>1674</v>
      </c>
      <c r="C589" s="291" t="s">
        <v>1346</v>
      </c>
      <c r="D589" s="292" t="s">
        <v>1626</v>
      </c>
      <c r="E589" s="309">
        <v>24</v>
      </c>
      <c r="F589" s="293"/>
      <c r="G589" s="246">
        <f t="shared" si="30"/>
        <v>0</v>
      </c>
      <c r="H589" s="228"/>
      <c r="I589" s="226"/>
      <c r="J589" s="131"/>
      <c r="K589" s="131"/>
      <c r="L589" s="132"/>
      <c r="M589" s="133"/>
    </row>
    <row r="590" spans="1:13" s="101" customFormat="1" ht="13.5" customHeight="1">
      <c r="A590" s="170">
        <v>9</v>
      </c>
      <c r="B590" s="170" t="s">
        <v>1675</v>
      </c>
      <c r="C590" s="291" t="s">
        <v>1647</v>
      </c>
      <c r="D590" s="292" t="s">
        <v>1626</v>
      </c>
      <c r="E590" s="309">
        <v>6</v>
      </c>
      <c r="F590" s="293"/>
      <c r="G590" s="246">
        <f t="shared" si="30"/>
        <v>0</v>
      </c>
      <c r="H590" s="228"/>
      <c r="I590" s="226"/>
      <c r="J590" s="131"/>
      <c r="K590" s="131"/>
      <c r="L590" s="132"/>
      <c r="M590" s="133"/>
    </row>
    <row r="591" spans="1:13" s="101" customFormat="1" ht="12.75" customHeight="1">
      <c r="A591" s="170">
        <v>10</v>
      </c>
      <c r="B591" s="170" t="s">
        <v>1676</v>
      </c>
      <c r="C591" s="291" t="s">
        <v>1348</v>
      </c>
      <c r="D591" s="292" t="s">
        <v>1626</v>
      </c>
      <c r="E591" s="309">
        <v>16</v>
      </c>
      <c r="F591" s="293"/>
      <c r="G591" s="246">
        <f>SUM(E591*F591:F591)</f>
        <v>0</v>
      </c>
      <c r="H591" s="228"/>
      <c r="I591" s="226"/>
      <c r="J591" s="131"/>
      <c r="K591" s="131"/>
      <c r="L591" s="132"/>
      <c r="M591" s="133"/>
    </row>
    <row r="592" spans="1:13" s="101" customFormat="1" ht="12.75" customHeight="1">
      <c r="A592" s="170">
        <v>11</v>
      </c>
      <c r="B592" s="170" t="s">
        <v>1677</v>
      </c>
      <c r="C592" s="291" t="s">
        <v>1648</v>
      </c>
      <c r="D592" s="292" t="s">
        <v>1626</v>
      </c>
      <c r="E592" s="309">
        <v>7</v>
      </c>
      <c r="F592" s="293"/>
      <c r="G592" s="246">
        <f t="shared" si="30"/>
        <v>0</v>
      </c>
      <c r="H592" s="228"/>
      <c r="I592" s="226"/>
      <c r="J592" s="131"/>
      <c r="K592" s="131"/>
      <c r="L592" s="132"/>
      <c r="M592" s="133"/>
    </row>
    <row r="593" spans="1:13" s="101" customFormat="1" ht="12.75" customHeight="1">
      <c r="A593" s="170">
        <v>12</v>
      </c>
      <c r="B593" s="170" t="s">
        <v>1678</v>
      </c>
      <c r="C593" s="294" t="s">
        <v>291</v>
      </c>
      <c r="D593" s="292" t="s">
        <v>1626</v>
      </c>
      <c r="E593" s="309">
        <v>6</v>
      </c>
      <c r="F593" s="293"/>
      <c r="G593" s="246">
        <f t="shared" si="30"/>
        <v>0</v>
      </c>
      <c r="H593" s="228"/>
      <c r="I593" s="226"/>
      <c r="J593" s="131"/>
      <c r="K593" s="131"/>
      <c r="L593" s="132"/>
      <c r="M593" s="133"/>
    </row>
    <row r="594" spans="1:13" s="101" customFormat="1" ht="12.75" customHeight="1">
      <c r="A594" s="170">
        <v>13</v>
      </c>
      <c r="B594" s="170" t="s">
        <v>1679</v>
      </c>
      <c r="C594" s="294" t="s">
        <v>1649</v>
      </c>
      <c r="D594" s="292" t="s">
        <v>1626</v>
      </c>
      <c r="E594" s="309">
        <v>2</v>
      </c>
      <c r="F594" s="293"/>
      <c r="G594" s="246">
        <f t="shared" si="30"/>
        <v>0</v>
      </c>
      <c r="H594" s="228"/>
      <c r="I594" s="226"/>
      <c r="J594" s="131"/>
      <c r="K594" s="131"/>
      <c r="L594" s="132"/>
      <c r="M594" s="133"/>
    </row>
    <row r="595" spans="1:13" s="101" customFormat="1" ht="12.75" customHeight="1">
      <c r="A595" s="170">
        <v>14</v>
      </c>
      <c r="B595" s="170" t="s">
        <v>1680</v>
      </c>
      <c r="C595" s="294" t="s">
        <v>1650</v>
      </c>
      <c r="D595" s="292" t="s">
        <v>1626</v>
      </c>
      <c r="E595" s="309">
        <v>5</v>
      </c>
      <c r="F595" s="293"/>
      <c r="G595" s="246">
        <f t="shared" si="30"/>
        <v>0</v>
      </c>
      <c r="H595" s="228"/>
      <c r="I595" s="226"/>
      <c r="J595" s="131"/>
      <c r="K595" s="131"/>
      <c r="L595" s="132"/>
      <c r="M595" s="133"/>
    </row>
    <row r="596" spans="1:13" s="101" customFormat="1" ht="12.75" customHeight="1">
      <c r="A596" s="170">
        <v>15</v>
      </c>
      <c r="B596" s="170" t="s">
        <v>1681</v>
      </c>
      <c r="C596" s="294" t="s">
        <v>1651</v>
      </c>
      <c r="D596" s="292" t="s">
        <v>1626</v>
      </c>
      <c r="E596" s="309">
        <v>10</v>
      </c>
      <c r="F596" s="293"/>
      <c r="G596" s="246">
        <f t="shared" si="30"/>
        <v>0</v>
      </c>
      <c r="H596" s="228"/>
      <c r="I596" s="226"/>
      <c r="J596" s="131"/>
      <c r="K596" s="131"/>
      <c r="L596" s="132"/>
      <c r="M596" s="133"/>
    </row>
    <row r="597" spans="1:13" s="101" customFormat="1" ht="12.75" customHeight="1">
      <c r="A597" s="170">
        <v>16</v>
      </c>
      <c r="B597" s="170" t="s">
        <v>1682</v>
      </c>
      <c r="C597" s="294" t="s">
        <v>1652</v>
      </c>
      <c r="D597" s="292" t="s">
        <v>1626</v>
      </c>
      <c r="E597" s="309">
        <v>4</v>
      </c>
      <c r="F597" s="293"/>
      <c r="G597" s="246">
        <f t="shared" si="30"/>
        <v>0</v>
      </c>
      <c r="H597" s="228"/>
      <c r="I597" s="226"/>
      <c r="J597" s="131"/>
      <c r="K597" s="131"/>
      <c r="L597" s="132"/>
      <c r="M597" s="133"/>
    </row>
    <row r="598" spans="1:13" s="101" customFormat="1" ht="12.75" customHeight="1">
      <c r="A598" s="170">
        <v>17</v>
      </c>
      <c r="B598" s="170" t="s">
        <v>1683</v>
      </c>
      <c r="C598" s="291" t="s">
        <v>1653</v>
      </c>
      <c r="D598" s="292" t="s">
        <v>1626</v>
      </c>
      <c r="E598" s="309">
        <v>2</v>
      </c>
      <c r="F598" s="293"/>
      <c r="G598" s="246">
        <f t="shared" si="30"/>
        <v>0</v>
      </c>
      <c r="H598" s="228"/>
      <c r="I598" s="226"/>
      <c r="J598" s="131"/>
      <c r="K598" s="131"/>
      <c r="L598" s="132"/>
      <c r="M598" s="133"/>
    </row>
    <row r="599" spans="1:13" s="101" customFormat="1" ht="12.75" customHeight="1">
      <c r="A599" s="170">
        <v>18</v>
      </c>
      <c r="B599" s="170" t="s">
        <v>1684</v>
      </c>
      <c r="C599" s="291" t="s">
        <v>1654</v>
      </c>
      <c r="D599" s="292" t="s">
        <v>1626</v>
      </c>
      <c r="E599" s="309">
        <v>2</v>
      </c>
      <c r="F599" s="293"/>
      <c r="G599" s="246">
        <f t="shared" si="30"/>
        <v>0</v>
      </c>
      <c r="H599" s="228"/>
      <c r="I599" s="226"/>
      <c r="J599" s="131"/>
      <c r="K599" s="131"/>
      <c r="L599" s="132"/>
      <c r="M599" s="133"/>
    </row>
    <row r="600" spans="1:13" s="101" customFormat="1" ht="12.75" customHeight="1">
      <c r="A600" s="170">
        <v>19</v>
      </c>
      <c r="B600" s="170" t="s">
        <v>1685</v>
      </c>
      <c r="C600" s="291" t="s">
        <v>1655</v>
      </c>
      <c r="D600" s="292" t="s">
        <v>1626</v>
      </c>
      <c r="E600" s="309">
        <v>1</v>
      </c>
      <c r="F600" s="293"/>
      <c r="G600" s="246">
        <f t="shared" si="30"/>
        <v>0</v>
      </c>
      <c r="H600" s="228"/>
      <c r="I600" s="226"/>
      <c r="J600" s="131"/>
      <c r="K600" s="131"/>
      <c r="L600" s="132"/>
      <c r="M600" s="133"/>
    </row>
    <row r="601" spans="1:13" s="101" customFormat="1" ht="12.75" customHeight="1">
      <c r="A601" s="170">
        <v>20</v>
      </c>
      <c r="B601" s="170" t="s">
        <v>1686</v>
      </c>
      <c r="C601" s="295" t="s">
        <v>247</v>
      </c>
      <c r="D601" s="292" t="s">
        <v>1626</v>
      </c>
      <c r="E601" s="310">
        <v>1</v>
      </c>
      <c r="F601" s="296"/>
      <c r="G601" s="246">
        <f>SUM(E601*F601:F601)</f>
        <v>0</v>
      </c>
      <c r="H601" s="228"/>
      <c r="I601" s="226"/>
      <c r="J601" s="131"/>
      <c r="K601" s="131"/>
      <c r="L601" s="132"/>
      <c r="M601" s="133"/>
    </row>
    <row r="602" spans="1:13" s="101" customFormat="1" ht="12.75" customHeight="1">
      <c r="A602" s="170">
        <v>21</v>
      </c>
      <c r="B602" s="170" t="s">
        <v>1687</v>
      </c>
      <c r="C602" s="295" t="s">
        <v>248</v>
      </c>
      <c r="D602" s="292" t="s">
        <v>1626</v>
      </c>
      <c r="E602" s="310">
        <v>1</v>
      </c>
      <c r="F602" s="296"/>
      <c r="G602" s="246">
        <f t="shared" si="30"/>
        <v>0</v>
      </c>
      <c r="H602" s="228"/>
      <c r="I602" s="226"/>
      <c r="J602" s="131"/>
      <c r="K602" s="131"/>
      <c r="L602" s="132"/>
      <c r="M602" s="133"/>
    </row>
    <row r="603" spans="1:13" s="101" customFormat="1" ht="12.75" customHeight="1">
      <c r="A603" s="170">
        <v>22</v>
      </c>
      <c r="B603" s="170" t="s">
        <v>1688</v>
      </c>
      <c r="C603" s="295" t="s">
        <v>1656</v>
      </c>
      <c r="D603" s="292" t="s">
        <v>1626</v>
      </c>
      <c r="E603" s="310">
        <v>1</v>
      </c>
      <c r="F603" s="296"/>
      <c r="G603" s="246">
        <f t="shared" si="30"/>
        <v>0</v>
      </c>
      <c r="H603" s="228"/>
      <c r="I603" s="226"/>
      <c r="J603" s="131"/>
      <c r="K603" s="131"/>
      <c r="L603" s="132"/>
      <c r="M603" s="133"/>
    </row>
    <row r="604" spans="1:13" s="101" customFormat="1" ht="12.75" customHeight="1">
      <c r="A604" s="170">
        <v>23</v>
      </c>
      <c r="B604" s="170" t="s">
        <v>1350</v>
      </c>
      <c r="C604" s="295" t="s">
        <v>1657</v>
      </c>
      <c r="D604" s="292" t="s">
        <v>1626</v>
      </c>
      <c r="E604" s="310">
        <v>1</v>
      </c>
      <c r="F604" s="296"/>
      <c r="G604" s="246">
        <f t="shared" si="30"/>
        <v>0</v>
      </c>
      <c r="H604" s="228"/>
      <c r="I604" s="226"/>
      <c r="J604" s="131"/>
      <c r="K604" s="131"/>
      <c r="L604" s="132"/>
      <c r="M604" s="133"/>
    </row>
    <row r="605" spans="1:13" s="101" customFormat="1" ht="12.75" customHeight="1">
      <c r="A605" s="170">
        <v>24</v>
      </c>
      <c r="B605" s="170" t="s">
        <v>1351</v>
      </c>
      <c r="C605" s="295" t="s">
        <v>1658</v>
      </c>
      <c r="D605" s="292" t="s">
        <v>1626</v>
      </c>
      <c r="E605" s="310">
        <v>1</v>
      </c>
      <c r="F605" s="296"/>
      <c r="G605" s="246">
        <f t="shared" si="30"/>
        <v>0</v>
      </c>
      <c r="H605" s="228"/>
      <c r="I605" s="226"/>
      <c r="J605" s="131"/>
      <c r="K605" s="131"/>
      <c r="L605" s="132"/>
      <c r="M605" s="133"/>
    </row>
    <row r="606" spans="1:13" s="101" customFormat="1" ht="12.75" customHeight="1">
      <c r="A606" s="170">
        <v>25</v>
      </c>
      <c r="B606" s="170" t="s">
        <v>1352</v>
      </c>
      <c r="C606" s="297" t="s">
        <v>1659</v>
      </c>
      <c r="D606" s="292" t="s">
        <v>1626</v>
      </c>
      <c r="E606" s="311">
        <v>2</v>
      </c>
      <c r="F606" s="298"/>
      <c r="G606" s="246">
        <f t="shared" si="30"/>
        <v>0</v>
      </c>
      <c r="H606" s="228"/>
      <c r="I606" s="226"/>
      <c r="J606" s="131"/>
      <c r="K606" s="131"/>
      <c r="L606" s="132"/>
      <c r="M606" s="133"/>
    </row>
    <row r="607" spans="1:13" s="101" customFormat="1" ht="12.75" customHeight="1">
      <c r="A607" s="170">
        <v>26</v>
      </c>
      <c r="B607" s="170" t="s">
        <v>1353</v>
      </c>
      <c r="C607" s="297" t="s">
        <v>249</v>
      </c>
      <c r="D607" s="292" t="s">
        <v>1533</v>
      </c>
      <c r="E607" s="311">
        <v>5</v>
      </c>
      <c r="F607" s="299"/>
      <c r="G607" s="246">
        <f t="shared" si="30"/>
        <v>0</v>
      </c>
      <c r="H607" s="228"/>
      <c r="I607" s="226"/>
      <c r="J607" s="131"/>
      <c r="K607" s="131"/>
      <c r="L607" s="132"/>
      <c r="M607" s="133"/>
    </row>
    <row r="608" spans="1:13" s="101" customFormat="1" ht="12.75" customHeight="1">
      <c r="A608" s="170">
        <v>27</v>
      </c>
      <c r="B608" s="170" t="s">
        <v>1381</v>
      </c>
      <c r="C608" s="297" t="s">
        <v>250</v>
      </c>
      <c r="D608" s="292" t="s">
        <v>1626</v>
      </c>
      <c r="E608" s="311">
        <v>2</v>
      </c>
      <c r="F608" s="299"/>
      <c r="G608" s="246">
        <f t="shared" si="30"/>
        <v>0</v>
      </c>
      <c r="H608" s="228"/>
      <c r="I608" s="226"/>
      <c r="J608" s="131"/>
      <c r="K608" s="131"/>
      <c r="L608" s="132"/>
      <c r="M608" s="133"/>
    </row>
    <row r="609" spans="1:13" s="101" customFormat="1" ht="12.75" customHeight="1">
      <c r="A609" s="170">
        <v>28</v>
      </c>
      <c r="B609" s="170" t="s">
        <v>1689</v>
      </c>
      <c r="C609" s="297" t="s">
        <v>251</v>
      </c>
      <c r="D609" s="292" t="s">
        <v>1626</v>
      </c>
      <c r="E609" s="311">
        <v>2</v>
      </c>
      <c r="F609" s="299"/>
      <c r="G609" s="249">
        <f aca="true" t="shared" si="31" ref="G609:G627">SUM(F609*E609)</f>
        <v>0</v>
      </c>
      <c r="H609" s="228"/>
      <c r="I609" s="226"/>
      <c r="J609" s="131"/>
      <c r="K609" s="131"/>
      <c r="L609" s="132"/>
      <c r="M609" s="133"/>
    </row>
    <row r="610" spans="1:13" s="101" customFormat="1" ht="12.75" customHeight="1">
      <c r="A610" s="170">
        <v>29</v>
      </c>
      <c r="B610" s="170" t="s">
        <v>1690</v>
      </c>
      <c r="C610" s="297" t="s">
        <v>1660</v>
      </c>
      <c r="D610" s="292" t="s">
        <v>1626</v>
      </c>
      <c r="E610" s="311">
        <v>1</v>
      </c>
      <c r="F610" s="298"/>
      <c r="G610" s="249">
        <f t="shared" si="31"/>
        <v>0</v>
      </c>
      <c r="H610" s="228"/>
      <c r="I610" s="226"/>
      <c r="J610" s="131"/>
      <c r="K610" s="131"/>
      <c r="L610" s="132"/>
      <c r="M610" s="133"/>
    </row>
    <row r="611" spans="1:13" s="101" customFormat="1" ht="12.75" customHeight="1">
      <c r="A611" s="170">
        <v>30</v>
      </c>
      <c r="B611" s="170" t="s">
        <v>1691</v>
      </c>
      <c r="C611" s="297" t="s">
        <v>1661</v>
      </c>
      <c r="D611" s="292" t="s">
        <v>1626</v>
      </c>
      <c r="E611" s="311">
        <v>1</v>
      </c>
      <c r="F611" s="298"/>
      <c r="G611" s="249">
        <f t="shared" si="31"/>
        <v>0</v>
      </c>
      <c r="H611" s="228"/>
      <c r="I611" s="226"/>
      <c r="J611" s="131"/>
      <c r="K611" s="131"/>
      <c r="L611" s="132"/>
      <c r="M611" s="133"/>
    </row>
    <row r="612" spans="1:13" s="101" customFormat="1" ht="12.75" customHeight="1">
      <c r="A612" s="170">
        <v>31</v>
      </c>
      <c r="B612" s="170" t="s">
        <v>1692</v>
      </c>
      <c r="C612" s="297" t="s">
        <v>1662</v>
      </c>
      <c r="D612" s="292" t="s">
        <v>1626</v>
      </c>
      <c r="E612" s="311">
        <v>1</v>
      </c>
      <c r="F612" s="298"/>
      <c r="G612" s="249">
        <f t="shared" si="31"/>
        <v>0</v>
      </c>
      <c r="H612" s="228"/>
      <c r="I612" s="226"/>
      <c r="J612" s="131"/>
      <c r="K612" s="131"/>
      <c r="L612" s="132"/>
      <c r="M612" s="133"/>
    </row>
    <row r="613" spans="1:13" s="101" customFormat="1" ht="12.75" customHeight="1">
      <c r="A613" s="170">
        <v>32</v>
      </c>
      <c r="B613" s="170" t="s">
        <v>1693</v>
      </c>
      <c r="C613" s="297" t="s">
        <v>1663</v>
      </c>
      <c r="D613" s="292" t="s">
        <v>1626</v>
      </c>
      <c r="E613" s="311">
        <v>1</v>
      </c>
      <c r="F613" s="298"/>
      <c r="G613" s="249">
        <f t="shared" si="31"/>
        <v>0</v>
      </c>
      <c r="H613" s="228"/>
      <c r="I613" s="226"/>
      <c r="J613" s="131"/>
      <c r="K613" s="131"/>
      <c r="L613" s="132"/>
      <c r="M613" s="133"/>
    </row>
    <row r="614" spans="1:13" s="101" customFormat="1" ht="12.75" customHeight="1">
      <c r="A614" s="170">
        <v>33</v>
      </c>
      <c r="B614" s="170" t="s">
        <v>1694</v>
      </c>
      <c r="C614" s="297" t="s">
        <v>252</v>
      </c>
      <c r="D614" s="292" t="s">
        <v>1626</v>
      </c>
      <c r="E614" s="311">
        <v>1</v>
      </c>
      <c r="F614" s="298"/>
      <c r="G614" s="249">
        <f t="shared" si="31"/>
        <v>0</v>
      </c>
      <c r="H614" s="228"/>
      <c r="I614" s="226"/>
      <c r="J614" s="131"/>
      <c r="K614" s="131"/>
      <c r="L614" s="132"/>
      <c r="M614" s="133"/>
    </row>
    <row r="615" spans="1:13" s="101" customFormat="1" ht="12.75" customHeight="1">
      <c r="A615" s="170">
        <v>34</v>
      </c>
      <c r="B615" s="170" t="s">
        <v>1695</v>
      </c>
      <c r="C615" s="300" t="s">
        <v>253</v>
      </c>
      <c r="D615" s="292" t="s">
        <v>1626</v>
      </c>
      <c r="E615" s="312">
        <v>1</v>
      </c>
      <c r="F615" s="298"/>
      <c r="G615" s="249">
        <f t="shared" si="31"/>
        <v>0</v>
      </c>
      <c r="H615" s="228"/>
      <c r="I615" s="226"/>
      <c r="J615" s="131"/>
      <c r="K615" s="131"/>
      <c r="L615" s="132"/>
      <c r="M615" s="133"/>
    </row>
    <row r="616" spans="1:13" s="101" customFormat="1" ht="12.75" customHeight="1">
      <c r="A616" s="170">
        <v>35</v>
      </c>
      <c r="B616" s="170" t="s">
        <v>1696</v>
      </c>
      <c r="C616" s="300" t="s">
        <v>254</v>
      </c>
      <c r="D616" s="292" t="s">
        <v>1626</v>
      </c>
      <c r="E616" s="312">
        <v>1</v>
      </c>
      <c r="F616" s="298"/>
      <c r="G616" s="249">
        <f t="shared" si="31"/>
        <v>0</v>
      </c>
      <c r="H616" s="228"/>
      <c r="I616" s="226"/>
      <c r="J616" s="131"/>
      <c r="K616" s="131"/>
      <c r="L616" s="132"/>
      <c r="M616" s="133"/>
    </row>
    <row r="617" spans="1:13" s="101" customFormat="1" ht="12.75" customHeight="1">
      <c r="A617" s="170">
        <v>36</v>
      </c>
      <c r="B617" s="170" t="s">
        <v>1697</v>
      </c>
      <c r="C617" s="300" t="s">
        <v>255</v>
      </c>
      <c r="D617" s="292" t="s">
        <v>1626</v>
      </c>
      <c r="E617" s="312">
        <v>2</v>
      </c>
      <c r="F617" s="298"/>
      <c r="G617" s="249">
        <f t="shared" si="31"/>
        <v>0</v>
      </c>
      <c r="H617" s="228"/>
      <c r="I617" s="226"/>
      <c r="J617" s="131"/>
      <c r="K617" s="131"/>
      <c r="L617" s="132"/>
      <c r="M617" s="133"/>
    </row>
    <row r="618" spans="1:13" s="101" customFormat="1" ht="12.75" customHeight="1">
      <c r="A618" s="170">
        <v>37</v>
      </c>
      <c r="B618" s="170" t="s">
        <v>1698</v>
      </c>
      <c r="C618" s="300" t="s">
        <v>256</v>
      </c>
      <c r="D618" s="292" t="s">
        <v>1626</v>
      </c>
      <c r="E618" s="312">
        <v>2</v>
      </c>
      <c r="F618" s="298"/>
      <c r="G618" s="249">
        <f>SUM(F618*E618)</f>
        <v>0</v>
      </c>
      <c r="H618" s="228"/>
      <c r="I618" s="226"/>
      <c r="J618" s="131"/>
      <c r="K618" s="131"/>
      <c r="L618" s="132"/>
      <c r="M618" s="133"/>
    </row>
    <row r="619" spans="1:13" s="101" customFormat="1" ht="12.75" customHeight="1">
      <c r="A619" s="170">
        <v>38</v>
      </c>
      <c r="B619" s="170" t="s">
        <v>1699</v>
      </c>
      <c r="C619" s="300" t="s">
        <v>257</v>
      </c>
      <c r="D619" s="292" t="s">
        <v>1626</v>
      </c>
      <c r="E619" s="312">
        <v>9</v>
      </c>
      <c r="F619" s="298"/>
      <c r="G619" s="249">
        <f t="shared" si="31"/>
        <v>0</v>
      </c>
      <c r="H619" s="228"/>
      <c r="I619" s="226"/>
      <c r="J619" s="131"/>
      <c r="K619" s="131"/>
      <c r="L619" s="132"/>
      <c r="M619" s="133"/>
    </row>
    <row r="620" spans="1:13" s="101" customFormat="1" ht="12.75" customHeight="1">
      <c r="A620" s="170">
        <v>39</v>
      </c>
      <c r="B620" s="170" t="s">
        <v>1700</v>
      </c>
      <c r="C620" s="300" t="s">
        <v>258</v>
      </c>
      <c r="D620" s="292" t="s">
        <v>1626</v>
      </c>
      <c r="E620" s="312">
        <v>1</v>
      </c>
      <c r="F620" s="298"/>
      <c r="G620" s="249">
        <f t="shared" si="31"/>
        <v>0</v>
      </c>
      <c r="H620" s="228"/>
      <c r="I620" s="226"/>
      <c r="J620" s="131"/>
      <c r="K620" s="131"/>
      <c r="L620" s="132"/>
      <c r="M620" s="133"/>
    </row>
    <row r="621" spans="1:13" s="101" customFormat="1" ht="12.75" customHeight="1">
      <c r="A621" s="170">
        <v>40</v>
      </c>
      <c r="B621" s="170" t="s">
        <v>1701</v>
      </c>
      <c r="C621" s="300" t="s">
        <v>259</v>
      </c>
      <c r="D621" s="292" t="s">
        <v>1626</v>
      </c>
      <c r="E621" s="312">
        <v>5</v>
      </c>
      <c r="F621" s="298"/>
      <c r="G621" s="249">
        <f t="shared" si="31"/>
        <v>0</v>
      </c>
      <c r="H621" s="228"/>
      <c r="I621" s="226"/>
      <c r="J621" s="131"/>
      <c r="K621" s="131"/>
      <c r="L621" s="132"/>
      <c r="M621" s="133"/>
    </row>
    <row r="622" spans="1:13" s="101" customFormat="1" ht="12.75" customHeight="1">
      <c r="A622" s="170">
        <v>41</v>
      </c>
      <c r="B622" s="170" t="s">
        <v>1702</v>
      </c>
      <c r="C622" s="300" t="s">
        <v>260</v>
      </c>
      <c r="D622" s="292" t="s">
        <v>1626</v>
      </c>
      <c r="E622" s="312">
        <v>2</v>
      </c>
      <c r="F622" s="298"/>
      <c r="G622" s="249">
        <f>SUM(F622*E622)</f>
        <v>0</v>
      </c>
      <c r="H622" s="228"/>
      <c r="I622" s="226"/>
      <c r="J622" s="131"/>
      <c r="K622" s="131"/>
      <c r="L622" s="132"/>
      <c r="M622" s="133"/>
    </row>
    <row r="623" spans="1:13" s="101" customFormat="1" ht="12.75" customHeight="1">
      <c r="A623" s="170">
        <v>42</v>
      </c>
      <c r="B623" s="170" t="s">
        <v>1703</v>
      </c>
      <c r="C623" s="300" t="s">
        <v>261</v>
      </c>
      <c r="D623" s="292" t="s">
        <v>1626</v>
      </c>
      <c r="E623" s="312">
        <v>1</v>
      </c>
      <c r="F623" s="298"/>
      <c r="G623" s="249">
        <f>SUM(F623*E623)</f>
        <v>0</v>
      </c>
      <c r="H623" s="228"/>
      <c r="I623" s="226"/>
      <c r="J623" s="131"/>
      <c r="K623" s="131"/>
      <c r="L623" s="132"/>
      <c r="M623" s="133"/>
    </row>
    <row r="624" spans="1:13" s="101" customFormat="1" ht="12.75" customHeight="1">
      <c r="A624" s="170">
        <v>43</v>
      </c>
      <c r="B624" s="170" t="s">
        <v>1704</v>
      </c>
      <c r="C624" s="300" t="s">
        <v>262</v>
      </c>
      <c r="D624" s="292" t="s">
        <v>1626</v>
      </c>
      <c r="E624" s="312">
        <v>1</v>
      </c>
      <c r="F624" s="298"/>
      <c r="G624" s="249">
        <f>SUM(F624*E624)</f>
        <v>0</v>
      </c>
      <c r="H624" s="228"/>
      <c r="I624" s="226"/>
      <c r="J624" s="131"/>
      <c r="K624" s="131"/>
      <c r="L624" s="132"/>
      <c r="M624" s="133"/>
    </row>
    <row r="625" spans="1:13" s="101" customFormat="1" ht="12.75" customHeight="1">
      <c r="A625" s="170">
        <v>44</v>
      </c>
      <c r="B625" s="170" t="s">
        <v>1705</v>
      </c>
      <c r="C625" s="300" t="s">
        <v>263</v>
      </c>
      <c r="D625" s="292" t="s">
        <v>1626</v>
      </c>
      <c r="E625" s="312">
        <v>2</v>
      </c>
      <c r="F625" s="298"/>
      <c r="G625" s="249">
        <f t="shared" si="31"/>
        <v>0</v>
      </c>
      <c r="H625" s="228"/>
      <c r="I625" s="226"/>
      <c r="J625" s="131"/>
      <c r="K625" s="131"/>
      <c r="L625" s="132"/>
      <c r="M625" s="133"/>
    </row>
    <row r="626" spans="1:13" s="101" customFormat="1" ht="12.75" customHeight="1">
      <c r="A626" s="170">
        <v>45</v>
      </c>
      <c r="B626" s="170" t="s">
        <v>1706</v>
      </c>
      <c r="C626" s="300" t="s">
        <v>264</v>
      </c>
      <c r="D626" s="292" t="s">
        <v>1626</v>
      </c>
      <c r="E626" s="312">
        <v>3</v>
      </c>
      <c r="F626" s="298"/>
      <c r="G626" s="249">
        <f t="shared" si="31"/>
        <v>0</v>
      </c>
      <c r="H626" s="228"/>
      <c r="I626" s="226"/>
      <c r="J626" s="131"/>
      <c r="K626" s="131"/>
      <c r="L626" s="132"/>
      <c r="M626" s="133"/>
    </row>
    <row r="627" spans="1:13" s="101" customFormat="1" ht="12.75" customHeight="1">
      <c r="A627" s="170">
        <v>46</v>
      </c>
      <c r="B627" s="170" t="s">
        <v>1707</v>
      </c>
      <c r="C627" s="300" t="s">
        <v>1664</v>
      </c>
      <c r="D627" s="292" t="s">
        <v>1626</v>
      </c>
      <c r="E627" s="312">
        <v>1</v>
      </c>
      <c r="F627" s="298"/>
      <c r="G627" s="249">
        <f t="shared" si="31"/>
        <v>0</v>
      </c>
      <c r="H627" s="228"/>
      <c r="I627" s="226"/>
      <c r="J627" s="131"/>
      <c r="K627" s="131"/>
      <c r="L627" s="132"/>
      <c r="M627" s="133"/>
    </row>
    <row r="628" spans="1:13" s="101" customFormat="1" ht="12.75" customHeight="1">
      <c r="A628" s="170">
        <v>47</v>
      </c>
      <c r="B628" s="170" t="s">
        <v>1708</v>
      </c>
      <c r="C628" s="300" t="s">
        <v>265</v>
      </c>
      <c r="D628" s="292" t="s">
        <v>1626</v>
      </c>
      <c r="E628" s="312">
        <v>1</v>
      </c>
      <c r="F628" s="298"/>
      <c r="G628" s="248">
        <f aca="true" t="shared" si="32" ref="G628:G662">SUM(E628*F628)</f>
        <v>0</v>
      </c>
      <c r="H628" s="228"/>
      <c r="I628" s="226"/>
      <c r="J628" s="131"/>
      <c r="K628" s="131"/>
      <c r="L628" s="132"/>
      <c r="M628" s="133"/>
    </row>
    <row r="629" spans="1:13" s="101" customFormat="1" ht="12.75" customHeight="1">
      <c r="A629" s="170">
        <v>48</v>
      </c>
      <c r="B629" s="170" t="s">
        <v>1709</v>
      </c>
      <c r="C629" s="300" t="s">
        <v>266</v>
      </c>
      <c r="D629" s="292" t="s">
        <v>1626</v>
      </c>
      <c r="E629" s="312">
        <v>1</v>
      </c>
      <c r="F629" s="298"/>
      <c r="G629" s="248">
        <f t="shared" si="32"/>
        <v>0</v>
      </c>
      <c r="H629" s="228"/>
      <c r="I629" s="226"/>
      <c r="J629" s="131"/>
      <c r="K629" s="131"/>
      <c r="L629" s="132"/>
      <c r="M629" s="133"/>
    </row>
    <row r="630" spans="1:13" s="101" customFormat="1" ht="12.75" customHeight="1">
      <c r="A630" s="170">
        <v>49</v>
      </c>
      <c r="B630" s="170" t="s">
        <v>1710</v>
      </c>
      <c r="C630" s="300" t="s">
        <v>267</v>
      </c>
      <c r="D630" s="292" t="s">
        <v>1626</v>
      </c>
      <c r="E630" s="312">
        <v>1</v>
      </c>
      <c r="F630" s="298"/>
      <c r="G630" s="248">
        <f t="shared" si="32"/>
        <v>0</v>
      </c>
      <c r="H630" s="228"/>
      <c r="I630" s="226"/>
      <c r="J630" s="131"/>
      <c r="K630" s="131"/>
      <c r="L630" s="132"/>
      <c r="M630" s="133"/>
    </row>
    <row r="631" spans="1:13" s="101" customFormat="1" ht="12.75" customHeight="1">
      <c r="A631" s="170">
        <v>50</v>
      </c>
      <c r="B631" s="170" t="s">
        <v>1711</v>
      </c>
      <c r="C631" s="300" t="s">
        <v>268</v>
      </c>
      <c r="D631" s="292" t="s">
        <v>1626</v>
      </c>
      <c r="E631" s="312">
        <v>1</v>
      </c>
      <c r="F631" s="298"/>
      <c r="G631" s="248">
        <f t="shared" si="32"/>
        <v>0</v>
      </c>
      <c r="H631" s="228"/>
      <c r="I631" s="226"/>
      <c r="J631" s="131"/>
      <c r="K631" s="131"/>
      <c r="L631" s="132"/>
      <c r="M631" s="133"/>
    </row>
    <row r="632" spans="1:13" s="101" customFormat="1" ht="12.75" customHeight="1">
      <c r="A632" s="170">
        <v>51</v>
      </c>
      <c r="B632" s="170" t="s">
        <v>1712</v>
      </c>
      <c r="C632" s="300" t="s">
        <v>269</v>
      </c>
      <c r="D632" s="292" t="s">
        <v>1626</v>
      </c>
      <c r="E632" s="312">
        <v>2</v>
      </c>
      <c r="F632" s="298"/>
      <c r="G632" s="248">
        <f t="shared" si="32"/>
        <v>0</v>
      </c>
      <c r="H632" s="228"/>
      <c r="I632" s="226"/>
      <c r="J632" s="131"/>
      <c r="K632" s="131"/>
      <c r="L632" s="132"/>
      <c r="M632" s="133"/>
    </row>
    <row r="633" spans="1:13" s="101" customFormat="1" ht="12.75" customHeight="1">
      <c r="A633" s="170">
        <v>52</v>
      </c>
      <c r="B633" s="170" t="s">
        <v>1713</v>
      </c>
      <c r="C633" s="300" t="s">
        <v>270</v>
      </c>
      <c r="D633" s="292" t="s">
        <v>1626</v>
      </c>
      <c r="E633" s="312">
        <v>2</v>
      </c>
      <c r="F633" s="298"/>
      <c r="G633" s="248">
        <f t="shared" si="32"/>
        <v>0</v>
      </c>
      <c r="H633" s="228"/>
      <c r="I633" s="226"/>
      <c r="J633" s="131"/>
      <c r="K633" s="131"/>
      <c r="L633" s="132"/>
      <c r="M633" s="133"/>
    </row>
    <row r="634" spans="1:13" s="101" customFormat="1" ht="12.75" customHeight="1">
      <c r="A634" s="170">
        <v>53</v>
      </c>
      <c r="B634" s="170" t="s">
        <v>1714</v>
      </c>
      <c r="C634" s="300" t="s">
        <v>271</v>
      </c>
      <c r="D634" s="292" t="s">
        <v>1626</v>
      </c>
      <c r="E634" s="312">
        <v>2</v>
      </c>
      <c r="F634" s="298"/>
      <c r="G634" s="248">
        <f>SUM(E634*F634)</f>
        <v>0</v>
      </c>
      <c r="H634" s="228"/>
      <c r="I634" s="226"/>
      <c r="J634" s="131"/>
      <c r="K634" s="131"/>
      <c r="L634" s="132"/>
      <c r="M634" s="133"/>
    </row>
    <row r="635" spans="1:13" s="101" customFormat="1" ht="12.75" customHeight="1">
      <c r="A635" s="170">
        <v>54</v>
      </c>
      <c r="B635" s="170" t="s">
        <v>1715</v>
      </c>
      <c r="C635" s="300" t="s">
        <v>272</v>
      </c>
      <c r="D635" s="292" t="s">
        <v>1626</v>
      </c>
      <c r="E635" s="312">
        <v>2</v>
      </c>
      <c r="F635" s="298"/>
      <c r="G635" s="248">
        <f aca="true" t="shared" si="33" ref="G635:G641">SUM(E635*F635)</f>
        <v>0</v>
      </c>
      <c r="H635" s="228"/>
      <c r="I635" s="226"/>
      <c r="J635" s="131"/>
      <c r="K635" s="131"/>
      <c r="L635" s="132"/>
      <c r="M635" s="133"/>
    </row>
    <row r="636" spans="1:13" s="101" customFormat="1" ht="12.75" customHeight="1">
      <c r="A636" s="170">
        <v>55</v>
      </c>
      <c r="B636" s="170" t="s">
        <v>1716</v>
      </c>
      <c r="C636" s="300" t="s">
        <v>273</v>
      </c>
      <c r="D636" s="292" t="s">
        <v>1626</v>
      </c>
      <c r="E636" s="312">
        <v>1</v>
      </c>
      <c r="F636" s="298"/>
      <c r="G636" s="248">
        <f t="shared" si="33"/>
        <v>0</v>
      </c>
      <c r="H636" s="228"/>
      <c r="I636" s="226"/>
      <c r="J636" s="131"/>
      <c r="K636" s="131"/>
      <c r="L636" s="132"/>
      <c r="M636" s="133"/>
    </row>
    <row r="637" spans="1:13" s="101" customFormat="1" ht="12.75" customHeight="1">
      <c r="A637" s="170">
        <v>56</v>
      </c>
      <c r="B637" s="170" t="s">
        <v>1717</v>
      </c>
      <c r="C637" s="300" t="s">
        <v>274</v>
      </c>
      <c r="D637" s="292" t="s">
        <v>1626</v>
      </c>
      <c r="E637" s="312">
        <v>3</v>
      </c>
      <c r="F637" s="298"/>
      <c r="G637" s="248">
        <f t="shared" si="33"/>
        <v>0</v>
      </c>
      <c r="H637" s="228"/>
      <c r="I637" s="226"/>
      <c r="J637" s="131"/>
      <c r="K637" s="131"/>
      <c r="L637" s="132"/>
      <c r="M637" s="133"/>
    </row>
    <row r="638" spans="1:13" s="101" customFormat="1" ht="12.75" customHeight="1">
      <c r="A638" s="170">
        <v>57</v>
      </c>
      <c r="B638" s="170" t="s">
        <v>1718</v>
      </c>
      <c r="C638" s="300" t="s">
        <v>275</v>
      </c>
      <c r="D638" s="292" t="s">
        <v>1626</v>
      </c>
      <c r="E638" s="312">
        <v>4</v>
      </c>
      <c r="F638" s="298"/>
      <c r="G638" s="248">
        <f t="shared" si="33"/>
        <v>0</v>
      </c>
      <c r="H638" s="228"/>
      <c r="I638" s="226"/>
      <c r="J638" s="131"/>
      <c r="K638" s="131"/>
      <c r="L638" s="132"/>
      <c r="M638" s="133"/>
    </row>
    <row r="639" spans="1:13" s="101" customFormat="1" ht="12.75" customHeight="1">
      <c r="A639" s="170">
        <v>58</v>
      </c>
      <c r="B639" s="170" t="s">
        <v>1719</v>
      </c>
      <c r="C639" s="301" t="s">
        <v>276</v>
      </c>
      <c r="D639" s="292" t="s">
        <v>1626</v>
      </c>
      <c r="E639" s="312">
        <v>35</v>
      </c>
      <c r="F639" s="298"/>
      <c r="G639" s="248">
        <f t="shared" si="33"/>
        <v>0</v>
      </c>
      <c r="H639" s="228"/>
      <c r="I639" s="226"/>
      <c r="J639" s="131"/>
      <c r="K639" s="131"/>
      <c r="L639" s="132"/>
      <c r="M639" s="133"/>
    </row>
    <row r="640" spans="1:13" s="101" customFormat="1" ht="12.75" customHeight="1">
      <c r="A640" s="170">
        <v>59</v>
      </c>
      <c r="B640" s="170" t="s">
        <v>1720</v>
      </c>
      <c r="C640" s="301" t="s">
        <v>277</v>
      </c>
      <c r="D640" s="292" t="s">
        <v>1626</v>
      </c>
      <c r="E640" s="312">
        <v>16</v>
      </c>
      <c r="F640" s="298"/>
      <c r="G640" s="248">
        <f t="shared" si="33"/>
        <v>0</v>
      </c>
      <c r="H640" s="228"/>
      <c r="I640" s="226"/>
      <c r="J640" s="131"/>
      <c r="K640" s="131"/>
      <c r="L640" s="132"/>
      <c r="M640" s="133"/>
    </row>
    <row r="641" spans="1:13" s="101" customFormat="1" ht="12.75" customHeight="1">
      <c r="A641" s="170">
        <v>60</v>
      </c>
      <c r="B641" s="170" t="s">
        <v>1721</v>
      </c>
      <c r="C641" s="301" t="s">
        <v>278</v>
      </c>
      <c r="D641" s="292" t="s">
        <v>1626</v>
      </c>
      <c r="E641" s="312">
        <v>16</v>
      </c>
      <c r="F641" s="298"/>
      <c r="G641" s="248">
        <f t="shared" si="33"/>
        <v>0</v>
      </c>
      <c r="H641" s="228"/>
      <c r="I641" s="226"/>
      <c r="J641" s="131"/>
      <c r="K641" s="131"/>
      <c r="L641" s="132"/>
      <c r="M641" s="133"/>
    </row>
    <row r="642" spans="1:13" s="101" customFormat="1" ht="12.75" customHeight="1">
      <c r="A642" s="170">
        <v>61</v>
      </c>
      <c r="B642" s="170" t="s">
        <v>1722</v>
      </c>
      <c r="C642" s="301" t="s">
        <v>279</v>
      </c>
      <c r="D642" s="292" t="s">
        <v>1626</v>
      </c>
      <c r="E642" s="312">
        <v>51</v>
      </c>
      <c r="F642" s="298"/>
      <c r="G642" s="248">
        <f t="shared" si="32"/>
        <v>0</v>
      </c>
      <c r="H642" s="228"/>
      <c r="I642" s="226"/>
      <c r="J642" s="131"/>
      <c r="K642" s="131"/>
      <c r="L642" s="132"/>
      <c r="M642" s="133"/>
    </row>
    <row r="643" spans="1:13" s="101" customFormat="1" ht="12.75" customHeight="1">
      <c r="A643" s="170">
        <v>62</v>
      </c>
      <c r="B643" s="170" t="s">
        <v>1723</v>
      </c>
      <c r="C643" s="302" t="s">
        <v>280</v>
      </c>
      <c r="D643" s="303" t="s">
        <v>1533</v>
      </c>
      <c r="E643" s="313">
        <v>24</v>
      </c>
      <c r="F643" s="304"/>
      <c r="G643" s="248">
        <f t="shared" si="32"/>
        <v>0</v>
      </c>
      <c r="H643" s="228"/>
      <c r="I643" s="226"/>
      <c r="J643" s="131"/>
      <c r="K643" s="131"/>
      <c r="L643" s="132"/>
      <c r="M643" s="133"/>
    </row>
    <row r="644" spans="1:13" s="101" customFormat="1" ht="12.75" customHeight="1">
      <c r="A644" s="170">
        <v>63</v>
      </c>
      <c r="B644" s="170" t="s">
        <v>1724</v>
      </c>
      <c r="C644" s="302" t="s">
        <v>281</v>
      </c>
      <c r="D644" s="303" t="s">
        <v>1533</v>
      </c>
      <c r="E644" s="313">
        <v>30</v>
      </c>
      <c r="F644" s="304"/>
      <c r="G644" s="248">
        <f t="shared" si="32"/>
        <v>0</v>
      </c>
      <c r="H644" s="228"/>
      <c r="I644" s="226"/>
      <c r="J644" s="131"/>
      <c r="K644" s="131"/>
      <c r="L644" s="132"/>
      <c r="M644" s="133"/>
    </row>
    <row r="645" spans="1:13" s="101" customFormat="1" ht="12.75" customHeight="1">
      <c r="A645" s="170">
        <v>64</v>
      </c>
      <c r="B645" s="170" t="s">
        <v>1725</v>
      </c>
      <c r="C645" s="302" t="s">
        <v>282</v>
      </c>
      <c r="D645" s="303" t="s">
        <v>1533</v>
      </c>
      <c r="E645" s="313">
        <v>52</v>
      </c>
      <c r="F645" s="304"/>
      <c r="G645" s="248">
        <f t="shared" si="32"/>
        <v>0</v>
      </c>
      <c r="H645" s="228"/>
      <c r="I645" s="226"/>
      <c r="J645" s="131"/>
      <c r="K645" s="131"/>
      <c r="L645" s="132"/>
      <c r="M645" s="133"/>
    </row>
    <row r="646" spans="1:13" s="101" customFormat="1" ht="12.75" customHeight="1">
      <c r="A646" s="170">
        <v>65</v>
      </c>
      <c r="B646" s="170" t="s">
        <v>1726</v>
      </c>
      <c r="C646" s="302" t="s">
        <v>283</v>
      </c>
      <c r="D646" s="303" t="s">
        <v>1533</v>
      </c>
      <c r="E646" s="313">
        <v>92</v>
      </c>
      <c r="F646" s="304"/>
      <c r="G646" s="248">
        <f t="shared" si="32"/>
        <v>0</v>
      </c>
      <c r="H646" s="228"/>
      <c r="I646" s="226"/>
      <c r="J646" s="131"/>
      <c r="K646" s="131"/>
      <c r="L646" s="132"/>
      <c r="M646" s="133"/>
    </row>
    <row r="647" spans="1:13" s="101" customFormat="1" ht="12.75" customHeight="1">
      <c r="A647" s="170">
        <v>66</v>
      </c>
      <c r="B647" s="170" t="s">
        <v>292</v>
      </c>
      <c r="C647" s="302" t="s">
        <v>284</v>
      </c>
      <c r="D647" s="303" t="s">
        <v>1533</v>
      </c>
      <c r="E647" s="313">
        <v>54</v>
      </c>
      <c r="F647" s="304"/>
      <c r="G647" s="248">
        <f t="shared" si="32"/>
        <v>0</v>
      </c>
      <c r="H647" s="228"/>
      <c r="I647" s="226"/>
      <c r="J647" s="131"/>
      <c r="K647" s="131"/>
      <c r="L647" s="132"/>
      <c r="M647" s="133"/>
    </row>
    <row r="648" spans="1:13" s="101" customFormat="1" ht="12.75" customHeight="1">
      <c r="A648" s="170">
        <v>67</v>
      </c>
      <c r="B648" s="170" t="s">
        <v>293</v>
      </c>
      <c r="C648" s="302" t="s">
        <v>285</v>
      </c>
      <c r="D648" s="303" t="s">
        <v>1533</v>
      </c>
      <c r="E648" s="313">
        <v>6</v>
      </c>
      <c r="F648" s="304"/>
      <c r="G648" s="248">
        <f t="shared" si="32"/>
        <v>0</v>
      </c>
      <c r="H648" s="228"/>
      <c r="I648" s="226"/>
      <c r="J648" s="131"/>
      <c r="K648" s="131"/>
      <c r="L648" s="132"/>
      <c r="M648" s="133"/>
    </row>
    <row r="649" spans="1:13" s="101" customFormat="1" ht="12.75" customHeight="1">
      <c r="A649" s="170">
        <v>68</v>
      </c>
      <c r="B649" s="170" t="s">
        <v>294</v>
      </c>
      <c r="C649" s="302" t="s">
        <v>1665</v>
      </c>
      <c r="D649" s="305" t="s">
        <v>1533</v>
      </c>
      <c r="E649" s="314">
        <v>186</v>
      </c>
      <c r="F649" s="306"/>
      <c r="G649" s="248">
        <f t="shared" si="32"/>
        <v>0</v>
      </c>
      <c r="H649" s="228"/>
      <c r="I649" s="226"/>
      <c r="J649" s="131"/>
      <c r="K649" s="131"/>
      <c r="L649" s="132"/>
      <c r="M649" s="133"/>
    </row>
    <row r="650" spans="1:13" s="101" customFormat="1" ht="12.75" customHeight="1">
      <c r="A650" s="170">
        <v>69</v>
      </c>
      <c r="B650" s="170" t="s">
        <v>295</v>
      </c>
      <c r="C650" s="302" t="s">
        <v>1666</v>
      </c>
      <c r="D650" s="305" t="s">
        <v>1533</v>
      </c>
      <c r="E650" s="314">
        <v>90</v>
      </c>
      <c r="F650" s="306"/>
      <c r="G650" s="248">
        <f t="shared" si="32"/>
        <v>0</v>
      </c>
      <c r="H650" s="228"/>
      <c r="I650" s="226"/>
      <c r="J650" s="131"/>
      <c r="K650" s="131"/>
      <c r="L650" s="132"/>
      <c r="M650" s="133"/>
    </row>
    <row r="651" spans="1:13" s="101" customFormat="1" ht="12.75" customHeight="1">
      <c r="A651" s="170">
        <v>70</v>
      </c>
      <c r="B651" s="170" t="s">
        <v>296</v>
      </c>
      <c r="C651" s="302" t="s">
        <v>1667</v>
      </c>
      <c r="D651" s="305" t="s">
        <v>1533</v>
      </c>
      <c r="E651" s="314">
        <v>90</v>
      </c>
      <c r="F651" s="306"/>
      <c r="G651" s="248">
        <f t="shared" si="32"/>
        <v>0</v>
      </c>
      <c r="H651" s="228"/>
      <c r="I651" s="226"/>
      <c r="J651" s="131"/>
      <c r="K651" s="131"/>
      <c r="L651" s="132"/>
      <c r="M651" s="133"/>
    </row>
    <row r="652" spans="1:13" s="101" customFormat="1" ht="12.75" customHeight="1">
      <c r="A652" s="170">
        <v>71</v>
      </c>
      <c r="B652" s="170" t="s">
        <v>297</v>
      </c>
      <c r="C652" s="302" t="s">
        <v>1668</v>
      </c>
      <c r="D652" s="305" t="s">
        <v>1533</v>
      </c>
      <c r="E652" s="314">
        <v>84</v>
      </c>
      <c r="F652" s="306"/>
      <c r="G652" s="248">
        <f t="shared" si="32"/>
        <v>0</v>
      </c>
      <c r="H652" s="228"/>
      <c r="I652" s="226"/>
      <c r="J652" s="131"/>
      <c r="K652" s="131"/>
      <c r="L652" s="132"/>
      <c r="M652" s="133"/>
    </row>
    <row r="653" spans="1:13" s="101" customFormat="1" ht="12.75" customHeight="1">
      <c r="A653" s="170">
        <v>72</v>
      </c>
      <c r="B653" s="170" t="s">
        <v>298</v>
      </c>
      <c r="C653" s="302" t="s">
        <v>1669</v>
      </c>
      <c r="D653" s="305" t="s">
        <v>1533</v>
      </c>
      <c r="E653" s="314">
        <v>36</v>
      </c>
      <c r="F653" s="306"/>
      <c r="G653" s="248">
        <f t="shared" si="32"/>
        <v>0</v>
      </c>
      <c r="H653" s="228"/>
      <c r="I653" s="226"/>
      <c r="J653" s="131"/>
      <c r="K653" s="131"/>
      <c r="L653" s="132"/>
      <c r="M653" s="133"/>
    </row>
    <row r="654" spans="1:13" s="101" customFormat="1" ht="12.75" customHeight="1">
      <c r="A654" s="170">
        <v>73</v>
      </c>
      <c r="B654" s="170" t="s">
        <v>299</v>
      </c>
      <c r="C654" s="302" t="s">
        <v>1670</v>
      </c>
      <c r="D654" s="303" t="s">
        <v>1632</v>
      </c>
      <c r="E654" s="313">
        <v>1</v>
      </c>
      <c r="F654" s="304"/>
      <c r="G654" s="248">
        <f t="shared" si="32"/>
        <v>0</v>
      </c>
      <c r="H654" s="228"/>
      <c r="I654" s="226"/>
      <c r="J654" s="131"/>
      <c r="K654" s="131"/>
      <c r="L654" s="132"/>
      <c r="M654" s="133"/>
    </row>
    <row r="655" spans="1:13" s="101" customFormat="1" ht="12.75" customHeight="1">
      <c r="A655" s="170">
        <v>74</v>
      </c>
      <c r="B655" s="170" t="s">
        <v>300</v>
      </c>
      <c r="C655" s="302" t="s">
        <v>286</v>
      </c>
      <c r="D655" s="303" t="s">
        <v>1626</v>
      </c>
      <c r="E655" s="313">
        <v>2</v>
      </c>
      <c r="F655" s="304"/>
      <c r="G655" s="248">
        <f t="shared" si="32"/>
        <v>0</v>
      </c>
      <c r="H655" s="228"/>
      <c r="I655" s="226"/>
      <c r="J655" s="131"/>
      <c r="K655" s="131"/>
      <c r="L655" s="132"/>
      <c r="M655" s="133"/>
    </row>
    <row r="656" spans="1:13" s="101" customFormat="1" ht="12.75" customHeight="1">
      <c r="A656" s="170">
        <v>75</v>
      </c>
      <c r="B656" s="170" t="s">
        <v>301</v>
      </c>
      <c r="C656" s="302" t="s">
        <v>287</v>
      </c>
      <c r="D656" s="303" t="s">
        <v>1626</v>
      </c>
      <c r="E656" s="313">
        <v>4</v>
      </c>
      <c r="F656" s="304"/>
      <c r="G656" s="248">
        <f t="shared" si="32"/>
        <v>0</v>
      </c>
      <c r="H656" s="228"/>
      <c r="I656" s="226"/>
      <c r="J656" s="131"/>
      <c r="K656" s="131"/>
      <c r="L656" s="132"/>
      <c r="M656" s="133"/>
    </row>
    <row r="657" spans="1:13" s="101" customFormat="1" ht="12.75" customHeight="1">
      <c r="A657" s="170">
        <v>76</v>
      </c>
      <c r="B657" s="170" t="s">
        <v>302</v>
      </c>
      <c r="C657" s="302" t="s">
        <v>288</v>
      </c>
      <c r="D657" s="303" t="s">
        <v>1626</v>
      </c>
      <c r="E657" s="313">
        <v>2</v>
      </c>
      <c r="F657" s="304"/>
      <c r="G657" s="248">
        <f t="shared" si="32"/>
        <v>0</v>
      </c>
      <c r="H657" s="228"/>
      <c r="I657" s="226"/>
      <c r="J657" s="131"/>
      <c r="K657" s="131"/>
      <c r="L657" s="132"/>
      <c r="M657" s="133"/>
    </row>
    <row r="658" spans="1:13" s="101" customFormat="1" ht="12.75" customHeight="1">
      <c r="A658" s="170">
        <v>77</v>
      </c>
      <c r="B658" s="170" t="s">
        <v>303</v>
      </c>
      <c r="C658" s="302" t="s">
        <v>289</v>
      </c>
      <c r="D658" s="303" t="s">
        <v>1626</v>
      </c>
      <c r="E658" s="313">
        <v>2</v>
      </c>
      <c r="F658" s="304"/>
      <c r="G658" s="248">
        <f t="shared" si="32"/>
        <v>0</v>
      </c>
      <c r="H658" s="228"/>
      <c r="I658" s="226"/>
      <c r="J658" s="131"/>
      <c r="K658" s="131"/>
      <c r="L658" s="132"/>
      <c r="M658" s="133"/>
    </row>
    <row r="659" spans="1:13" s="101" customFormat="1" ht="12.75" customHeight="1">
      <c r="A659" s="170">
        <v>78</v>
      </c>
      <c r="B659" s="170" t="s">
        <v>304</v>
      </c>
      <c r="C659" s="297" t="s">
        <v>1671</v>
      </c>
      <c r="D659" s="307" t="s">
        <v>1632</v>
      </c>
      <c r="E659" s="315">
        <v>1</v>
      </c>
      <c r="F659" s="308"/>
      <c r="G659" s="248">
        <f t="shared" si="32"/>
        <v>0</v>
      </c>
      <c r="H659" s="228"/>
      <c r="I659" s="226"/>
      <c r="J659" s="131"/>
      <c r="K659" s="131"/>
      <c r="L659" s="132"/>
      <c r="M659" s="133"/>
    </row>
    <row r="660" spans="1:13" s="101" customFormat="1" ht="12.75" customHeight="1">
      <c r="A660" s="170">
        <v>79</v>
      </c>
      <c r="B660" s="170" t="s">
        <v>305</v>
      </c>
      <c r="C660" s="297" t="s">
        <v>1382</v>
      </c>
      <c r="D660" s="307" t="s">
        <v>1632</v>
      </c>
      <c r="E660" s="315">
        <v>1</v>
      </c>
      <c r="F660" s="308"/>
      <c r="G660" s="248">
        <f t="shared" si="32"/>
        <v>0</v>
      </c>
      <c r="H660" s="228"/>
      <c r="I660" s="226"/>
      <c r="J660" s="131"/>
      <c r="K660" s="131"/>
      <c r="L660" s="132"/>
      <c r="M660" s="133"/>
    </row>
    <row r="661" spans="1:13" s="101" customFormat="1" ht="12.75" customHeight="1">
      <c r="A661" s="170">
        <v>80</v>
      </c>
      <c r="B661" s="170" t="s">
        <v>306</v>
      </c>
      <c r="C661" s="297" t="s">
        <v>290</v>
      </c>
      <c r="D661" s="307" t="s">
        <v>1626</v>
      </c>
      <c r="E661" s="315">
        <v>1</v>
      </c>
      <c r="F661" s="308"/>
      <c r="G661" s="248">
        <f t="shared" si="32"/>
        <v>0</v>
      </c>
      <c r="H661" s="228"/>
      <c r="I661" s="226"/>
      <c r="J661" s="131"/>
      <c r="K661" s="131"/>
      <c r="L661" s="132"/>
      <c r="M661" s="133"/>
    </row>
    <row r="662" spans="1:13" s="101" customFormat="1" ht="24.75" customHeight="1">
      <c r="A662" s="170">
        <v>81</v>
      </c>
      <c r="B662" s="170" t="s">
        <v>307</v>
      </c>
      <c r="C662" s="232" t="s">
        <v>1085</v>
      </c>
      <c r="D662" s="185" t="s">
        <v>1371</v>
      </c>
      <c r="E662" s="231">
        <v>1</v>
      </c>
      <c r="F662" s="257"/>
      <c r="G662" s="248">
        <f t="shared" si="32"/>
        <v>0</v>
      </c>
      <c r="H662" s="228"/>
      <c r="I662" s="226"/>
      <c r="J662" s="131"/>
      <c r="K662" s="131"/>
      <c r="L662" s="132"/>
      <c r="M662" s="133"/>
    </row>
    <row r="663" spans="1:13" s="101" customFormat="1" ht="13.5" customHeight="1">
      <c r="A663" s="166"/>
      <c r="B663" s="166" t="s">
        <v>1623</v>
      </c>
      <c r="C663" s="222" t="s">
        <v>1341</v>
      </c>
      <c r="D663" s="173" t="s">
        <v>1530</v>
      </c>
      <c r="E663" s="316">
        <f>SUM(G582:G662)</f>
        <v>0</v>
      </c>
      <c r="F663" s="230"/>
      <c r="G663" s="229"/>
      <c r="H663" s="228"/>
      <c r="I663" s="226"/>
      <c r="J663" s="131"/>
      <c r="K663" s="131"/>
      <c r="L663" s="132"/>
      <c r="M663" s="133"/>
    </row>
    <row r="664" spans="1:13" s="101" customFormat="1" ht="13.5" customHeight="1">
      <c r="A664" s="166"/>
      <c r="B664" s="166"/>
      <c r="C664" s="148"/>
      <c r="D664" s="173"/>
      <c r="E664" s="229"/>
      <c r="F664" s="230"/>
      <c r="G664" s="229"/>
      <c r="H664" s="228"/>
      <c r="I664" s="226"/>
      <c r="J664" s="131"/>
      <c r="K664" s="131"/>
      <c r="L664" s="132"/>
      <c r="M664" s="133"/>
    </row>
    <row r="665" spans="1:13" s="101" customFormat="1" ht="13.5" customHeight="1">
      <c r="A665" s="166"/>
      <c r="B665" s="166" t="s">
        <v>308</v>
      </c>
      <c r="C665" s="148" t="s">
        <v>309</v>
      </c>
      <c r="D665" s="173"/>
      <c r="E665" s="229"/>
      <c r="F665" s="230"/>
      <c r="G665" s="229"/>
      <c r="H665" s="228"/>
      <c r="I665" s="226"/>
      <c r="J665" s="131"/>
      <c r="K665" s="131"/>
      <c r="L665" s="132"/>
      <c r="M665" s="133"/>
    </row>
    <row r="666" spans="1:13" s="101" customFormat="1" ht="13.5" customHeight="1">
      <c r="A666" s="170">
        <v>82</v>
      </c>
      <c r="B666" s="170" t="s">
        <v>339</v>
      </c>
      <c r="C666" s="317" t="s">
        <v>310</v>
      </c>
      <c r="D666" s="318" t="s">
        <v>1533</v>
      </c>
      <c r="E666" s="319">
        <v>25</v>
      </c>
      <c r="F666" s="319"/>
      <c r="G666" s="320">
        <f aca="true" t="shared" si="34" ref="G666:G694">SUM(E666*F666:F666)</f>
        <v>0</v>
      </c>
      <c r="H666" s="228"/>
      <c r="I666" s="226"/>
      <c r="J666" s="131"/>
      <c r="K666" s="131"/>
      <c r="L666" s="132"/>
      <c r="M666" s="133"/>
    </row>
    <row r="667" spans="1:13" s="101" customFormat="1" ht="13.5" customHeight="1">
      <c r="A667" s="170">
        <v>83</v>
      </c>
      <c r="B667" s="170" t="s">
        <v>340</v>
      </c>
      <c r="C667" s="317" t="s">
        <v>311</v>
      </c>
      <c r="D667" s="318" t="s">
        <v>1533</v>
      </c>
      <c r="E667" s="319">
        <v>20</v>
      </c>
      <c r="F667" s="319"/>
      <c r="G667" s="320">
        <f t="shared" si="34"/>
        <v>0</v>
      </c>
      <c r="H667" s="228"/>
      <c r="I667" s="226"/>
      <c r="J667" s="131"/>
      <c r="K667" s="131"/>
      <c r="L667" s="132"/>
      <c r="M667" s="133"/>
    </row>
    <row r="668" spans="1:13" s="101" customFormat="1" ht="13.5" customHeight="1">
      <c r="A668" s="170">
        <v>84</v>
      </c>
      <c r="B668" s="170" t="s">
        <v>341</v>
      </c>
      <c r="C668" s="317" t="s">
        <v>312</v>
      </c>
      <c r="D668" s="318" t="s">
        <v>1533</v>
      </c>
      <c r="E668" s="319">
        <v>55</v>
      </c>
      <c r="F668" s="319"/>
      <c r="G668" s="320">
        <f t="shared" si="34"/>
        <v>0</v>
      </c>
      <c r="H668" s="228"/>
      <c r="I668" s="226"/>
      <c r="J668" s="131"/>
      <c r="K668" s="131"/>
      <c r="L668" s="132"/>
      <c r="M668" s="133"/>
    </row>
    <row r="669" spans="1:13" s="101" customFormat="1" ht="13.5" customHeight="1">
      <c r="A669" s="170">
        <v>85</v>
      </c>
      <c r="B669" s="170" t="s">
        <v>342</v>
      </c>
      <c r="C669" s="317" t="s">
        <v>313</v>
      </c>
      <c r="D669" s="318" t="s">
        <v>1533</v>
      </c>
      <c r="E669" s="319">
        <v>12</v>
      </c>
      <c r="F669" s="319"/>
      <c r="G669" s="320">
        <f t="shared" si="34"/>
        <v>0</v>
      </c>
      <c r="H669" s="228"/>
      <c r="I669" s="226"/>
      <c r="J669" s="131"/>
      <c r="K669" s="131"/>
      <c r="L669" s="132"/>
      <c r="M669" s="133"/>
    </row>
    <row r="670" spans="1:13" s="101" customFormat="1" ht="13.5" customHeight="1">
      <c r="A670" s="170">
        <v>86</v>
      </c>
      <c r="B670" s="170" t="s">
        <v>343</v>
      </c>
      <c r="C670" s="317" t="s">
        <v>314</v>
      </c>
      <c r="D670" s="318" t="s">
        <v>1533</v>
      </c>
      <c r="E670" s="319">
        <v>70</v>
      </c>
      <c r="F670" s="319"/>
      <c r="G670" s="320">
        <f t="shared" si="34"/>
        <v>0</v>
      </c>
      <c r="H670" s="228"/>
      <c r="I670" s="226"/>
      <c r="J670" s="131"/>
      <c r="K670" s="131"/>
      <c r="L670" s="132"/>
      <c r="M670" s="133"/>
    </row>
    <row r="671" spans="1:13" s="101" customFormat="1" ht="13.5" customHeight="1">
      <c r="A671" s="170">
        <v>87</v>
      </c>
      <c r="B671" s="170" t="s">
        <v>344</v>
      </c>
      <c r="C671" s="317" t="s">
        <v>315</v>
      </c>
      <c r="D671" s="318" t="s">
        <v>1533</v>
      </c>
      <c r="E671" s="319">
        <v>8</v>
      </c>
      <c r="F671" s="319"/>
      <c r="G671" s="320">
        <f t="shared" si="34"/>
        <v>0</v>
      </c>
      <c r="H671" s="228"/>
      <c r="I671" s="226"/>
      <c r="J671" s="131"/>
      <c r="K671" s="131"/>
      <c r="L671" s="132"/>
      <c r="M671" s="133"/>
    </row>
    <row r="672" spans="1:13" s="101" customFormat="1" ht="13.5" customHeight="1">
      <c r="A672" s="170">
        <v>88</v>
      </c>
      <c r="B672" s="170" t="s">
        <v>345</v>
      </c>
      <c r="C672" s="317" t="s">
        <v>316</v>
      </c>
      <c r="D672" s="318" t="s">
        <v>1533</v>
      </c>
      <c r="E672" s="319">
        <v>6</v>
      </c>
      <c r="F672" s="319"/>
      <c r="G672" s="320">
        <f t="shared" si="34"/>
        <v>0</v>
      </c>
      <c r="H672" s="228"/>
      <c r="I672" s="226"/>
      <c r="J672" s="131"/>
      <c r="K672" s="131"/>
      <c r="L672" s="132"/>
      <c r="M672" s="133"/>
    </row>
    <row r="673" spans="1:13" s="101" customFormat="1" ht="13.5" customHeight="1">
      <c r="A673" s="170">
        <v>89</v>
      </c>
      <c r="B673" s="170" t="s">
        <v>346</v>
      </c>
      <c r="C673" s="317" t="s">
        <v>317</v>
      </c>
      <c r="D673" s="318" t="s">
        <v>1533</v>
      </c>
      <c r="E673" s="319">
        <v>28</v>
      </c>
      <c r="F673" s="319"/>
      <c r="G673" s="320">
        <f t="shared" si="34"/>
        <v>0</v>
      </c>
      <c r="H673" s="228"/>
      <c r="I673" s="226"/>
      <c r="J673" s="131"/>
      <c r="K673" s="131"/>
      <c r="L673" s="132"/>
      <c r="M673" s="133"/>
    </row>
    <row r="674" spans="1:13" s="101" customFormat="1" ht="13.5" customHeight="1">
      <c r="A674" s="170">
        <v>90</v>
      </c>
      <c r="B674" s="170" t="s">
        <v>874</v>
      </c>
      <c r="C674" s="317" t="s">
        <v>318</v>
      </c>
      <c r="D674" s="318" t="s">
        <v>1626</v>
      </c>
      <c r="E674" s="319">
        <v>1</v>
      </c>
      <c r="F674" s="319"/>
      <c r="G674" s="320">
        <f t="shared" si="34"/>
        <v>0</v>
      </c>
      <c r="H674" s="228"/>
      <c r="I674" s="226"/>
      <c r="J674" s="131"/>
      <c r="K674" s="131"/>
      <c r="L674" s="132"/>
      <c r="M674" s="133"/>
    </row>
    <row r="675" spans="1:13" s="101" customFormat="1" ht="13.5" customHeight="1">
      <c r="A675" s="170">
        <v>91</v>
      </c>
      <c r="B675" s="170" t="s">
        <v>875</v>
      </c>
      <c r="C675" s="317" t="s">
        <v>319</v>
      </c>
      <c r="D675" s="318" t="s">
        <v>1626</v>
      </c>
      <c r="E675" s="319">
        <v>1</v>
      </c>
      <c r="F675" s="319"/>
      <c r="G675" s="320">
        <f t="shared" si="34"/>
        <v>0</v>
      </c>
      <c r="H675" s="228"/>
      <c r="I675" s="226"/>
      <c r="J675" s="131"/>
      <c r="K675" s="131"/>
      <c r="L675" s="132"/>
      <c r="M675" s="133"/>
    </row>
    <row r="676" spans="1:13" s="101" customFormat="1" ht="13.5" customHeight="1">
      <c r="A676" s="170">
        <v>92</v>
      </c>
      <c r="B676" s="170" t="s">
        <v>876</v>
      </c>
      <c r="C676" s="317" t="s">
        <v>320</v>
      </c>
      <c r="D676" s="318" t="s">
        <v>1626</v>
      </c>
      <c r="E676" s="319">
        <v>1</v>
      </c>
      <c r="F676" s="319"/>
      <c r="G676" s="320">
        <f t="shared" si="34"/>
        <v>0</v>
      </c>
      <c r="H676" s="228"/>
      <c r="I676" s="226"/>
      <c r="J676" s="131"/>
      <c r="K676" s="131"/>
      <c r="L676" s="132"/>
      <c r="M676" s="133"/>
    </row>
    <row r="677" spans="1:13" s="101" customFormat="1" ht="13.5" customHeight="1">
      <c r="A677" s="170">
        <v>93</v>
      </c>
      <c r="B677" s="170" t="s">
        <v>877</v>
      </c>
      <c r="C677" s="317" t="s">
        <v>321</v>
      </c>
      <c r="D677" s="318" t="s">
        <v>1626</v>
      </c>
      <c r="E677" s="319">
        <v>1</v>
      </c>
      <c r="F677" s="319"/>
      <c r="G677" s="320">
        <f t="shared" si="34"/>
        <v>0</v>
      </c>
      <c r="H677" s="228"/>
      <c r="I677" s="226"/>
      <c r="J677" s="131"/>
      <c r="K677" s="131"/>
      <c r="L677" s="132"/>
      <c r="M677" s="133"/>
    </row>
    <row r="678" spans="1:13" s="101" customFormat="1" ht="13.5" customHeight="1">
      <c r="A678" s="170">
        <v>94</v>
      </c>
      <c r="B678" s="170" t="s">
        <v>878</v>
      </c>
      <c r="C678" s="317" t="s">
        <v>322</v>
      </c>
      <c r="D678" s="318" t="s">
        <v>1626</v>
      </c>
      <c r="E678" s="319">
        <v>6</v>
      </c>
      <c r="F678" s="319"/>
      <c r="G678" s="320">
        <f t="shared" si="34"/>
        <v>0</v>
      </c>
      <c r="H678" s="228"/>
      <c r="I678" s="226"/>
      <c r="J678" s="131"/>
      <c r="K678" s="131"/>
      <c r="L678" s="132"/>
      <c r="M678" s="133"/>
    </row>
    <row r="679" spans="1:13" s="101" customFormat="1" ht="13.5" customHeight="1">
      <c r="A679" s="170">
        <v>95</v>
      </c>
      <c r="B679" s="170" t="s">
        <v>879</v>
      </c>
      <c r="C679" s="317" t="s">
        <v>323</v>
      </c>
      <c r="D679" s="318" t="s">
        <v>1626</v>
      </c>
      <c r="E679" s="319">
        <v>2</v>
      </c>
      <c r="F679" s="319"/>
      <c r="G679" s="320">
        <f t="shared" si="34"/>
        <v>0</v>
      </c>
      <c r="H679" s="228"/>
      <c r="I679" s="226"/>
      <c r="J679" s="131"/>
      <c r="K679" s="131"/>
      <c r="L679" s="132"/>
      <c r="M679" s="133"/>
    </row>
    <row r="680" spans="1:13" s="101" customFormat="1" ht="13.5" customHeight="1">
      <c r="A680" s="170">
        <v>96</v>
      </c>
      <c r="B680" s="170" t="s">
        <v>880</v>
      </c>
      <c r="C680" s="317" t="s">
        <v>324</v>
      </c>
      <c r="D680" s="318" t="s">
        <v>1626</v>
      </c>
      <c r="E680" s="319">
        <v>1</v>
      </c>
      <c r="F680" s="319"/>
      <c r="G680" s="320">
        <f t="shared" si="34"/>
        <v>0</v>
      </c>
      <c r="H680" s="228"/>
      <c r="I680" s="226"/>
      <c r="J680" s="131"/>
      <c r="K680" s="131"/>
      <c r="L680" s="132"/>
      <c r="M680" s="133"/>
    </row>
    <row r="681" spans="1:13" s="101" customFormat="1" ht="13.5" customHeight="1">
      <c r="A681" s="170">
        <v>97</v>
      </c>
      <c r="B681" s="170" t="s">
        <v>881</v>
      </c>
      <c r="C681" s="317" t="s">
        <v>325</v>
      </c>
      <c r="D681" s="318" t="s">
        <v>1626</v>
      </c>
      <c r="E681" s="319">
        <v>6</v>
      </c>
      <c r="F681" s="319"/>
      <c r="G681" s="320">
        <f t="shared" si="34"/>
        <v>0</v>
      </c>
      <c r="H681" s="228"/>
      <c r="I681" s="226"/>
      <c r="J681" s="131"/>
      <c r="K681" s="131"/>
      <c r="L681" s="132"/>
      <c r="M681" s="133"/>
    </row>
    <row r="682" spans="1:13" s="101" customFormat="1" ht="13.5" customHeight="1">
      <c r="A682" s="170">
        <v>98</v>
      </c>
      <c r="B682" s="170" t="s">
        <v>882</v>
      </c>
      <c r="C682" s="317" t="s">
        <v>326</v>
      </c>
      <c r="D682" s="318" t="s">
        <v>1626</v>
      </c>
      <c r="E682" s="319">
        <v>1</v>
      </c>
      <c r="F682" s="319"/>
      <c r="G682" s="320">
        <f t="shared" si="34"/>
        <v>0</v>
      </c>
      <c r="H682" s="228"/>
      <c r="I682" s="226"/>
      <c r="J682" s="131"/>
      <c r="K682" s="131"/>
      <c r="L682" s="132"/>
      <c r="M682" s="133"/>
    </row>
    <row r="683" spans="1:13" s="101" customFormat="1" ht="13.5" customHeight="1">
      <c r="A683" s="170">
        <v>99</v>
      </c>
      <c r="B683" s="170" t="s">
        <v>883</v>
      </c>
      <c r="C683" s="317" t="s">
        <v>327</v>
      </c>
      <c r="D683" s="318" t="s">
        <v>1626</v>
      </c>
      <c r="E683" s="319">
        <v>1</v>
      </c>
      <c r="F683" s="319"/>
      <c r="G683" s="320">
        <f t="shared" si="34"/>
        <v>0</v>
      </c>
      <c r="H683" s="228"/>
      <c r="I683" s="226"/>
      <c r="J683" s="131"/>
      <c r="K683" s="131"/>
      <c r="L683" s="132"/>
      <c r="M683" s="133"/>
    </row>
    <row r="684" spans="1:13" s="101" customFormat="1" ht="13.5" customHeight="1">
      <c r="A684" s="170">
        <v>100</v>
      </c>
      <c r="B684" s="170" t="s">
        <v>884</v>
      </c>
      <c r="C684" s="317" t="s">
        <v>328</v>
      </c>
      <c r="D684" s="318" t="s">
        <v>1626</v>
      </c>
      <c r="E684" s="319">
        <v>1</v>
      </c>
      <c r="F684" s="319"/>
      <c r="G684" s="320">
        <f t="shared" si="34"/>
        <v>0</v>
      </c>
      <c r="H684" s="228"/>
      <c r="I684" s="226"/>
      <c r="J684" s="131"/>
      <c r="K684" s="131"/>
      <c r="L684" s="132"/>
      <c r="M684" s="133"/>
    </row>
    <row r="685" spans="1:13" s="101" customFormat="1" ht="13.5" customHeight="1">
      <c r="A685" s="170">
        <v>101</v>
      </c>
      <c r="B685" s="170" t="s">
        <v>885</v>
      </c>
      <c r="C685" s="317" t="s">
        <v>329</v>
      </c>
      <c r="D685" s="318" t="s">
        <v>1626</v>
      </c>
      <c r="E685" s="319">
        <v>3</v>
      </c>
      <c r="F685" s="319"/>
      <c r="G685" s="320">
        <f t="shared" si="34"/>
        <v>0</v>
      </c>
      <c r="H685" s="228"/>
      <c r="I685" s="226"/>
      <c r="J685" s="131"/>
      <c r="K685" s="131"/>
      <c r="L685" s="132"/>
      <c r="M685" s="133"/>
    </row>
    <row r="686" spans="1:13" s="101" customFormat="1" ht="13.5" customHeight="1">
      <c r="A686" s="170">
        <v>102</v>
      </c>
      <c r="B686" s="170" t="s">
        <v>886</v>
      </c>
      <c r="C686" s="317" t="s">
        <v>330</v>
      </c>
      <c r="D686" s="318" t="s">
        <v>1626</v>
      </c>
      <c r="E686" s="319">
        <v>2</v>
      </c>
      <c r="F686" s="319"/>
      <c r="G686" s="320">
        <f t="shared" si="34"/>
        <v>0</v>
      </c>
      <c r="H686" s="228"/>
      <c r="I686" s="226"/>
      <c r="J686" s="131"/>
      <c r="K686" s="131"/>
      <c r="L686" s="132"/>
      <c r="M686" s="133"/>
    </row>
    <row r="687" spans="1:13" s="101" customFormat="1" ht="13.5" customHeight="1">
      <c r="A687" s="170">
        <v>103</v>
      </c>
      <c r="B687" s="170" t="s">
        <v>887</v>
      </c>
      <c r="C687" s="317" t="s">
        <v>331</v>
      </c>
      <c r="D687" s="318" t="s">
        <v>1626</v>
      </c>
      <c r="E687" s="319">
        <v>1</v>
      </c>
      <c r="F687" s="319"/>
      <c r="G687" s="320">
        <f t="shared" si="34"/>
        <v>0</v>
      </c>
      <c r="H687" s="228"/>
      <c r="I687" s="226"/>
      <c r="J687" s="131"/>
      <c r="K687" s="131"/>
      <c r="L687" s="132"/>
      <c r="M687" s="133"/>
    </row>
    <row r="688" spans="1:13" s="101" customFormat="1" ht="13.5" customHeight="1">
      <c r="A688" s="170">
        <v>104</v>
      </c>
      <c r="B688" s="170" t="s">
        <v>888</v>
      </c>
      <c r="C688" s="317" t="s">
        <v>332</v>
      </c>
      <c r="D688" s="318" t="s">
        <v>1626</v>
      </c>
      <c r="E688" s="319">
        <v>1</v>
      </c>
      <c r="F688" s="319"/>
      <c r="G688" s="320">
        <f t="shared" si="34"/>
        <v>0</v>
      </c>
      <c r="H688" s="228"/>
      <c r="I688" s="226"/>
      <c r="J688" s="131"/>
      <c r="K688" s="131"/>
      <c r="L688" s="132"/>
      <c r="M688" s="133"/>
    </row>
    <row r="689" spans="1:13" s="101" customFormat="1" ht="13.5" customHeight="1">
      <c r="A689" s="170">
        <v>105</v>
      </c>
      <c r="B689" s="170" t="s">
        <v>889</v>
      </c>
      <c r="C689" s="317" t="s">
        <v>333</v>
      </c>
      <c r="D689" s="318" t="s">
        <v>1626</v>
      </c>
      <c r="E689" s="319">
        <v>2</v>
      </c>
      <c r="F689" s="319"/>
      <c r="G689" s="320">
        <f t="shared" si="34"/>
        <v>0</v>
      </c>
      <c r="H689" s="228"/>
      <c r="I689" s="226"/>
      <c r="J689" s="131"/>
      <c r="K689" s="131"/>
      <c r="L689" s="132"/>
      <c r="M689" s="133"/>
    </row>
    <row r="690" spans="1:13" s="101" customFormat="1" ht="13.5" customHeight="1">
      <c r="A690" s="170">
        <v>106</v>
      </c>
      <c r="B690" s="170" t="s">
        <v>890</v>
      </c>
      <c r="C690" s="317" t="s">
        <v>334</v>
      </c>
      <c r="D690" s="318" t="s">
        <v>1626</v>
      </c>
      <c r="E690" s="319">
        <v>1</v>
      </c>
      <c r="F690" s="319"/>
      <c r="G690" s="320">
        <f t="shared" si="34"/>
        <v>0</v>
      </c>
      <c r="H690" s="228"/>
      <c r="I690" s="226"/>
      <c r="J690" s="131"/>
      <c r="K690" s="131"/>
      <c r="L690" s="132"/>
      <c r="M690" s="133"/>
    </row>
    <row r="691" spans="1:13" s="101" customFormat="1" ht="13.5" customHeight="1">
      <c r="A691" s="170">
        <v>107</v>
      </c>
      <c r="B691" s="170" t="s">
        <v>891</v>
      </c>
      <c r="C691" s="317" t="s">
        <v>335</v>
      </c>
      <c r="D691" s="318" t="s">
        <v>1626</v>
      </c>
      <c r="E691" s="319">
        <v>10</v>
      </c>
      <c r="F691" s="319"/>
      <c r="G691" s="320">
        <f t="shared" si="34"/>
        <v>0</v>
      </c>
      <c r="H691" s="228"/>
      <c r="I691" s="226"/>
      <c r="J691" s="131"/>
      <c r="K691" s="131"/>
      <c r="L691" s="132"/>
      <c r="M691" s="133"/>
    </row>
    <row r="692" spans="1:13" s="101" customFormat="1" ht="13.5" customHeight="1">
      <c r="A692" s="170">
        <v>108</v>
      </c>
      <c r="B692" s="170" t="s">
        <v>892</v>
      </c>
      <c r="C692" s="317" t="s">
        <v>336</v>
      </c>
      <c r="D692" s="318" t="s">
        <v>1473</v>
      </c>
      <c r="E692" s="319">
        <v>82</v>
      </c>
      <c r="F692" s="319"/>
      <c r="G692" s="320">
        <f t="shared" si="34"/>
        <v>0</v>
      </c>
      <c r="H692" s="228"/>
      <c r="I692" s="226"/>
      <c r="J692" s="131"/>
      <c r="K692" s="131"/>
      <c r="L692" s="132"/>
      <c r="M692" s="133"/>
    </row>
    <row r="693" spans="1:13" s="101" customFormat="1" ht="13.5" customHeight="1">
      <c r="A693" s="170">
        <v>109</v>
      </c>
      <c r="B693" s="170" t="s">
        <v>893</v>
      </c>
      <c r="C693" s="317" t="s">
        <v>337</v>
      </c>
      <c r="D693" s="318" t="s">
        <v>1473</v>
      </c>
      <c r="E693" s="319">
        <v>6</v>
      </c>
      <c r="F693" s="319"/>
      <c r="G693" s="320">
        <f t="shared" si="34"/>
        <v>0</v>
      </c>
      <c r="H693" s="228"/>
      <c r="I693" s="226"/>
      <c r="J693" s="131"/>
      <c r="K693" s="131"/>
      <c r="L693" s="132"/>
      <c r="M693" s="133"/>
    </row>
    <row r="694" spans="1:13" s="101" customFormat="1" ht="13.5" customHeight="1">
      <c r="A694" s="170">
        <v>110</v>
      </c>
      <c r="B694" s="170" t="s">
        <v>894</v>
      </c>
      <c r="C694" s="317" t="s">
        <v>338</v>
      </c>
      <c r="D694" s="318" t="s">
        <v>1626</v>
      </c>
      <c r="E694" s="319">
        <v>1</v>
      </c>
      <c r="F694" s="319"/>
      <c r="G694" s="320">
        <f t="shared" si="34"/>
        <v>0</v>
      </c>
      <c r="H694" s="228"/>
      <c r="I694" s="226"/>
      <c r="J694" s="131"/>
      <c r="K694" s="131"/>
      <c r="L694" s="132"/>
      <c r="M694" s="133"/>
    </row>
    <row r="695" spans="1:13" s="101" customFormat="1" ht="13.5" customHeight="1">
      <c r="A695" s="170">
        <v>111</v>
      </c>
      <c r="B695" s="170" t="s">
        <v>895</v>
      </c>
      <c r="C695" s="321" t="s">
        <v>290</v>
      </c>
      <c r="D695" s="322" t="s">
        <v>1626</v>
      </c>
      <c r="E695" s="319">
        <v>1</v>
      </c>
      <c r="F695" s="323"/>
      <c r="G695" s="324">
        <f>SUM(E695*F695)</f>
        <v>0</v>
      </c>
      <c r="H695" s="228"/>
      <c r="I695" s="226"/>
      <c r="J695" s="131"/>
      <c r="K695" s="131"/>
      <c r="L695" s="132"/>
      <c r="M695" s="133"/>
    </row>
    <row r="696" spans="1:13" s="101" customFormat="1" ht="13.5" customHeight="1">
      <c r="A696" s="166"/>
      <c r="B696" s="166" t="s">
        <v>308</v>
      </c>
      <c r="C696" s="148" t="s">
        <v>309</v>
      </c>
      <c r="D696" s="173" t="s">
        <v>1530</v>
      </c>
      <c r="E696" s="229">
        <f>SUM(G666:G695)</f>
        <v>0</v>
      </c>
      <c r="F696" s="230"/>
      <c r="G696" s="229"/>
      <c r="H696" s="228"/>
      <c r="I696" s="226"/>
      <c r="J696" s="131"/>
      <c r="K696" s="131"/>
      <c r="L696" s="132"/>
      <c r="M696" s="133"/>
    </row>
    <row r="697" spans="1:13" s="101" customFormat="1" ht="13.5" customHeight="1">
      <c r="A697" s="166"/>
      <c r="B697" s="166"/>
      <c r="C697" s="148"/>
      <c r="D697" s="173"/>
      <c r="E697" s="229"/>
      <c r="F697" s="230"/>
      <c r="G697" s="229"/>
      <c r="H697" s="228"/>
      <c r="I697" s="226"/>
      <c r="J697" s="131"/>
      <c r="K697" s="131"/>
      <c r="L697" s="132"/>
      <c r="M697" s="133"/>
    </row>
    <row r="698" spans="1:13" s="101" customFormat="1" ht="13.5" customHeight="1">
      <c r="A698" s="166">
        <f>A578</f>
        <v>731</v>
      </c>
      <c r="B698" s="166"/>
      <c r="C698" s="222" t="str">
        <f>C578</f>
        <v>Ústřední vytápění</v>
      </c>
      <c r="D698" s="173" t="s">
        <v>1530</v>
      </c>
      <c r="E698" s="229"/>
      <c r="F698" s="230"/>
      <c r="G698" s="229">
        <f>SUM(G582:G697)</f>
        <v>0</v>
      </c>
      <c r="H698" s="228"/>
      <c r="I698" s="226"/>
      <c r="J698" s="131"/>
      <c r="K698" s="131"/>
      <c r="L698" s="132"/>
      <c r="M698" s="133"/>
    </row>
    <row r="699" spans="1:13" s="101" customFormat="1" ht="13.5" customHeight="1">
      <c r="A699" s="166"/>
      <c r="B699" s="166"/>
      <c r="C699" s="222"/>
      <c r="D699" s="173"/>
      <c r="E699" s="229"/>
      <c r="F699" s="230"/>
      <c r="G699" s="229"/>
      <c r="H699" s="228"/>
      <c r="I699" s="226"/>
      <c r="J699" s="131"/>
      <c r="K699" s="131"/>
      <c r="L699" s="132"/>
      <c r="M699" s="133"/>
    </row>
    <row r="700" spans="1:13" s="101" customFormat="1" ht="13.5" customHeight="1">
      <c r="A700" s="166"/>
      <c r="B700" s="166"/>
      <c r="C700" s="222"/>
      <c r="D700" s="173"/>
      <c r="E700" s="229"/>
      <c r="F700" s="230"/>
      <c r="G700" s="229"/>
      <c r="H700" s="228"/>
      <c r="I700" s="226"/>
      <c r="J700" s="131"/>
      <c r="K700" s="131"/>
      <c r="L700" s="132"/>
      <c r="M700" s="133"/>
    </row>
    <row r="701" spans="1:13" s="101" customFormat="1" ht="13.5" customHeight="1">
      <c r="A701" s="166"/>
      <c r="B701" s="166"/>
      <c r="C701" s="222"/>
      <c r="D701" s="173"/>
      <c r="E701" s="229"/>
      <c r="F701" s="230"/>
      <c r="G701" s="229"/>
      <c r="H701" s="228"/>
      <c r="I701" s="226"/>
      <c r="J701" s="131"/>
      <c r="K701" s="131"/>
      <c r="L701" s="132"/>
      <c r="M701" s="133"/>
    </row>
    <row r="702" spans="1:13" s="101" customFormat="1" ht="13.5" customHeight="1">
      <c r="A702" s="166">
        <v>741</v>
      </c>
      <c r="B702" s="166"/>
      <c r="C702" s="222" t="s">
        <v>1503</v>
      </c>
      <c r="D702" s="173"/>
      <c r="E702" s="229"/>
      <c r="F702" s="230"/>
      <c r="G702" s="229"/>
      <c r="H702" s="228"/>
      <c r="I702" s="226"/>
      <c r="J702" s="131"/>
      <c r="K702" s="131"/>
      <c r="L702" s="132" t="s">
        <v>871</v>
      </c>
      <c r="M702" s="133"/>
    </row>
    <row r="703" spans="1:13" s="101" customFormat="1" ht="13.5" customHeight="1">
      <c r="A703" s="166"/>
      <c r="B703" s="166"/>
      <c r="C703" s="222"/>
      <c r="D703" s="173"/>
      <c r="E703" s="229"/>
      <c r="F703" s="230"/>
      <c r="G703" s="229"/>
      <c r="H703" s="228"/>
      <c r="I703" s="226"/>
      <c r="J703" s="131"/>
      <c r="K703" s="131"/>
      <c r="L703" s="132"/>
      <c r="M703" s="133"/>
    </row>
    <row r="704" spans="1:13" s="101" customFormat="1" ht="13.5" customHeight="1">
      <c r="A704" s="166"/>
      <c r="B704" s="166" t="s">
        <v>482</v>
      </c>
      <c r="C704" s="222" t="s">
        <v>481</v>
      </c>
      <c r="D704" s="173"/>
      <c r="E704" s="229"/>
      <c r="F704" s="230"/>
      <c r="G704" s="229"/>
      <c r="H704" s="228"/>
      <c r="I704" s="226"/>
      <c r="J704" s="131"/>
      <c r="K704" s="131"/>
      <c r="L704" s="132"/>
      <c r="M704" s="133"/>
    </row>
    <row r="705" spans="1:13" s="101" customFormat="1" ht="13.5" customHeight="1">
      <c r="A705" s="166">
        <v>1</v>
      </c>
      <c r="B705" s="166" t="s">
        <v>1383</v>
      </c>
      <c r="C705" s="262" t="s">
        <v>733</v>
      </c>
      <c r="D705" s="173" t="s">
        <v>1371</v>
      </c>
      <c r="E705" s="229">
        <v>1</v>
      </c>
      <c r="F705" s="277"/>
      <c r="G705" s="227">
        <f>E705*F705</f>
        <v>0</v>
      </c>
      <c r="H705" s="228"/>
      <c r="I705" s="226"/>
      <c r="J705" s="131"/>
      <c r="K705" s="131"/>
      <c r="L705" s="132"/>
      <c r="M705" s="133"/>
    </row>
    <row r="706" spans="1:13" s="101" customFormat="1" ht="13.5" customHeight="1">
      <c r="A706" s="166">
        <v>2</v>
      </c>
      <c r="B706" s="166" t="s">
        <v>1384</v>
      </c>
      <c r="C706" s="262" t="s">
        <v>111</v>
      </c>
      <c r="D706" s="173" t="s">
        <v>1371</v>
      </c>
      <c r="E706" s="229">
        <v>1</v>
      </c>
      <c r="F706" s="277"/>
      <c r="G706" s="227">
        <f aca="true" t="shared" si="35" ref="G706:G721">E706*F706</f>
        <v>0</v>
      </c>
      <c r="H706" s="228"/>
      <c r="I706" s="226"/>
      <c r="J706" s="131"/>
      <c r="K706" s="131"/>
      <c r="L706" s="132"/>
      <c r="M706" s="133"/>
    </row>
    <row r="707" spans="1:13" s="101" customFormat="1" ht="13.5" customHeight="1">
      <c r="A707" s="166">
        <v>3</v>
      </c>
      <c r="B707" s="166" t="s">
        <v>1385</v>
      </c>
      <c r="C707" s="262" t="s">
        <v>752</v>
      </c>
      <c r="D707" s="173" t="s">
        <v>1371</v>
      </c>
      <c r="E707" s="229">
        <v>1</v>
      </c>
      <c r="F707" s="277"/>
      <c r="G707" s="227">
        <f t="shared" si="35"/>
        <v>0</v>
      </c>
      <c r="H707" s="228"/>
      <c r="I707" s="226"/>
      <c r="J707" s="131"/>
      <c r="K707" s="131"/>
      <c r="L707" s="132"/>
      <c r="M707" s="133"/>
    </row>
    <row r="708" spans="1:13" s="101" customFormat="1" ht="13.5" customHeight="1">
      <c r="A708" s="166">
        <v>4</v>
      </c>
      <c r="B708" s="166" t="s">
        <v>1386</v>
      </c>
      <c r="C708" s="262" t="s">
        <v>773</v>
      </c>
      <c r="D708" s="173" t="s">
        <v>1371</v>
      </c>
      <c r="E708" s="229">
        <v>1</v>
      </c>
      <c r="F708" s="277"/>
      <c r="G708" s="227">
        <f t="shared" si="35"/>
        <v>0</v>
      </c>
      <c r="H708" s="228"/>
      <c r="I708" s="226"/>
      <c r="J708" s="131"/>
      <c r="K708" s="131"/>
      <c r="L708" s="132"/>
      <c r="M708" s="133"/>
    </row>
    <row r="709" spans="1:13" s="101" customFormat="1" ht="13.5" customHeight="1">
      <c r="A709" s="166">
        <v>5</v>
      </c>
      <c r="B709" s="166" t="s">
        <v>1387</v>
      </c>
      <c r="C709" s="262" t="s">
        <v>804</v>
      </c>
      <c r="D709" s="173" t="s">
        <v>1371</v>
      </c>
      <c r="E709" s="229">
        <v>1</v>
      </c>
      <c r="F709" s="277"/>
      <c r="G709" s="227">
        <f t="shared" si="35"/>
        <v>0</v>
      </c>
      <c r="H709" s="228"/>
      <c r="I709" s="226"/>
      <c r="J709" s="131"/>
      <c r="K709" s="131"/>
      <c r="L709" s="132"/>
      <c r="M709" s="133"/>
    </row>
    <row r="710" spans="1:13" s="101" customFormat="1" ht="13.5" customHeight="1">
      <c r="A710" s="166">
        <v>6</v>
      </c>
      <c r="B710" s="166" t="s">
        <v>483</v>
      </c>
      <c r="C710" s="262" t="s">
        <v>1241</v>
      </c>
      <c r="D710" s="173" t="s">
        <v>1371</v>
      </c>
      <c r="E710" s="229">
        <v>1</v>
      </c>
      <c r="F710" s="277"/>
      <c r="G710" s="227">
        <f t="shared" si="35"/>
        <v>0</v>
      </c>
      <c r="H710" s="228"/>
      <c r="I710" s="226"/>
      <c r="J710" s="131"/>
      <c r="K710" s="131"/>
      <c r="L710" s="132"/>
      <c r="M710" s="133"/>
    </row>
    <row r="711" spans="1:13" s="101" customFormat="1" ht="15.75" customHeight="1">
      <c r="A711" s="166">
        <v>7</v>
      </c>
      <c r="B711" s="166" t="s">
        <v>1388</v>
      </c>
      <c r="C711" s="262" t="str">
        <f>'Elektro - připojení'!B8</f>
        <v>Úpravy v rozvaděči RMS1/pole 7</v>
      </c>
      <c r="D711" s="173" t="s">
        <v>1371</v>
      </c>
      <c r="E711" s="229">
        <v>1</v>
      </c>
      <c r="F711" s="277"/>
      <c r="G711" s="227">
        <f t="shared" si="35"/>
        <v>0</v>
      </c>
      <c r="H711" s="228"/>
      <c r="I711" s="226"/>
      <c r="J711" s="131"/>
      <c r="K711" s="131"/>
      <c r="L711" s="132"/>
      <c r="M711" s="133"/>
    </row>
    <row r="712" spans="1:13" s="101" customFormat="1" ht="15.75" customHeight="1">
      <c r="A712" s="166">
        <v>8</v>
      </c>
      <c r="B712" s="166" t="s">
        <v>1389</v>
      </c>
      <c r="C712" s="262" t="str">
        <f>'Elektro - připojení'!B18</f>
        <v>Kabelové trasy</v>
      </c>
      <c r="D712" s="173" t="s">
        <v>1371</v>
      </c>
      <c r="E712" s="229">
        <v>1</v>
      </c>
      <c r="F712" s="277"/>
      <c r="G712" s="227">
        <f t="shared" si="35"/>
        <v>0</v>
      </c>
      <c r="H712" s="228"/>
      <c r="I712" s="226"/>
      <c r="J712" s="131"/>
      <c r="K712" s="131"/>
      <c r="L712" s="132"/>
      <c r="M712" s="133"/>
    </row>
    <row r="713" spans="1:13" s="101" customFormat="1" ht="15.75" customHeight="1">
      <c r="A713" s="166">
        <v>9</v>
      </c>
      <c r="B713" s="166" t="s">
        <v>1142</v>
      </c>
      <c r="C713" s="262" t="str">
        <f>'Elektro - připojení'!B29</f>
        <v>Ostatní</v>
      </c>
      <c r="D713" s="173" t="s">
        <v>1371</v>
      </c>
      <c r="E713" s="229">
        <v>1</v>
      </c>
      <c r="F713" s="277"/>
      <c r="G713" s="227">
        <f t="shared" si="35"/>
        <v>0</v>
      </c>
      <c r="H713" s="228"/>
      <c r="I713" s="226"/>
      <c r="J713" s="131"/>
      <c r="K713" s="131"/>
      <c r="L713" s="132"/>
      <c r="M713" s="133"/>
    </row>
    <row r="714" spans="1:13" s="101" customFormat="1" ht="15.75" customHeight="1">
      <c r="A714" s="166"/>
      <c r="B714" s="166"/>
      <c r="C714" s="262" t="s">
        <v>131</v>
      </c>
      <c r="D714" s="173"/>
      <c r="E714" s="229"/>
      <c r="F714" s="277"/>
      <c r="G714" s="227"/>
      <c r="H714" s="228"/>
      <c r="I714" s="226"/>
      <c r="J714" s="131"/>
      <c r="K714" s="131"/>
      <c r="L714" s="132"/>
      <c r="M714" s="133"/>
    </row>
    <row r="715" spans="1:13" s="101" customFormat="1" ht="15.75" customHeight="1">
      <c r="A715" s="166">
        <v>10</v>
      </c>
      <c r="B715" s="166" t="s">
        <v>1143</v>
      </c>
      <c r="C715" s="262" t="str">
        <f>'Elektro provozní rozvody'!B8</f>
        <v>Rozvaděče</v>
      </c>
      <c r="D715" s="173" t="s">
        <v>1371</v>
      </c>
      <c r="E715" s="229">
        <v>1</v>
      </c>
      <c r="F715" s="277"/>
      <c r="G715" s="227">
        <f t="shared" si="35"/>
        <v>0</v>
      </c>
      <c r="H715" s="228"/>
      <c r="I715" s="226"/>
      <c r="J715" s="131"/>
      <c r="K715" s="131"/>
      <c r="L715" s="132"/>
      <c r="M715" s="133"/>
    </row>
    <row r="716" spans="1:13" s="101" customFormat="1" ht="13.5" customHeight="1">
      <c r="A716" s="166">
        <v>11</v>
      </c>
      <c r="B716" s="166" t="s">
        <v>1144</v>
      </c>
      <c r="C716" s="262" t="str">
        <f>'Elektro provozní rozvody'!B16</f>
        <v>Přípojnicový rozvod - In=250A, provedení AL, min. IP44, TN-C</v>
      </c>
      <c r="D716" s="173" t="s">
        <v>1371</v>
      </c>
      <c r="E716" s="229">
        <v>1</v>
      </c>
      <c r="F716" s="277"/>
      <c r="G716" s="227">
        <f t="shared" si="35"/>
        <v>0</v>
      </c>
      <c r="H716" s="228"/>
      <c r="I716" s="226"/>
      <c r="J716" s="131"/>
      <c r="K716" s="131"/>
      <c r="L716" s="132"/>
      <c r="M716" s="133"/>
    </row>
    <row r="717" spans="1:13" s="101" customFormat="1" ht="13.5" customHeight="1">
      <c r="A717" s="166">
        <v>12</v>
      </c>
      <c r="B717" s="166" t="s">
        <v>1151</v>
      </c>
      <c r="C717" s="262" t="str">
        <f>'Elektro provozní rozvody'!B36</f>
        <v>Kabely a kabel. soubory</v>
      </c>
      <c r="D717" s="173" t="s">
        <v>1371</v>
      </c>
      <c r="E717" s="229">
        <v>1</v>
      </c>
      <c r="F717" s="277"/>
      <c r="G717" s="227">
        <f t="shared" si="35"/>
        <v>0</v>
      </c>
      <c r="H717" s="228"/>
      <c r="I717" s="226"/>
      <c r="J717" s="131"/>
      <c r="K717" s="131"/>
      <c r="L717" s="132"/>
      <c r="M717" s="133"/>
    </row>
    <row r="718" spans="1:13" s="101" customFormat="1" ht="13.5" customHeight="1">
      <c r="A718" s="166">
        <v>13</v>
      </c>
      <c r="B718" s="166" t="s">
        <v>1152</v>
      </c>
      <c r="C718" s="262" t="str">
        <f>'Elektro provozní rozvody'!B64</f>
        <v>Kabelové trasy</v>
      </c>
      <c r="D718" s="173" t="s">
        <v>1371</v>
      </c>
      <c r="E718" s="229">
        <v>1</v>
      </c>
      <c r="F718" s="277"/>
      <c r="G718" s="227">
        <f t="shared" si="35"/>
        <v>0</v>
      </c>
      <c r="H718" s="228"/>
      <c r="I718" s="226"/>
      <c r="J718" s="131"/>
      <c r="K718" s="131"/>
      <c r="L718" s="132"/>
      <c r="M718" s="133"/>
    </row>
    <row r="719" spans="1:13" s="101" customFormat="1" ht="13.5" customHeight="1">
      <c r="A719" s="166">
        <v>14</v>
      </c>
      <c r="B719" s="166" t="s">
        <v>1401</v>
      </c>
      <c r="C719" s="262" t="str">
        <f>'Elektro provozní rozvody'!B83</f>
        <v>Ostatní elektroinstalační materiál</v>
      </c>
      <c r="D719" s="173" t="s">
        <v>1371</v>
      </c>
      <c r="E719" s="229">
        <v>1</v>
      </c>
      <c r="F719" s="277"/>
      <c r="G719" s="227">
        <f>E719*F719</f>
        <v>0</v>
      </c>
      <c r="H719" s="228"/>
      <c r="I719" s="226"/>
      <c r="J719" s="131"/>
      <c r="K719" s="131"/>
      <c r="L719" s="132"/>
      <c r="M719" s="133"/>
    </row>
    <row r="720" spans="1:13" s="101" customFormat="1" ht="13.5" customHeight="1">
      <c r="A720" s="166">
        <v>15</v>
      </c>
      <c r="B720" s="166" t="s">
        <v>135</v>
      </c>
      <c r="C720" s="262" t="s">
        <v>63</v>
      </c>
      <c r="D720" s="173" t="s">
        <v>1371</v>
      </c>
      <c r="E720" s="229">
        <v>1</v>
      </c>
      <c r="F720" s="277"/>
      <c r="G720" s="227">
        <f>E720*F720</f>
        <v>0</v>
      </c>
      <c r="H720" s="228"/>
      <c r="I720" s="226"/>
      <c r="J720" s="131"/>
      <c r="K720" s="131"/>
      <c r="L720" s="132"/>
      <c r="M720" s="133"/>
    </row>
    <row r="721" spans="1:13" s="101" customFormat="1" ht="21.75" customHeight="1">
      <c r="A721" s="166">
        <v>16</v>
      </c>
      <c r="B721" s="166" t="s">
        <v>136</v>
      </c>
      <c r="C721" s="232" t="s">
        <v>1085</v>
      </c>
      <c r="D721" s="173" t="s">
        <v>1371</v>
      </c>
      <c r="E721" s="229">
        <v>1</v>
      </c>
      <c r="F721" s="230"/>
      <c r="G721" s="227">
        <f t="shared" si="35"/>
        <v>0</v>
      </c>
      <c r="H721" s="228"/>
      <c r="I721" s="226"/>
      <c r="J721" s="131"/>
      <c r="K721" s="131"/>
      <c r="L721" s="132"/>
      <c r="M721" s="133"/>
    </row>
    <row r="722" spans="1:13" s="101" customFormat="1" ht="13.5" customHeight="1">
      <c r="A722" s="166"/>
      <c r="B722" s="166"/>
      <c r="C722" s="222"/>
      <c r="D722" s="173"/>
      <c r="E722" s="229"/>
      <c r="F722" s="230"/>
      <c r="G722" s="227"/>
      <c r="H722" s="228"/>
      <c r="I722" s="226"/>
      <c r="J722" s="131"/>
      <c r="K722" s="131"/>
      <c r="L722" s="132"/>
      <c r="M722" s="133"/>
    </row>
    <row r="723" spans="1:13" s="101" customFormat="1" ht="13.5" customHeight="1">
      <c r="A723" s="166">
        <f>A702</f>
        <v>741</v>
      </c>
      <c r="B723" s="166"/>
      <c r="C723" s="222" t="str">
        <f>C702</f>
        <v>Elektromontážní práce - Silnoproud</v>
      </c>
      <c r="D723" s="173" t="s">
        <v>1530</v>
      </c>
      <c r="E723" s="229"/>
      <c r="F723" s="230"/>
      <c r="G723" s="229">
        <f>SUM(G705:G722)</f>
        <v>0</v>
      </c>
      <c r="H723" s="228"/>
      <c r="I723" s="226"/>
      <c r="J723" s="131"/>
      <c r="K723" s="131"/>
      <c r="L723" s="132"/>
      <c r="M723" s="133"/>
    </row>
    <row r="724" spans="1:13" s="101" customFormat="1" ht="13.5" customHeight="1">
      <c r="A724" s="166"/>
      <c r="B724" s="166"/>
      <c r="C724" s="222"/>
      <c r="D724" s="173"/>
      <c r="E724" s="229"/>
      <c r="F724" s="230"/>
      <c r="G724" s="229"/>
      <c r="H724" s="228"/>
      <c r="I724" s="226"/>
      <c r="J724" s="131"/>
      <c r="K724" s="131"/>
      <c r="L724" s="132"/>
      <c r="M724" s="133"/>
    </row>
    <row r="725" spans="1:12" s="101" customFormat="1" ht="13.5" customHeight="1">
      <c r="A725" s="166"/>
      <c r="B725" s="166"/>
      <c r="C725" s="165"/>
      <c r="D725" s="173"/>
      <c r="E725" s="174"/>
      <c r="F725" s="230"/>
      <c r="G725" s="229"/>
      <c r="H725" s="233"/>
      <c r="I725" s="208"/>
      <c r="J725" s="112"/>
      <c r="K725" s="112"/>
      <c r="L725" s="100"/>
    </row>
    <row r="726" spans="1:12" s="101" customFormat="1" ht="13.5" customHeight="1">
      <c r="A726" s="166"/>
      <c r="B726" s="166"/>
      <c r="C726" s="165"/>
      <c r="D726" s="173"/>
      <c r="E726" s="174"/>
      <c r="F726" s="175"/>
      <c r="G726" s="174"/>
      <c r="H726" s="208"/>
      <c r="I726" s="208"/>
      <c r="J726" s="112"/>
      <c r="K726" s="112"/>
      <c r="L726" s="100"/>
    </row>
    <row r="727" spans="1:12" s="101" customFormat="1" ht="13.5" customHeight="1">
      <c r="A727" s="166">
        <v>762</v>
      </c>
      <c r="B727" s="166"/>
      <c r="C727" s="165" t="s">
        <v>1118</v>
      </c>
      <c r="D727" s="173"/>
      <c r="E727" s="174"/>
      <c r="F727" s="175"/>
      <c r="G727" s="174"/>
      <c r="H727" s="208"/>
      <c r="I727" s="208"/>
      <c r="J727" s="112"/>
      <c r="K727" s="112"/>
      <c r="L727" s="100" t="s">
        <v>1038</v>
      </c>
    </row>
    <row r="728" spans="1:12" s="101" customFormat="1" ht="13.5" customHeight="1">
      <c r="A728" s="166"/>
      <c r="B728" s="166"/>
      <c r="C728" s="165"/>
      <c r="D728" s="173"/>
      <c r="E728" s="174"/>
      <c r="F728" s="175"/>
      <c r="G728" s="174"/>
      <c r="H728" s="208"/>
      <c r="I728" s="208"/>
      <c r="J728" s="112"/>
      <c r="K728" s="112"/>
      <c r="L728" s="100"/>
    </row>
    <row r="729" spans="1:12" s="101" customFormat="1" ht="24" customHeight="1">
      <c r="A729" s="166">
        <v>1</v>
      </c>
      <c r="B729" s="166" t="s">
        <v>1185</v>
      </c>
      <c r="C729" s="165" t="s">
        <v>158</v>
      </c>
      <c r="D729" s="173" t="s">
        <v>1133</v>
      </c>
      <c r="E729" s="174">
        <v>82.24</v>
      </c>
      <c r="F729" s="175"/>
      <c r="G729" s="174">
        <f>E729*F729</f>
        <v>0</v>
      </c>
      <c r="H729" s="208"/>
      <c r="I729" s="208"/>
      <c r="J729" s="112"/>
      <c r="K729" s="112"/>
      <c r="L729" s="100"/>
    </row>
    <row r="730" spans="1:12" s="101" customFormat="1" ht="12.75" customHeight="1">
      <c r="A730" s="166">
        <v>2</v>
      </c>
      <c r="B730" s="166" t="s">
        <v>1404</v>
      </c>
      <c r="C730" s="165" t="s">
        <v>1512</v>
      </c>
      <c r="D730" s="173" t="s">
        <v>1531</v>
      </c>
      <c r="E730" s="220">
        <f>SUM(G729:G729)</f>
        <v>0</v>
      </c>
      <c r="F730" s="175"/>
      <c r="G730" s="174">
        <f>E730*F730*0.01</f>
        <v>0</v>
      </c>
      <c r="H730" s="208"/>
      <c r="I730" s="208"/>
      <c r="J730" s="112"/>
      <c r="K730" s="112"/>
      <c r="L730" s="100"/>
    </row>
    <row r="731" spans="1:12" s="101" customFormat="1" ht="13.5" customHeight="1">
      <c r="A731" s="166"/>
      <c r="B731" s="166"/>
      <c r="C731" s="165"/>
      <c r="D731" s="173"/>
      <c r="E731" s="174"/>
      <c r="F731" s="175"/>
      <c r="G731" s="174"/>
      <c r="H731" s="208"/>
      <c r="I731" s="208"/>
      <c r="J731" s="112"/>
      <c r="K731" s="112"/>
      <c r="L731" s="100"/>
    </row>
    <row r="732" spans="1:12" s="101" customFormat="1" ht="13.5" customHeight="1">
      <c r="A732" s="166">
        <f>A727</f>
        <v>762</v>
      </c>
      <c r="B732" s="166"/>
      <c r="C732" s="165" t="str">
        <f>C727</f>
        <v>Konstrukce tesařské</v>
      </c>
      <c r="D732" s="173" t="s">
        <v>1530</v>
      </c>
      <c r="E732" s="174"/>
      <c r="F732" s="175"/>
      <c r="G732" s="174">
        <f>SUM(G729:G730)</f>
        <v>0</v>
      </c>
      <c r="H732" s="208"/>
      <c r="I732" s="208"/>
      <c r="J732" s="112"/>
      <c r="K732" s="112"/>
      <c r="L732" s="100"/>
    </row>
    <row r="733" spans="1:12" s="101" customFormat="1" ht="13.5" customHeight="1">
      <c r="A733" s="166"/>
      <c r="B733" s="166"/>
      <c r="C733" s="165"/>
      <c r="D733" s="173"/>
      <c r="E733" s="174"/>
      <c r="F733" s="175"/>
      <c r="G733" s="174"/>
      <c r="H733" s="208"/>
      <c r="I733" s="208"/>
      <c r="J733" s="112"/>
      <c r="K733" s="112"/>
      <c r="L733" s="100"/>
    </row>
    <row r="734" spans="1:12" s="101" customFormat="1" ht="13.5" customHeight="1">
      <c r="A734" s="166"/>
      <c r="B734" s="166"/>
      <c r="C734" s="165"/>
      <c r="D734" s="173"/>
      <c r="E734" s="174"/>
      <c r="F734" s="175"/>
      <c r="G734" s="174"/>
      <c r="H734" s="208"/>
      <c r="I734" s="208"/>
      <c r="J734" s="112"/>
      <c r="K734" s="112"/>
      <c r="L734" s="100"/>
    </row>
    <row r="735" spans="1:12" s="101" customFormat="1" ht="13.5" customHeight="1">
      <c r="A735" s="166"/>
      <c r="B735" s="166"/>
      <c r="C735" s="165"/>
      <c r="D735" s="173"/>
      <c r="E735" s="174"/>
      <c r="F735" s="175"/>
      <c r="G735" s="174"/>
      <c r="H735" s="208"/>
      <c r="I735" s="208"/>
      <c r="J735" s="112"/>
      <c r="K735" s="112"/>
      <c r="L735" s="100"/>
    </row>
    <row r="736" spans="1:12" s="101" customFormat="1" ht="13.5" customHeight="1">
      <c r="A736" s="166">
        <v>763</v>
      </c>
      <c r="B736" s="166"/>
      <c r="C736" s="165" t="s">
        <v>1515</v>
      </c>
      <c r="D736" s="173"/>
      <c r="E736" s="187"/>
      <c r="F736" s="188"/>
      <c r="G736" s="187"/>
      <c r="H736" s="208"/>
      <c r="I736" s="215"/>
      <c r="J736" s="24"/>
      <c r="K736" s="24"/>
      <c r="L736" s="100" t="s">
        <v>1039</v>
      </c>
    </row>
    <row r="737" spans="1:12" s="101" customFormat="1" ht="13.5" customHeight="1">
      <c r="A737" s="166"/>
      <c r="B737" s="166"/>
      <c r="C737" s="165"/>
      <c r="D737" s="173"/>
      <c r="E737" s="187"/>
      <c r="F737" s="188"/>
      <c r="G737" s="187"/>
      <c r="H737" s="208"/>
      <c r="I737" s="215"/>
      <c r="J737" s="24"/>
      <c r="K737" s="24"/>
      <c r="L737" s="100"/>
    </row>
    <row r="738" spans="1:12" s="101" customFormat="1" ht="23.25" customHeight="1">
      <c r="A738" s="166">
        <v>1</v>
      </c>
      <c r="B738" s="166" t="s">
        <v>1516</v>
      </c>
      <c r="C738" s="165" t="s">
        <v>137</v>
      </c>
      <c r="D738" s="173" t="s">
        <v>1133</v>
      </c>
      <c r="E738" s="187">
        <v>329.21</v>
      </c>
      <c r="F738" s="188"/>
      <c r="G738" s="187">
        <f aca="true" t="shared" si="36" ref="G738:G767">E738*F738</f>
        <v>0</v>
      </c>
      <c r="H738" s="208"/>
      <c r="I738" s="215"/>
      <c r="J738" s="24"/>
      <c r="K738" s="24"/>
      <c r="L738" s="163"/>
    </row>
    <row r="739" spans="1:12" s="101" customFormat="1" ht="13.5" customHeight="1">
      <c r="A739" s="166"/>
      <c r="B739" s="166"/>
      <c r="C739" s="165" t="s">
        <v>138</v>
      </c>
      <c r="D739" s="173"/>
      <c r="E739" s="187"/>
      <c r="F739" s="188"/>
      <c r="G739" s="187"/>
      <c r="H739" s="208"/>
      <c r="I739" s="215"/>
      <c r="J739" s="24"/>
      <c r="K739" s="24"/>
      <c r="L739" s="163"/>
    </row>
    <row r="740" spans="1:12" s="101" customFormat="1" ht="24" customHeight="1">
      <c r="A740" s="166">
        <v>2</v>
      </c>
      <c r="B740" s="166" t="s">
        <v>1517</v>
      </c>
      <c r="C740" s="165" t="s">
        <v>139</v>
      </c>
      <c r="D740" s="173" t="s">
        <v>1133</v>
      </c>
      <c r="E740" s="187">
        <v>62.13</v>
      </c>
      <c r="F740" s="188"/>
      <c r="G740" s="187">
        <f t="shared" si="36"/>
        <v>0</v>
      </c>
      <c r="H740" s="208"/>
      <c r="I740" s="215"/>
      <c r="J740" s="24"/>
      <c r="K740" s="24"/>
      <c r="L740" s="163"/>
    </row>
    <row r="741" spans="1:12" s="101" customFormat="1" ht="12" customHeight="1">
      <c r="A741" s="166"/>
      <c r="B741" s="166"/>
      <c r="C741" s="165" t="s">
        <v>140</v>
      </c>
      <c r="D741" s="173"/>
      <c r="E741" s="187"/>
      <c r="F741" s="188"/>
      <c r="G741" s="187"/>
      <c r="H741" s="208"/>
      <c r="I741" s="215"/>
      <c r="J741" s="24"/>
      <c r="K741" s="24"/>
      <c r="L741" s="163"/>
    </row>
    <row r="742" spans="1:12" s="101" customFormat="1" ht="24.75" customHeight="1">
      <c r="A742" s="166">
        <v>3</v>
      </c>
      <c r="B742" s="166" t="s">
        <v>623</v>
      </c>
      <c r="C742" s="165" t="s">
        <v>141</v>
      </c>
      <c r="D742" s="173" t="s">
        <v>1133</v>
      </c>
      <c r="E742" s="187">
        <v>154.68</v>
      </c>
      <c r="F742" s="188"/>
      <c r="G742" s="187">
        <f t="shared" si="36"/>
        <v>0</v>
      </c>
      <c r="H742" s="208"/>
      <c r="I742" s="215"/>
      <c r="J742" s="24"/>
      <c r="K742" s="24"/>
      <c r="L742" s="100"/>
    </row>
    <row r="743" spans="1:12" s="101" customFormat="1" ht="23.25" customHeight="1">
      <c r="A743" s="166"/>
      <c r="B743" s="166"/>
      <c r="C743" s="165" t="s">
        <v>142</v>
      </c>
      <c r="D743" s="173"/>
      <c r="E743" s="187"/>
      <c r="F743" s="188"/>
      <c r="G743" s="187"/>
      <c r="H743" s="208"/>
      <c r="I743" s="215"/>
      <c r="J743" s="24"/>
      <c r="K743" s="24"/>
      <c r="L743" s="100"/>
    </row>
    <row r="744" spans="1:12" s="101" customFormat="1" ht="24.75" customHeight="1">
      <c r="A744" s="166">
        <v>4</v>
      </c>
      <c r="B744" s="166" t="s">
        <v>624</v>
      </c>
      <c r="C744" s="165" t="s">
        <v>143</v>
      </c>
      <c r="D744" s="173" t="s">
        <v>1133</v>
      </c>
      <c r="E744" s="187">
        <v>43.39</v>
      </c>
      <c r="F744" s="188"/>
      <c r="G744" s="187">
        <f t="shared" si="36"/>
        <v>0</v>
      </c>
      <c r="H744" s="208"/>
      <c r="I744" s="215"/>
      <c r="J744" s="24"/>
      <c r="K744" s="24"/>
      <c r="L744" s="100"/>
    </row>
    <row r="745" spans="1:12" s="101" customFormat="1" ht="14.25" customHeight="1">
      <c r="A745" s="166"/>
      <c r="B745" s="166"/>
      <c r="C745" s="165" t="s">
        <v>144</v>
      </c>
      <c r="D745" s="173"/>
      <c r="E745" s="187"/>
      <c r="F745" s="188"/>
      <c r="G745" s="187"/>
      <c r="H745" s="208"/>
      <c r="I745" s="215"/>
      <c r="J745" s="24"/>
      <c r="K745" s="24"/>
      <c r="L745" s="100"/>
    </row>
    <row r="746" spans="1:12" s="101" customFormat="1" ht="24" customHeight="1">
      <c r="A746" s="166">
        <v>5</v>
      </c>
      <c r="B746" s="166" t="s">
        <v>625</v>
      </c>
      <c r="C746" s="165" t="s">
        <v>145</v>
      </c>
      <c r="D746" s="173" t="s">
        <v>1133</v>
      </c>
      <c r="E746" s="187">
        <v>203.25</v>
      </c>
      <c r="F746" s="188"/>
      <c r="G746" s="187">
        <f t="shared" si="36"/>
        <v>0</v>
      </c>
      <c r="H746" s="208"/>
      <c r="I746" s="215"/>
      <c r="J746" s="24"/>
      <c r="K746" s="24"/>
      <c r="L746" s="100"/>
    </row>
    <row r="747" spans="1:12" s="101" customFormat="1" ht="24" customHeight="1">
      <c r="A747" s="166"/>
      <c r="B747" s="166"/>
      <c r="C747" s="165" t="s">
        <v>146</v>
      </c>
      <c r="D747" s="173"/>
      <c r="E747" s="187"/>
      <c r="F747" s="188"/>
      <c r="G747" s="187"/>
      <c r="H747" s="208"/>
      <c r="I747" s="215"/>
      <c r="J747" s="24"/>
      <c r="K747" s="24"/>
      <c r="L747" s="100"/>
    </row>
    <row r="748" spans="1:12" s="101" customFormat="1" ht="24" customHeight="1">
      <c r="A748" s="166">
        <v>6</v>
      </c>
      <c r="B748" s="166" t="s">
        <v>626</v>
      </c>
      <c r="C748" s="165" t="s">
        <v>147</v>
      </c>
      <c r="D748" s="173" t="s">
        <v>1133</v>
      </c>
      <c r="E748" s="187">
        <v>146.56</v>
      </c>
      <c r="F748" s="188"/>
      <c r="G748" s="187">
        <f t="shared" si="36"/>
        <v>0</v>
      </c>
      <c r="H748" s="208"/>
      <c r="I748" s="215"/>
      <c r="J748" s="24"/>
      <c r="K748" s="24"/>
      <c r="L748" s="100"/>
    </row>
    <row r="749" spans="1:12" s="101" customFormat="1" ht="13.5" customHeight="1">
      <c r="A749" s="166"/>
      <c r="B749" s="166"/>
      <c r="C749" s="165" t="s">
        <v>148</v>
      </c>
      <c r="D749" s="173"/>
      <c r="E749" s="187"/>
      <c r="F749" s="188"/>
      <c r="G749" s="187"/>
      <c r="H749" s="208"/>
      <c r="I749" s="215"/>
      <c r="J749" s="24"/>
      <c r="K749" s="24"/>
      <c r="L749" s="100"/>
    </row>
    <row r="750" spans="1:12" s="101" customFormat="1" ht="23.25" customHeight="1">
      <c r="A750" s="166">
        <v>7</v>
      </c>
      <c r="B750" s="166" t="s">
        <v>627</v>
      </c>
      <c r="C750" s="165" t="s">
        <v>149</v>
      </c>
      <c r="D750" s="173" t="s">
        <v>1133</v>
      </c>
      <c r="E750" s="187">
        <v>117.48</v>
      </c>
      <c r="F750" s="188"/>
      <c r="G750" s="187">
        <f t="shared" si="36"/>
        <v>0</v>
      </c>
      <c r="H750" s="208"/>
      <c r="I750" s="215"/>
      <c r="J750" s="24"/>
      <c r="K750" s="24"/>
      <c r="L750" s="100"/>
    </row>
    <row r="751" spans="1:12" s="101" customFormat="1" ht="12.75" customHeight="1">
      <c r="A751" s="166"/>
      <c r="B751" s="166"/>
      <c r="C751" s="165" t="s">
        <v>150</v>
      </c>
      <c r="D751" s="173"/>
      <c r="E751" s="187"/>
      <c r="F751" s="188"/>
      <c r="G751" s="187"/>
      <c r="H751" s="208"/>
      <c r="I751" s="215"/>
      <c r="J751" s="24"/>
      <c r="K751" s="24"/>
      <c r="L751" s="100"/>
    </row>
    <row r="752" spans="1:12" s="101" customFormat="1" ht="33.75" customHeight="1">
      <c r="A752" s="166">
        <v>8</v>
      </c>
      <c r="B752" s="166" t="s">
        <v>628</v>
      </c>
      <c r="C752" s="165" t="s">
        <v>604</v>
      </c>
      <c r="D752" s="173" t="s">
        <v>1133</v>
      </c>
      <c r="E752" s="187">
        <v>654.1</v>
      </c>
      <c r="F752" s="188"/>
      <c r="G752" s="187">
        <f t="shared" si="36"/>
        <v>0</v>
      </c>
      <c r="H752" s="208"/>
      <c r="I752" s="215"/>
      <c r="J752" s="24"/>
      <c r="K752" s="24"/>
      <c r="L752" s="100"/>
    </row>
    <row r="753" spans="1:12" s="101" customFormat="1" ht="14.25" customHeight="1">
      <c r="A753" s="166"/>
      <c r="B753" s="166"/>
      <c r="C753" s="165" t="s">
        <v>151</v>
      </c>
      <c r="D753" s="173"/>
      <c r="E753" s="187"/>
      <c r="F753" s="188"/>
      <c r="G753" s="187"/>
      <c r="H753" s="208"/>
      <c r="I753" s="215"/>
      <c r="J753" s="24"/>
      <c r="K753" s="24"/>
      <c r="L753" s="100"/>
    </row>
    <row r="754" spans="1:12" s="101" customFormat="1" ht="33.75" customHeight="1">
      <c r="A754" s="166">
        <v>9</v>
      </c>
      <c r="B754" s="166" t="s">
        <v>629</v>
      </c>
      <c r="C754" s="165" t="s">
        <v>603</v>
      </c>
      <c r="D754" s="173" t="s">
        <v>1133</v>
      </c>
      <c r="E754" s="187">
        <v>47.7</v>
      </c>
      <c r="F754" s="188"/>
      <c r="G754" s="187">
        <f t="shared" si="36"/>
        <v>0</v>
      </c>
      <c r="H754" s="208"/>
      <c r="I754" s="215"/>
      <c r="J754" s="24"/>
      <c r="K754" s="24"/>
      <c r="L754" s="100"/>
    </row>
    <row r="755" spans="1:12" s="101" customFormat="1" ht="13.5" customHeight="1">
      <c r="A755" s="166"/>
      <c r="B755" s="166"/>
      <c r="C755" s="165" t="s">
        <v>152</v>
      </c>
      <c r="D755" s="173"/>
      <c r="E755" s="187"/>
      <c r="F755" s="188"/>
      <c r="G755" s="187"/>
      <c r="H755" s="208"/>
      <c r="I755" s="215"/>
      <c r="J755" s="24"/>
      <c r="K755" s="24"/>
      <c r="L755" s="100"/>
    </row>
    <row r="756" spans="1:12" s="101" customFormat="1" ht="37.5" customHeight="1">
      <c r="A756" s="166">
        <v>10</v>
      </c>
      <c r="B756" s="166" t="s">
        <v>630</v>
      </c>
      <c r="C756" s="165" t="s">
        <v>153</v>
      </c>
      <c r="D756" s="173" t="s">
        <v>1133</v>
      </c>
      <c r="E756" s="187">
        <v>387.88</v>
      </c>
      <c r="F756" s="188"/>
      <c r="G756" s="187">
        <f t="shared" si="36"/>
        <v>0</v>
      </c>
      <c r="H756" s="208"/>
      <c r="I756" s="215"/>
      <c r="J756" s="24"/>
      <c r="K756" s="24"/>
      <c r="L756" s="100"/>
    </row>
    <row r="757" spans="1:12" s="101" customFormat="1" ht="12.75" customHeight="1">
      <c r="A757" s="166"/>
      <c r="B757" s="166"/>
      <c r="C757" s="165" t="s">
        <v>154</v>
      </c>
      <c r="D757" s="173"/>
      <c r="E757" s="187"/>
      <c r="F757" s="188"/>
      <c r="G757" s="187"/>
      <c r="H757" s="208"/>
      <c r="I757" s="215"/>
      <c r="J757" s="24"/>
      <c r="K757" s="24"/>
      <c r="L757" s="100"/>
    </row>
    <row r="758" spans="1:12" s="101" customFormat="1" ht="22.5" customHeight="1">
      <c r="A758" s="166">
        <v>11</v>
      </c>
      <c r="B758" s="166" t="s">
        <v>631</v>
      </c>
      <c r="C758" s="165" t="s">
        <v>605</v>
      </c>
      <c r="D758" s="173" t="s">
        <v>1133</v>
      </c>
      <c r="E758" s="187">
        <v>218.52</v>
      </c>
      <c r="F758" s="188"/>
      <c r="G758" s="187">
        <f t="shared" si="36"/>
        <v>0</v>
      </c>
      <c r="H758" s="208"/>
      <c r="I758" s="215"/>
      <c r="J758" s="24"/>
      <c r="K758" s="24"/>
      <c r="L758" s="100"/>
    </row>
    <row r="759" spans="1:12" s="101" customFormat="1" ht="22.5" customHeight="1">
      <c r="A759" s="166"/>
      <c r="B759" s="166"/>
      <c r="C759" s="165" t="s">
        <v>155</v>
      </c>
      <c r="D759" s="173"/>
      <c r="E759" s="187"/>
      <c r="F759" s="188"/>
      <c r="G759" s="187"/>
      <c r="H759" s="208"/>
      <c r="I759" s="215"/>
      <c r="J759" s="24"/>
      <c r="K759" s="24"/>
      <c r="L759" s="100"/>
    </row>
    <row r="760" spans="1:12" s="101" customFormat="1" ht="34.5" customHeight="1">
      <c r="A760" s="166">
        <v>12</v>
      </c>
      <c r="B760" s="166" t="s">
        <v>632</v>
      </c>
      <c r="C760" s="165" t="s">
        <v>604</v>
      </c>
      <c r="D760" s="173" t="s">
        <v>1133</v>
      </c>
      <c r="E760" s="187">
        <v>44.71</v>
      </c>
      <c r="F760" s="188"/>
      <c r="G760" s="187">
        <f>E760*F760</f>
        <v>0</v>
      </c>
      <c r="H760" s="208"/>
      <c r="I760" s="215"/>
      <c r="J760" s="24"/>
      <c r="K760" s="24"/>
      <c r="L760" s="100"/>
    </row>
    <row r="761" spans="1:12" s="101" customFormat="1" ht="14.25" customHeight="1">
      <c r="A761" s="166"/>
      <c r="B761" s="166"/>
      <c r="C761" s="165" t="s">
        <v>1108</v>
      </c>
      <c r="D761" s="173"/>
      <c r="E761" s="187"/>
      <c r="F761" s="188"/>
      <c r="G761" s="187"/>
      <c r="H761" s="208"/>
      <c r="I761" s="215"/>
      <c r="J761" s="24"/>
      <c r="K761" s="24"/>
      <c r="L761" s="100"/>
    </row>
    <row r="762" spans="1:12" s="101" customFormat="1" ht="21" customHeight="1">
      <c r="A762" s="166">
        <v>13</v>
      </c>
      <c r="B762" s="166" t="s">
        <v>633</v>
      </c>
      <c r="C762" s="165" t="s">
        <v>156</v>
      </c>
      <c r="D762" s="173" t="s">
        <v>1567</v>
      </c>
      <c r="E762" s="187">
        <v>2</v>
      </c>
      <c r="F762" s="188"/>
      <c r="G762" s="187">
        <f t="shared" si="36"/>
        <v>0</v>
      </c>
      <c r="H762" s="208"/>
      <c r="I762" s="215"/>
      <c r="J762" s="24"/>
      <c r="K762" s="24"/>
      <c r="L762" s="163"/>
    </row>
    <row r="763" spans="1:12" s="101" customFormat="1" ht="12.75" customHeight="1">
      <c r="A763" s="166">
        <v>14</v>
      </c>
      <c r="B763" s="166" t="s">
        <v>634</v>
      </c>
      <c r="C763" s="165" t="s">
        <v>606</v>
      </c>
      <c r="D763" s="173" t="s">
        <v>1371</v>
      </c>
      <c r="E763" s="187">
        <v>1</v>
      </c>
      <c r="F763" s="188"/>
      <c r="G763" s="187">
        <f t="shared" si="36"/>
        <v>0</v>
      </c>
      <c r="H763" s="208"/>
      <c r="I763" s="215"/>
      <c r="J763" s="24"/>
      <c r="K763" s="24"/>
      <c r="L763" s="100"/>
    </row>
    <row r="764" spans="1:12" s="101" customFormat="1" ht="26.25" customHeight="1">
      <c r="A764" s="166">
        <v>15</v>
      </c>
      <c r="B764" s="166" t="s">
        <v>635</v>
      </c>
      <c r="C764" s="165" t="s">
        <v>555</v>
      </c>
      <c r="D764" s="173" t="s">
        <v>1371</v>
      </c>
      <c r="E764" s="187">
        <v>1</v>
      </c>
      <c r="F764" s="188"/>
      <c r="G764" s="187">
        <f t="shared" si="36"/>
        <v>0</v>
      </c>
      <c r="H764" s="208"/>
      <c r="I764" s="215"/>
      <c r="J764" s="24"/>
      <c r="K764" s="24"/>
      <c r="L764" s="100"/>
    </row>
    <row r="765" spans="1:12" s="101" customFormat="1" ht="26.25" customHeight="1">
      <c r="A765" s="166">
        <v>16</v>
      </c>
      <c r="B765" s="166" t="s">
        <v>617</v>
      </c>
      <c r="C765" s="165" t="s">
        <v>527</v>
      </c>
      <c r="D765" s="173" t="s">
        <v>1133</v>
      </c>
      <c r="E765" s="187">
        <v>7.5</v>
      </c>
      <c r="F765" s="188"/>
      <c r="G765" s="187">
        <f t="shared" si="36"/>
        <v>0</v>
      </c>
      <c r="H765" s="208"/>
      <c r="I765" s="215"/>
      <c r="J765" s="24"/>
      <c r="K765" s="24"/>
      <c r="L765" s="100"/>
    </row>
    <row r="766" spans="1:12" s="101" customFormat="1" ht="13.5" customHeight="1">
      <c r="A766" s="166"/>
      <c r="B766" s="166"/>
      <c r="C766" s="165" t="s">
        <v>157</v>
      </c>
      <c r="D766" s="173"/>
      <c r="E766" s="187"/>
      <c r="F766" s="188"/>
      <c r="G766" s="187"/>
      <c r="H766" s="208"/>
      <c r="I766" s="215"/>
      <c r="J766" s="24"/>
      <c r="K766" s="24"/>
      <c r="L766" s="100"/>
    </row>
    <row r="767" spans="1:12" s="101" customFormat="1" ht="21.75" customHeight="1">
      <c r="A767" s="166">
        <v>17</v>
      </c>
      <c r="B767" s="166" t="s">
        <v>1107</v>
      </c>
      <c r="C767" s="165" t="s">
        <v>622</v>
      </c>
      <c r="D767" s="186" t="s">
        <v>1567</v>
      </c>
      <c r="E767" s="187">
        <v>18</v>
      </c>
      <c r="F767" s="188"/>
      <c r="G767" s="187">
        <f t="shared" si="36"/>
        <v>0</v>
      </c>
      <c r="H767" s="208"/>
      <c r="I767" s="215"/>
      <c r="J767" s="24"/>
      <c r="K767" s="24"/>
      <c r="L767" s="100"/>
    </row>
    <row r="768" spans="1:12" s="101" customFormat="1" ht="13.5" customHeight="1">
      <c r="A768" s="166">
        <v>18</v>
      </c>
      <c r="B768" s="166" t="s">
        <v>1140</v>
      </c>
      <c r="C768" s="165" t="s">
        <v>1500</v>
      </c>
      <c r="D768" s="173" t="s">
        <v>1531</v>
      </c>
      <c r="E768" s="234">
        <f>SUM(G738:G767)</f>
        <v>0</v>
      </c>
      <c r="F768" s="188"/>
      <c r="G768" s="187">
        <f>E768*F768*0.01</f>
        <v>0</v>
      </c>
      <c r="H768" s="208"/>
      <c r="I768" s="215"/>
      <c r="J768" s="24"/>
      <c r="K768" s="24"/>
      <c r="L768" s="100"/>
    </row>
    <row r="769" spans="1:12" s="101" customFormat="1" ht="13.5" customHeight="1">
      <c r="A769" s="166"/>
      <c r="B769" s="166"/>
      <c r="C769" s="165"/>
      <c r="D769" s="173"/>
      <c r="E769" s="187"/>
      <c r="F769" s="188"/>
      <c r="G769" s="187"/>
      <c r="H769" s="208"/>
      <c r="I769" s="215"/>
      <c r="J769" s="24"/>
      <c r="K769" s="24"/>
      <c r="L769" s="100"/>
    </row>
    <row r="770" spans="1:12" s="101" customFormat="1" ht="13.5" customHeight="1">
      <c r="A770" s="166">
        <f>A736</f>
        <v>763</v>
      </c>
      <c r="B770" s="166"/>
      <c r="C770" s="165" t="str">
        <f>C736</f>
        <v>Dřevostavby, sádrokartony</v>
      </c>
      <c r="D770" s="173" t="s">
        <v>1530</v>
      </c>
      <c r="E770" s="187"/>
      <c r="F770" s="188"/>
      <c r="G770" s="187">
        <f>SUM(G738:G769)</f>
        <v>0</v>
      </c>
      <c r="H770" s="208"/>
      <c r="I770" s="215"/>
      <c r="J770" s="24"/>
      <c r="K770" s="24"/>
      <c r="L770" s="100"/>
    </row>
    <row r="771" spans="1:12" s="101" customFormat="1" ht="13.5" customHeight="1">
      <c r="A771" s="166"/>
      <c r="B771" s="166"/>
      <c r="C771" s="165"/>
      <c r="D771" s="173"/>
      <c r="E771" s="174"/>
      <c r="F771" s="175"/>
      <c r="G771" s="174"/>
      <c r="H771" s="208"/>
      <c r="I771" s="215"/>
      <c r="J771" s="24"/>
      <c r="K771" s="24"/>
      <c r="L771" s="100"/>
    </row>
    <row r="772" spans="1:12" s="101" customFormat="1" ht="13.5" customHeight="1">
      <c r="A772" s="166"/>
      <c r="B772" s="166"/>
      <c r="C772" s="165"/>
      <c r="D772" s="173"/>
      <c r="E772" s="174"/>
      <c r="F772" s="175"/>
      <c r="G772" s="174"/>
      <c r="H772" s="208"/>
      <c r="I772" s="215"/>
      <c r="J772" s="24"/>
      <c r="K772" s="24"/>
      <c r="L772" s="100"/>
    </row>
    <row r="773" spans="1:12" s="101" customFormat="1" ht="13.5" customHeight="1">
      <c r="A773" s="166"/>
      <c r="B773" s="166"/>
      <c r="C773" s="165"/>
      <c r="D773" s="173"/>
      <c r="E773" s="174"/>
      <c r="F773" s="175"/>
      <c r="G773" s="174"/>
      <c r="H773" s="208"/>
      <c r="I773" s="215"/>
      <c r="J773" s="24"/>
      <c r="K773" s="24"/>
      <c r="L773" s="100"/>
    </row>
    <row r="774" spans="1:12" s="101" customFormat="1" ht="13.5" customHeight="1">
      <c r="A774" s="166">
        <v>764</v>
      </c>
      <c r="B774" s="166"/>
      <c r="C774" s="165" t="s">
        <v>1061</v>
      </c>
      <c r="D774" s="173"/>
      <c r="E774" s="174"/>
      <c r="F774" s="175"/>
      <c r="G774" s="174"/>
      <c r="H774" s="208"/>
      <c r="I774" s="215"/>
      <c r="J774" s="24"/>
      <c r="K774" s="24"/>
      <c r="L774" s="100" t="s">
        <v>1040</v>
      </c>
    </row>
    <row r="775" spans="1:12" s="101" customFormat="1" ht="13.5" customHeight="1">
      <c r="A775" s="166"/>
      <c r="B775" s="166"/>
      <c r="C775" s="165"/>
      <c r="D775" s="173"/>
      <c r="E775" s="174"/>
      <c r="F775" s="175"/>
      <c r="G775" s="174"/>
      <c r="H775" s="208"/>
      <c r="I775" s="215"/>
      <c r="J775" s="24"/>
      <c r="K775" s="24"/>
      <c r="L775" s="100"/>
    </row>
    <row r="776" spans="1:12" s="101" customFormat="1" ht="13.5" customHeight="1">
      <c r="A776" s="166">
        <v>1</v>
      </c>
      <c r="B776" s="166" t="s">
        <v>1541</v>
      </c>
      <c r="C776" s="165" t="s">
        <v>636</v>
      </c>
      <c r="D776" s="173" t="s">
        <v>1533</v>
      </c>
      <c r="E776" s="174">
        <v>42.07</v>
      </c>
      <c r="F776" s="175"/>
      <c r="G776" s="174">
        <f aca="true" t="shared" si="37" ref="G776:G785">E776*F776</f>
        <v>0</v>
      </c>
      <c r="H776" s="208"/>
      <c r="I776" s="215"/>
      <c r="J776" s="24"/>
      <c r="K776" s="24"/>
      <c r="L776" s="100"/>
    </row>
    <row r="777" spans="1:12" s="101" customFormat="1" ht="13.5" customHeight="1">
      <c r="A777" s="166">
        <v>2</v>
      </c>
      <c r="B777" s="166" t="s">
        <v>1542</v>
      </c>
      <c r="C777" s="165" t="s">
        <v>1331</v>
      </c>
      <c r="D777" s="173" t="s">
        <v>1533</v>
      </c>
      <c r="E777" s="174">
        <v>20.8</v>
      </c>
      <c r="F777" s="175"/>
      <c r="G777" s="174">
        <f>E777*F777</f>
        <v>0</v>
      </c>
      <c r="H777" s="208"/>
      <c r="I777" s="215"/>
      <c r="J777" s="24"/>
      <c r="K777" s="24"/>
      <c r="L777" s="100"/>
    </row>
    <row r="778" spans="1:12" s="101" customFormat="1" ht="13.5" customHeight="1">
      <c r="A778" s="166">
        <v>3</v>
      </c>
      <c r="B778" s="166" t="s">
        <v>1543</v>
      </c>
      <c r="C778" s="165" t="s">
        <v>160</v>
      </c>
      <c r="D778" s="173" t="s">
        <v>1533</v>
      </c>
      <c r="E778" s="174">
        <v>60.07</v>
      </c>
      <c r="F778" s="175"/>
      <c r="G778" s="174">
        <f t="shared" si="37"/>
        <v>0</v>
      </c>
      <c r="H778" s="208"/>
      <c r="I778" s="215"/>
      <c r="J778" s="24"/>
      <c r="K778" s="24"/>
      <c r="L778" s="100"/>
    </row>
    <row r="779" spans="1:12" s="101" customFormat="1" ht="13.5" customHeight="1">
      <c r="A779" s="166">
        <v>4</v>
      </c>
      <c r="B779" s="166" t="s">
        <v>1544</v>
      </c>
      <c r="C779" s="165" t="s">
        <v>159</v>
      </c>
      <c r="D779" s="173" t="s">
        <v>1567</v>
      </c>
      <c r="E779" s="174">
        <v>2</v>
      </c>
      <c r="F779" s="174"/>
      <c r="G779" s="174">
        <f t="shared" si="37"/>
        <v>0</v>
      </c>
      <c r="H779" s="208"/>
      <c r="I779" s="215"/>
      <c r="J779" s="24"/>
      <c r="K779" s="24"/>
      <c r="L779" s="100"/>
    </row>
    <row r="780" spans="1:12" s="101" customFormat="1" ht="13.5" customHeight="1">
      <c r="A780" s="166">
        <v>5</v>
      </c>
      <c r="B780" s="166" t="s">
        <v>1545</v>
      </c>
      <c r="C780" s="165" t="s">
        <v>1165</v>
      </c>
      <c r="D780" s="173" t="s">
        <v>1533</v>
      </c>
      <c r="E780" s="174">
        <v>18.31</v>
      </c>
      <c r="F780" s="175"/>
      <c r="G780" s="174">
        <f t="shared" si="37"/>
        <v>0</v>
      </c>
      <c r="H780" s="208"/>
      <c r="I780" s="215"/>
      <c r="J780" s="24"/>
      <c r="K780" s="24"/>
      <c r="L780" s="100"/>
    </row>
    <row r="781" spans="1:12" s="101" customFormat="1" ht="13.5" customHeight="1">
      <c r="A781" s="166">
        <v>6</v>
      </c>
      <c r="B781" s="166" t="s">
        <v>1546</v>
      </c>
      <c r="C781" s="165" t="s">
        <v>1621</v>
      </c>
      <c r="D781" s="173" t="s">
        <v>1533</v>
      </c>
      <c r="E781" s="174">
        <v>82.24</v>
      </c>
      <c r="F781" s="175"/>
      <c r="G781" s="174">
        <f t="shared" si="37"/>
        <v>0</v>
      </c>
      <c r="H781" s="208"/>
      <c r="I781" s="215"/>
      <c r="J781" s="24"/>
      <c r="K781" s="24"/>
      <c r="L781" s="100"/>
    </row>
    <row r="782" spans="1:12" s="101" customFormat="1" ht="13.5" customHeight="1">
      <c r="A782" s="166">
        <v>7</v>
      </c>
      <c r="B782" s="166" t="s">
        <v>1547</v>
      </c>
      <c r="C782" s="165" t="s">
        <v>556</v>
      </c>
      <c r="D782" s="173" t="s">
        <v>1533</v>
      </c>
      <c r="E782" s="174">
        <v>82.24</v>
      </c>
      <c r="F782" s="175"/>
      <c r="G782" s="174">
        <f t="shared" si="37"/>
        <v>0</v>
      </c>
      <c r="H782" s="208"/>
      <c r="I782" s="215"/>
      <c r="J782" s="24"/>
      <c r="K782" s="24"/>
      <c r="L782" s="100"/>
    </row>
    <row r="783" spans="1:12" s="101" customFormat="1" ht="13.5" customHeight="1">
      <c r="A783" s="166">
        <v>8</v>
      </c>
      <c r="B783" s="166" t="s">
        <v>1171</v>
      </c>
      <c r="C783" s="165" t="s">
        <v>557</v>
      </c>
      <c r="D783" s="173" t="s">
        <v>1533</v>
      </c>
      <c r="E783" s="174">
        <v>82.24</v>
      </c>
      <c r="F783" s="175"/>
      <c r="G783" s="174">
        <f t="shared" si="37"/>
        <v>0</v>
      </c>
      <c r="H783" s="208"/>
      <c r="I783" s="215"/>
      <c r="J783" s="24"/>
      <c r="K783" s="24"/>
      <c r="L783" s="100"/>
    </row>
    <row r="784" spans="1:12" s="101" customFormat="1" ht="25.5" customHeight="1">
      <c r="A784" s="166">
        <v>9</v>
      </c>
      <c r="B784" s="166" t="s">
        <v>1172</v>
      </c>
      <c r="C784" s="165" t="s">
        <v>347</v>
      </c>
      <c r="D784" s="173" t="s">
        <v>1533</v>
      </c>
      <c r="E784" s="174">
        <v>19.28</v>
      </c>
      <c r="F784" s="175"/>
      <c r="G784" s="174">
        <f>E784*F784</f>
        <v>0</v>
      </c>
      <c r="H784" s="208"/>
      <c r="I784" s="215"/>
      <c r="J784" s="24"/>
      <c r="K784" s="24"/>
      <c r="L784" s="100"/>
    </row>
    <row r="785" spans="1:12" s="101" customFormat="1" ht="25.5" customHeight="1">
      <c r="A785" s="166">
        <v>10</v>
      </c>
      <c r="B785" s="166" t="s">
        <v>348</v>
      </c>
      <c r="C785" s="165" t="s">
        <v>1059</v>
      </c>
      <c r="D785" s="173" t="s">
        <v>1533</v>
      </c>
      <c r="E785" s="174">
        <v>54.22</v>
      </c>
      <c r="F785" s="175"/>
      <c r="G785" s="174">
        <f t="shared" si="37"/>
        <v>0</v>
      </c>
      <c r="H785" s="208"/>
      <c r="I785" s="215"/>
      <c r="J785" s="24"/>
      <c r="K785" s="24"/>
      <c r="L785" s="100"/>
    </row>
    <row r="786" spans="1:12" s="101" customFormat="1" ht="13.5" customHeight="1">
      <c r="A786" s="166">
        <v>11</v>
      </c>
      <c r="B786" s="166" t="s">
        <v>1072</v>
      </c>
      <c r="C786" s="165" t="s">
        <v>1073</v>
      </c>
      <c r="D786" s="173" t="s">
        <v>1531</v>
      </c>
      <c r="E786" s="220">
        <f>SUM(G776:G785)</f>
        <v>0</v>
      </c>
      <c r="F786" s="175"/>
      <c r="G786" s="174">
        <f>E786*F786*0.01</f>
        <v>0</v>
      </c>
      <c r="H786" s="208"/>
      <c r="I786" s="215"/>
      <c r="J786" s="24"/>
      <c r="K786" s="24"/>
      <c r="L786" s="100"/>
    </row>
    <row r="787" spans="1:12" s="101" customFormat="1" ht="13.5" customHeight="1">
      <c r="A787" s="166"/>
      <c r="B787" s="166"/>
      <c r="C787" s="165"/>
      <c r="D787" s="173"/>
      <c r="E787" s="174"/>
      <c r="F787" s="175"/>
      <c r="G787" s="174"/>
      <c r="H787" s="208"/>
      <c r="I787" s="215"/>
      <c r="J787" s="24"/>
      <c r="K787" s="24"/>
      <c r="L787" s="100"/>
    </row>
    <row r="788" spans="1:12" s="101" customFormat="1" ht="13.5" customHeight="1">
      <c r="A788" s="166">
        <f>A774</f>
        <v>764</v>
      </c>
      <c r="B788" s="166"/>
      <c r="C788" s="165" t="str">
        <f>C774</f>
        <v>Konstrukce klempířské poplastovaný plech dle PD</v>
      </c>
      <c r="D788" s="173" t="s">
        <v>1530</v>
      </c>
      <c r="E788" s="174"/>
      <c r="F788" s="175"/>
      <c r="G788" s="174">
        <f>SUM(G776:G787)</f>
        <v>0</v>
      </c>
      <c r="H788" s="208"/>
      <c r="I788" s="215"/>
      <c r="J788" s="24"/>
      <c r="K788" s="24"/>
      <c r="L788" s="100"/>
    </row>
    <row r="789" spans="1:12" s="101" customFormat="1" ht="13.5" customHeight="1">
      <c r="A789" s="166"/>
      <c r="B789" s="166"/>
      <c r="C789" s="165"/>
      <c r="D789" s="173"/>
      <c r="E789" s="174"/>
      <c r="F789" s="175"/>
      <c r="G789" s="174"/>
      <c r="H789" s="208"/>
      <c r="I789" s="215"/>
      <c r="J789" s="24"/>
      <c r="K789" s="24"/>
      <c r="L789" s="100"/>
    </row>
    <row r="790" spans="1:12" s="101" customFormat="1" ht="13.5" customHeight="1">
      <c r="A790" s="166"/>
      <c r="B790" s="166"/>
      <c r="C790" s="165"/>
      <c r="D790" s="173"/>
      <c r="E790" s="174"/>
      <c r="F790" s="175"/>
      <c r="G790" s="174"/>
      <c r="H790" s="208"/>
      <c r="I790" s="215"/>
      <c r="J790" s="24"/>
      <c r="K790" s="24"/>
      <c r="L790" s="100"/>
    </row>
    <row r="791" spans="1:12" s="101" customFormat="1" ht="13.5" customHeight="1">
      <c r="A791" s="166"/>
      <c r="B791" s="166"/>
      <c r="C791" s="165"/>
      <c r="D791" s="173"/>
      <c r="E791" s="174"/>
      <c r="F791" s="175"/>
      <c r="G791" s="174"/>
      <c r="H791" s="208"/>
      <c r="I791" s="215"/>
      <c r="J791" s="24"/>
      <c r="K791" s="24"/>
      <c r="L791" s="100"/>
    </row>
    <row r="792" spans="1:12" s="101" customFormat="1" ht="13.5" customHeight="1">
      <c r="A792" s="166">
        <v>766</v>
      </c>
      <c r="B792" s="166"/>
      <c r="C792" s="165" t="s">
        <v>1391</v>
      </c>
      <c r="D792" s="173"/>
      <c r="E792" s="174"/>
      <c r="F792" s="175"/>
      <c r="G792" s="174"/>
      <c r="H792" s="208"/>
      <c r="I792" s="215"/>
      <c r="J792" s="24"/>
      <c r="K792" s="24"/>
      <c r="L792" s="100" t="s">
        <v>1041</v>
      </c>
    </row>
    <row r="793" spans="1:12" s="101" customFormat="1" ht="13.5" customHeight="1">
      <c r="A793" s="166"/>
      <c r="B793" s="166"/>
      <c r="C793" s="165"/>
      <c r="D793" s="173"/>
      <c r="E793" s="174"/>
      <c r="F793" s="175"/>
      <c r="G793" s="174"/>
      <c r="H793" s="208"/>
      <c r="I793" s="215"/>
      <c r="J793" s="24"/>
      <c r="K793" s="24"/>
      <c r="L793" s="100"/>
    </row>
    <row r="794" spans="1:12" s="101" customFormat="1" ht="44.25" customHeight="1">
      <c r="A794" s="166">
        <v>1</v>
      </c>
      <c r="B794" s="166" t="s">
        <v>1177</v>
      </c>
      <c r="C794" s="165" t="s">
        <v>381</v>
      </c>
      <c r="D794" s="173" t="s">
        <v>1567</v>
      </c>
      <c r="E794" s="174">
        <v>1</v>
      </c>
      <c r="F794" s="175"/>
      <c r="G794" s="174">
        <f aca="true" t="shared" si="38" ref="G794:G827">E794*F794</f>
        <v>0</v>
      </c>
      <c r="H794" s="208"/>
      <c r="I794" s="215"/>
      <c r="J794" s="24"/>
      <c r="K794" s="24"/>
      <c r="L794" s="100"/>
    </row>
    <row r="795" spans="1:12" s="101" customFormat="1" ht="35.25" customHeight="1">
      <c r="A795" s="166">
        <v>2</v>
      </c>
      <c r="B795" s="166" t="s">
        <v>1178</v>
      </c>
      <c r="C795" s="165" t="s">
        <v>382</v>
      </c>
      <c r="D795" s="173" t="s">
        <v>1567</v>
      </c>
      <c r="E795" s="174">
        <v>4</v>
      </c>
      <c r="F795" s="175"/>
      <c r="G795" s="174">
        <f t="shared" si="38"/>
        <v>0</v>
      </c>
      <c r="H795" s="208"/>
      <c r="I795" s="215"/>
      <c r="J795" s="24"/>
      <c r="K795" s="24"/>
      <c r="L795" s="100"/>
    </row>
    <row r="796" spans="1:12" s="101" customFormat="1" ht="32.25" customHeight="1">
      <c r="A796" s="166">
        <v>3</v>
      </c>
      <c r="B796" s="166" t="s">
        <v>1179</v>
      </c>
      <c r="C796" s="165" t="s">
        <v>383</v>
      </c>
      <c r="D796" s="173" t="s">
        <v>1567</v>
      </c>
      <c r="E796" s="174">
        <v>1</v>
      </c>
      <c r="F796" s="175"/>
      <c r="G796" s="174">
        <f t="shared" si="38"/>
        <v>0</v>
      </c>
      <c r="H796" s="208"/>
      <c r="I796" s="215"/>
      <c r="J796" s="24"/>
      <c r="K796" s="24"/>
      <c r="L796" s="100"/>
    </row>
    <row r="797" spans="1:12" s="101" customFormat="1" ht="32.25" customHeight="1">
      <c r="A797" s="166">
        <v>4</v>
      </c>
      <c r="B797" s="166" t="s">
        <v>1180</v>
      </c>
      <c r="C797" s="165" t="s">
        <v>384</v>
      </c>
      <c r="D797" s="173" t="s">
        <v>1567</v>
      </c>
      <c r="E797" s="174">
        <v>1</v>
      </c>
      <c r="F797" s="175"/>
      <c r="G797" s="174">
        <f t="shared" si="38"/>
        <v>0</v>
      </c>
      <c r="H797" s="208"/>
      <c r="I797" s="215"/>
      <c r="J797" s="24"/>
      <c r="K797" s="24"/>
      <c r="L797" s="100"/>
    </row>
    <row r="798" spans="1:12" s="101" customFormat="1" ht="32.25" customHeight="1">
      <c r="A798" s="166">
        <v>5</v>
      </c>
      <c r="B798" s="166" t="s">
        <v>642</v>
      </c>
      <c r="C798" s="165" t="s">
        <v>385</v>
      </c>
      <c r="D798" s="173" t="s">
        <v>1567</v>
      </c>
      <c r="E798" s="174">
        <v>1</v>
      </c>
      <c r="F798" s="175"/>
      <c r="G798" s="174">
        <f t="shared" si="38"/>
        <v>0</v>
      </c>
      <c r="H798" s="208"/>
      <c r="I798" s="215"/>
      <c r="J798" s="24"/>
      <c r="K798" s="24"/>
      <c r="L798" s="100"/>
    </row>
    <row r="799" spans="1:12" s="101" customFormat="1" ht="44.25" customHeight="1">
      <c r="A799" s="166">
        <v>6</v>
      </c>
      <c r="B799" s="166" t="s">
        <v>1181</v>
      </c>
      <c r="C799" s="165" t="s">
        <v>388</v>
      </c>
      <c r="D799" s="173" t="s">
        <v>1567</v>
      </c>
      <c r="E799" s="174">
        <v>1</v>
      </c>
      <c r="F799" s="175"/>
      <c r="G799" s="174">
        <f t="shared" si="38"/>
        <v>0</v>
      </c>
      <c r="H799" s="208"/>
      <c r="I799" s="215"/>
      <c r="J799" s="24"/>
      <c r="K799" s="24"/>
      <c r="L799" s="100"/>
    </row>
    <row r="800" spans="1:12" s="101" customFormat="1" ht="32.25" customHeight="1">
      <c r="A800" s="166">
        <v>7</v>
      </c>
      <c r="B800" s="166" t="s">
        <v>559</v>
      </c>
      <c r="C800" s="165" t="s">
        <v>389</v>
      </c>
      <c r="D800" s="173" t="s">
        <v>1567</v>
      </c>
      <c r="E800" s="174">
        <v>1</v>
      </c>
      <c r="F800" s="175"/>
      <c r="G800" s="174">
        <f t="shared" si="38"/>
        <v>0</v>
      </c>
      <c r="H800" s="208"/>
      <c r="I800" s="215"/>
      <c r="J800" s="24"/>
      <c r="K800" s="24"/>
      <c r="L800" s="100"/>
    </row>
    <row r="801" spans="1:12" s="101" customFormat="1" ht="32.25" customHeight="1">
      <c r="A801" s="166">
        <v>8</v>
      </c>
      <c r="B801" s="166" t="s">
        <v>437</v>
      </c>
      <c r="C801" s="165" t="s">
        <v>390</v>
      </c>
      <c r="D801" s="173" t="s">
        <v>1567</v>
      </c>
      <c r="E801" s="174">
        <v>1</v>
      </c>
      <c r="F801" s="175"/>
      <c r="G801" s="174">
        <f t="shared" si="38"/>
        <v>0</v>
      </c>
      <c r="H801" s="208"/>
      <c r="I801" s="215"/>
      <c r="J801" s="24"/>
      <c r="K801" s="24"/>
      <c r="L801" s="100"/>
    </row>
    <row r="802" spans="1:12" s="101" customFormat="1" ht="32.25" customHeight="1">
      <c r="A802" s="166">
        <v>9</v>
      </c>
      <c r="B802" s="166" t="s">
        <v>643</v>
      </c>
      <c r="C802" s="165" t="s">
        <v>392</v>
      </c>
      <c r="D802" s="173" t="s">
        <v>1567</v>
      </c>
      <c r="E802" s="174">
        <v>1</v>
      </c>
      <c r="F802" s="175"/>
      <c r="G802" s="174">
        <f t="shared" si="38"/>
        <v>0</v>
      </c>
      <c r="H802" s="208"/>
      <c r="I802" s="215"/>
      <c r="J802" s="24"/>
      <c r="K802" s="24"/>
      <c r="L802" s="100"/>
    </row>
    <row r="803" spans="1:12" s="101" customFormat="1" ht="32.25" customHeight="1">
      <c r="A803" s="166">
        <v>10</v>
      </c>
      <c r="B803" s="166" t="s">
        <v>644</v>
      </c>
      <c r="C803" s="165" t="s">
        <v>391</v>
      </c>
      <c r="D803" s="173" t="s">
        <v>1567</v>
      </c>
      <c r="E803" s="174">
        <v>1</v>
      </c>
      <c r="F803" s="175"/>
      <c r="G803" s="174">
        <f t="shared" si="38"/>
        <v>0</v>
      </c>
      <c r="H803" s="208"/>
      <c r="I803" s="215"/>
      <c r="J803" s="24"/>
      <c r="K803" s="24"/>
      <c r="L803" s="100"/>
    </row>
    <row r="804" spans="1:12" s="101" customFormat="1" ht="12.75" customHeight="1">
      <c r="A804" s="166">
        <v>11</v>
      </c>
      <c r="B804" s="166" t="s">
        <v>645</v>
      </c>
      <c r="C804" s="165" t="s">
        <v>1209</v>
      </c>
      <c r="D804" s="173" t="s">
        <v>1533</v>
      </c>
      <c r="E804" s="174">
        <v>165.14</v>
      </c>
      <c r="F804" s="175"/>
      <c r="G804" s="174">
        <f t="shared" si="38"/>
        <v>0</v>
      </c>
      <c r="H804" s="208"/>
      <c r="I804" s="215"/>
      <c r="J804" s="24"/>
      <c r="K804" s="24"/>
      <c r="L804" s="100"/>
    </row>
    <row r="805" spans="1:12" s="101" customFormat="1" ht="12.75" customHeight="1">
      <c r="A805" s="166">
        <v>12</v>
      </c>
      <c r="B805" s="166" t="s">
        <v>646</v>
      </c>
      <c r="C805" s="165" t="s">
        <v>847</v>
      </c>
      <c r="D805" s="173"/>
      <c r="E805" s="174"/>
      <c r="F805" s="175"/>
      <c r="G805" s="174"/>
      <c r="H805" s="208"/>
      <c r="I805" s="215"/>
      <c r="J805" s="24"/>
      <c r="K805" s="24"/>
      <c r="L805" s="100"/>
    </row>
    <row r="806" spans="1:12" s="101" customFormat="1" ht="12.75" customHeight="1">
      <c r="A806" s="166">
        <v>13</v>
      </c>
      <c r="B806" s="166" t="s">
        <v>647</v>
      </c>
      <c r="C806" s="165" t="s">
        <v>1210</v>
      </c>
      <c r="D806" s="173" t="s">
        <v>1533</v>
      </c>
      <c r="E806" s="174">
        <v>165.14</v>
      </c>
      <c r="F806" s="175"/>
      <c r="G806" s="174">
        <f t="shared" si="38"/>
        <v>0</v>
      </c>
      <c r="H806" s="208"/>
      <c r="I806" s="215"/>
      <c r="J806" s="24"/>
      <c r="K806" s="24"/>
      <c r="L806" s="100"/>
    </row>
    <row r="807" spans="1:12" s="101" customFormat="1" ht="21" customHeight="1">
      <c r="A807" s="166">
        <v>14</v>
      </c>
      <c r="B807" s="166" t="s">
        <v>648</v>
      </c>
      <c r="C807" s="165" t="s">
        <v>640</v>
      </c>
      <c r="D807" s="71" t="s">
        <v>1533</v>
      </c>
      <c r="E807" s="95">
        <v>42.07</v>
      </c>
      <c r="F807" s="121"/>
      <c r="G807" s="95">
        <f t="shared" si="38"/>
        <v>0</v>
      </c>
      <c r="H807" s="208"/>
      <c r="I807" s="215"/>
      <c r="J807" s="24"/>
      <c r="K807" s="24"/>
      <c r="L807" s="100"/>
    </row>
    <row r="808" spans="1:12" s="101" customFormat="1" ht="22.5" customHeight="1">
      <c r="A808" s="166">
        <v>15</v>
      </c>
      <c r="B808" s="166" t="s">
        <v>649</v>
      </c>
      <c r="C808" s="165" t="s">
        <v>846</v>
      </c>
      <c r="D808" s="173" t="s">
        <v>1533</v>
      </c>
      <c r="E808" s="174">
        <v>20.8</v>
      </c>
      <c r="F808" s="175"/>
      <c r="G808" s="174">
        <f t="shared" si="38"/>
        <v>0</v>
      </c>
      <c r="H808" s="208"/>
      <c r="I808" s="215"/>
      <c r="J808" s="24"/>
      <c r="K808" s="24"/>
      <c r="L808" s="100"/>
    </row>
    <row r="809" spans="1:12" s="101" customFormat="1" ht="45" customHeight="1">
      <c r="A809" s="166">
        <v>16</v>
      </c>
      <c r="B809" s="166" t="s">
        <v>650</v>
      </c>
      <c r="C809" s="165" t="s">
        <v>397</v>
      </c>
      <c r="D809" s="71" t="s">
        <v>1567</v>
      </c>
      <c r="E809" s="95">
        <v>1</v>
      </c>
      <c r="F809" s="175"/>
      <c r="G809" s="174">
        <f t="shared" si="38"/>
        <v>0</v>
      </c>
      <c r="H809" s="208"/>
      <c r="I809" s="215"/>
      <c r="J809" s="24"/>
      <c r="K809" s="24"/>
      <c r="L809" s="100"/>
    </row>
    <row r="810" spans="1:12" s="101" customFormat="1" ht="55.5" customHeight="1">
      <c r="A810" s="166">
        <v>17</v>
      </c>
      <c r="B810" s="166" t="s">
        <v>651</v>
      </c>
      <c r="C810" s="165" t="s">
        <v>414</v>
      </c>
      <c r="D810" s="71" t="s">
        <v>1567</v>
      </c>
      <c r="E810" s="95">
        <v>4</v>
      </c>
      <c r="F810" s="175"/>
      <c r="G810" s="174">
        <f t="shared" si="38"/>
        <v>0</v>
      </c>
      <c r="H810" s="208"/>
      <c r="I810" s="215"/>
      <c r="J810" s="24"/>
      <c r="K810" s="24"/>
      <c r="L810" s="100"/>
    </row>
    <row r="811" spans="1:12" s="101" customFormat="1" ht="57" customHeight="1">
      <c r="A811" s="166">
        <v>18</v>
      </c>
      <c r="B811" s="166" t="s">
        <v>666</v>
      </c>
      <c r="C811" s="165" t="s">
        <v>414</v>
      </c>
      <c r="D811" s="71" t="s">
        <v>1567</v>
      </c>
      <c r="E811" s="95">
        <v>7</v>
      </c>
      <c r="F811" s="175"/>
      <c r="G811" s="174">
        <f t="shared" si="38"/>
        <v>0</v>
      </c>
      <c r="H811" s="208"/>
      <c r="I811" s="215"/>
      <c r="J811" s="24"/>
      <c r="K811" s="24"/>
      <c r="L811" s="100"/>
    </row>
    <row r="812" spans="1:12" s="101" customFormat="1" ht="45" customHeight="1">
      <c r="A812" s="166">
        <v>19</v>
      </c>
      <c r="B812" s="166" t="s">
        <v>607</v>
      </c>
      <c r="C812" s="165" t="s">
        <v>398</v>
      </c>
      <c r="D812" s="71" t="s">
        <v>1567</v>
      </c>
      <c r="E812" s="95">
        <v>1</v>
      </c>
      <c r="F812" s="175"/>
      <c r="G812" s="174">
        <f t="shared" si="38"/>
        <v>0</v>
      </c>
      <c r="H812" s="208"/>
      <c r="I812" s="215"/>
      <c r="J812" s="24"/>
      <c r="K812" s="24"/>
      <c r="L812" s="100"/>
    </row>
    <row r="813" spans="1:12" s="101" customFormat="1" ht="26.25" customHeight="1">
      <c r="A813" s="166">
        <v>20</v>
      </c>
      <c r="B813" s="166" t="s">
        <v>438</v>
      </c>
      <c r="C813" s="165" t="s">
        <v>399</v>
      </c>
      <c r="D813" s="173" t="s">
        <v>1567</v>
      </c>
      <c r="E813" s="174">
        <v>2</v>
      </c>
      <c r="F813" s="175"/>
      <c r="G813" s="174">
        <f>E813*F813</f>
        <v>0</v>
      </c>
      <c r="H813" s="208"/>
      <c r="I813" s="215"/>
      <c r="J813" s="24"/>
      <c r="K813" s="24"/>
      <c r="L813" s="100"/>
    </row>
    <row r="814" spans="1:12" s="101" customFormat="1" ht="36" customHeight="1">
      <c r="A814" s="166">
        <v>21</v>
      </c>
      <c r="B814" s="166" t="s">
        <v>439</v>
      </c>
      <c r="C814" s="165" t="s">
        <v>400</v>
      </c>
      <c r="D814" s="173" t="s">
        <v>1567</v>
      </c>
      <c r="E814" s="174">
        <v>2</v>
      </c>
      <c r="F814" s="175"/>
      <c r="G814" s="174">
        <f>E814*F814</f>
        <v>0</v>
      </c>
      <c r="H814" s="208"/>
      <c r="I814" s="215"/>
      <c r="J814" s="24"/>
      <c r="K814" s="24"/>
      <c r="L814" s="100"/>
    </row>
    <row r="815" spans="1:12" s="101" customFormat="1" ht="33" customHeight="1">
      <c r="A815" s="166">
        <v>22</v>
      </c>
      <c r="B815" s="166" t="s">
        <v>440</v>
      </c>
      <c r="C815" s="165" t="s">
        <v>401</v>
      </c>
      <c r="D815" s="173" t="s">
        <v>1567</v>
      </c>
      <c r="E815" s="174">
        <v>4</v>
      </c>
      <c r="F815" s="175"/>
      <c r="G815" s="174">
        <f t="shared" si="38"/>
        <v>0</v>
      </c>
      <c r="H815" s="208"/>
      <c r="I815" s="215"/>
      <c r="J815" s="24"/>
      <c r="K815" s="24"/>
      <c r="L815" s="100"/>
    </row>
    <row r="816" spans="1:12" s="101" customFormat="1" ht="22.5" customHeight="1">
      <c r="A816" s="166">
        <v>23</v>
      </c>
      <c r="B816" s="166" t="s">
        <v>441</v>
      </c>
      <c r="C816" s="165" t="s">
        <v>402</v>
      </c>
      <c r="D816" s="173" t="s">
        <v>1567</v>
      </c>
      <c r="E816" s="174">
        <v>4</v>
      </c>
      <c r="F816" s="175"/>
      <c r="G816" s="174">
        <f t="shared" si="38"/>
        <v>0</v>
      </c>
      <c r="H816" s="208"/>
      <c r="I816" s="215"/>
      <c r="J816" s="24"/>
      <c r="K816" s="24"/>
      <c r="L816" s="100"/>
    </row>
    <row r="817" spans="1:12" s="101" customFormat="1" ht="33.75" customHeight="1">
      <c r="A817" s="166">
        <v>24</v>
      </c>
      <c r="B817" s="166" t="s">
        <v>442</v>
      </c>
      <c r="C817" s="165" t="s">
        <v>403</v>
      </c>
      <c r="D817" s="173" t="s">
        <v>1567</v>
      </c>
      <c r="E817" s="174">
        <v>2</v>
      </c>
      <c r="F817" s="175"/>
      <c r="G817" s="174">
        <f t="shared" si="38"/>
        <v>0</v>
      </c>
      <c r="H817" s="208"/>
      <c r="I817" s="215"/>
      <c r="J817" s="24"/>
      <c r="K817" s="24"/>
      <c r="L817" s="100"/>
    </row>
    <row r="818" spans="1:12" s="101" customFormat="1" ht="22.5" customHeight="1">
      <c r="A818" s="166">
        <v>25</v>
      </c>
      <c r="B818" s="166" t="s">
        <v>443</v>
      </c>
      <c r="C818" s="165" t="s">
        <v>404</v>
      </c>
      <c r="D818" s="173" t="s">
        <v>1567</v>
      </c>
      <c r="E818" s="174">
        <v>1</v>
      </c>
      <c r="F818" s="175"/>
      <c r="G818" s="174">
        <f t="shared" si="38"/>
        <v>0</v>
      </c>
      <c r="H818" s="208"/>
      <c r="I818" s="215"/>
      <c r="J818" s="24"/>
      <c r="K818" s="24"/>
      <c r="L818" s="100"/>
    </row>
    <row r="819" spans="1:12" s="101" customFormat="1" ht="22.5" customHeight="1">
      <c r="A819" s="166">
        <v>26</v>
      </c>
      <c r="B819" s="166" t="s">
        <v>444</v>
      </c>
      <c r="C819" s="165" t="s">
        <v>405</v>
      </c>
      <c r="D819" s="173" t="s">
        <v>1567</v>
      </c>
      <c r="E819" s="174">
        <v>1</v>
      </c>
      <c r="F819" s="175"/>
      <c r="G819" s="174">
        <f t="shared" si="38"/>
        <v>0</v>
      </c>
      <c r="H819" s="208"/>
      <c r="I819" s="215"/>
      <c r="J819" s="24"/>
      <c r="K819" s="24"/>
      <c r="L819" s="100"/>
    </row>
    <row r="820" spans="1:12" s="101" customFormat="1" ht="47.25" customHeight="1">
      <c r="A820" s="166">
        <v>27</v>
      </c>
      <c r="B820" s="166" t="s">
        <v>445</v>
      </c>
      <c r="C820" s="165" t="s">
        <v>408</v>
      </c>
      <c r="D820" s="71" t="s">
        <v>1567</v>
      </c>
      <c r="E820" s="95">
        <v>1</v>
      </c>
      <c r="F820" s="175"/>
      <c r="G820" s="174">
        <f t="shared" si="38"/>
        <v>0</v>
      </c>
      <c r="H820" s="208"/>
      <c r="I820" s="215"/>
      <c r="J820" s="24"/>
      <c r="K820" s="24"/>
      <c r="L820" s="100"/>
    </row>
    <row r="821" spans="1:12" s="101" customFormat="1" ht="47.25" customHeight="1">
      <c r="A821" s="166">
        <v>28</v>
      </c>
      <c r="B821" s="166" t="s">
        <v>446</v>
      </c>
      <c r="C821" s="165" t="s">
        <v>409</v>
      </c>
      <c r="D821" s="71" t="s">
        <v>1567</v>
      </c>
      <c r="E821" s="95">
        <v>1</v>
      </c>
      <c r="F821" s="175"/>
      <c r="G821" s="174">
        <f t="shared" si="38"/>
        <v>0</v>
      </c>
      <c r="H821" s="208"/>
      <c r="I821" s="215"/>
      <c r="J821" s="24"/>
      <c r="K821" s="24"/>
      <c r="L821" s="100"/>
    </row>
    <row r="822" spans="1:12" s="101" customFormat="1" ht="47.25" customHeight="1">
      <c r="A822" s="166">
        <v>29</v>
      </c>
      <c r="B822" s="166" t="s">
        <v>447</v>
      </c>
      <c r="C822" s="165" t="s">
        <v>410</v>
      </c>
      <c r="D822" s="71" t="s">
        <v>1567</v>
      </c>
      <c r="E822" s="95">
        <v>1</v>
      </c>
      <c r="F822" s="175"/>
      <c r="G822" s="174">
        <f t="shared" si="38"/>
        <v>0</v>
      </c>
      <c r="H822" s="208"/>
      <c r="I822" s="215"/>
      <c r="J822" s="24"/>
      <c r="K822" s="24"/>
      <c r="L822" s="100"/>
    </row>
    <row r="823" spans="1:12" s="101" customFormat="1" ht="58.5" customHeight="1">
      <c r="A823" s="166">
        <v>30</v>
      </c>
      <c r="B823" s="166" t="s">
        <v>448</v>
      </c>
      <c r="C823" s="165" t="s">
        <v>415</v>
      </c>
      <c r="D823" s="71" t="s">
        <v>1567</v>
      </c>
      <c r="E823" s="95">
        <v>1</v>
      </c>
      <c r="F823" s="175"/>
      <c r="G823" s="174">
        <f t="shared" si="38"/>
        <v>0</v>
      </c>
      <c r="H823" s="208"/>
      <c r="I823" s="215"/>
      <c r="J823" s="24"/>
      <c r="K823" s="24"/>
      <c r="L823" s="100"/>
    </row>
    <row r="824" spans="1:12" s="101" customFormat="1" ht="57.75" customHeight="1">
      <c r="A824" s="166">
        <v>31</v>
      </c>
      <c r="B824" s="166" t="s">
        <v>449</v>
      </c>
      <c r="C824" s="165" t="s">
        <v>416</v>
      </c>
      <c r="D824" s="71" t="s">
        <v>1567</v>
      </c>
      <c r="E824" s="95">
        <v>1</v>
      </c>
      <c r="F824" s="175"/>
      <c r="G824" s="174">
        <f t="shared" si="38"/>
        <v>0</v>
      </c>
      <c r="H824" s="208"/>
      <c r="I824" s="215"/>
      <c r="J824" s="24"/>
      <c r="K824" s="24"/>
      <c r="L824" s="100"/>
    </row>
    <row r="825" spans="1:12" s="101" customFormat="1" ht="25.5" customHeight="1">
      <c r="A825" s="166">
        <v>32</v>
      </c>
      <c r="B825" s="166" t="s">
        <v>450</v>
      </c>
      <c r="C825" s="165" t="s">
        <v>417</v>
      </c>
      <c r="D825" s="173" t="s">
        <v>1567</v>
      </c>
      <c r="E825" s="174">
        <v>6</v>
      </c>
      <c r="F825" s="175"/>
      <c r="G825" s="174">
        <f>E825*F825</f>
        <v>0</v>
      </c>
      <c r="H825" s="208"/>
      <c r="I825" s="215"/>
      <c r="J825" s="24"/>
      <c r="K825" s="24"/>
      <c r="L825" s="100"/>
    </row>
    <row r="826" spans="1:12" s="101" customFormat="1" ht="12.75" customHeight="1">
      <c r="A826" s="166">
        <v>33</v>
      </c>
      <c r="B826" s="166" t="s">
        <v>451</v>
      </c>
      <c r="C826" s="165" t="s">
        <v>1319</v>
      </c>
      <c r="D826" s="173" t="s">
        <v>1567</v>
      </c>
      <c r="E826" s="174">
        <f>E825+E819+E818+E817+E816+E815+E814+E813</f>
        <v>22</v>
      </c>
      <c r="F826" s="175"/>
      <c r="G826" s="174">
        <f t="shared" si="38"/>
        <v>0</v>
      </c>
      <c r="H826" s="208"/>
      <c r="I826" s="215"/>
      <c r="J826" s="24"/>
      <c r="K826" s="24"/>
      <c r="L826" s="100"/>
    </row>
    <row r="827" spans="1:12" s="101" customFormat="1" ht="12.75" customHeight="1">
      <c r="A827" s="166">
        <v>34</v>
      </c>
      <c r="B827" s="166" t="s">
        <v>452</v>
      </c>
      <c r="C827" s="165" t="s">
        <v>1320</v>
      </c>
      <c r="D827" s="173" t="s">
        <v>1567</v>
      </c>
      <c r="E827" s="174">
        <f>E826</f>
        <v>22</v>
      </c>
      <c r="F827" s="175"/>
      <c r="G827" s="174">
        <f t="shared" si="38"/>
        <v>0</v>
      </c>
      <c r="H827" s="208"/>
      <c r="I827" s="215"/>
      <c r="J827" s="24"/>
      <c r="K827" s="24"/>
      <c r="L827" s="100"/>
    </row>
    <row r="828" spans="1:12" s="101" customFormat="1" ht="13.5" customHeight="1">
      <c r="A828" s="166">
        <v>35</v>
      </c>
      <c r="B828" s="166" t="s">
        <v>1211</v>
      </c>
      <c r="C828" s="165" t="s">
        <v>1212</v>
      </c>
      <c r="D828" s="173" t="s">
        <v>1531</v>
      </c>
      <c r="E828" s="220">
        <f>SUM(G794:G827)</f>
        <v>0</v>
      </c>
      <c r="F828" s="175"/>
      <c r="G828" s="174">
        <f>E828*F828*0.01</f>
        <v>0</v>
      </c>
      <c r="H828" s="208"/>
      <c r="I828" s="215"/>
      <c r="J828" s="24"/>
      <c r="K828" s="24"/>
      <c r="L828" s="100"/>
    </row>
    <row r="829" spans="1:12" s="101" customFormat="1" ht="13.5" customHeight="1">
      <c r="A829" s="166"/>
      <c r="B829" s="166"/>
      <c r="C829" s="165"/>
      <c r="D829" s="173"/>
      <c r="E829" s="174"/>
      <c r="F829" s="175"/>
      <c r="G829" s="174"/>
      <c r="H829" s="208"/>
      <c r="I829" s="215"/>
      <c r="J829" s="24"/>
      <c r="K829" s="24"/>
      <c r="L829" s="100"/>
    </row>
    <row r="830" spans="1:12" s="101" customFormat="1" ht="13.5" customHeight="1">
      <c r="A830" s="166">
        <f>A792</f>
        <v>766</v>
      </c>
      <c r="B830" s="166"/>
      <c r="C830" s="165" t="str">
        <f>C792</f>
        <v>Konstrukce truhlářské</v>
      </c>
      <c r="D830" s="173" t="s">
        <v>1530</v>
      </c>
      <c r="E830" s="174"/>
      <c r="F830" s="175"/>
      <c r="G830" s="174">
        <f>SUM(G794:G829)</f>
        <v>0</v>
      </c>
      <c r="H830" s="208"/>
      <c r="I830" s="215"/>
      <c r="J830" s="24"/>
      <c r="K830" s="24"/>
      <c r="L830" s="100"/>
    </row>
    <row r="831" spans="1:12" s="101" customFormat="1" ht="13.5" customHeight="1">
      <c r="A831" s="166"/>
      <c r="B831" s="166"/>
      <c r="C831" s="165"/>
      <c r="D831" s="173"/>
      <c r="E831" s="174"/>
      <c r="F831" s="175"/>
      <c r="G831" s="174"/>
      <c r="H831" s="208"/>
      <c r="I831" s="215"/>
      <c r="J831" s="24"/>
      <c r="K831" s="24"/>
      <c r="L831" s="100"/>
    </row>
    <row r="832" spans="1:12" s="101" customFormat="1" ht="13.5" customHeight="1">
      <c r="A832" s="166"/>
      <c r="B832" s="166"/>
      <c r="C832" s="165"/>
      <c r="D832" s="173"/>
      <c r="E832" s="174"/>
      <c r="F832" s="175"/>
      <c r="G832" s="174"/>
      <c r="H832" s="208"/>
      <c r="I832" s="215"/>
      <c r="J832" s="24"/>
      <c r="K832" s="24"/>
      <c r="L832" s="100"/>
    </row>
    <row r="833" spans="1:12" s="101" customFormat="1" ht="13.5" customHeight="1">
      <c r="A833" s="166">
        <v>767</v>
      </c>
      <c r="B833" s="166"/>
      <c r="C833" s="165" t="s">
        <v>1392</v>
      </c>
      <c r="D833" s="173"/>
      <c r="E833" s="174"/>
      <c r="F833" s="175"/>
      <c r="G833" s="174"/>
      <c r="H833" s="208"/>
      <c r="I833" s="215"/>
      <c r="J833" s="24"/>
      <c r="K833" s="24"/>
      <c r="L833" s="100" t="s">
        <v>1041</v>
      </c>
    </row>
    <row r="834" spans="1:12" s="101" customFormat="1" ht="13.5" customHeight="1">
      <c r="A834" s="166"/>
      <c r="B834" s="166"/>
      <c r="C834" s="165"/>
      <c r="D834" s="173"/>
      <c r="E834" s="174"/>
      <c r="F834" s="175"/>
      <c r="G834" s="174"/>
      <c r="H834" s="208"/>
      <c r="I834" s="215"/>
      <c r="J834" s="24"/>
      <c r="K834" s="24"/>
      <c r="L834" s="100"/>
    </row>
    <row r="835" spans="1:12" s="101" customFormat="1" ht="33" customHeight="1">
      <c r="A835" s="166">
        <v>1</v>
      </c>
      <c r="B835" s="166" t="s">
        <v>1182</v>
      </c>
      <c r="C835" s="165" t="s">
        <v>395</v>
      </c>
      <c r="D835" s="173" t="s">
        <v>1567</v>
      </c>
      <c r="E835" s="174">
        <v>2</v>
      </c>
      <c r="F835" s="175"/>
      <c r="G835" s="174">
        <f>E835*F835</f>
        <v>0</v>
      </c>
      <c r="H835" s="208"/>
      <c r="I835" s="215"/>
      <c r="J835" s="24"/>
      <c r="K835" s="24"/>
      <c r="L835" s="100"/>
    </row>
    <row r="836" spans="1:12" s="101" customFormat="1" ht="36" customHeight="1">
      <c r="A836" s="166">
        <v>2</v>
      </c>
      <c r="B836" s="166" t="s">
        <v>1183</v>
      </c>
      <c r="C836" s="165" t="s">
        <v>896</v>
      </c>
      <c r="D836" s="173" t="s">
        <v>558</v>
      </c>
      <c r="E836" s="174">
        <v>56770.91</v>
      </c>
      <c r="F836" s="175"/>
      <c r="G836" s="174">
        <f>E836*F836</f>
        <v>0</v>
      </c>
      <c r="H836" s="208"/>
      <c r="I836" s="215"/>
      <c r="J836" s="24"/>
      <c r="K836" s="24"/>
      <c r="L836" s="100"/>
    </row>
    <row r="837" spans="1:12" s="101" customFormat="1" ht="25.5" customHeight="1">
      <c r="A837" s="166"/>
      <c r="B837" s="166"/>
      <c r="C837" s="165" t="s">
        <v>349</v>
      </c>
      <c r="D837" s="173"/>
      <c r="E837" s="174"/>
      <c r="F837" s="175"/>
      <c r="G837" s="174"/>
      <c r="H837" s="208"/>
      <c r="I837" s="215"/>
      <c r="J837" s="24"/>
      <c r="K837" s="24"/>
      <c r="L837" s="100"/>
    </row>
    <row r="838" spans="1:12" s="101" customFormat="1" ht="24.75" customHeight="1">
      <c r="A838" s="166">
        <v>3</v>
      </c>
      <c r="B838" s="166" t="s">
        <v>1184</v>
      </c>
      <c r="C838" s="165" t="s">
        <v>542</v>
      </c>
      <c r="D838" s="173" t="s">
        <v>558</v>
      </c>
      <c r="E838" s="174">
        <v>2294.3</v>
      </c>
      <c r="F838" s="175"/>
      <c r="G838" s="174">
        <f>E838*F838</f>
        <v>0</v>
      </c>
      <c r="H838" s="208"/>
      <c r="I838" s="215"/>
      <c r="J838" s="24"/>
      <c r="K838" s="24"/>
      <c r="L838" s="100"/>
    </row>
    <row r="839" spans="1:12" s="101" customFormat="1" ht="12.75" customHeight="1">
      <c r="A839" s="166"/>
      <c r="B839" s="166"/>
      <c r="C839" s="165" t="s">
        <v>836</v>
      </c>
      <c r="D839" s="173"/>
      <c r="E839" s="174"/>
      <c r="F839" s="175"/>
      <c r="G839" s="174"/>
      <c r="H839" s="208"/>
      <c r="I839" s="215"/>
      <c r="J839" s="24"/>
      <c r="K839" s="24"/>
      <c r="L839" s="100"/>
    </row>
    <row r="840" spans="1:12" s="101" customFormat="1" ht="22.5" customHeight="1">
      <c r="A840" s="166">
        <v>4</v>
      </c>
      <c r="B840" s="166" t="s">
        <v>655</v>
      </c>
      <c r="C840" s="165" t="s">
        <v>837</v>
      </c>
      <c r="D840" s="173" t="s">
        <v>1133</v>
      </c>
      <c r="E840" s="175">
        <v>219.21</v>
      </c>
      <c r="F840" s="175"/>
      <c r="G840" s="174">
        <f>E840*F840</f>
        <v>0</v>
      </c>
      <c r="H840" s="208"/>
      <c r="I840" s="215"/>
      <c r="J840" s="24"/>
      <c r="K840" s="24"/>
      <c r="L840" s="100"/>
    </row>
    <row r="841" spans="1:12" s="101" customFormat="1" ht="12.75" customHeight="1">
      <c r="A841" s="166"/>
      <c r="B841" s="166"/>
      <c r="C841" s="165" t="s">
        <v>900</v>
      </c>
      <c r="D841" s="173"/>
      <c r="E841" s="175"/>
      <c r="F841" s="175"/>
      <c r="G841" s="174"/>
      <c r="H841" s="208"/>
      <c r="I841" s="215"/>
      <c r="J841" s="24"/>
      <c r="K841" s="24"/>
      <c r="L841" s="100"/>
    </row>
    <row r="842" spans="1:12" s="101" customFormat="1" ht="13.5" customHeight="1">
      <c r="A842" s="166">
        <v>5</v>
      </c>
      <c r="B842" s="166" t="s">
        <v>1614</v>
      </c>
      <c r="C842" s="165" t="s">
        <v>652</v>
      </c>
      <c r="D842" s="173" t="s">
        <v>1133</v>
      </c>
      <c r="E842" s="175">
        <v>219.21</v>
      </c>
      <c r="F842" s="175"/>
      <c r="G842" s="174">
        <f>E842*F842</f>
        <v>0</v>
      </c>
      <c r="H842" s="208"/>
      <c r="I842" s="215"/>
      <c r="J842" s="24"/>
      <c r="K842" s="24"/>
      <c r="L842" s="100"/>
    </row>
    <row r="843" spans="1:12" s="101" customFormat="1" ht="33" customHeight="1">
      <c r="A843" s="166">
        <v>6</v>
      </c>
      <c r="B843" s="166" t="s">
        <v>1206</v>
      </c>
      <c r="C843" s="165" t="s">
        <v>838</v>
      </c>
      <c r="D843" s="173" t="s">
        <v>1133</v>
      </c>
      <c r="E843" s="175">
        <v>62.91</v>
      </c>
      <c r="F843" s="175"/>
      <c r="G843" s="174">
        <f>E843*F843</f>
        <v>0</v>
      </c>
      <c r="H843" s="208"/>
      <c r="I843" s="215"/>
      <c r="J843" s="24"/>
      <c r="K843" s="24"/>
      <c r="L843" s="100"/>
    </row>
    <row r="844" spans="1:12" s="101" customFormat="1" ht="12" customHeight="1">
      <c r="A844" s="166"/>
      <c r="B844" s="166"/>
      <c r="C844" s="165" t="s">
        <v>901</v>
      </c>
      <c r="D844" s="173"/>
      <c r="E844" s="175"/>
      <c r="F844" s="175"/>
      <c r="G844" s="174"/>
      <c r="H844" s="208"/>
      <c r="I844" s="215"/>
      <c r="J844" s="24"/>
      <c r="K844" s="24"/>
      <c r="L844" s="100"/>
    </row>
    <row r="845" spans="1:12" s="101" customFormat="1" ht="23.25" customHeight="1">
      <c r="A845" s="166">
        <v>7</v>
      </c>
      <c r="B845" s="166" t="s">
        <v>656</v>
      </c>
      <c r="C845" s="165" t="s">
        <v>899</v>
      </c>
      <c r="D845" s="173" t="s">
        <v>1133</v>
      </c>
      <c r="E845" s="174">
        <v>412.47</v>
      </c>
      <c r="F845" s="175"/>
      <c r="G845" s="174">
        <f>E845*F845</f>
        <v>0</v>
      </c>
      <c r="H845" s="208"/>
      <c r="I845" s="215"/>
      <c r="J845" s="24"/>
      <c r="K845" s="24"/>
      <c r="L845" s="100"/>
    </row>
    <row r="846" spans="1:12" s="101" customFormat="1" ht="13.5" customHeight="1">
      <c r="A846" s="166"/>
      <c r="B846" s="166"/>
      <c r="C846" s="165" t="s">
        <v>902</v>
      </c>
      <c r="D846" s="173"/>
      <c r="E846" s="174"/>
      <c r="F846" s="175"/>
      <c r="G846" s="174"/>
      <c r="H846" s="208"/>
      <c r="I846" s="215"/>
      <c r="J846" s="24"/>
      <c r="K846" s="24"/>
      <c r="L846" s="100"/>
    </row>
    <row r="847" spans="1:12" s="101" customFormat="1" ht="24" customHeight="1">
      <c r="A847" s="166">
        <v>8</v>
      </c>
      <c r="B847" s="166" t="s">
        <v>657</v>
      </c>
      <c r="C847" s="165" t="s">
        <v>1106</v>
      </c>
      <c r="D847" s="173" t="s">
        <v>1133</v>
      </c>
      <c r="E847" s="175">
        <v>44.71</v>
      </c>
      <c r="F847" s="175"/>
      <c r="G847" s="174">
        <f>E847*F847</f>
        <v>0</v>
      </c>
      <c r="H847" s="208"/>
      <c r="I847" s="215"/>
      <c r="J847" s="24"/>
      <c r="K847" s="24"/>
      <c r="L847" s="100"/>
    </row>
    <row r="848" spans="1:12" s="101" customFormat="1" ht="14.25" customHeight="1">
      <c r="A848" s="166"/>
      <c r="B848" s="166"/>
      <c r="C848" s="165" t="s">
        <v>903</v>
      </c>
      <c r="D848" s="173"/>
      <c r="E848" s="175"/>
      <c r="F848" s="175"/>
      <c r="G848" s="174"/>
      <c r="H848" s="208"/>
      <c r="I848" s="215"/>
      <c r="J848" s="24"/>
      <c r="K848" s="24"/>
      <c r="L848" s="100"/>
    </row>
    <row r="849" spans="1:12" s="101" customFormat="1" ht="24.75" customHeight="1">
      <c r="A849" s="166">
        <v>9</v>
      </c>
      <c r="B849" s="166" t="s">
        <v>658</v>
      </c>
      <c r="C849" s="165" t="s">
        <v>641</v>
      </c>
      <c r="D849" s="173" t="s">
        <v>1133</v>
      </c>
      <c r="E849" s="175">
        <v>60.03</v>
      </c>
      <c r="F849" s="175"/>
      <c r="G849" s="174">
        <f>E849*F849</f>
        <v>0</v>
      </c>
      <c r="H849" s="208"/>
      <c r="I849" s="215"/>
      <c r="J849" s="24"/>
      <c r="K849" s="24"/>
      <c r="L849" s="100"/>
    </row>
    <row r="850" spans="1:12" s="101" customFormat="1" ht="14.25" customHeight="1">
      <c r="A850" s="166"/>
      <c r="B850" s="166"/>
      <c r="C850" s="165" t="s">
        <v>904</v>
      </c>
      <c r="D850" s="173"/>
      <c r="E850" s="175"/>
      <c r="F850" s="175"/>
      <c r="G850" s="174"/>
      <c r="H850" s="208"/>
      <c r="I850" s="215"/>
      <c r="J850" s="24"/>
      <c r="K850" s="24"/>
      <c r="L850" s="100"/>
    </row>
    <row r="851" spans="1:12" s="101" customFormat="1" ht="22.5" customHeight="1">
      <c r="A851" s="166">
        <v>10</v>
      </c>
      <c r="B851" s="166" t="s">
        <v>659</v>
      </c>
      <c r="C851" s="165" t="s">
        <v>897</v>
      </c>
      <c r="D851" s="173" t="s">
        <v>1371</v>
      </c>
      <c r="E851" s="174">
        <v>1</v>
      </c>
      <c r="F851" s="175"/>
      <c r="G851" s="174">
        <f aca="true" t="shared" si="39" ref="G851:G859">E851*F851</f>
        <v>0</v>
      </c>
      <c r="H851" s="208"/>
      <c r="I851" s="215"/>
      <c r="J851" s="24"/>
      <c r="K851" s="24"/>
      <c r="L851" s="100"/>
    </row>
    <row r="852" spans="1:12" s="101" customFormat="1" ht="22.5" customHeight="1">
      <c r="A852" s="166">
        <v>11</v>
      </c>
      <c r="B852" s="166" t="s">
        <v>660</v>
      </c>
      <c r="C852" s="165" t="s">
        <v>653</v>
      </c>
      <c r="D852" s="173" t="s">
        <v>1533</v>
      </c>
      <c r="E852" s="175">
        <v>14.66</v>
      </c>
      <c r="F852" s="175"/>
      <c r="G852" s="174">
        <f t="shared" si="39"/>
        <v>0</v>
      </c>
      <c r="H852" s="208"/>
      <c r="I852" s="215"/>
      <c r="J852" s="24"/>
      <c r="K852" s="24"/>
      <c r="L852" s="100"/>
    </row>
    <row r="853" spans="1:12" s="101" customFormat="1" ht="22.5" customHeight="1">
      <c r="A853" s="166">
        <v>12</v>
      </c>
      <c r="B853" s="166" t="s">
        <v>905</v>
      </c>
      <c r="C853" s="165" t="s">
        <v>898</v>
      </c>
      <c r="D853" s="173" t="s">
        <v>1371</v>
      </c>
      <c r="E853" s="174">
        <v>1</v>
      </c>
      <c r="F853" s="175"/>
      <c r="G853" s="174">
        <f t="shared" si="39"/>
        <v>0</v>
      </c>
      <c r="H853" s="208"/>
      <c r="I853" s="215"/>
      <c r="J853" s="24"/>
      <c r="K853" s="24"/>
      <c r="L853" s="100"/>
    </row>
    <row r="854" spans="1:12" s="101" customFormat="1" ht="12.75" customHeight="1">
      <c r="A854" s="166">
        <v>13</v>
      </c>
      <c r="B854" s="166" t="s">
        <v>661</v>
      </c>
      <c r="C854" s="165" t="s">
        <v>1498</v>
      </c>
      <c r="D854" s="173" t="s">
        <v>1133</v>
      </c>
      <c r="E854" s="175">
        <v>14.86</v>
      </c>
      <c r="F854" s="175"/>
      <c r="G854" s="174">
        <f t="shared" si="39"/>
        <v>0</v>
      </c>
      <c r="H854" s="208"/>
      <c r="I854" s="215"/>
      <c r="J854" s="24"/>
      <c r="K854" s="24"/>
      <c r="L854" s="100"/>
    </row>
    <row r="855" spans="1:12" s="101" customFormat="1" ht="12.75" customHeight="1">
      <c r="A855" s="166"/>
      <c r="B855" s="166"/>
      <c r="C855" s="165" t="s">
        <v>839</v>
      </c>
      <c r="D855" s="173"/>
      <c r="E855" s="175"/>
      <c r="F855" s="175"/>
      <c r="G855" s="174"/>
      <c r="H855" s="208"/>
      <c r="I855" s="215"/>
      <c r="J855" s="24"/>
      <c r="K855" s="24"/>
      <c r="L855" s="100"/>
    </row>
    <row r="856" spans="1:12" s="101" customFormat="1" ht="22.5" customHeight="1">
      <c r="A856" s="166">
        <v>14</v>
      </c>
      <c r="B856" s="166" t="s">
        <v>662</v>
      </c>
      <c r="C856" s="165" t="s">
        <v>1457</v>
      </c>
      <c r="D856" s="173" t="s">
        <v>1133</v>
      </c>
      <c r="E856" s="175">
        <v>5.06</v>
      </c>
      <c r="F856" s="175"/>
      <c r="G856" s="174">
        <f t="shared" si="39"/>
        <v>0</v>
      </c>
      <c r="H856" s="208"/>
      <c r="I856" s="215"/>
      <c r="J856" s="24"/>
      <c r="K856" s="24"/>
      <c r="L856" s="100"/>
    </row>
    <row r="857" spans="1:12" s="101" customFormat="1" ht="14.25" customHeight="1">
      <c r="A857" s="166"/>
      <c r="B857" s="166"/>
      <c r="C857" s="165" t="s">
        <v>840</v>
      </c>
      <c r="D857" s="173"/>
      <c r="E857" s="175"/>
      <c r="F857" s="175"/>
      <c r="G857" s="174"/>
      <c r="H857" s="208"/>
      <c r="I857" s="215"/>
      <c r="J857" s="24"/>
      <c r="K857" s="24"/>
      <c r="L857" s="100"/>
    </row>
    <row r="858" spans="1:12" s="101" customFormat="1" ht="12.75" customHeight="1">
      <c r="A858" s="166">
        <v>15</v>
      </c>
      <c r="B858" s="166" t="s">
        <v>618</v>
      </c>
      <c r="C858" s="165" t="s">
        <v>654</v>
      </c>
      <c r="D858" s="173" t="s">
        <v>1133</v>
      </c>
      <c r="E858" s="175">
        <v>2</v>
      </c>
      <c r="F858" s="175"/>
      <c r="G858" s="174">
        <f t="shared" si="39"/>
        <v>0</v>
      </c>
      <c r="H858" s="208"/>
      <c r="I858" s="215"/>
      <c r="J858" s="24"/>
      <c r="K858" s="24"/>
      <c r="L858" s="100"/>
    </row>
    <row r="859" spans="1:12" s="101" customFormat="1" ht="12.75" customHeight="1">
      <c r="A859" s="166">
        <v>16</v>
      </c>
      <c r="B859" s="166" t="s">
        <v>841</v>
      </c>
      <c r="C859" s="165" t="s">
        <v>1228</v>
      </c>
      <c r="D859" s="173" t="s">
        <v>1371</v>
      </c>
      <c r="E859" s="175">
        <v>1</v>
      </c>
      <c r="F859" s="175"/>
      <c r="G859" s="174">
        <f t="shared" si="39"/>
        <v>0</v>
      </c>
      <c r="H859" s="208"/>
      <c r="I859" s="215"/>
      <c r="J859" s="24"/>
      <c r="K859" s="24"/>
      <c r="L859" s="100"/>
    </row>
    <row r="860" spans="1:12" s="101" customFormat="1" ht="12.75" customHeight="1">
      <c r="A860" s="166">
        <v>17</v>
      </c>
      <c r="B860" s="166" t="s">
        <v>1227</v>
      </c>
      <c r="C860" s="165" t="s">
        <v>842</v>
      </c>
      <c r="D860" s="173" t="s">
        <v>1533</v>
      </c>
      <c r="E860" s="175">
        <v>72</v>
      </c>
      <c r="F860" s="175"/>
      <c r="G860" s="174">
        <f>E860*F860</f>
        <v>0</v>
      </c>
      <c r="H860" s="208"/>
      <c r="I860" s="215"/>
      <c r="J860" s="24"/>
      <c r="K860" s="24"/>
      <c r="L860" s="100"/>
    </row>
    <row r="861" spans="1:12" s="101" customFormat="1" ht="12.75" customHeight="1">
      <c r="A861" s="166"/>
      <c r="B861" s="166"/>
      <c r="C861" s="165" t="s">
        <v>843</v>
      </c>
      <c r="D861" s="173"/>
      <c r="E861" s="175"/>
      <c r="F861" s="175"/>
      <c r="G861" s="174"/>
      <c r="H861" s="208"/>
      <c r="I861" s="215"/>
      <c r="J861" s="24"/>
      <c r="K861" s="24"/>
      <c r="L861" s="100"/>
    </row>
    <row r="862" spans="1:12" s="101" customFormat="1" ht="12.75" customHeight="1">
      <c r="A862" s="166">
        <v>18</v>
      </c>
      <c r="B862" s="166" t="s">
        <v>1393</v>
      </c>
      <c r="C862" s="165" t="s">
        <v>1394</v>
      </c>
      <c r="D862" s="173" t="s">
        <v>1531</v>
      </c>
      <c r="E862" s="220">
        <f>SUM(G835:G860)</f>
        <v>0</v>
      </c>
      <c r="F862" s="175"/>
      <c r="G862" s="174">
        <f>E862*F862*0.01</f>
        <v>0</v>
      </c>
      <c r="H862" s="208"/>
      <c r="I862" s="215"/>
      <c r="J862" s="24"/>
      <c r="K862" s="24"/>
      <c r="L862" s="100"/>
    </row>
    <row r="863" spans="1:12" s="101" customFormat="1" ht="13.5" customHeight="1">
      <c r="A863" s="166"/>
      <c r="B863" s="166"/>
      <c r="C863" s="165"/>
      <c r="D863" s="173"/>
      <c r="E863" s="174"/>
      <c r="F863" s="175"/>
      <c r="G863" s="174"/>
      <c r="H863" s="208"/>
      <c r="I863" s="215"/>
      <c r="J863" s="24"/>
      <c r="K863" s="24"/>
      <c r="L863" s="100"/>
    </row>
    <row r="864" spans="1:12" s="101" customFormat="1" ht="13.5" customHeight="1">
      <c r="A864" s="166">
        <f>A833</f>
        <v>767</v>
      </c>
      <c r="B864" s="166"/>
      <c r="C864" s="165" t="str">
        <f>C833</f>
        <v>Konstrukce zámečnické</v>
      </c>
      <c r="D864" s="173" t="s">
        <v>1530</v>
      </c>
      <c r="E864" s="174"/>
      <c r="F864" s="175"/>
      <c r="G864" s="174">
        <f>SUM(G835:G863)</f>
        <v>0</v>
      </c>
      <c r="H864" s="208"/>
      <c r="I864" s="215"/>
      <c r="J864" s="24"/>
      <c r="K864" s="24"/>
      <c r="L864" s="100"/>
    </row>
    <row r="865" spans="1:12" s="101" customFormat="1" ht="13.5" customHeight="1">
      <c r="A865" s="166"/>
      <c r="B865" s="166"/>
      <c r="C865" s="165"/>
      <c r="D865" s="173"/>
      <c r="E865" s="174"/>
      <c r="F865" s="175"/>
      <c r="G865" s="174"/>
      <c r="H865" s="208"/>
      <c r="I865" s="215"/>
      <c r="J865" s="24"/>
      <c r="K865" s="24"/>
      <c r="L865" s="100"/>
    </row>
    <row r="866" spans="1:12" s="101" customFormat="1" ht="13.5" customHeight="1">
      <c r="A866" s="166"/>
      <c r="B866" s="166"/>
      <c r="C866" s="165"/>
      <c r="D866" s="173"/>
      <c r="E866" s="174"/>
      <c r="F866" s="175"/>
      <c r="G866" s="174"/>
      <c r="H866" s="208"/>
      <c r="I866" s="215"/>
      <c r="J866" s="24"/>
      <c r="K866" s="24"/>
      <c r="L866" s="100"/>
    </row>
    <row r="867" spans="1:12" s="101" customFormat="1" ht="13.5" customHeight="1">
      <c r="A867" s="166"/>
      <c r="B867" s="166"/>
      <c r="C867" s="165"/>
      <c r="D867" s="173"/>
      <c r="E867" s="174"/>
      <c r="F867" s="175"/>
      <c r="G867" s="174"/>
      <c r="H867" s="208"/>
      <c r="I867" s="215"/>
      <c r="J867" s="24"/>
      <c r="K867" s="24"/>
      <c r="L867" s="100"/>
    </row>
    <row r="868" spans="1:12" s="101" customFormat="1" ht="13.5" customHeight="1">
      <c r="A868" s="166">
        <v>771</v>
      </c>
      <c r="B868" s="166"/>
      <c r="C868" s="165" t="s">
        <v>1123</v>
      </c>
      <c r="D868" s="173"/>
      <c r="E868" s="187"/>
      <c r="F868" s="188"/>
      <c r="G868" s="187"/>
      <c r="H868" s="208"/>
      <c r="I868" s="215"/>
      <c r="J868" s="24"/>
      <c r="K868" s="24"/>
      <c r="L868" s="100" t="s">
        <v>1042</v>
      </c>
    </row>
    <row r="869" spans="1:12" s="101" customFormat="1" ht="13.5" customHeight="1">
      <c r="A869" s="166"/>
      <c r="B869" s="166"/>
      <c r="C869" s="165"/>
      <c r="D869" s="173"/>
      <c r="E869" s="187"/>
      <c r="F869" s="188"/>
      <c r="G869" s="187"/>
      <c r="H869" s="208"/>
      <c r="I869" s="215"/>
      <c r="J869" s="24"/>
      <c r="K869" s="24"/>
      <c r="L869" s="100"/>
    </row>
    <row r="870" spans="1:12" s="101" customFormat="1" ht="21.75" customHeight="1">
      <c r="A870" s="166">
        <v>1</v>
      </c>
      <c r="B870" s="166" t="s">
        <v>1313</v>
      </c>
      <c r="C870" s="165" t="s">
        <v>1314</v>
      </c>
      <c r="D870" s="186" t="s">
        <v>1533</v>
      </c>
      <c r="E870" s="187">
        <v>154.79</v>
      </c>
      <c r="F870" s="188"/>
      <c r="G870" s="187">
        <f>E870*F870</f>
        <v>0</v>
      </c>
      <c r="H870" s="208"/>
      <c r="I870" s="215"/>
      <c r="J870" s="24"/>
      <c r="K870" s="24"/>
      <c r="L870" s="100"/>
    </row>
    <row r="871" spans="1:12" s="101" customFormat="1" ht="33.75" customHeight="1">
      <c r="A871" s="166"/>
      <c r="B871" s="166"/>
      <c r="C871" s="165" t="s">
        <v>906</v>
      </c>
      <c r="D871" s="186"/>
      <c r="E871" s="187"/>
      <c r="F871" s="188"/>
      <c r="G871" s="187"/>
      <c r="H871" s="208"/>
      <c r="I871" s="215"/>
      <c r="J871" s="24"/>
      <c r="K871" s="24"/>
      <c r="L871" s="100"/>
    </row>
    <row r="872" spans="1:12" s="101" customFormat="1" ht="21.75" customHeight="1">
      <c r="A872" s="166">
        <v>2</v>
      </c>
      <c r="B872" s="166" t="s">
        <v>1124</v>
      </c>
      <c r="C872" s="165" t="s">
        <v>1125</v>
      </c>
      <c r="D872" s="186" t="s">
        <v>1133</v>
      </c>
      <c r="E872" s="187">
        <v>282.7</v>
      </c>
      <c r="F872" s="188"/>
      <c r="G872" s="187">
        <f>E872*F872</f>
        <v>0</v>
      </c>
      <c r="H872" s="208"/>
      <c r="I872" s="215"/>
      <c r="J872" s="24"/>
      <c r="K872" s="24"/>
      <c r="L872" s="100"/>
    </row>
    <row r="873" spans="1:12" s="101" customFormat="1" ht="12.75" customHeight="1">
      <c r="A873" s="166">
        <v>3</v>
      </c>
      <c r="B873" s="166" t="s">
        <v>1126</v>
      </c>
      <c r="C873" s="165" t="s">
        <v>1127</v>
      </c>
      <c r="D873" s="173" t="s">
        <v>1133</v>
      </c>
      <c r="E873" s="187">
        <v>282.7</v>
      </c>
      <c r="F873" s="188"/>
      <c r="G873" s="187">
        <f>E873*F873</f>
        <v>0</v>
      </c>
      <c r="H873" s="208"/>
      <c r="I873" s="215"/>
      <c r="J873" s="24"/>
      <c r="K873" s="24"/>
      <c r="L873" s="163"/>
    </row>
    <row r="874" spans="1:12" s="101" customFormat="1" ht="13.5" customHeight="1">
      <c r="A874" s="166">
        <v>4</v>
      </c>
      <c r="B874" s="166" t="s">
        <v>1128</v>
      </c>
      <c r="C874" s="167" t="s">
        <v>663</v>
      </c>
      <c r="D874" s="186" t="s">
        <v>1133</v>
      </c>
      <c r="E874" s="187">
        <v>328</v>
      </c>
      <c r="F874" s="188"/>
      <c r="G874" s="187">
        <f>E874*F874</f>
        <v>0</v>
      </c>
      <c r="H874" s="208"/>
      <c r="I874" s="215"/>
      <c r="J874" s="24"/>
      <c r="K874" s="24"/>
      <c r="L874" s="100"/>
    </row>
    <row r="875" spans="1:12" s="101" customFormat="1" ht="13.5" customHeight="1">
      <c r="A875" s="166"/>
      <c r="B875" s="166"/>
      <c r="C875" s="167" t="s">
        <v>907</v>
      </c>
      <c r="D875" s="186"/>
      <c r="E875" s="187"/>
      <c r="F875" s="188"/>
      <c r="G875" s="187"/>
      <c r="H875" s="208"/>
      <c r="I875" s="215"/>
      <c r="J875" s="24"/>
      <c r="K875" s="24"/>
      <c r="L875" s="100"/>
    </row>
    <row r="876" spans="1:12" s="101" customFormat="1" ht="13.5" customHeight="1">
      <c r="A876" s="166">
        <v>5</v>
      </c>
      <c r="B876" s="166" t="s">
        <v>1129</v>
      </c>
      <c r="C876" s="167" t="s">
        <v>1130</v>
      </c>
      <c r="D876" s="186" t="s">
        <v>1533</v>
      </c>
      <c r="E876" s="187">
        <v>11.7</v>
      </c>
      <c r="F876" s="188"/>
      <c r="G876" s="187">
        <f>E876*F876</f>
        <v>0</v>
      </c>
      <c r="H876" s="208"/>
      <c r="I876" s="215"/>
      <c r="J876" s="24"/>
      <c r="K876" s="24"/>
      <c r="L876" s="100"/>
    </row>
    <row r="877" spans="1:12" s="101" customFormat="1" ht="13.5" customHeight="1">
      <c r="A877" s="166"/>
      <c r="B877" s="166"/>
      <c r="C877" s="167" t="s">
        <v>908</v>
      </c>
      <c r="D877" s="186"/>
      <c r="E877" s="187"/>
      <c r="F877" s="188"/>
      <c r="G877" s="187"/>
      <c r="H877" s="208"/>
      <c r="I877" s="215"/>
      <c r="J877" s="24"/>
      <c r="K877" s="24"/>
      <c r="L877" s="100"/>
    </row>
    <row r="878" spans="1:12" s="101" customFormat="1" ht="12.75" customHeight="1">
      <c r="A878" s="166">
        <v>6</v>
      </c>
      <c r="B878" s="166" t="s">
        <v>1131</v>
      </c>
      <c r="C878" s="165" t="s">
        <v>1132</v>
      </c>
      <c r="D878" s="173" t="s">
        <v>1531</v>
      </c>
      <c r="E878" s="234">
        <f>SUM(G869:G876)</f>
        <v>0</v>
      </c>
      <c r="F878" s="188"/>
      <c r="G878" s="187">
        <f>E878*F878*0.01</f>
        <v>0</v>
      </c>
      <c r="H878" s="208"/>
      <c r="I878" s="215"/>
      <c r="J878" s="24"/>
      <c r="K878" s="24"/>
      <c r="L878" s="100"/>
    </row>
    <row r="879" spans="1:12" s="101" customFormat="1" ht="13.5" customHeight="1">
      <c r="A879" s="166"/>
      <c r="B879" s="166"/>
      <c r="C879" s="165"/>
      <c r="D879" s="173"/>
      <c r="E879" s="234"/>
      <c r="F879" s="188"/>
      <c r="G879" s="187"/>
      <c r="H879" s="208"/>
      <c r="I879" s="215"/>
      <c r="J879" s="24"/>
      <c r="K879" s="24"/>
      <c r="L879" s="100"/>
    </row>
    <row r="880" spans="1:12" s="101" customFormat="1" ht="13.5" customHeight="1">
      <c r="A880" s="166">
        <f>A868</f>
        <v>771</v>
      </c>
      <c r="B880" s="166"/>
      <c r="C880" s="165" t="str">
        <f>C868</f>
        <v>Podlahy z dlaždic</v>
      </c>
      <c r="D880" s="173" t="s">
        <v>1530</v>
      </c>
      <c r="E880" s="187"/>
      <c r="F880" s="188"/>
      <c r="G880" s="187">
        <f>SUM(G870:G878)</f>
        <v>0</v>
      </c>
      <c r="H880" s="208"/>
      <c r="I880" s="215"/>
      <c r="J880" s="24"/>
      <c r="K880" s="24"/>
      <c r="L880" s="100"/>
    </row>
    <row r="881" spans="1:12" s="101" customFormat="1" ht="13.5" customHeight="1">
      <c r="A881" s="166"/>
      <c r="B881" s="166"/>
      <c r="C881" s="165"/>
      <c r="D881" s="173"/>
      <c r="E881" s="174"/>
      <c r="F881" s="175"/>
      <c r="G881" s="174"/>
      <c r="H881" s="208"/>
      <c r="I881" s="215"/>
      <c r="J881" s="24"/>
      <c r="K881" s="24"/>
      <c r="L881" s="100"/>
    </row>
    <row r="882" spans="1:12" s="101" customFormat="1" ht="13.5" customHeight="1">
      <c r="A882" s="166"/>
      <c r="B882" s="166"/>
      <c r="C882" s="165"/>
      <c r="D882" s="173"/>
      <c r="E882" s="174"/>
      <c r="F882" s="175"/>
      <c r="G882" s="174"/>
      <c r="H882" s="208"/>
      <c r="I882" s="215"/>
      <c r="J882" s="24"/>
      <c r="K882" s="24"/>
      <c r="L882" s="100"/>
    </row>
    <row r="883" spans="1:12" s="101" customFormat="1" ht="13.5" customHeight="1">
      <c r="A883" s="166"/>
      <c r="B883" s="166"/>
      <c r="C883" s="165"/>
      <c r="D883" s="173"/>
      <c r="E883" s="174"/>
      <c r="F883" s="175"/>
      <c r="G883" s="174"/>
      <c r="H883" s="208"/>
      <c r="I883" s="215"/>
      <c r="J883" s="24"/>
      <c r="K883" s="24"/>
      <c r="L883" s="100"/>
    </row>
    <row r="884" spans="1:12" s="101" customFormat="1" ht="13.5" customHeight="1">
      <c r="A884" s="166">
        <v>776</v>
      </c>
      <c r="B884" s="166"/>
      <c r="C884" s="165" t="s">
        <v>1589</v>
      </c>
      <c r="D884" s="173"/>
      <c r="E884" s="187"/>
      <c r="F884" s="188"/>
      <c r="G884" s="187"/>
      <c r="H884" s="208"/>
      <c r="I884" s="215"/>
      <c r="J884" s="24"/>
      <c r="K884" s="24"/>
      <c r="L884" s="100" t="s">
        <v>1042</v>
      </c>
    </row>
    <row r="885" spans="1:12" s="101" customFormat="1" ht="13.5" customHeight="1">
      <c r="A885" s="166"/>
      <c r="B885" s="166"/>
      <c r="C885" s="165"/>
      <c r="D885" s="173"/>
      <c r="E885" s="187"/>
      <c r="F885" s="188"/>
      <c r="G885" s="187"/>
      <c r="H885" s="208"/>
      <c r="I885" s="215"/>
      <c r="J885" s="24"/>
      <c r="K885" s="24"/>
      <c r="L885" s="100"/>
    </row>
    <row r="886" spans="1:12" s="101" customFormat="1" ht="13.5" customHeight="1">
      <c r="A886" s="166">
        <v>1</v>
      </c>
      <c r="B886" s="170" t="s">
        <v>1590</v>
      </c>
      <c r="C886" s="235" t="s">
        <v>1591</v>
      </c>
      <c r="D886" s="185" t="s">
        <v>1133</v>
      </c>
      <c r="E886" s="187">
        <v>371.5</v>
      </c>
      <c r="F886" s="188"/>
      <c r="G886" s="187">
        <f>E886*F886</f>
        <v>0</v>
      </c>
      <c r="H886" s="208"/>
      <c r="I886" s="215"/>
      <c r="J886" s="24"/>
      <c r="K886" s="24"/>
      <c r="L886" s="100"/>
    </row>
    <row r="887" spans="1:12" s="101" customFormat="1" ht="13.5" customHeight="1">
      <c r="A887" s="166">
        <v>2</v>
      </c>
      <c r="B887" s="170" t="s">
        <v>1592</v>
      </c>
      <c r="C887" s="235" t="s">
        <v>1576</v>
      </c>
      <c r="D887" s="185" t="s">
        <v>1133</v>
      </c>
      <c r="E887" s="187">
        <v>371.5</v>
      </c>
      <c r="F887" s="188"/>
      <c r="G887" s="187">
        <f>E887*F887</f>
        <v>0</v>
      </c>
      <c r="H887" s="208"/>
      <c r="I887" s="215"/>
      <c r="J887" s="24"/>
      <c r="K887" s="24"/>
      <c r="L887" s="100"/>
    </row>
    <row r="888" spans="1:12" s="101" customFormat="1" ht="12.75" customHeight="1">
      <c r="A888" s="166">
        <v>3</v>
      </c>
      <c r="B888" s="170" t="s">
        <v>1558</v>
      </c>
      <c r="C888" s="169" t="s">
        <v>1427</v>
      </c>
      <c r="D888" s="185" t="s">
        <v>1133</v>
      </c>
      <c r="E888" s="187">
        <v>371.5</v>
      </c>
      <c r="F888" s="188"/>
      <c r="G888" s="187">
        <f>E888*F888</f>
        <v>0</v>
      </c>
      <c r="H888" s="236"/>
      <c r="I888" s="215"/>
      <c r="J888" s="24"/>
      <c r="K888" s="24"/>
      <c r="L888" s="100"/>
    </row>
    <row r="889" spans="1:12" s="101" customFormat="1" ht="12.75" customHeight="1">
      <c r="A889" s="166">
        <v>4</v>
      </c>
      <c r="B889" s="170" t="s">
        <v>575</v>
      </c>
      <c r="C889" s="169" t="s">
        <v>1428</v>
      </c>
      <c r="D889" s="185" t="s">
        <v>1133</v>
      </c>
      <c r="E889" s="187">
        <v>408.65</v>
      </c>
      <c r="F889" s="188"/>
      <c r="G889" s="187">
        <f>E889*F889</f>
        <v>0</v>
      </c>
      <c r="H889" s="208"/>
      <c r="I889" s="215"/>
      <c r="J889" s="24"/>
      <c r="K889" s="24"/>
      <c r="L889" s="100"/>
    </row>
    <row r="890" spans="1:12" s="101" customFormat="1" ht="12.75" customHeight="1">
      <c r="A890" s="166"/>
      <c r="B890" s="170"/>
      <c r="C890" s="169" t="s">
        <v>909</v>
      </c>
      <c r="D890" s="185"/>
      <c r="E890" s="187"/>
      <c r="F890" s="188"/>
      <c r="G890" s="187"/>
      <c r="H890" s="208"/>
      <c r="I890" s="215"/>
      <c r="J890" s="24"/>
      <c r="K890" s="24"/>
      <c r="L890" s="100"/>
    </row>
    <row r="891" spans="1:12" s="101" customFormat="1" ht="12.75" customHeight="1">
      <c r="A891" s="166">
        <v>5</v>
      </c>
      <c r="B891" s="170" t="s">
        <v>576</v>
      </c>
      <c r="C891" s="169" t="s">
        <v>1090</v>
      </c>
      <c r="D891" s="185" t="s">
        <v>1533</v>
      </c>
      <c r="E891" s="187">
        <v>236.84</v>
      </c>
      <c r="F891" s="188"/>
      <c r="G891" s="187">
        <f>E891*F891</f>
        <v>0</v>
      </c>
      <c r="H891" s="208"/>
      <c r="I891" s="215"/>
      <c r="J891" s="24"/>
      <c r="K891" s="24"/>
      <c r="L891" s="100"/>
    </row>
    <row r="892" spans="1:12" s="101" customFormat="1" ht="23.25" customHeight="1">
      <c r="A892" s="166"/>
      <c r="B892" s="170"/>
      <c r="C892" s="169" t="s">
        <v>910</v>
      </c>
      <c r="D892" s="185"/>
      <c r="E892" s="187"/>
      <c r="F892" s="188"/>
      <c r="G892" s="187"/>
      <c r="H892" s="208"/>
      <c r="I892" s="215"/>
      <c r="J892" s="24"/>
      <c r="K892" s="24"/>
      <c r="L892" s="100"/>
    </row>
    <row r="893" spans="1:12" s="101" customFormat="1" ht="12.75" customHeight="1">
      <c r="A893" s="166">
        <v>6</v>
      </c>
      <c r="B893" s="170" t="s">
        <v>577</v>
      </c>
      <c r="C893" s="235" t="s">
        <v>578</v>
      </c>
      <c r="D893" s="185" t="s">
        <v>1531</v>
      </c>
      <c r="E893" s="234">
        <f>SUM(G886:G891)</f>
        <v>0</v>
      </c>
      <c r="F893" s="188"/>
      <c r="G893" s="187">
        <f>E893*F893*0.01</f>
        <v>0</v>
      </c>
      <c r="H893" s="208"/>
      <c r="I893" s="215"/>
      <c r="J893" s="24"/>
      <c r="K893" s="24"/>
      <c r="L893" s="100"/>
    </row>
    <row r="894" spans="1:12" s="101" customFormat="1" ht="12.75" customHeight="1">
      <c r="A894" s="166"/>
      <c r="B894" s="166"/>
      <c r="C894" s="165"/>
      <c r="D894" s="173"/>
      <c r="E894" s="187"/>
      <c r="F894" s="188"/>
      <c r="G894" s="187"/>
      <c r="H894" s="208"/>
      <c r="I894" s="215"/>
      <c r="J894" s="24"/>
      <c r="K894" s="24"/>
      <c r="L894" s="100"/>
    </row>
    <row r="895" spans="1:12" s="101" customFormat="1" ht="12.75" customHeight="1">
      <c r="A895" s="166">
        <f>A884</f>
        <v>776</v>
      </c>
      <c r="B895" s="166"/>
      <c r="C895" s="165" t="str">
        <f>C884</f>
        <v>Krytiny povlakové</v>
      </c>
      <c r="D895" s="173" t="s">
        <v>1530</v>
      </c>
      <c r="E895" s="187"/>
      <c r="F895" s="188"/>
      <c r="G895" s="187">
        <f>SUM(G886:G893)</f>
        <v>0</v>
      </c>
      <c r="H895" s="208"/>
      <c r="I895" s="215"/>
      <c r="J895" s="24"/>
      <c r="K895" s="24"/>
      <c r="L895" s="100"/>
    </row>
    <row r="896" spans="1:12" s="101" customFormat="1" ht="12.75" customHeight="1">
      <c r="A896" s="166"/>
      <c r="B896" s="166"/>
      <c r="C896" s="165"/>
      <c r="D896" s="173"/>
      <c r="E896" s="187"/>
      <c r="F896" s="188"/>
      <c r="G896" s="187"/>
      <c r="H896" s="208"/>
      <c r="I896" s="215"/>
      <c r="J896" s="24"/>
      <c r="K896" s="24"/>
      <c r="L896" s="100"/>
    </row>
    <row r="897" spans="1:12" s="101" customFormat="1" ht="12.75" customHeight="1">
      <c r="A897" s="166"/>
      <c r="B897" s="166"/>
      <c r="C897" s="165"/>
      <c r="D897" s="173"/>
      <c r="E897" s="187"/>
      <c r="F897" s="188"/>
      <c r="G897" s="187"/>
      <c r="H897" s="208"/>
      <c r="I897" s="215"/>
      <c r="J897" s="24"/>
      <c r="K897" s="24"/>
      <c r="L897" s="100"/>
    </row>
    <row r="898" spans="1:12" s="101" customFormat="1" ht="12.75" customHeight="1">
      <c r="A898" s="166"/>
      <c r="B898" s="166"/>
      <c r="C898" s="165"/>
      <c r="D898" s="173"/>
      <c r="E898" s="187"/>
      <c r="F898" s="188"/>
      <c r="G898" s="187"/>
      <c r="H898" s="208"/>
      <c r="I898" s="215"/>
      <c r="J898" s="24"/>
      <c r="K898" s="24"/>
      <c r="L898" s="100"/>
    </row>
    <row r="899" spans="1:12" s="101" customFormat="1" ht="12.75" customHeight="1">
      <c r="A899" s="166">
        <v>781</v>
      </c>
      <c r="B899" s="166"/>
      <c r="C899" s="165" t="s">
        <v>579</v>
      </c>
      <c r="D899" s="173"/>
      <c r="E899" s="187"/>
      <c r="F899" s="188"/>
      <c r="G899" s="187"/>
      <c r="H899" s="208"/>
      <c r="I899" s="215"/>
      <c r="J899" s="24"/>
      <c r="K899" s="24"/>
      <c r="L899" s="100" t="s">
        <v>1042</v>
      </c>
    </row>
    <row r="900" spans="1:12" s="101" customFormat="1" ht="12.75" customHeight="1">
      <c r="A900" s="166"/>
      <c r="B900" s="166"/>
      <c r="C900" s="165"/>
      <c r="D900" s="173"/>
      <c r="E900" s="187"/>
      <c r="F900" s="188"/>
      <c r="G900" s="187"/>
      <c r="H900" s="208"/>
      <c r="I900" s="215"/>
      <c r="J900" s="24"/>
      <c r="K900" s="24"/>
      <c r="L900" s="100"/>
    </row>
    <row r="901" spans="1:12" s="101" customFormat="1" ht="22.5" customHeight="1">
      <c r="A901" s="166">
        <v>1</v>
      </c>
      <c r="B901" s="166" t="s">
        <v>580</v>
      </c>
      <c r="C901" s="167" t="s">
        <v>1098</v>
      </c>
      <c r="D901" s="186" t="s">
        <v>1133</v>
      </c>
      <c r="E901" s="187">
        <v>266.96</v>
      </c>
      <c r="F901" s="188"/>
      <c r="G901" s="187">
        <f>E901*F901</f>
        <v>0</v>
      </c>
      <c r="H901" s="208"/>
      <c r="I901" s="215"/>
      <c r="J901" s="24"/>
      <c r="K901" s="24"/>
      <c r="L901" s="163"/>
    </row>
    <row r="902" spans="1:12" s="101" customFormat="1" ht="22.5" customHeight="1">
      <c r="A902" s="166"/>
      <c r="B902" s="166"/>
      <c r="C902" s="167" t="s">
        <v>911</v>
      </c>
      <c r="D902" s="186"/>
      <c r="E902" s="187"/>
      <c r="F902" s="188"/>
      <c r="G902" s="187"/>
      <c r="H902" s="208"/>
      <c r="I902" s="215"/>
      <c r="J902" s="24"/>
      <c r="K902" s="24"/>
      <c r="L902" s="163"/>
    </row>
    <row r="903" spans="1:12" s="101" customFormat="1" ht="22.5" customHeight="1">
      <c r="A903" s="166"/>
      <c r="B903" s="166"/>
      <c r="C903" s="167" t="s">
        <v>912</v>
      </c>
      <c r="D903" s="186"/>
      <c r="E903" s="187"/>
      <c r="F903" s="188"/>
      <c r="G903" s="187"/>
      <c r="H903" s="208"/>
      <c r="I903" s="215"/>
      <c r="J903" s="24"/>
      <c r="K903" s="24"/>
      <c r="L903" s="163"/>
    </row>
    <row r="904" spans="1:12" s="101" customFormat="1" ht="13.5" customHeight="1">
      <c r="A904" s="166">
        <v>2</v>
      </c>
      <c r="B904" s="166" t="s">
        <v>581</v>
      </c>
      <c r="C904" s="167" t="s">
        <v>582</v>
      </c>
      <c r="D904" s="186" t="s">
        <v>1133</v>
      </c>
      <c r="E904" s="187">
        <v>266.96</v>
      </c>
      <c r="F904" s="188"/>
      <c r="G904" s="187">
        <f>E904*F904</f>
        <v>0</v>
      </c>
      <c r="H904" s="208"/>
      <c r="I904" s="215"/>
      <c r="J904" s="24"/>
      <c r="K904" s="24"/>
      <c r="L904" s="100"/>
    </row>
    <row r="905" spans="1:12" s="101" customFormat="1" ht="13.5" customHeight="1">
      <c r="A905" s="166">
        <v>3</v>
      </c>
      <c r="B905" s="166" t="s">
        <v>583</v>
      </c>
      <c r="C905" s="167" t="s">
        <v>1372</v>
      </c>
      <c r="D905" s="186" t="s">
        <v>1133</v>
      </c>
      <c r="E905" s="187">
        <v>293.66</v>
      </c>
      <c r="F905" s="188"/>
      <c r="G905" s="187">
        <f>E905*F905</f>
        <v>0</v>
      </c>
      <c r="H905" s="208"/>
      <c r="I905" s="215"/>
      <c r="J905" s="24"/>
      <c r="K905" s="24"/>
      <c r="L905" s="100"/>
    </row>
    <row r="906" spans="1:12" s="101" customFormat="1" ht="13.5" customHeight="1">
      <c r="A906" s="166"/>
      <c r="B906" s="166"/>
      <c r="C906" s="167" t="s">
        <v>913</v>
      </c>
      <c r="D906" s="186"/>
      <c r="E906" s="187"/>
      <c r="F906" s="188"/>
      <c r="G906" s="187"/>
      <c r="H906" s="208"/>
      <c r="I906" s="215"/>
      <c r="J906" s="24"/>
      <c r="K906" s="24"/>
      <c r="L906" s="100"/>
    </row>
    <row r="907" spans="1:12" s="101" customFormat="1" ht="13.5" customHeight="1">
      <c r="A907" s="166">
        <v>4</v>
      </c>
      <c r="B907" s="166" t="s">
        <v>1373</v>
      </c>
      <c r="C907" s="167" t="s">
        <v>1374</v>
      </c>
      <c r="D907" s="186" t="s">
        <v>1533</v>
      </c>
      <c r="E907" s="187">
        <v>160.18</v>
      </c>
      <c r="F907" s="188"/>
      <c r="G907" s="187">
        <f>E907*F907</f>
        <v>0</v>
      </c>
      <c r="H907" s="208"/>
      <c r="I907" s="215"/>
      <c r="J907" s="24"/>
      <c r="K907" s="24"/>
      <c r="L907" s="100"/>
    </row>
    <row r="908" spans="1:12" s="101" customFormat="1" ht="13.5" customHeight="1">
      <c r="A908" s="166"/>
      <c r="B908" s="166"/>
      <c r="C908" s="167" t="s">
        <v>914</v>
      </c>
      <c r="D908" s="186"/>
      <c r="E908" s="187"/>
      <c r="F908" s="188"/>
      <c r="G908" s="187"/>
      <c r="H908" s="208"/>
      <c r="I908" s="215"/>
      <c r="J908" s="24"/>
      <c r="K908" s="24"/>
      <c r="L908" s="100"/>
    </row>
    <row r="909" spans="1:12" s="101" customFormat="1" ht="13.5" customHeight="1">
      <c r="A909" s="166">
        <v>5</v>
      </c>
      <c r="B909" s="166" t="s">
        <v>1375</v>
      </c>
      <c r="C909" s="165" t="s">
        <v>1376</v>
      </c>
      <c r="D909" s="173" t="s">
        <v>1531</v>
      </c>
      <c r="E909" s="187">
        <f>SUM(G901:G907)</f>
        <v>0</v>
      </c>
      <c r="F909" s="188"/>
      <c r="G909" s="187">
        <f>E909*F909*0.01</f>
        <v>0</v>
      </c>
      <c r="H909" s="208"/>
      <c r="I909" s="215"/>
      <c r="J909" s="24"/>
      <c r="K909" s="24"/>
      <c r="L909" s="100"/>
    </row>
    <row r="910" spans="1:12" s="101" customFormat="1" ht="13.5" customHeight="1">
      <c r="A910" s="166"/>
      <c r="B910" s="166"/>
      <c r="C910" s="165"/>
      <c r="D910" s="173"/>
      <c r="E910" s="187"/>
      <c r="F910" s="188"/>
      <c r="G910" s="187"/>
      <c r="H910" s="208"/>
      <c r="I910" s="215"/>
      <c r="J910" s="24"/>
      <c r="K910" s="24"/>
      <c r="L910" s="100"/>
    </row>
    <row r="911" spans="1:12" s="101" customFormat="1" ht="13.5" customHeight="1">
      <c r="A911" s="166">
        <f>A899</f>
        <v>781</v>
      </c>
      <c r="B911" s="166"/>
      <c r="C911" s="165" t="str">
        <f>C899</f>
        <v>Obklady keramické</v>
      </c>
      <c r="D911" s="173" t="s">
        <v>1530</v>
      </c>
      <c r="E911" s="187"/>
      <c r="F911" s="188"/>
      <c r="G911" s="187">
        <f>SUM(G901:G910)</f>
        <v>0</v>
      </c>
      <c r="H911" s="208"/>
      <c r="I911" s="215"/>
      <c r="J911" s="24"/>
      <c r="K911" s="24"/>
      <c r="L911" s="100"/>
    </row>
    <row r="912" spans="1:12" s="101" customFormat="1" ht="13.5" customHeight="1">
      <c r="A912" s="166"/>
      <c r="B912" s="166"/>
      <c r="C912" s="165"/>
      <c r="D912" s="173"/>
      <c r="E912" s="187"/>
      <c r="F912" s="188"/>
      <c r="G912" s="187"/>
      <c r="H912" s="208"/>
      <c r="I912" s="215"/>
      <c r="J912" s="24"/>
      <c r="K912" s="24"/>
      <c r="L912" s="100"/>
    </row>
    <row r="913" spans="1:12" s="101" customFormat="1" ht="13.5" customHeight="1">
      <c r="A913" s="166"/>
      <c r="B913" s="166"/>
      <c r="C913" s="165"/>
      <c r="D913" s="173"/>
      <c r="E913" s="187"/>
      <c r="F913" s="188"/>
      <c r="G913" s="187"/>
      <c r="H913" s="208"/>
      <c r="I913" s="215"/>
      <c r="J913" s="24"/>
      <c r="K913" s="24"/>
      <c r="L913" s="100"/>
    </row>
    <row r="914" spans="1:12" s="101" customFormat="1" ht="13.5" customHeight="1">
      <c r="A914" s="166"/>
      <c r="B914" s="166"/>
      <c r="C914" s="165"/>
      <c r="D914" s="173"/>
      <c r="E914" s="174"/>
      <c r="F914" s="175"/>
      <c r="G914" s="174"/>
      <c r="H914" s="208"/>
      <c r="I914" s="215"/>
      <c r="J914" s="24"/>
      <c r="K914" s="24"/>
      <c r="L914" s="100"/>
    </row>
    <row r="915" spans="1:12" s="101" customFormat="1" ht="13.5" customHeight="1">
      <c r="A915" s="166">
        <v>783</v>
      </c>
      <c r="B915" s="166"/>
      <c r="C915" s="165" t="s">
        <v>1397</v>
      </c>
      <c r="D915" s="173"/>
      <c r="E915" s="174"/>
      <c r="F915" s="175"/>
      <c r="G915" s="174"/>
      <c r="H915" s="208"/>
      <c r="I915" s="215"/>
      <c r="J915" s="24"/>
      <c r="K915" s="24"/>
      <c r="L915" s="100" t="s">
        <v>1042</v>
      </c>
    </row>
    <row r="916" spans="1:12" s="101" customFormat="1" ht="13.5" customHeight="1">
      <c r="A916" s="166"/>
      <c r="B916" s="166"/>
      <c r="C916" s="165"/>
      <c r="D916" s="173"/>
      <c r="E916" s="174"/>
      <c r="F916" s="175"/>
      <c r="G916" s="174"/>
      <c r="H916" s="208"/>
      <c r="I916" s="215"/>
      <c r="J916" s="24"/>
      <c r="K916" s="24"/>
      <c r="L916" s="212"/>
    </row>
    <row r="917" spans="1:12" s="101" customFormat="1" ht="13.5" customHeight="1">
      <c r="A917" s="166">
        <v>1</v>
      </c>
      <c r="B917" s="166" t="s">
        <v>1204</v>
      </c>
      <c r="C917" s="165" t="s">
        <v>1099</v>
      </c>
      <c r="D917" s="173" t="s">
        <v>1567</v>
      </c>
      <c r="E917" s="174">
        <v>22</v>
      </c>
      <c r="F917" s="175"/>
      <c r="G917" s="174">
        <f>E917*F917</f>
        <v>0</v>
      </c>
      <c r="H917" s="208"/>
      <c r="I917" s="215"/>
      <c r="J917" s="24"/>
      <c r="K917" s="24"/>
      <c r="L917" s="100"/>
    </row>
    <row r="918" spans="1:12" s="101" customFormat="1" ht="12.75" customHeight="1">
      <c r="A918" s="166"/>
      <c r="B918" s="166"/>
      <c r="C918" s="165"/>
      <c r="D918" s="173"/>
      <c r="E918" s="174"/>
      <c r="F918" s="175"/>
      <c r="G918" s="174"/>
      <c r="H918" s="208"/>
      <c r="I918" s="215"/>
      <c r="J918" s="24"/>
      <c r="K918" s="24"/>
      <c r="L918" s="100"/>
    </row>
    <row r="919" spans="1:12" s="101" customFormat="1" ht="12.75" customHeight="1">
      <c r="A919" s="166">
        <f>A915</f>
        <v>783</v>
      </c>
      <c r="B919" s="166"/>
      <c r="C919" s="165" t="str">
        <f>C915</f>
        <v>Nátěry</v>
      </c>
      <c r="D919" s="173" t="s">
        <v>1530</v>
      </c>
      <c r="E919" s="174"/>
      <c r="F919" s="175"/>
      <c r="G919" s="174">
        <f>SUM(G917:G917)</f>
        <v>0</v>
      </c>
      <c r="H919" s="208"/>
      <c r="I919" s="215"/>
      <c r="J919" s="24"/>
      <c r="K919" s="24"/>
      <c r="L919" s="100"/>
    </row>
    <row r="920" spans="1:12" s="101" customFormat="1" ht="12.75" customHeight="1">
      <c r="A920" s="166"/>
      <c r="B920" s="166"/>
      <c r="C920" s="165"/>
      <c r="D920" s="173"/>
      <c r="E920" s="174"/>
      <c r="F920" s="175"/>
      <c r="G920" s="174"/>
      <c r="H920" s="208"/>
      <c r="I920" s="215"/>
      <c r="J920" s="24"/>
      <c r="K920" s="24"/>
      <c r="L920" s="100"/>
    </row>
    <row r="921" spans="1:12" s="101" customFormat="1" ht="12.75" customHeight="1">
      <c r="A921" s="166"/>
      <c r="B921" s="166"/>
      <c r="C921" s="165"/>
      <c r="D921" s="173"/>
      <c r="E921" s="174"/>
      <c r="F921" s="175"/>
      <c r="G921" s="174"/>
      <c r="H921" s="208"/>
      <c r="I921" s="215"/>
      <c r="J921" s="24"/>
      <c r="K921" s="24"/>
      <c r="L921" s="100"/>
    </row>
    <row r="922" spans="1:12" s="101" customFormat="1" ht="12.75" customHeight="1">
      <c r="A922" s="166"/>
      <c r="B922" s="166"/>
      <c r="C922" s="165"/>
      <c r="D922" s="173"/>
      <c r="E922" s="174"/>
      <c r="F922" s="175"/>
      <c r="G922" s="174"/>
      <c r="H922" s="208"/>
      <c r="I922" s="215"/>
      <c r="J922" s="24"/>
      <c r="K922" s="24"/>
      <c r="L922" s="100"/>
    </row>
    <row r="923" spans="1:12" s="101" customFormat="1" ht="12.75" customHeight="1">
      <c r="A923" s="166">
        <v>784</v>
      </c>
      <c r="B923" s="166"/>
      <c r="C923" s="165" t="s">
        <v>1398</v>
      </c>
      <c r="D923" s="173"/>
      <c r="E923" s="174"/>
      <c r="F923" s="175"/>
      <c r="G923" s="174"/>
      <c r="H923" s="208"/>
      <c r="I923" s="215"/>
      <c r="J923" s="24"/>
      <c r="K923" s="24"/>
      <c r="L923" s="100" t="s">
        <v>1042</v>
      </c>
    </row>
    <row r="924" spans="1:12" s="101" customFormat="1" ht="12.75" customHeight="1">
      <c r="A924" s="166"/>
      <c r="B924" s="166"/>
      <c r="C924" s="165"/>
      <c r="D924" s="173"/>
      <c r="E924" s="174"/>
      <c r="F924" s="175"/>
      <c r="G924" s="174"/>
      <c r="H924" s="208"/>
      <c r="I924" s="215"/>
      <c r="J924" s="24"/>
      <c r="K924" s="24"/>
      <c r="L924" s="100"/>
    </row>
    <row r="925" spans="1:12" s="101" customFormat="1" ht="34.5" customHeight="1">
      <c r="A925" s="166">
        <v>1</v>
      </c>
      <c r="B925" s="166" t="s">
        <v>1084</v>
      </c>
      <c r="C925" s="165" t="s">
        <v>844</v>
      </c>
      <c r="D925" s="173" t="s">
        <v>1133</v>
      </c>
      <c r="E925" s="174">
        <v>1979.45</v>
      </c>
      <c r="F925" s="175"/>
      <c r="G925" s="174">
        <f>E925*F925</f>
        <v>0</v>
      </c>
      <c r="H925" s="208"/>
      <c r="I925" s="215"/>
      <c r="J925" s="24"/>
      <c r="K925" s="24"/>
      <c r="L925" s="100"/>
    </row>
    <row r="926" spans="1:12" s="101" customFormat="1" ht="24.75" customHeight="1">
      <c r="A926" s="166"/>
      <c r="B926" s="166"/>
      <c r="C926" s="165" t="s">
        <v>845</v>
      </c>
      <c r="D926" s="173"/>
      <c r="E926" s="174"/>
      <c r="F926" s="175"/>
      <c r="G926" s="174"/>
      <c r="H926" s="208"/>
      <c r="I926" s="215"/>
      <c r="J926" s="24"/>
      <c r="K926" s="24"/>
      <c r="L926" s="100"/>
    </row>
    <row r="927" spans="1:12" s="101" customFormat="1" ht="12" customHeight="1">
      <c r="A927" s="166">
        <v>2</v>
      </c>
      <c r="B927" s="166" t="s">
        <v>664</v>
      </c>
      <c r="C927" s="165" t="s">
        <v>665</v>
      </c>
      <c r="D927" s="173" t="s">
        <v>1133</v>
      </c>
      <c r="E927" s="174">
        <v>200</v>
      </c>
      <c r="F927" s="175"/>
      <c r="G927" s="174">
        <f>E927*F927</f>
        <v>0</v>
      </c>
      <c r="H927" s="208"/>
      <c r="I927" s="215"/>
      <c r="J927" s="24"/>
      <c r="K927" s="24"/>
      <c r="L927" s="100"/>
    </row>
    <row r="928" spans="1:12" s="101" customFormat="1" ht="13.5" customHeight="1">
      <c r="A928" s="166"/>
      <c r="B928" s="166"/>
      <c r="C928" s="165"/>
      <c r="D928" s="173"/>
      <c r="E928" s="174"/>
      <c r="F928" s="175"/>
      <c r="G928" s="174"/>
      <c r="H928" s="208"/>
      <c r="I928" s="215"/>
      <c r="J928" s="24"/>
      <c r="K928" s="24"/>
      <c r="L928" s="100"/>
    </row>
    <row r="929" spans="1:12" s="101" customFormat="1" ht="13.5" customHeight="1">
      <c r="A929" s="166">
        <f>A923</f>
        <v>784</v>
      </c>
      <c r="B929" s="166"/>
      <c r="C929" s="165" t="str">
        <f>C923</f>
        <v>Malby</v>
      </c>
      <c r="D929" s="173" t="s">
        <v>1530</v>
      </c>
      <c r="E929" s="174"/>
      <c r="F929" s="175"/>
      <c r="G929" s="174">
        <f>SUM(G925:G927)</f>
        <v>0</v>
      </c>
      <c r="H929" s="208"/>
      <c r="I929" s="215"/>
      <c r="J929" s="24"/>
      <c r="K929" s="24"/>
      <c r="L929" s="100"/>
    </row>
    <row r="930" spans="1:12" s="101" customFormat="1" ht="13.5" customHeight="1">
      <c r="A930" s="166"/>
      <c r="B930" s="166"/>
      <c r="C930" s="165"/>
      <c r="D930" s="173"/>
      <c r="E930" s="174"/>
      <c r="F930" s="175"/>
      <c r="G930" s="174"/>
      <c r="H930" s="208"/>
      <c r="I930" s="215"/>
      <c r="J930" s="24"/>
      <c r="K930" s="24"/>
      <c r="L930" s="114"/>
    </row>
    <row r="931" spans="1:12" s="101" customFormat="1" ht="13.5" customHeight="1">
      <c r="A931" s="166"/>
      <c r="B931" s="166"/>
      <c r="C931" s="165"/>
      <c r="D931" s="173"/>
      <c r="E931" s="174"/>
      <c r="F931" s="175"/>
      <c r="G931" s="174"/>
      <c r="H931" s="208"/>
      <c r="I931" s="215"/>
      <c r="J931" s="24"/>
      <c r="K931" s="24"/>
      <c r="L931" s="114"/>
    </row>
    <row r="932" spans="1:12" s="101" customFormat="1" ht="13.5" customHeight="1">
      <c r="A932" s="24"/>
      <c r="B932" s="24"/>
      <c r="C932" s="115"/>
      <c r="D932" s="141"/>
      <c r="E932" s="116"/>
      <c r="F932" s="157"/>
      <c r="G932" s="116"/>
      <c r="H932" s="112"/>
      <c r="I932" s="24"/>
      <c r="J932" s="24"/>
      <c r="K932" s="24"/>
      <c r="L932" s="114"/>
    </row>
    <row r="933" spans="1:12" ht="11.25" customHeight="1">
      <c r="A933" s="101" t="s">
        <v>611</v>
      </c>
      <c r="B933" s="101"/>
      <c r="C933" s="114" t="s">
        <v>612</v>
      </c>
      <c r="D933" s="403"/>
      <c r="E933" s="404"/>
      <c r="F933" s="405"/>
      <c r="G933" s="406"/>
      <c r="L933" s="114" t="s">
        <v>868</v>
      </c>
    </row>
    <row r="934" spans="3:12" s="238" customFormat="1" ht="11.25" customHeight="1">
      <c r="C934" s="237"/>
      <c r="D934" s="407"/>
      <c r="E934" s="328"/>
      <c r="F934" s="408"/>
      <c r="H934" s="112"/>
      <c r="I934" s="24"/>
      <c r="J934" s="24"/>
      <c r="K934" s="24"/>
      <c r="L934" s="237" t="s">
        <v>869</v>
      </c>
    </row>
    <row r="935" spans="3:12" s="238" customFormat="1" ht="11.25" customHeight="1">
      <c r="C935" s="237" t="s">
        <v>870</v>
      </c>
      <c r="D935" s="407"/>
      <c r="E935" s="328"/>
      <c r="F935" s="408"/>
      <c r="H935" s="112"/>
      <c r="I935" s="24"/>
      <c r="J935" s="24"/>
      <c r="K935" s="24"/>
      <c r="L935" s="237"/>
    </row>
    <row r="936" spans="1:12" s="238" customFormat="1" ht="13.5" customHeight="1">
      <c r="A936" s="409">
        <v>1</v>
      </c>
      <c r="B936" s="409" t="s">
        <v>614</v>
      </c>
      <c r="C936" s="237" t="s">
        <v>848</v>
      </c>
      <c r="D936" s="410" t="s">
        <v>1371</v>
      </c>
      <c r="E936" s="411">
        <v>1</v>
      </c>
      <c r="F936" s="412"/>
      <c r="G936" s="411">
        <f>E936*F936</f>
        <v>0</v>
      </c>
      <c r="H936" s="112"/>
      <c r="I936" s="24"/>
      <c r="J936" s="24"/>
      <c r="K936" s="24"/>
      <c r="L936" s="237"/>
    </row>
    <row r="937" spans="1:12" s="238" customFormat="1" ht="21.75" customHeight="1">
      <c r="A937" s="409">
        <v>2</v>
      </c>
      <c r="B937" s="409" t="s">
        <v>615</v>
      </c>
      <c r="C937" s="237" t="s">
        <v>849</v>
      </c>
      <c r="D937" s="410" t="s">
        <v>1371</v>
      </c>
      <c r="E937" s="411">
        <v>1</v>
      </c>
      <c r="F937" s="412"/>
      <c r="G937" s="411">
        <f>E937*F937</f>
        <v>0</v>
      </c>
      <c r="H937" s="112"/>
      <c r="I937" s="24"/>
      <c r="J937" s="24"/>
      <c r="K937" s="24"/>
      <c r="L937" s="237"/>
    </row>
    <row r="938" spans="1:12" s="238" customFormat="1" ht="21.75" customHeight="1">
      <c r="A938" s="409">
        <v>3</v>
      </c>
      <c r="B938" s="409" t="s">
        <v>616</v>
      </c>
      <c r="C938" s="237" t="s">
        <v>850</v>
      </c>
      <c r="D938" s="410" t="s">
        <v>1371</v>
      </c>
      <c r="E938" s="411">
        <v>1</v>
      </c>
      <c r="F938" s="412"/>
      <c r="G938" s="411">
        <f aca="true" t="shared" si="40" ref="G938:G943">E938*F938</f>
        <v>0</v>
      </c>
      <c r="H938" s="112"/>
      <c r="I938" s="24"/>
      <c r="J938" s="24"/>
      <c r="K938" s="24"/>
      <c r="L938" s="237"/>
    </row>
    <row r="939" spans="1:12" s="238" customFormat="1" ht="12.75" customHeight="1">
      <c r="A939" s="409">
        <v>4</v>
      </c>
      <c r="B939" s="409" t="s">
        <v>1622</v>
      </c>
      <c r="C939" s="237" t="s">
        <v>851</v>
      </c>
      <c r="D939" s="410" t="s">
        <v>1371</v>
      </c>
      <c r="E939" s="411">
        <v>1</v>
      </c>
      <c r="F939" s="412"/>
      <c r="G939" s="411">
        <f t="shared" si="40"/>
        <v>0</v>
      </c>
      <c r="H939" s="112"/>
      <c r="I939" s="24"/>
      <c r="J939" s="24"/>
      <c r="K939" s="24"/>
      <c r="L939" s="237"/>
    </row>
    <row r="940" spans="1:12" s="238" customFormat="1" ht="12.75" customHeight="1">
      <c r="A940" s="409">
        <v>5</v>
      </c>
      <c r="B940" s="409" t="s">
        <v>859</v>
      </c>
      <c r="C940" s="237" t="s">
        <v>852</v>
      </c>
      <c r="D940" s="410" t="s">
        <v>1371</v>
      </c>
      <c r="E940" s="411">
        <v>1</v>
      </c>
      <c r="F940" s="412"/>
      <c r="G940" s="411">
        <f t="shared" si="40"/>
        <v>0</v>
      </c>
      <c r="H940" s="112"/>
      <c r="I940" s="24"/>
      <c r="J940" s="24"/>
      <c r="K940" s="24"/>
      <c r="L940" s="237"/>
    </row>
    <row r="941" spans="1:12" s="238" customFormat="1" ht="12.75" customHeight="1">
      <c r="A941" s="409">
        <v>6</v>
      </c>
      <c r="B941" s="409" t="s">
        <v>860</v>
      </c>
      <c r="C941" s="237" t="s">
        <v>853</v>
      </c>
      <c r="D941" s="410" t="s">
        <v>1371</v>
      </c>
      <c r="E941" s="411">
        <v>1</v>
      </c>
      <c r="F941" s="412"/>
      <c r="G941" s="411">
        <f t="shared" si="40"/>
        <v>0</v>
      </c>
      <c r="H941" s="112"/>
      <c r="I941" s="24"/>
      <c r="J941" s="24"/>
      <c r="K941" s="24"/>
      <c r="L941" s="237"/>
    </row>
    <row r="942" spans="1:12" s="238" customFormat="1" ht="12.75" customHeight="1">
      <c r="A942" s="409">
        <v>7</v>
      </c>
      <c r="B942" s="409" t="s">
        <v>861</v>
      </c>
      <c r="C942" s="237" t="s">
        <v>854</v>
      </c>
      <c r="D942" s="410" t="s">
        <v>1371</v>
      </c>
      <c r="E942" s="411">
        <v>1</v>
      </c>
      <c r="F942" s="412"/>
      <c r="G942" s="411">
        <f t="shared" si="40"/>
        <v>0</v>
      </c>
      <c r="H942" s="112"/>
      <c r="I942" s="24"/>
      <c r="J942" s="24"/>
      <c r="K942" s="24"/>
      <c r="L942" s="237"/>
    </row>
    <row r="943" spans="1:12" s="238" customFormat="1" ht="33" customHeight="1">
      <c r="A943" s="409">
        <v>8</v>
      </c>
      <c r="B943" s="409" t="s">
        <v>862</v>
      </c>
      <c r="C943" s="237" t="s">
        <v>855</v>
      </c>
      <c r="D943" s="410" t="s">
        <v>1371</v>
      </c>
      <c r="E943" s="411">
        <v>1</v>
      </c>
      <c r="F943" s="412"/>
      <c r="G943" s="411">
        <f t="shared" si="40"/>
        <v>0</v>
      </c>
      <c r="H943" s="112"/>
      <c r="I943" s="24"/>
      <c r="J943" s="24"/>
      <c r="K943" s="24"/>
      <c r="L943" s="237"/>
    </row>
    <row r="944" spans="1:12" s="238" customFormat="1" ht="21.75" customHeight="1">
      <c r="A944" s="409">
        <v>9</v>
      </c>
      <c r="B944" s="409" t="s">
        <v>863</v>
      </c>
      <c r="C944" s="237" t="s">
        <v>856</v>
      </c>
      <c r="D944" s="410" t="s">
        <v>1371</v>
      </c>
      <c r="E944" s="411">
        <v>1</v>
      </c>
      <c r="F944" s="412"/>
      <c r="G944" s="411">
        <f>E944*F944</f>
        <v>0</v>
      </c>
      <c r="H944" s="112"/>
      <c r="I944" s="24"/>
      <c r="J944" s="24"/>
      <c r="K944" s="24"/>
      <c r="L944" s="237"/>
    </row>
    <row r="945" spans="1:12" s="238" customFormat="1" ht="15" customHeight="1">
      <c r="A945" s="409">
        <v>10</v>
      </c>
      <c r="B945" s="409" t="s">
        <v>864</v>
      </c>
      <c r="C945" s="237" t="s">
        <v>857</v>
      </c>
      <c r="D945" s="410" t="s">
        <v>1371</v>
      </c>
      <c r="E945" s="411">
        <v>1</v>
      </c>
      <c r="F945" s="412"/>
      <c r="G945" s="411">
        <f>E945*F945</f>
        <v>0</v>
      </c>
      <c r="H945" s="112"/>
      <c r="I945" s="24"/>
      <c r="J945" s="24"/>
      <c r="K945" s="24"/>
      <c r="L945" s="237"/>
    </row>
    <row r="946" spans="1:12" s="238" customFormat="1" ht="15" customHeight="1">
      <c r="A946" s="409">
        <v>11</v>
      </c>
      <c r="B946" s="409" t="s">
        <v>865</v>
      </c>
      <c r="C946" s="237" t="s">
        <v>858</v>
      </c>
      <c r="D946" s="410" t="s">
        <v>1371</v>
      </c>
      <c r="E946" s="411">
        <v>1</v>
      </c>
      <c r="F946" s="412"/>
      <c r="G946" s="411">
        <f>E946*F946</f>
        <v>0</v>
      </c>
      <c r="H946" s="112"/>
      <c r="I946" s="24"/>
      <c r="J946" s="24"/>
      <c r="K946" s="24"/>
      <c r="L946" s="237"/>
    </row>
    <row r="947" spans="1:12" s="238" customFormat="1" ht="35.25" customHeight="1">
      <c r="A947" s="409">
        <v>12</v>
      </c>
      <c r="B947" s="409" t="s">
        <v>866</v>
      </c>
      <c r="C947" s="413" t="s">
        <v>867</v>
      </c>
      <c r="D947" s="410" t="s">
        <v>1371</v>
      </c>
      <c r="E947" s="411">
        <v>1</v>
      </c>
      <c r="F947" s="412"/>
      <c r="G947" s="411">
        <f>E947*F947</f>
        <v>0</v>
      </c>
      <c r="H947" s="112"/>
      <c r="I947" s="24"/>
      <c r="J947" s="24"/>
      <c r="K947" s="24"/>
      <c r="L947" s="237"/>
    </row>
    <row r="948" spans="3:12" s="238" customFormat="1" ht="11.25" customHeight="1">
      <c r="C948" s="237"/>
      <c r="D948" s="407"/>
      <c r="E948" s="411"/>
      <c r="F948" s="412"/>
      <c r="G948" s="411"/>
      <c r="H948" s="112"/>
      <c r="I948" s="24"/>
      <c r="J948" s="24"/>
      <c r="K948" s="24"/>
      <c r="L948" s="237"/>
    </row>
    <row r="949" spans="1:12" s="238" customFormat="1" ht="11.25" customHeight="1">
      <c r="A949" s="238" t="s">
        <v>611</v>
      </c>
      <c r="C949" s="237" t="s">
        <v>612</v>
      </c>
      <c r="D949" s="407" t="s">
        <v>1530</v>
      </c>
      <c r="E949" s="328"/>
      <c r="F949" s="408"/>
      <c r="G949" s="411">
        <f>SUM(G936:G948)</f>
        <v>0</v>
      </c>
      <c r="H949" s="112"/>
      <c r="I949" s="24"/>
      <c r="J949" s="24"/>
      <c r="K949" s="24"/>
      <c r="L949" s="237"/>
    </row>
    <row r="950" spans="1:12" s="238" customFormat="1" ht="11.25" customHeight="1">
      <c r="A950" s="24"/>
      <c r="B950" s="24"/>
      <c r="C950" s="115"/>
      <c r="D950" s="142"/>
      <c r="E950" s="117"/>
      <c r="F950" s="66"/>
      <c r="G950" s="24"/>
      <c r="H950" s="112"/>
      <c r="I950" s="24"/>
      <c r="J950" s="24"/>
      <c r="K950" s="24"/>
      <c r="L950" s="237"/>
    </row>
    <row r="951" spans="1:12" s="238" customFormat="1" ht="11.25" customHeight="1">
      <c r="A951" s="24"/>
      <c r="B951" s="24"/>
      <c r="C951" s="115"/>
      <c r="D951" s="142"/>
      <c r="E951" s="117"/>
      <c r="F951" s="66"/>
      <c r="G951" s="24"/>
      <c r="H951" s="112"/>
      <c r="I951" s="24"/>
      <c r="J951" s="24"/>
      <c r="K951" s="24"/>
      <c r="L951" s="237"/>
    </row>
    <row r="952" spans="1:12" s="238" customFormat="1" ht="11.25" customHeight="1">
      <c r="A952" s="24"/>
      <c r="B952" s="24"/>
      <c r="C952" s="115"/>
      <c r="D952" s="142"/>
      <c r="E952" s="117"/>
      <c r="F952" s="66"/>
      <c r="G952" s="24"/>
      <c r="H952" s="112"/>
      <c r="I952" s="24"/>
      <c r="J952" s="24"/>
      <c r="K952" s="24"/>
      <c r="L952" s="237"/>
    </row>
    <row r="953" spans="1:12" s="238" customFormat="1" ht="11.25" customHeight="1">
      <c r="A953" s="24"/>
      <c r="B953" s="24"/>
      <c r="C953" s="115"/>
      <c r="D953" s="142"/>
      <c r="E953" s="117"/>
      <c r="F953" s="66"/>
      <c r="G953" s="24"/>
      <c r="H953" s="112"/>
      <c r="I953" s="24"/>
      <c r="J953" s="24"/>
      <c r="K953" s="24"/>
      <c r="L953" s="237"/>
    </row>
    <row r="954" ht="11.25" customHeight="1">
      <c r="F954" s="23"/>
    </row>
    <row r="955" ht="11.25" customHeight="1">
      <c r="F955" s="23"/>
    </row>
    <row r="956" ht="11.25" customHeight="1">
      <c r="F956" s="23"/>
    </row>
    <row r="957" ht="11.25" customHeight="1">
      <c r="F957" s="23"/>
    </row>
    <row r="958" ht="11.25" customHeight="1">
      <c r="F958" s="23"/>
    </row>
    <row r="959" ht="11.25" customHeight="1">
      <c r="F959" s="23"/>
    </row>
    <row r="960" ht="11.25" customHeight="1">
      <c r="F960" s="23"/>
    </row>
    <row r="961" ht="11.25" customHeight="1">
      <c r="F961" s="23"/>
    </row>
    <row r="962" ht="11.25" customHeight="1">
      <c r="F962" s="23"/>
    </row>
    <row r="963" ht="11.25" customHeight="1">
      <c r="F963" s="23"/>
    </row>
    <row r="964" ht="11.25" customHeight="1">
      <c r="F964" s="23"/>
    </row>
    <row r="965" ht="11.25" customHeight="1">
      <c r="F965" s="23"/>
    </row>
    <row r="966" ht="11.25" customHeight="1">
      <c r="F966" s="23"/>
    </row>
    <row r="967" ht="11.25" customHeight="1">
      <c r="F967" s="23"/>
    </row>
    <row r="968" ht="11.25" customHeight="1">
      <c r="F968" s="23"/>
    </row>
    <row r="969" ht="11.25" customHeight="1">
      <c r="F969" s="23"/>
    </row>
    <row r="970" ht="11.25" customHeight="1">
      <c r="F970" s="23"/>
    </row>
    <row r="971" ht="11.25" customHeight="1">
      <c r="F971" s="23"/>
    </row>
    <row r="972" ht="11.25" customHeight="1">
      <c r="F972" s="23"/>
    </row>
    <row r="973" ht="11.25" customHeight="1">
      <c r="F973" s="23"/>
    </row>
    <row r="974" ht="11.25" customHeight="1">
      <c r="F974" s="23"/>
    </row>
    <row r="975" ht="11.25" customHeight="1">
      <c r="F975" s="23"/>
    </row>
    <row r="976" ht="11.25" customHeight="1">
      <c r="F976" s="23"/>
    </row>
    <row r="977" ht="11.25" customHeight="1">
      <c r="F977" s="23"/>
    </row>
    <row r="978" ht="11.25" customHeight="1">
      <c r="F978" s="23"/>
    </row>
    <row r="979" ht="11.25" customHeight="1">
      <c r="F979" s="23"/>
    </row>
    <row r="980" ht="11.25" customHeight="1">
      <c r="F980" s="23"/>
    </row>
    <row r="981" ht="11.25" customHeight="1">
      <c r="F981" s="23"/>
    </row>
    <row r="982" ht="11.25" customHeight="1">
      <c r="F982" s="23"/>
    </row>
    <row r="983" ht="11.25" customHeight="1">
      <c r="F983" s="23"/>
    </row>
    <row r="984" ht="11.25" customHeight="1">
      <c r="F984" s="23"/>
    </row>
    <row r="985" ht="11.25" customHeight="1">
      <c r="F985" s="23"/>
    </row>
    <row r="986" ht="11.25" customHeight="1">
      <c r="F986" s="23"/>
    </row>
    <row r="987" ht="11.25" customHeight="1">
      <c r="F987" s="23"/>
    </row>
    <row r="988" ht="11.25" customHeight="1">
      <c r="F988" s="23"/>
    </row>
    <row r="989" ht="11.25" customHeight="1">
      <c r="F989" s="23"/>
    </row>
    <row r="990" ht="11.25" customHeight="1">
      <c r="F990" s="23"/>
    </row>
    <row r="991" ht="11.25" customHeight="1">
      <c r="F991" s="23"/>
    </row>
    <row r="992" ht="11.25" customHeight="1">
      <c r="F992" s="23"/>
    </row>
    <row r="993" ht="11.25" customHeight="1">
      <c r="F993" s="23"/>
    </row>
    <row r="994" ht="11.25" customHeight="1">
      <c r="F994" s="23"/>
    </row>
    <row r="995" ht="11.25" customHeight="1">
      <c r="F995" s="23"/>
    </row>
    <row r="996" ht="11.25" customHeight="1">
      <c r="F996" s="23"/>
    </row>
    <row r="997" ht="11.25" customHeight="1">
      <c r="F997" s="23"/>
    </row>
    <row r="998" ht="11.25" customHeight="1">
      <c r="F998" s="23"/>
    </row>
    <row r="999" ht="11.25" customHeight="1">
      <c r="F999" s="23"/>
    </row>
    <row r="1000" ht="11.25" customHeight="1">
      <c r="F1000" s="23"/>
    </row>
    <row r="1001" ht="11.25" customHeight="1">
      <c r="F1001" s="23"/>
    </row>
    <row r="1002" ht="11.25" customHeight="1">
      <c r="F1002" s="23"/>
    </row>
    <row r="1003" ht="11.25" customHeight="1">
      <c r="F1003" s="23"/>
    </row>
    <row r="1004" ht="11.25" customHeight="1">
      <c r="F1004" s="23"/>
    </row>
    <row r="1005" ht="11.25" customHeight="1">
      <c r="F1005" s="23"/>
    </row>
    <row r="1006" ht="11.25" customHeight="1">
      <c r="F1006" s="23"/>
    </row>
    <row r="1007" ht="11.25" customHeight="1">
      <c r="F1007" s="23"/>
    </row>
    <row r="1008" ht="11.25" customHeight="1">
      <c r="F1008" s="23"/>
    </row>
    <row r="1009" ht="11.25" customHeight="1">
      <c r="F1009" s="23"/>
    </row>
    <row r="1010" ht="11.25" customHeight="1">
      <c r="F1010" s="23"/>
    </row>
  </sheetData>
  <sheetProtection/>
  <mergeCells count="28">
    <mergeCell ref="K7:L7"/>
    <mergeCell ref="H7:J7"/>
    <mergeCell ref="H12:J12"/>
    <mergeCell ref="K12:L12"/>
    <mergeCell ref="H8:J8"/>
    <mergeCell ref="K8:L8"/>
    <mergeCell ref="H9:J9"/>
    <mergeCell ref="K9:L9"/>
    <mergeCell ref="H10:J10"/>
    <mergeCell ref="K10:L10"/>
    <mergeCell ref="A16:B16"/>
    <mergeCell ref="G14:H14"/>
    <mergeCell ref="I16:K16"/>
    <mergeCell ref="G17:H17"/>
    <mergeCell ref="I14:K14"/>
    <mergeCell ref="I15:K15"/>
    <mergeCell ref="A17:B17"/>
    <mergeCell ref="A15:B15"/>
    <mergeCell ref="A14:B14"/>
    <mergeCell ref="C14:F14"/>
    <mergeCell ref="C16:F16"/>
    <mergeCell ref="C17:F17"/>
    <mergeCell ref="C15:F15"/>
    <mergeCell ref="H13:J13"/>
    <mergeCell ref="I17:K17"/>
    <mergeCell ref="G16:H16"/>
    <mergeCell ref="G15:H15"/>
    <mergeCell ref="K13:L13"/>
  </mergeCells>
  <hyperlinks>
    <hyperlink ref="C40" location="'Rozpočet - výkaz výměr,'!C134" display="'Rozpočet - výkaz výměr,'!C134"/>
    <hyperlink ref="C41" location="'Rozpočet - výkaz výměr,'!C190" display="'Rozpočet - výkaz výměr,'!C190"/>
    <hyperlink ref="C42" location="'Rozpočet - výkaz výměr,'!C213" display="'Rozpočet - výkaz výměr,'!C213"/>
    <hyperlink ref="C43" location="'Rozpočet - výkaz výměr,'!C285" display="'Rozpočet - výkaz výměr,'!C285"/>
    <hyperlink ref="C44" location="'Rozpočet - výkaz výměr,'!C324" display="'Rozpočet - výkaz výměr,'!C324"/>
    <hyperlink ref="C45" location="'Rozpočet - výkaz výměr,'!C356" display="'Rozpočet - výkaz výměr,'!C356"/>
    <hyperlink ref="C46" location="'Rozpočet - výkaz výměr,'!C539" display="'Rozpočet - výkaz výměr,'!C539"/>
    <hyperlink ref="C47" location="'Rozpočet - výkaz výměr,'!C554" display="'Rozpočet - výkaz výměr,'!C554"/>
    <hyperlink ref="C48" location="'Rozpočet - výkaz výměr,'!C586" display="'Rozpočet - výkaz výměr,'!C586"/>
    <hyperlink ref="C49" location="'Rozpočet - výkaz výměr,'!C730" display="'Rozpočet - výkaz výměr,'!C730"/>
    <hyperlink ref="C57" location="'Rozpočet - výkaz výměr,'!C748" display="'Rozpočet - výkaz výměr,'!C748"/>
    <hyperlink ref="C58" location="'Rozpočet - výkaz výměr,'!C771" display="'Rozpočet - výkaz výměr,'!C771"/>
    <hyperlink ref="C59" location="'Rozpočet - výkaz výměr,'!C790" display="'Rozpočet - výkaz výměr,'!C790"/>
    <hyperlink ref="C60" location="'Rozpočet - výkaz výměr,'!C825" display="'Rozpočet - výkaz výměr,'!C825"/>
    <hyperlink ref="C61" location="'Rozpočet - výkaz výměr,'!C835" display="'Rozpočet - výkaz výměr,'!C835"/>
    <hyperlink ref="C62" location="'Rozpočet - výkaz výměr,'!C852" display="'Rozpočet - výkaz výměr,'!C852"/>
    <hyperlink ref="C63" location="'Rozpočet - výkaz výměr,'!C874" display="'Rozpočet - výkaz výměr,'!C874"/>
    <hyperlink ref="C64" location="'Rozpočet - výkaz výměr,'!C914" display="'Rozpočet - výkaz výměr,'!C914"/>
    <hyperlink ref="C65" location="'Rozpočet - výkaz výměr,'!C938" display="'Rozpočet - výkaz výměr,'!C938"/>
    <hyperlink ref="C66" location="'Rozpočet - výkaz výměr,'!C972" display="'Rozpočet - výkaz výměr,'!C972"/>
    <hyperlink ref="C67" location="'Rozpočet - výkaz výměr,'!C1002" display="'Rozpočet - výkaz výměr,'!C1002"/>
    <hyperlink ref="C68" location="'Rozpočet - výkaz výměr,'!C1023" display="'Rozpočet - výkaz výměr,'!C1023"/>
    <hyperlink ref="C69" location="'Rozpočet - výkaz výměr,'!C1044" display="'Rozpočet - výkaz výměr,'!C1044"/>
    <hyperlink ref="C70" location="'Rozpočet - výkaz výměr,'!C1065" display="'Rozpočet - výkaz výměr,'!C1065"/>
    <hyperlink ref="C71" location="'Rozpočet - výkaz výměr,'!C1080" display="'Rozpočet - výkaz výměr,'!C1080"/>
    <hyperlink ref="C72" location="'Rozpočet - výkaz výměr,'!C1097" display="'Rozpočet - výkaz výměr,'!C1097"/>
  </hyperlinks>
  <printOptions/>
  <pageMargins left="0.5905511811023623" right="0.3937007874015748" top="0.5905511811023623" bottom="0.5905511811023623" header="0.5118110236220472" footer="0.31496062992125984"/>
  <pageSetup horizontalDpi="600" verticalDpi="600" orientation="landscape" paperSize="9" scale="94" r:id="rId1"/>
  <headerFooter alignWithMargins="0">
    <oddFooter>&amp;LCenová soustava ÚRS&amp;C&amp;A&amp;RStránka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28"/>
  <sheetViews>
    <sheetView zoomScale="145" zoomScaleNormal="145" workbookViewId="0" topLeftCell="A464">
      <selection activeCell="A475" sqref="A475:IV475"/>
    </sheetView>
  </sheetViews>
  <sheetFormatPr defaultColWidth="9.140625" defaultRowHeight="11.25" customHeight="1"/>
  <cols>
    <col min="1" max="1" width="4.8515625" style="5" customWidth="1"/>
    <col min="2" max="2" width="12.7109375" style="5" customWidth="1"/>
    <col min="3" max="3" width="42.8515625" style="16" customWidth="1"/>
    <col min="4" max="4" width="5.421875" style="143" customWidth="1"/>
    <col min="5" max="5" width="9.00390625" style="17" customWidth="1"/>
    <col min="6" max="6" width="10.00390625" style="5" customWidth="1"/>
    <col min="7" max="7" width="13.00390625" style="5" customWidth="1"/>
    <col min="8" max="8" width="5.7109375" style="28" customWidth="1"/>
    <col min="9" max="9" width="6.28125" style="5" customWidth="1"/>
    <col min="10" max="11" width="5.7109375" style="5" customWidth="1"/>
    <col min="12" max="12" width="12.28125" style="53" customWidth="1"/>
    <col min="13" max="13" width="9.00390625" style="18" customWidth="1"/>
    <col min="14" max="16384" width="9.140625" style="18" customWidth="1"/>
  </cols>
  <sheetData>
    <row r="1" spans="1:12" s="5" customFormat="1" ht="16.5" customHeight="1">
      <c r="A1" s="1" t="s">
        <v>161</v>
      </c>
      <c r="B1" s="2"/>
      <c r="C1" s="3"/>
      <c r="D1" s="134"/>
      <c r="E1" s="4"/>
      <c r="F1" s="2"/>
      <c r="G1" s="2"/>
      <c r="H1" s="25"/>
      <c r="I1" s="2"/>
      <c r="J1" s="2"/>
      <c r="K1" s="2"/>
      <c r="L1" s="11"/>
    </row>
    <row r="2" spans="1:12" s="5" customFormat="1" ht="16.5" customHeight="1">
      <c r="A2" s="1"/>
      <c r="B2" s="2"/>
      <c r="C2" s="3"/>
      <c r="D2" s="134"/>
      <c r="E2" s="4"/>
      <c r="F2" s="2"/>
      <c r="G2" s="2"/>
      <c r="H2" s="25"/>
      <c r="I2" s="2"/>
      <c r="J2" s="2"/>
      <c r="K2" s="2"/>
      <c r="L2" s="11"/>
    </row>
    <row r="3" spans="1:12" s="5" customFormat="1" ht="15" customHeight="1">
      <c r="A3" s="6" t="s">
        <v>668</v>
      </c>
      <c r="B3" s="7"/>
      <c r="C3" s="8"/>
      <c r="D3" s="135"/>
      <c r="E3" s="9"/>
      <c r="F3" s="7"/>
      <c r="G3" s="7"/>
      <c r="H3" s="26"/>
      <c r="I3" s="7"/>
      <c r="J3" s="10"/>
      <c r="K3" s="10"/>
      <c r="L3" s="11"/>
    </row>
    <row r="4" spans="1:12" s="5" customFormat="1" ht="15" customHeight="1">
      <c r="A4" s="6" t="s">
        <v>669</v>
      </c>
      <c r="B4" s="7"/>
      <c r="C4" s="8"/>
      <c r="D4" s="135"/>
      <c r="E4" s="9"/>
      <c r="F4" s="7"/>
      <c r="G4" s="7"/>
      <c r="H4" s="26"/>
      <c r="I4" s="7"/>
      <c r="J4" s="10"/>
      <c r="K4" s="10"/>
      <c r="L4" s="11"/>
    </row>
    <row r="5" spans="1:12" s="5" customFormat="1" ht="15" customHeight="1">
      <c r="A5" s="6" t="s">
        <v>1470</v>
      </c>
      <c r="B5" s="7"/>
      <c r="C5" s="8"/>
      <c r="D5" s="135"/>
      <c r="E5" s="9"/>
      <c r="F5" s="7"/>
      <c r="G5" s="7"/>
      <c r="H5" s="26"/>
      <c r="I5" s="7"/>
      <c r="J5" s="10"/>
      <c r="K5" s="10"/>
      <c r="L5" s="11"/>
    </row>
    <row r="6" spans="1:12" s="5" customFormat="1" ht="15" customHeight="1">
      <c r="A6" s="6"/>
      <c r="B6" s="7"/>
      <c r="C6" s="8"/>
      <c r="D6" s="135"/>
      <c r="E6" s="9"/>
      <c r="F6" s="7"/>
      <c r="G6" s="7"/>
      <c r="H6" s="26"/>
      <c r="I6" s="7"/>
      <c r="J6" s="10"/>
      <c r="K6" s="10"/>
      <c r="L6" s="11"/>
    </row>
    <row r="7" spans="1:12" s="39" customFormat="1" ht="15" customHeight="1">
      <c r="A7" s="36" t="s">
        <v>1200</v>
      </c>
      <c r="B7" s="36"/>
      <c r="C7" s="37"/>
      <c r="D7" s="136"/>
      <c r="E7" s="38"/>
      <c r="F7" s="36"/>
      <c r="G7" s="36"/>
      <c r="H7" s="444" t="s">
        <v>1196</v>
      </c>
      <c r="I7" s="444"/>
      <c r="J7" s="444"/>
      <c r="K7" s="448">
        <v>1510071</v>
      </c>
      <c r="L7" s="448"/>
    </row>
    <row r="8" spans="1:12" s="39" customFormat="1" ht="15" customHeight="1">
      <c r="A8" s="36" t="s">
        <v>1201</v>
      </c>
      <c r="B8" s="36"/>
      <c r="C8" s="37"/>
      <c r="D8" s="136"/>
      <c r="E8" s="38"/>
      <c r="F8" s="36"/>
      <c r="G8" s="36"/>
      <c r="H8" s="444"/>
      <c r="I8" s="444"/>
      <c r="J8" s="444"/>
      <c r="K8" s="448"/>
      <c r="L8" s="448"/>
    </row>
    <row r="9" spans="1:12" s="39" customFormat="1" ht="15" customHeight="1">
      <c r="A9" s="36" t="s">
        <v>1159</v>
      </c>
      <c r="B9" s="36"/>
      <c r="C9" s="37"/>
      <c r="D9" s="136"/>
      <c r="E9" s="38"/>
      <c r="F9" s="36"/>
      <c r="G9" s="36"/>
      <c r="H9" s="444" t="s">
        <v>1197</v>
      </c>
      <c r="I9" s="445"/>
      <c r="J9" s="445"/>
      <c r="K9" s="448"/>
      <c r="L9" s="448"/>
    </row>
    <row r="10" spans="1:12" s="39" customFormat="1" ht="15" customHeight="1">
      <c r="A10" s="36" t="s">
        <v>1160</v>
      </c>
      <c r="B10" s="36"/>
      <c r="C10" s="37"/>
      <c r="D10" s="136"/>
      <c r="E10" s="38"/>
      <c r="F10" s="36"/>
      <c r="G10" s="36"/>
      <c r="H10" s="444"/>
      <c r="I10" s="445"/>
      <c r="J10" s="445"/>
      <c r="K10" s="448"/>
      <c r="L10" s="448"/>
    </row>
    <row r="11" spans="1:12" s="5" customFormat="1" ht="15" customHeight="1">
      <c r="A11" s="6"/>
      <c r="B11" s="7"/>
      <c r="C11" s="8"/>
      <c r="D11" s="135"/>
      <c r="E11" s="9"/>
      <c r="F11" s="7"/>
      <c r="G11" s="7"/>
      <c r="H11" s="26"/>
      <c r="I11" s="7"/>
      <c r="J11" s="10"/>
      <c r="K11" s="10"/>
      <c r="L11" s="11"/>
    </row>
    <row r="12" spans="1:12" s="5" customFormat="1" ht="15" customHeight="1">
      <c r="A12" s="7" t="s">
        <v>1464</v>
      </c>
      <c r="B12" s="7"/>
      <c r="C12" s="8"/>
      <c r="D12" s="135"/>
      <c r="E12" s="9"/>
      <c r="F12" s="7"/>
      <c r="G12" s="7"/>
      <c r="H12" s="444"/>
      <c r="I12" s="445"/>
      <c r="J12" s="445"/>
      <c r="K12" s="448"/>
      <c r="L12" s="448"/>
    </row>
    <row r="13" spans="1:12" s="5" customFormat="1" ht="14.25" customHeight="1">
      <c r="A13" s="7"/>
      <c r="B13" s="7"/>
      <c r="C13" s="8"/>
      <c r="D13" s="135"/>
      <c r="E13" s="9"/>
      <c r="F13" s="7"/>
      <c r="G13" s="7"/>
      <c r="H13" s="444"/>
      <c r="I13" s="445"/>
      <c r="J13" s="445"/>
      <c r="K13" s="448"/>
      <c r="L13" s="448"/>
    </row>
    <row r="14" spans="1:12" s="5" customFormat="1" ht="18" customHeight="1">
      <c r="A14" s="441"/>
      <c r="B14" s="441"/>
      <c r="C14" s="442" t="s">
        <v>1328</v>
      </c>
      <c r="D14" s="443"/>
      <c r="E14" s="443"/>
      <c r="F14" s="443"/>
      <c r="G14" s="441" t="s">
        <v>1327</v>
      </c>
      <c r="H14" s="443"/>
      <c r="I14" s="441" t="s">
        <v>1329</v>
      </c>
      <c r="J14" s="447"/>
      <c r="K14" s="447"/>
      <c r="L14" s="11"/>
    </row>
    <row r="15" spans="1:12" s="5" customFormat="1" ht="21.75" customHeight="1">
      <c r="A15" s="441" t="s">
        <v>1324</v>
      </c>
      <c r="B15" s="441"/>
      <c r="C15" s="441" t="s">
        <v>1138</v>
      </c>
      <c r="D15" s="446"/>
      <c r="E15" s="446"/>
      <c r="F15" s="446"/>
      <c r="G15" s="441"/>
      <c r="H15" s="443"/>
      <c r="I15" s="441"/>
      <c r="J15" s="447"/>
      <c r="K15" s="447"/>
      <c r="L15" s="11"/>
    </row>
    <row r="16" spans="1:12" s="5" customFormat="1" ht="21.75" customHeight="1">
      <c r="A16" s="441" t="s">
        <v>1325</v>
      </c>
      <c r="B16" s="441"/>
      <c r="C16" s="452" t="s">
        <v>1054</v>
      </c>
      <c r="D16" s="446"/>
      <c r="E16" s="446"/>
      <c r="F16" s="446"/>
      <c r="G16" s="441"/>
      <c r="H16" s="443"/>
      <c r="I16" s="441"/>
      <c r="J16" s="447"/>
      <c r="K16" s="447"/>
      <c r="L16" s="11"/>
    </row>
    <row r="17" spans="1:12" s="5" customFormat="1" ht="21.75" customHeight="1">
      <c r="A17" s="441" t="s">
        <v>1326</v>
      </c>
      <c r="B17" s="441"/>
      <c r="C17" s="442"/>
      <c r="D17" s="443"/>
      <c r="E17" s="443"/>
      <c r="F17" s="443"/>
      <c r="G17" s="441"/>
      <c r="H17" s="443"/>
      <c r="I17" s="441"/>
      <c r="J17" s="447"/>
      <c r="K17" s="447"/>
      <c r="L17" s="11"/>
    </row>
    <row r="18" spans="1:12" s="5" customFormat="1" ht="13.5" customHeight="1">
      <c r="A18" s="7"/>
      <c r="B18" s="7"/>
      <c r="C18" s="8"/>
      <c r="D18" s="135"/>
      <c r="E18" s="9"/>
      <c r="F18" s="7"/>
      <c r="G18" s="7"/>
      <c r="H18" s="7"/>
      <c r="I18" s="10"/>
      <c r="J18" s="10"/>
      <c r="K18" s="11"/>
      <c r="L18" s="11"/>
    </row>
    <row r="19" spans="1:12" s="5" customFormat="1" ht="13.5" customHeight="1">
      <c r="A19" s="162" t="s">
        <v>1055</v>
      </c>
      <c r="B19" s="7"/>
      <c r="C19" s="8"/>
      <c r="D19" s="135"/>
      <c r="E19" s="9"/>
      <c r="F19" s="7"/>
      <c r="G19" s="7"/>
      <c r="H19" s="26"/>
      <c r="I19" s="7"/>
      <c r="J19" s="10"/>
      <c r="K19" s="10"/>
      <c r="L19" s="11"/>
    </row>
    <row r="20" spans="1:12" s="5" customFormat="1" ht="15.75" customHeight="1">
      <c r="A20" s="10"/>
      <c r="B20" s="10"/>
      <c r="C20" s="11"/>
      <c r="D20" s="137"/>
      <c r="E20" s="12"/>
      <c r="F20" s="13"/>
      <c r="G20" s="10"/>
      <c r="H20" s="27"/>
      <c r="I20" s="10"/>
      <c r="J20" s="10"/>
      <c r="K20" s="10"/>
      <c r="L20" s="11"/>
    </row>
    <row r="21" spans="1:12" s="24" customFormat="1" ht="34.5" customHeight="1">
      <c r="A21" s="29" t="s">
        <v>1465</v>
      </c>
      <c r="B21" s="30" t="s">
        <v>1466</v>
      </c>
      <c r="C21" s="30" t="s">
        <v>1467</v>
      </c>
      <c r="D21" s="30" t="s">
        <v>1468</v>
      </c>
      <c r="E21" s="31"/>
      <c r="F21" s="32" t="s">
        <v>1555</v>
      </c>
      <c r="G21" s="30" t="s">
        <v>1474</v>
      </c>
      <c r="H21" s="32"/>
      <c r="I21" s="30"/>
      <c r="J21" s="150"/>
      <c r="K21" s="32"/>
      <c r="L21" s="30"/>
    </row>
    <row r="22" spans="1:12" s="24" customFormat="1" ht="12.75" customHeight="1">
      <c r="A22" s="33" t="s">
        <v>1526</v>
      </c>
      <c r="B22" s="34" t="s">
        <v>1527</v>
      </c>
      <c r="C22" s="119" t="s">
        <v>1528</v>
      </c>
      <c r="D22" s="34" t="s">
        <v>1529</v>
      </c>
      <c r="E22" s="34" t="s">
        <v>1134</v>
      </c>
      <c r="F22" s="34" t="s">
        <v>1135</v>
      </c>
      <c r="G22" s="34" t="s">
        <v>1136</v>
      </c>
      <c r="H22" s="34"/>
      <c r="I22" s="34"/>
      <c r="J22" s="151"/>
      <c r="K22" s="34"/>
      <c r="L22" s="34"/>
    </row>
    <row r="23" spans="1:12" s="23" customFormat="1" ht="18.75" customHeight="1">
      <c r="A23" s="19"/>
      <c r="B23" s="19"/>
      <c r="C23" s="54"/>
      <c r="D23" s="138"/>
      <c r="E23" s="21"/>
      <c r="F23" s="22"/>
      <c r="G23" s="19"/>
      <c r="H23" s="64"/>
      <c r="I23" s="61"/>
      <c r="J23" s="61"/>
      <c r="K23" s="61"/>
      <c r="L23" s="65"/>
    </row>
    <row r="24" spans="1:12" s="66" customFormat="1" ht="13.5" customHeight="1">
      <c r="A24" s="61"/>
      <c r="B24" s="61"/>
      <c r="C24" s="67"/>
      <c r="D24" s="139"/>
      <c r="E24" s="62"/>
      <c r="F24" s="63"/>
      <c r="G24" s="61"/>
      <c r="H24" s="64"/>
      <c r="I24" s="61"/>
      <c r="J24" s="61"/>
      <c r="K24" s="61"/>
      <c r="L24" s="65"/>
    </row>
    <row r="25" spans="1:12" s="14" customFormat="1" ht="13.5" customHeight="1">
      <c r="A25" s="68" t="s">
        <v>1471</v>
      </c>
      <c r="B25" s="69"/>
      <c r="C25" s="70" t="s">
        <v>1414</v>
      </c>
      <c r="D25" s="71" t="s">
        <v>1525</v>
      </c>
      <c r="E25" s="72" t="s">
        <v>1525</v>
      </c>
      <c r="F25" s="72"/>
      <c r="G25" s="72"/>
      <c r="H25" s="73"/>
      <c r="I25" s="72"/>
      <c r="J25" s="74"/>
      <c r="K25" s="75"/>
      <c r="L25" s="48"/>
    </row>
    <row r="26" spans="1:12" s="14" customFormat="1" ht="13.5" customHeight="1">
      <c r="A26" s="69"/>
      <c r="B26" s="69"/>
      <c r="C26" s="76"/>
      <c r="D26" s="71" t="s">
        <v>1525</v>
      </c>
      <c r="E26" s="72" t="s">
        <v>1525</v>
      </c>
      <c r="F26" s="72"/>
      <c r="G26" s="72"/>
      <c r="H26" s="73"/>
      <c r="I26" s="72"/>
      <c r="J26" s="77"/>
      <c r="K26" s="78"/>
      <c r="L26" s="48"/>
    </row>
    <row r="27" spans="1:12" s="15" customFormat="1" ht="13.5" customHeight="1">
      <c r="A27" s="69">
        <v>1</v>
      </c>
      <c r="B27" s="69"/>
      <c r="C27" s="76" t="s">
        <v>1399</v>
      </c>
      <c r="D27" s="71" t="s">
        <v>1530</v>
      </c>
      <c r="E27" s="72" t="s">
        <v>1525</v>
      </c>
      <c r="F27" s="72"/>
      <c r="G27" s="79">
        <f>G45</f>
        <v>0</v>
      </c>
      <c r="H27" s="73"/>
      <c r="I27" s="72"/>
      <c r="J27" s="80"/>
      <c r="K27" s="81"/>
      <c r="L27" s="49"/>
    </row>
    <row r="28" spans="1:12" s="15" customFormat="1" ht="13.5" customHeight="1">
      <c r="A28" s="69">
        <v>2</v>
      </c>
      <c r="B28" s="69"/>
      <c r="C28" s="76" t="s">
        <v>1400</v>
      </c>
      <c r="D28" s="71" t="s">
        <v>1530</v>
      </c>
      <c r="E28" s="72"/>
      <c r="F28" s="72"/>
      <c r="G28" s="79">
        <f>G63</f>
        <v>0</v>
      </c>
      <c r="H28" s="73"/>
      <c r="I28" s="72"/>
      <c r="J28" s="80"/>
      <c r="K28" s="81"/>
      <c r="L28" s="50"/>
    </row>
    <row r="29" spans="1:12" s="15" customFormat="1" ht="13.5" customHeight="1">
      <c r="A29" s="69">
        <v>3</v>
      </c>
      <c r="B29" s="69"/>
      <c r="C29" s="76" t="s">
        <v>1423</v>
      </c>
      <c r="D29" s="71" t="s">
        <v>1530</v>
      </c>
      <c r="E29" s="72"/>
      <c r="F29" s="72"/>
      <c r="G29" s="79">
        <f>G71</f>
        <v>0</v>
      </c>
      <c r="H29" s="73"/>
      <c r="I29" s="72"/>
      <c r="J29" s="80"/>
      <c r="K29" s="81"/>
      <c r="L29" s="50"/>
    </row>
    <row r="30" spans="1:12" s="15" customFormat="1" ht="13.5" customHeight="1">
      <c r="A30" s="69"/>
      <c r="B30" s="69"/>
      <c r="C30" s="76"/>
      <c r="D30" s="71"/>
      <c r="E30" s="72"/>
      <c r="F30" s="72"/>
      <c r="G30" s="79"/>
      <c r="H30" s="73"/>
      <c r="I30" s="72"/>
      <c r="J30" s="80"/>
      <c r="K30" s="81"/>
      <c r="L30" s="50"/>
    </row>
    <row r="31" spans="1:12" s="15" customFormat="1" ht="13.5" customHeight="1">
      <c r="A31" s="68" t="s">
        <v>1471</v>
      </c>
      <c r="B31" s="68"/>
      <c r="C31" s="70" t="s">
        <v>1415</v>
      </c>
      <c r="D31" s="82" t="s">
        <v>1530</v>
      </c>
      <c r="E31" s="83"/>
      <c r="F31" s="83"/>
      <c r="G31" s="84">
        <f>SUM(G27:G30)</f>
        <v>0</v>
      </c>
      <c r="H31" s="85"/>
      <c r="I31" s="83"/>
      <c r="J31" s="80"/>
      <c r="K31" s="81"/>
      <c r="L31" s="50"/>
    </row>
    <row r="32" spans="1:12" s="15" customFormat="1" ht="13.5" customHeight="1">
      <c r="A32" s="69"/>
      <c r="B32" s="69"/>
      <c r="C32" s="76"/>
      <c r="D32" s="71"/>
      <c r="E32" s="72"/>
      <c r="F32" s="72"/>
      <c r="G32" s="79"/>
      <c r="H32" s="73"/>
      <c r="I32" s="72"/>
      <c r="J32" s="80"/>
      <c r="K32" s="81"/>
      <c r="L32" s="50"/>
    </row>
    <row r="33" spans="1:12" s="15" customFormat="1" ht="13.5" customHeight="1">
      <c r="A33" s="69"/>
      <c r="B33" s="69"/>
      <c r="C33" s="76"/>
      <c r="D33" s="71"/>
      <c r="E33" s="72"/>
      <c r="F33" s="72"/>
      <c r="G33" s="79"/>
      <c r="H33" s="73"/>
      <c r="I33" s="72"/>
      <c r="J33" s="80"/>
      <c r="K33" s="81"/>
      <c r="L33" s="50"/>
    </row>
    <row r="34" spans="1:12" s="15" customFormat="1" ht="13.5" customHeight="1">
      <c r="A34" s="69"/>
      <c r="B34" s="69"/>
      <c r="C34" s="76"/>
      <c r="D34" s="71"/>
      <c r="E34" s="72"/>
      <c r="F34" s="72"/>
      <c r="G34" s="79"/>
      <c r="H34" s="73"/>
      <c r="I34" s="72"/>
      <c r="J34" s="80"/>
      <c r="K34" s="81"/>
      <c r="L34" s="50"/>
    </row>
    <row r="35" spans="1:12" s="15" customFormat="1" ht="13.5" customHeight="1">
      <c r="A35" s="69"/>
      <c r="B35" s="69"/>
      <c r="C35" s="76"/>
      <c r="D35" s="71"/>
      <c r="E35" s="72"/>
      <c r="F35" s="72"/>
      <c r="G35" s="79"/>
      <c r="H35" s="73"/>
      <c r="I35" s="72"/>
      <c r="J35" s="80"/>
      <c r="K35" s="81"/>
      <c r="L35" s="50"/>
    </row>
    <row r="36" spans="1:12" s="15" customFormat="1" ht="13.5" customHeight="1">
      <c r="A36" s="69"/>
      <c r="B36" s="69"/>
      <c r="C36" s="76"/>
      <c r="D36" s="71"/>
      <c r="E36" s="72"/>
      <c r="F36" s="72"/>
      <c r="G36" s="79"/>
      <c r="H36" s="73"/>
      <c r="I36" s="72"/>
      <c r="J36" s="80"/>
      <c r="K36" s="81"/>
      <c r="L36" s="50"/>
    </row>
    <row r="37" spans="1:12" s="15" customFormat="1" ht="13.5" customHeight="1">
      <c r="A37" s="69"/>
      <c r="B37" s="69"/>
      <c r="C37" s="70" t="s">
        <v>1461</v>
      </c>
      <c r="D37" s="71"/>
      <c r="E37" s="72"/>
      <c r="F37" s="72"/>
      <c r="G37" s="79"/>
      <c r="H37" s="73"/>
      <c r="I37" s="72"/>
      <c r="J37" s="80"/>
      <c r="K37" s="81"/>
      <c r="L37" s="50"/>
    </row>
    <row r="38" spans="1:12" s="15" customFormat="1" ht="13.5" customHeight="1">
      <c r="A38" s="69"/>
      <c r="B38" s="69"/>
      <c r="C38" s="76"/>
      <c r="D38" s="71"/>
      <c r="E38" s="72"/>
      <c r="F38" s="72"/>
      <c r="G38" s="79"/>
      <c r="H38" s="73"/>
      <c r="I38" s="72"/>
      <c r="J38" s="80"/>
      <c r="K38" s="81"/>
      <c r="L38" s="50"/>
    </row>
    <row r="39" spans="1:12" s="15" customFormat="1" ht="13.5" customHeight="1">
      <c r="A39" s="69">
        <f>A78</f>
        <v>3</v>
      </c>
      <c r="B39" s="69"/>
      <c r="C39" s="172" t="str">
        <f>C78</f>
        <v>Svislé konstrukce</v>
      </c>
      <c r="D39" s="71" t="s">
        <v>1530</v>
      </c>
      <c r="E39" s="72"/>
      <c r="F39" s="72"/>
      <c r="G39" s="79">
        <f>G105</f>
        <v>0</v>
      </c>
      <c r="H39" s="73"/>
      <c r="I39" s="72"/>
      <c r="J39" s="80"/>
      <c r="K39" s="81"/>
      <c r="L39" s="50"/>
    </row>
    <row r="40" spans="1:12" s="15" customFormat="1" ht="13.5" customHeight="1">
      <c r="A40" s="69">
        <f>A108</f>
        <v>6</v>
      </c>
      <c r="B40" s="69"/>
      <c r="C40" s="172" t="str">
        <f>C108</f>
        <v>Úpravy povrchů, podlahy, osazování</v>
      </c>
      <c r="D40" s="71" t="s">
        <v>1530</v>
      </c>
      <c r="E40" s="72"/>
      <c r="F40" s="72"/>
      <c r="G40" s="79">
        <f>G186</f>
        <v>0</v>
      </c>
      <c r="H40" s="73"/>
      <c r="I40" s="72"/>
      <c r="J40" s="80"/>
      <c r="K40" s="81"/>
      <c r="L40" s="50"/>
    </row>
    <row r="41" spans="1:12" s="15" customFormat="1" ht="13.5" customHeight="1">
      <c r="A41" s="69">
        <f>A190</f>
        <v>93</v>
      </c>
      <c r="B41" s="69"/>
      <c r="C41" s="172" t="str">
        <f>C190</f>
        <v>Dokončující konstrukce a práce</v>
      </c>
      <c r="D41" s="71" t="s">
        <v>1530</v>
      </c>
      <c r="E41" s="72"/>
      <c r="F41" s="72"/>
      <c r="G41" s="79">
        <f>G208</f>
        <v>0</v>
      </c>
      <c r="H41" s="73"/>
      <c r="I41" s="72"/>
      <c r="J41" s="80"/>
      <c r="K41" s="81"/>
      <c r="L41" s="50"/>
    </row>
    <row r="42" spans="1:12" s="15" customFormat="1" ht="13.5" customHeight="1">
      <c r="A42" s="69">
        <f>A212</f>
        <v>96</v>
      </c>
      <c r="B42" s="69"/>
      <c r="C42" s="172" t="str">
        <f>C212</f>
        <v>Bourání</v>
      </c>
      <c r="D42" s="71" t="s">
        <v>1530</v>
      </c>
      <c r="E42" s="72"/>
      <c r="F42" s="72"/>
      <c r="G42" s="79">
        <f>G256</f>
        <v>0</v>
      </c>
      <c r="H42" s="73"/>
      <c r="I42" s="72"/>
      <c r="J42" s="80"/>
      <c r="K42" s="81"/>
      <c r="L42" s="50"/>
    </row>
    <row r="43" spans="1:12" s="15" customFormat="1" ht="13.5" customHeight="1">
      <c r="A43" s="69">
        <f>A260</f>
        <v>99</v>
      </c>
      <c r="B43" s="69"/>
      <c r="C43" s="172" t="str">
        <f>C260</f>
        <v>Přesun hmot</v>
      </c>
      <c r="D43" s="71" t="s">
        <v>1530</v>
      </c>
      <c r="E43" s="72"/>
      <c r="F43" s="72"/>
      <c r="G43" s="79">
        <f>G264</f>
        <v>0</v>
      </c>
      <c r="H43" s="73"/>
      <c r="I43" s="72"/>
      <c r="J43" s="80"/>
      <c r="K43" s="81"/>
      <c r="L43" s="50"/>
    </row>
    <row r="44" spans="1:12" s="15" customFormat="1" ht="13.5" customHeight="1">
      <c r="A44" s="69"/>
      <c r="B44" s="69"/>
      <c r="C44" s="76"/>
      <c r="D44" s="71"/>
      <c r="E44" s="72"/>
      <c r="F44" s="72"/>
      <c r="G44" s="79"/>
      <c r="H44" s="73"/>
      <c r="I44" s="72"/>
      <c r="J44" s="80"/>
      <c r="K44" s="81"/>
      <c r="L44" s="50"/>
    </row>
    <row r="45" spans="1:12" s="15" customFormat="1" ht="13.5" customHeight="1">
      <c r="A45" s="68"/>
      <c r="B45" s="68"/>
      <c r="C45" s="70" t="s">
        <v>1462</v>
      </c>
      <c r="D45" s="82" t="s">
        <v>1530</v>
      </c>
      <c r="E45" s="83"/>
      <c r="F45" s="83"/>
      <c r="G45" s="84">
        <f>SUM(G39:G44)</f>
        <v>0</v>
      </c>
      <c r="H45" s="85"/>
      <c r="I45" s="83"/>
      <c r="J45" s="80"/>
      <c r="K45" s="81"/>
      <c r="L45" s="50"/>
    </row>
    <row r="46" spans="1:12" s="15" customFormat="1" ht="13.5" customHeight="1">
      <c r="A46" s="69"/>
      <c r="B46" s="69"/>
      <c r="C46" s="76"/>
      <c r="D46" s="71"/>
      <c r="E46" s="72"/>
      <c r="F46" s="72"/>
      <c r="G46" s="79"/>
      <c r="H46" s="73"/>
      <c r="I46" s="72"/>
      <c r="J46" s="80"/>
      <c r="K46" s="81"/>
      <c r="L46" s="50"/>
    </row>
    <row r="47" spans="1:12" s="15" customFormat="1" ht="13.5" customHeight="1">
      <c r="A47" s="69"/>
      <c r="B47" s="69"/>
      <c r="C47" s="76"/>
      <c r="D47" s="71"/>
      <c r="E47" s="72"/>
      <c r="F47" s="72"/>
      <c r="G47" s="79"/>
      <c r="H47" s="73"/>
      <c r="I47" s="72"/>
      <c r="J47" s="80"/>
      <c r="K47" s="81"/>
      <c r="L47" s="50"/>
    </row>
    <row r="48" spans="1:12" s="15" customFormat="1" ht="13.5" customHeight="1">
      <c r="A48" s="69"/>
      <c r="B48" s="69"/>
      <c r="C48" s="76"/>
      <c r="D48" s="71"/>
      <c r="E48" s="72"/>
      <c r="F48" s="72"/>
      <c r="G48" s="79"/>
      <c r="H48" s="73"/>
      <c r="I48" s="72"/>
      <c r="J48" s="80"/>
      <c r="K48" s="81"/>
      <c r="L48" s="50"/>
    </row>
    <row r="49" spans="1:12" s="15" customFormat="1" ht="13.5" customHeight="1">
      <c r="A49" s="69"/>
      <c r="B49" s="69"/>
      <c r="C49" s="70" t="s">
        <v>1556</v>
      </c>
      <c r="D49" s="71"/>
      <c r="E49" s="72"/>
      <c r="F49" s="72"/>
      <c r="G49" s="79"/>
      <c r="H49" s="73"/>
      <c r="I49" s="72"/>
      <c r="J49" s="80"/>
      <c r="K49" s="81"/>
      <c r="L49" s="50"/>
    </row>
    <row r="50" spans="1:12" s="15" customFormat="1" ht="13.5" customHeight="1">
      <c r="A50" s="69"/>
      <c r="B50" s="69"/>
      <c r="C50" s="76"/>
      <c r="D50" s="71"/>
      <c r="E50" s="72"/>
      <c r="F50" s="72"/>
      <c r="G50" s="79"/>
      <c r="H50" s="73"/>
      <c r="I50" s="72"/>
      <c r="J50" s="80"/>
      <c r="K50" s="81"/>
      <c r="L50" s="50"/>
    </row>
    <row r="51" spans="1:12" s="15" customFormat="1" ht="13.5" customHeight="1">
      <c r="A51" s="69">
        <f>A268</f>
        <v>712</v>
      </c>
      <c r="B51" s="69"/>
      <c r="C51" s="172" t="str">
        <f>C268</f>
        <v>Povlakové krytiny</v>
      </c>
      <c r="D51" s="71" t="s">
        <v>1530</v>
      </c>
      <c r="E51" s="72"/>
      <c r="F51" s="72"/>
      <c r="G51" s="79">
        <f>G285</f>
        <v>0</v>
      </c>
      <c r="H51" s="73"/>
      <c r="I51" s="72"/>
      <c r="J51" s="80"/>
      <c r="K51" s="81"/>
      <c r="L51" s="50"/>
    </row>
    <row r="52" spans="1:12" s="15" customFormat="1" ht="13.5" customHeight="1">
      <c r="A52" s="69">
        <f>A289</f>
        <v>713</v>
      </c>
      <c r="B52" s="69"/>
      <c r="C52" s="172" t="str">
        <f>C289</f>
        <v>Izolace tepelné</v>
      </c>
      <c r="D52" s="71" t="s">
        <v>1530</v>
      </c>
      <c r="E52" s="72"/>
      <c r="F52" s="72"/>
      <c r="G52" s="79">
        <f>G311</f>
        <v>0</v>
      </c>
      <c r="H52" s="73"/>
      <c r="I52" s="72"/>
      <c r="J52" s="80"/>
      <c r="K52" s="81"/>
      <c r="L52" s="50"/>
    </row>
    <row r="53" spans="1:12" s="15" customFormat="1" ht="13.5" customHeight="1">
      <c r="A53" s="69">
        <f>A315</f>
        <v>762</v>
      </c>
      <c r="B53" s="69"/>
      <c r="C53" s="172" t="str">
        <f>C321</f>
        <v>Konstrukce tesařské</v>
      </c>
      <c r="D53" s="71" t="s">
        <v>1530</v>
      </c>
      <c r="E53" s="72"/>
      <c r="F53" s="72"/>
      <c r="G53" s="149">
        <f>G321</f>
        <v>0</v>
      </c>
      <c r="H53" s="73"/>
      <c r="I53" s="72"/>
      <c r="J53" s="80"/>
      <c r="K53" s="81"/>
      <c r="L53" s="50"/>
    </row>
    <row r="54" spans="1:12" s="15" customFormat="1" ht="13.5" customHeight="1">
      <c r="A54" s="69">
        <f>A325</f>
        <v>763</v>
      </c>
      <c r="B54" s="69"/>
      <c r="C54" s="172" t="str">
        <f>C338</f>
        <v>Dřevostavby, sádrokartony</v>
      </c>
      <c r="D54" s="71" t="s">
        <v>1530</v>
      </c>
      <c r="E54" s="72"/>
      <c r="F54" s="72"/>
      <c r="G54" s="149">
        <f>G338</f>
        <v>0</v>
      </c>
      <c r="H54" s="73"/>
      <c r="I54" s="72"/>
      <c r="J54" s="80"/>
      <c r="K54" s="81"/>
      <c r="L54" s="50"/>
    </row>
    <row r="55" spans="1:12" s="15" customFormat="1" ht="13.5" customHeight="1">
      <c r="A55" s="69">
        <f>A342</f>
        <v>764</v>
      </c>
      <c r="B55" s="69"/>
      <c r="C55" s="172" t="str">
        <f>C342</f>
        <v>Konstrukce klempířské poplastovaný plech dle PD</v>
      </c>
      <c r="D55" s="71" t="s">
        <v>1530</v>
      </c>
      <c r="E55" s="72"/>
      <c r="F55" s="72"/>
      <c r="G55" s="79">
        <f>G360</f>
        <v>0</v>
      </c>
      <c r="H55" s="73"/>
      <c r="I55" s="72"/>
      <c r="J55" s="86"/>
      <c r="K55" s="87"/>
      <c r="L55" s="50"/>
    </row>
    <row r="56" spans="1:12" s="15" customFormat="1" ht="13.5" customHeight="1">
      <c r="A56" s="69">
        <f>A364</f>
        <v>766</v>
      </c>
      <c r="B56" s="69"/>
      <c r="C56" s="172" t="str">
        <f>C388</f>
        <v>Konstrukce truhlářské</v>
      </c>
      <c r="D56" s="71" t="s">
        <v>1530</v>
      </c>
      <c r="E56" s="72"/>
      <c r="F56" s="72"/>
      <c r="G56" s="149">
        <f>G388</f>
        <v>0</v>
      </c>
      <c r="H56" s="73"/>
      <c r="I56" s="72"/>
      <c r="J56" s="80"/>
      <c r="K56" s="81"/>
      <c r="L56" s="50"/>
    </row>
    <row r="57" spans="1:12" s="15" customFormat="1" ht="13.5" customHeight="1">
      <c r="A57" s="69">
        <f>A392</f>
        <v>767</v>
      </c>
      <c r="B57" s="69"/>
      <c r="C57" s="172" t="str">
        <f>C392</f>
        <v>Konstrukce zámečnické</v>
      </c>
      <c r="D57" s="71" t="s">
        <v>1530</v>
      </c>
      <c r="E57" s="72"/>
      <c r="F57" s="72"/>
      <c r="G57" s="79">
        <f>G407</f>
        <v>0</v>
      </c>
      <c r="H57" s="73"/>
      <c r="I57" s="72"/>
      <c r="J57" s="80"/>
      <c r="K57" s="81"/>
      <c r="L57" s="50"/>
    </row>
    <row r="58" spans="1:12" s="15" customFormat="1" ht="13.5" customHeight="1">
      <c r="A58" s="69">
        <f>A411</f>
        <v>771</v>
      </c>
      <c r="B58" s="69"/>
      <c r="C58" s="172" t="str">
        <f>C425</f>
        <v>Podlahy z dlaždic</v>
      </c>
      <c r="D58" s="71" t="s">
        <v>1530</v>
      </c>
      <c r="E58" s="72"/>
      <c r="F58" s="72"/>
      <c r="G58" s="149">
        <f>G425</f>
        <v>0</v>
      </c>
      <c r="H58" s="73"/>
      <c r="I58" s="72"/>
      <c r="J58" s="80"/>
      <c r="K58" s="81"/>
      <c r="L58" s="50"/>
    </row>
    <row r="59" spans="1:12" s="15" customFormat="1" ht="13.5" customHeight="1">
      <c r="A59" s="69">
        <f>A429</f>
        <v>776</v>
      </c>
      <c r="B59" s="69"/>
      <c r="C59" s="172" t="str">
        <f>C443</f>
        <v>Krytiny povlakové</v>
      </c>
      <c r="D59" s="71" t="s">
        <v>1530</v>
      </c>
      <c r="E59" s="72"/>
      <c r="F59" s="72"/>
      <c r="G59" s="149">
        <f>G443</f>
        <v>0</v>
      </c>
      <c r="H59" s="73"/>
      <c r="I59" s="72"/>
      <c r="J59" s="80"/>
      <c r="K59" s="81"/>
      <c r="L59" s="50"/>
    </row>
    <row r="60" spans="1:12" s="15" customFormat="1" ht="13.5" customHeight="1">
      <c r="A60" s="69">
        <f>A447</f>
        <v>783</v>
      </c>
      <c r="B60" s="69"/>
      <c r="C60" s="172" t="str">
        <f>C447</f>
        <v>Nátěry</v>
      </c>
      <c r="D60" s="71" t="s">
        <v>1530</v>
      </c>
      <c r="E60" s="72"/>
      <c r="F60" s="72"/>
      <c r="G60" s="79">
        <f>G451</f>
        <v>0</v>
      </c>
      <c r="H60" s="73"/>
      <c r="I60" s="72"/>
      <c r="J60" s="80"/>
      <c r="K60" s="81"/>
      <c r="L60" s="50"/>
    </row>
    <row r="61" spans="1:12" s="15" customFormat="1" ht="13.5" customHeight="1">
      <c r="A61" s="69">
        <f>A456</f>
        <v>784</v>
      </c>
      <c r="B61" s="69"/>
      <c r="C61" s="172" t="str">
        <f>C456</f>
        <v>Malby</v>
      </c>
      <c r="D61" s="71" t="s">
        <v>1530</v>
      </c>
      <c r="E61" s="72"/>
      <c r="F61" s="72"/>
      <c r="G61" s="79">
        <f>G462</f>
        <v>0</v>
      </c>
      <c r="H61" s="73"/>
      <c r="I61" s="72"/>
      <c r="J61" s="80"/>
      <c r="K61" s="81"/>
      <c r="L61" s="50"/>
    </row>
    <row r="62" spans="1:12" s="15" customFormat="1" ht="13.5" customHeight="1">
      <c r="A62" s="69"/>
      <c r="B62" s="69"/>
      <c r="C62" s="76"/>
      <c r="D62" s="71"/>
      <c r="E62" s="72"/>
      <c r="F62" s="72"/>
      <c r="G62" s="79"/>
      <c r="H62" s="73"/>
      <c r="I62" s="72"/>
      <c r="J62" s="80"/>
      <c r="K62" s="81"/>
      <c r="L62" s="50"/>
    </row>
    <row r="63" spans="1:12" s="15" customFormat="1" ht="13.5" customHeight="1">
      <c r="A63" s="68"/>
      <c r="B63" s="68"/>
      <c r="C63" s="70" t="s">
        <v>1463</v>
      </c>
      <c r="D63" s="82" t="s">
        <v>1530</v>
      </c>
      <c r="E63" s="83"/>
      <c r="F63" s="83"/>
      <c r="G63" s="84">
        <f>SUM(G51:G62)</f>
        <v>0</v>
      </c>
      <c r="H63" s="85"/>
      <c r="I63" s="83"/>
      <c r="J63" s="80"/>
      <c r="K63" s="81"/>
      <c r="L63" s="50"/>
    </row>
    <row r="64" spans="1:12" s="15" customFormat="1" ht="13.5" customHeight="1">
      <c r="A64" s="68"/>
      <c r="B64" s="68"/>
      <c r="C64" s="70"/>
      <c r="D64" s="82"/>
      <c r="E64" s="83"/>
      <c r="F64" s="83"/>
      <c r="G64" s="84"/>
      <c r="H64" s="85"/>
      <c r="I64" s="83"/>
      <c r="J64" s="80"/>
      <c r="K64" s="81"/>
      <c r="L64" s="50"/>
    </row>
    <row r="65" spans="1:12" s="15" customFormat="1" ht="13.5" customHeight="1">
      <c r="A65" s="68"/>
      <c r="B65" s="68"/>
      <c r="C65" s="70"/>
      <c r="D65" s="82"/>
      <c r="E65" s="83"/>
      <c r="F65" s="83"/>
      <c r="G65" s="84"/>
      <c r="H65" s="85"/>
      <c r="I65" s="83"/>
      <c r="J65" s="80"/>
      <c r="K65" s="81"/>
      <c r="L65" s="50"/>
    </row>
    <row r="66" spans="1:12" s="15" customFormat="1" ht="13.5" customHeight="1">
      <c r="A66" s="68"/>
      <c r="B66" s="68"/>
      <c r="C66" s="70"/>
      <c r="D66" s="82"/>
      <c r="E66" s="83"/>
      <c r="F66" s="83"/>
      <c r="G66" s="84"/>
      <c r="H66" s="85"/>
      <c r="I66" s="83"/>
      <c r="J66" s="80"/>
      <c r="K66" s="81"/>
      <c r="L66" s="50"/>
    </row>
    <row r="67" spans="1:12" s="15" customFormat="1" ht="13.5" customHeight="1">
      <c r="A67" s="69"/>
      <c r="B67" s="69"/>
      <c r="C67" s="70" t="s">
        <v>1493</v>
      </c>
      <c r="D67" s="71"/>
      <c r="E67" s="72"/>
      <c r="F67" s="72"/>
      <c r="G67" s="72"/>
      <c r="H67" s="85"/>
      <c r="I67" s="83"/>
      <c r="J67" s="80"/>
      <c r="K67" s="81"/>
      <c r="L67" s="50"/>
    </row>
    <row r="68" spans="1:12" s="15" customFormat="1" ht="13.5" customHeight="1">
      <c r="A68" s="69"/>
      <c r="B68" s="69"/>
      <c r="C68" s="70"/>
      <c r="D68" s="71"/>
      <c r="E68" s="72"/>
      <c r="F68" s="72"/>
      <c r="G68" s="72"/>
      <c r="H68" s="85"/>
      <c r="I68" s="83"/>
      <c r="J68" s="80"/>
      <c r="K68" s="81"/>
      <c r="L68" s="50"/>
    </row>
    <row r="69" spans="1:12" s="15" customFormat="1" ht="13.5" customHeight="1">
      <c r="A69" s="69">
        <v>1</v>
      </c>
      <c r="B69" s="69" t="str">
        <f>A476</f>
        <v>24 M</v>
      </c>
      <c r="C69" s="165" t="str">
        <f>C476</f>
        <v>Vzduchotechnika</v>
      </c>
      <c r="D69" s="173" t="s">
        <v>1371</v>
      </c>
      <c r="E69" s="95"/>
      <c r="F69" s="95"/>
      <c r="G69" s="72">
        <f>G476</f>
        <v>0</v>
      </c>
      <c r="H69" s="85"/>
      <c r="I69" s="83"/>
      <c r="J69" s="80"/>
      <c r="K69" s="81"/>
      <c r="L69" s="50"/>
    </row>
    <row r="70" spans="1:12" s="15" customFormat="1" ht="13.5" customHeight="1">
      <c r="A70" s="69"/>
      <c r="B70" s="69"/>
      <c r="C70" s="76"/>
      <c r="D70" s="71"/>
      <c r="E70" s="72"/>
      <c r="F70" s="72"/>
      <c r="G70" s="72"/>
      <c r="H70" s="85"/>
      <c r="I70" s="83"/>
      <c r="J70" s="80"/>
      <c r="K70" s="81"/>
      <c r="L70" s="50"/>
    </row>
    <row r="71" spans="1:12" s="15" customFormat="1" ht="13.5" customHeight="1">
      <c r="A71" s="68"/>
      <c r="B71" s="68"/>
      <c r="C71" s="70" t="s">
        <v>1620</v>
      </c>
      <c r="D71" s="82" t="s">
        <v>1530</v>
      </c>
      <c r="E71" s="83"/>
      <c r="F71" s="83"/>
      <c r="G71" s="83">
        <f>SUM(G69:G70)</f>
        <v>0</v>
      </c>
      <c r="H71" s="85"/>
      <c r="I71" s="83"/>
      <c r="J71" s="80"/>
      <c r="K71" s="81"/>
      <c r="L71" s="50"/>
    </row>
    <row r="72" spans="1:12" s="15" customFormat="1" ht="13.5" customHeight="1">
      <c r="A72" s="68"/>
      <c r="B72" s="68"/>
      <c r="C72" s="70"/>
      <c r="D72" s="82"/>
      <c r="E72" s="83"/>
      <c r="F72" s="83"/>
      <c r="G72" s="83"/>
      <c r="H72" s="85"/>
      <c r="I72" s="83"/>
      <c r="J72" s="80"/>
      <c r="K72" s="81"/>
      <c r="L72" s="50"/>
    </row>
    <row r="73" spans="1:12" s="15" customFormat="1" ht="13.5" customHeight="1">
      <c r="A73" s="68"/>
      <c r="B73" s="68"/>
      <c r="C73" s="70"/>
      <c r="D73" s="82"/>
      <c r="E73" s="83"/>
      <c r="F73" s="83"/>
      <c r="G73" s="83"/>
      <c r="H73" s="85"/>
      <c r="I73" s="83"/>
      <c r="J73" s="80"/>
      <c r="K73" s="81"/>
      <c r="L73" s="50"/>
    </row>
    <row r="74" spans="1:12" s="15" customFormat="1" ht="13.5" customHeight="1">
      <c r="A74" s="68"/>
      <c r="B74" s="68"/>
      <c r="C74" s="70"/>
      <c r="D74" s="82"/>
      <c r="E74" s="83"/>
      <c r="F74" s="83"/>
      <c r="G74" s="83"/>
      <c r="H74" s="85"/>
      <c r="I74" s="83"/>
      <c r="J74" s="80"/>
      <c r="K74" s="81"/>
      <c r="L74" s="50"/>
    </row>
    <row r="75" spans="1:12" s="15" customFormat="1" ht="41.25" customHeight="1">
      <c r="A75" s="40" t="s">
        <v>1465</v>
      </c>
      <c r="B75" s="41" t="s">
        <v>1466</v>
      </c>
      <c r="C75" s="41" t="s">
        <v>1467</v>
      </c>
      <c r="D75" s="41" t="s">
        <v>1468</v>
      </c>
      <c r="E75" s="42" t="s">
        <v>1469</v>
      </c>
      <c r="F75" s="43" t="s">
        <v>1475</v>
      </c>
      <c r="G75" s="41" t="s">
        <v>1476</v>
      </c>
      <c r="H75" s="44" t="s">
        <v>1477</v>
      </c>
      <c r="I75" s="41" t="s">
        <v>1478</v>
      </c>
      <c r="J75" s="41" t="s">
        <v>1479</v>
      </c>
      <c r="K75" s="41" t="s">
        <v>1354</v>
      </c>
      <c r="L75" s="35" t="s">
        <v>1396</v>
      </c>
    </row>
    <row r="76" spans="1:12" s="15" customFormat="1" ht="14.25" customHeight="1">
      <c r="A76" s="45" t="s">
        <v>1526</v>
      </c>
      <c r="B76" s="46" t="s">
        <v>1527</v>
      </c>
      <c r="C76" s="120" t="s">
        <v>1528</v>
      </c>
      <c r="D76" s="46" t="s">
        <v>1529</v>
      </c>
      <c r="E76" s="46" t="s">
        <v>1134</v>
      </c>
      <c r="F76" s="46" t="s">
        <v>1135</v>
      </c>
      <c r="G76" s="46" t="s">
        <v>1136</v>
      </c>
      <c r="H76" s="47" t="s">
        <v>1137</v>
      </c>
      <c r="I76" s="46" t="s">
        <v>1563</v>
      </c>
      <c r="J76" s="46" t="s">
        <v>1564</v>
      </c>
      <c r="K76" s="46" t="s">
        <v>1565</v>
      </c>
      <c r="L76" s="51" t="s">
        <v>1395</v>
      </c>
    </row>
    <row r="77" spans="1:12" s="15" customFormat="1" ht="12.75" customHeight="1">
      <c r="A77" s="88"/>
      <c r="B77" s="88"/>
      <c r="C77" s="89"/>
      <c r="D77" s="90"/>
      <c r="E77" s="90"/>
      <c r="F77" s="90"/>
      <c r="G77" s="90"/>
      <c r="H77" s="91"/>
      <c r="I77" s="90"/>
      <c r="J77" s="92"/>
      <c r="K77" s="93"/>
      <c r="L77" s="52"/>
    </row>
    <row r="78" spans="1:12" s="101" customFormat="1" ht="13.5" customHeight="1">
      <c r="A78" s="69">
        <v>3</v>
      </c>
      <c r="B78" s="69"/>
      <c r="C78" s="76" t="s">
        <v>1568</v>
      </c>
      <c r="D78" s="71"/>
      <c r="E78" s="95"/>
      <c r="F78" s="121"/>
      <c r="G78" s="95"/>
      <c r="H78" s="102"/>
      <c r="I78" s="103"/>
      <c r="J78" s="104"/>
      <c r="K78" s="104"/>
      <c r="L78" s="100" t="s">
        <v>1043</v>
      </c>
    </row>
    <row r="79" spans="1:12" s="101" customFormat="1" ht="13.5" customHeight="1">
      <c r="A79" s="69"/>
      <c r="B79" s="69"/>
      <c r="C79" s="76"/>
      <c r="D79" s="71"/>
      <c r="E79" s="95"/>
      <c r="F79" s="121"/>
      <c r="G79" s="95"/>
      <c r="H79" s="102"/>
      <c r="I79" s="103"/>
      <c r="J79" s="104"/>
      <c r="K79" s="104"/>
      <c r="L79" s="100"/>
    </row>
    <row r="80" spans="1:12" s="101" customFormat="1" ht="22.5" customHeight="1">
      <c r="A80" s="69">
        <v>1</v>
      </c>
      <c r="B80" s="166" t="s">
        <v>1513</v>
      </c>
      <c r="C80" s="167" t="s">
        <v>670</v>
      </c>
      <c r="D80" s="173" t="s">
        <v>1535</v>
      </c>
      <c r="E80" s="174">
        <v>55.81</v>
      </c>
      <c r="F80" s="175"/>
      <c r="G80" s="174">
        <f>E80*F80</f>
        <v>0</v>
      </c>
      <c r="H80" s="176">
        <v>1.886</v>
      </c>
      <c r="I80" s="177">
        <f>E80*H80</f>
        <v>105.25766</v>
      </c>
      <c r="J80" s="104"/>
      <c r="K80" s="104"/>
      <c r="L80" s="163"/>
    </row>
    <row r="81" spans="1:12" s="101" customFormat="1" ht="13.5" customHeight="1">
      <c r="A81" s="69"/>
      <c r="B81" s="166"/>
      <c r="C81" s="167" t="s">
        <v>934</v>
      </c>
      <c r="D81" s="173" t="s">
        <v>1535</v>
      </c>
      <c r="E81" s="174"/>
      <c r="F81" s="175"/>
      <c r="G81" s="174"/>
      <c r="H81" s="176"/>
      <c r="I81" s="177"/>
      <c r="J81" s="104"/>
      <c r="K81" s="104"/>
      <c r="L81" s="163"/>
    </row>
    <row r="82" spans="1:12" s="101" customFormat="1" ht="13.5" customHeight="1">
      <c r="A82" s="69"/>
      <c r="B82" s="166"/>
      <c r="C82" s="167" t="s">
        <v>935</v>
      </c>
      <c r="D82" s="173" t="s">
        <v>1535</v>
      </c>
      <c r="E82" s="174"/>
      <c r="F82" s="175"/>
      <c r="G82" s="174"/>
      <c r="H82" s="176"/>
      <c r="I82" s="177"/>
      <c r="J82" s="104"/>
      <c r="K82" s="104"/>
      <c r="L82" s="163"/>
    </row>
    <row r="83" spans="1:12" s="101" customFormat="1" ht="13.5" customHeight="1">
      <c r="A83" s="69"/>
      <c r="B83" s="166"/>
      <c r="C83" s="167" t="s">
        <v>936</v>
      </c>
      <c r="D83" s="173" t="s">
        <v>1535</v>
      </c>
      <c r="E83" s="174"/>
      <c r="F83" s="175"/>
      <c r="G83" s="174"/>
      <c r="H83" s="176"/>
      <c r="I83" s="177"/>
      <c r="J83" s="104"/>
      <c r="K83" s="104"/>
      <c r="L83" s="163"/>
    </row>
    <row r="84" spans="1:12" s="101" customFormat="1" ht="13.5" customHeight="1">
      <c r="A84" s="69"/>
      <c r="B84" s="166"/>
      <c r="C84" s="167" t="s">
        <v>937</v>
      </c>
      <c r="D84" s="173" t="s">
        <v>1535</v>
      </c>
      <c r="E84" s="174"/>
      <c r="F84" s="175"/>
      <c r="G84" s="174"/>
      <c r="H84" s="176"/>
      <c r="I84" s="177"/>
      <c r="J84" s="104"/>
      <c r="K84" s="104"/>
      <c r="L84" s="163"/>
    </row>
    <row r="85" spans="1:12" s="101" customFormat="1" ht="22.5" customHeight="1">
      <c r="A85" s="69">
        <v>2</v>
      </c>
      <c r="B85" s="166" t="s">
        <v>673</v>
      </c>
      <c r="C85" s="167" t="s">
        <v>671</v>
      </c>
      <c r="D85" s="173" t="s">
        <v>1133</v>
      </c>
      <c r="E85" s="95">
        <v>7.08</v>
      </c>
      <c r="F85" s="121"/>
      <c r="G85" s="95">
        <f aca="true" t="shared" si="0" ref="G85:G93">E85*F85</f>
        <v>0</v>
      </c>
      <c r="H85" s="102">
        <v>0.2346</v>
      </c>
      <c r="I85" s="103">
        <f aca="true" t="shared" si="1" ref="I85:I93">E85*H85</f>
        <v>1.660968</v>
      </c>
      <c r="J85" s="104"/>
      <c r="K85" s="104"/>
      <c r="L85" s="163"/>
    </row>
    <row r="86" spans="1:12" s="101" customFormat="1" ht="14.25" customHeight="1">
      <c r="A86" s="69"/>
      <c r="B86" s="166"/>
      <c r="C86" s="167" t="s">
        <v>938</v>
      </c>
      <c r="D86" s="173"/>
      <c r="E86" s="95"/>
      <c r="F86" s="121"/>
      <c r="G86" s="95"/>
      <c r="H86" s="102"/>
      <c r="I86" s="103"/>
      <c r="J86" s="104"/>
      <c r="K86" s="104"/>
      <c r="L86" s="163"/>
    </row>
    <row r="87" spans="1:12" s="101" customFormat="1" ht="12.75" customHeight="1">
      <c r="A87" s="69">
        <v>3</v>
      </c>
      <c r="B87" s="69" t="s">
        <v>1088</v>
      </c>
      <c r="C87" s="94" t="s">
        <v>1089</v>
      </c>
      <c r="D87" s="123" t="s">
        <v>1535</v>
      </c>
      <c r="E87" s="72">
        <v>2.26</v>
      </c>
      <c r="F87" s="72"/>
      <c r="G87" s="72">
        <f t="shared" si="0"/>
        <v>0</v>
      </c>
      <c r="H87" s="73">
        <v>2.256</v>
      </c>
      <c r="I87" s="103">
        <f t="shared" si="1"/>
        <v>5.098559999999999</v>
      </c>
      <c r="J87" s="414"/>
      <c r="K87" s="104"/>
      <c r="L87" s="100"/>
    </row>
    <row r="88" spans="1:12" s="101" customFormat="1" ht="12.75" customHeight="1">
      <c r="A88" s="69"/>
      <c r="B88" s="69"/>
      <c r="C88" s="94" t="s">
        <v>1229</v>
      </c>
      <c r="D88" s="123"/>
      <c r="E88" s="72"/>
      <c r="F88" s="72"/>
      <c r="G88" s="72"/>
      <c r="H88" s="73"/>
      <c r="I88" s="103"/>
      <c r="J88" s="414"/>
      <c r="K88" s="104"/>
      <c r="L88" s="100"/>
    </row>
    <row r="89" spans="1:12" s="101" customFormat="1" ht="12.75" customHeight="1">
      <c r="A89" s="69">
        <v>4</v>
      </c>
      <c r="B89" s="69" t="s">
        <v>1334</v>
      </c>
      <c r="C89" s="94" t="s">
        <v>1335</v>
      </c>
      <c r="D89" s="123" t="s">
        <v>1133</v>
      </c>
      <c r="E89" s="72">
        <v>11.28</v>
      </c>
      <c r="F89" s="72"/>
      <c r="G89" s="72">
        <f t="shared" si="0"/>
        <v>0</v>
      </c>
      <c r="H89" s="73">
        <v>0.0018</v>
      </c>
      <c r="I89" s="103">
        <f t="shared" si="1"/>
        <v>0.020304</v>
      </c>
      <c r="J89" s="414"/>
      <c r="K89" s="104"/>
      <c r="L89" s="100"/>
    </row>
    <row r="90" spans="1:12" s="101" customFormat="1" ht="12.75" customHeight="1">
      <c r="A90" s="69"/>
      <c r="B90" s="69"/>
      <c r="C90" s="94" t="s">
        <v>1230</v>
      </c>
      <c r="D90" s="123"/>
      <c r="E90" s="72"/>
      <c r="F90" s="72"/>
      <c r="G90" s="72"/>
      <c r="H90" s="73"/>
      <c r="I90" s="103"/>
      <c r="J90" s="414"/>
      <c r="K90" s="104"/>
      <c r="L90" s="100"/>
    </row>
    <row r="91" spans="1:12" s="101" customFormat="1" ht="12.75" customHeight="1">
      <c r="A91" s="69">
        <v>5</v>
      </c>
      <c r="B91" s="69" t="s">
        <v>1336</v>
      </c>
      <c r="C91" s="94" t="s">
        <v>1337</v>
      </c>
      <c r="D91" s="123" t="s">
        <v>1133</v>
      </c>
      <c r="E91" s="72">
        <v>11.28</v>
      </c>
      <c r="F91" s="72"/>
      <c r="G91" s="72">
        <f t="shared" si="0"/>
        <v>0</v>
      </c>
      <c r="H91" s="73">
        <v>0</v>
      </c>
      <c r="I91" s="103">
        <f t="shared" si="1"/>
        <v>0</v>
      </c>
      <c r="J91" s="414"/>
      <c r="K91" s="104"/>
      <c r="L91" s="100"/>
    </row>
    <row r="92" spans="1:12" s="101" customFormat="1" ht="12.75" customHeight="1">
      <c r="A92" s="69">
        <v>6</v>
      </c>
      <c r="B92" s="166" t="s">
        <v>674</v>
      </c>
      <c r="C92" s="167" t="s">
        <v>672</v>
      </c>
      <c r="D92" s="186" t="s">
        <v>1371</v>
      </c>
      <c r="E92" s="72">
        <v>1</v>
      </c>
      <c r="F92" s="72"/>
      <c r="G92" s="72">
        <f t="shared" si="0"/>
        <v>0</v>
      </c>
      <c r="H92" s="73">
        <v>0.044</v>
      </c>
      <c r="I92" s="103">
        <f t="shared" si="1"/>
        <v>0.044</v>
      </c>
      <c r="J92" s="414"/>
      <c r="K92" s="104"/>
      <c r="L92" s="100"/>
    </row>
    <row r="93" spans="1:12" s="101" customFormat="1" ht="12.75" customHeight="1">
      <c r="A93" s="69">
        <v>7</v>
      </c>
      <c r="B93" s="166" t="s">
        <v>675</v>
      </c>
      <c r="C93" s="167" t="s">
        <v>1231</v>
      </c>
      <c r="D93" s="186" t="s">
        <v>1533</v>
      </c>
      <c r="E93" s="72">
        <v>37.15</v>
      </c>
      <c r="F93" s="72"/>
      <c r="G93" s="72">
        <f t="shared" si="0"/>
        <v>0</v>
      </c>
      <c r="H93" s="73">
        <v>0.058</v>
      </c>
      <c r="I93" s="103">
        <f t="shared" si="1"/>
        <v>2.1547</v>
      </c>
      <c r="J93" s="414"/>
      <c r="K93" s="104"/>
      <c r="L93" s="100"/>
    </row>
    <row r="94" spans="1:12" s="101" customFormat="1" ht="13.5" customHeight="1">
      <c r="A94" s="69">
        <v>8</v>
      </c>
      <c r="B94" s="122" t="s">
        <v>571</v>
      </c>
      <c r="C94" s="76" t="s">
        <v>1521</v>
      </c>
      <c r="D94" s="71" t="s">
        <v>1535</v>
      </c>
      <c r="E94" s="95">
        <v>0.46</v>
      </c>
      <c r="F94" s="121"/>
      <c r="G94" s="95">
        <f>E94*F94</f>
        <v>0</v>
      </c>
      <c r="H94" s="102">
        <v>1.911</v>
      </c>
      <c r="I94" s="103">
        <f>E94*H94</f>
        <v>0.8790600000000001</v>
      </c>
      <c r="J94" s="104"/>
      <c r="K94" s="104"/>
      <c r="L94" s="163"/>
    </row>
    <row r="95" spans="1:12" s="101" customFormat="1" ht="13.5" customHeight="1">
      <c r="A95" s="69"/>
      <c r="B95" s="122"/>
      <c r="C95" s="76" t="s">
        <v>939</v>
      </c>
      <c r="D95" s="71"/>
      <c r="E95" s="95"/>
      <c r="F95" s="121"/>
      <c r="G95" s="95"/>
      <c r="H95" s="102"/>
      <c r="I95" s="103"/>
      <c r="J95" s="104"/>
      <c r="K95" s="104"/>
      <c r="L95" s="163"/>
    </row>
    <row r="96" spans="1:12" s="101" customFormat="1" ht="21.75" customHeight="1">
      <c r="A96" s="69">
        <v>9</v>
      </c>
      <c r="B96" s="166" t="s">
        <v>173</v>
      </c>
      <c r="C96" s="165" t="s">
        <v>174</v>
      </c>
      <c r="D96" s="173" t="s">
        <v>1566</v>
      </c>
      <c r="E96" s="174">
        <v>0.4</v>
      </c>
      <c r="F96" s="175"/>
      <c r="G96" s="174">
        <f>E96*F96</f>
        <v>0</v>
      </c>
      <c r="H96" s="176">
        <v>1.09</v>
      </c>
      <c r="I96" s="177">
        <f>E96*H96</f>
        <v>0.43600000000000005</v>
      </c>
      <c r="J96" s="104"/>
      <c r="K96" s="104"/>
      <c r="L96" s="163"/>
    </row>
    <row r="97" spans="1:12" s="101" customFormat="1" ht="14.25" customHeight="1">
      <c r="A97" s="69"/>
      <c r="B97" s="166"/>
      <c r="C97" s="165" t="s">
        <v>940</v>
      </c>
      <c r="D97" s="173"/>
      <c r="E97" s="174"/>
      <c r="F97" s="175"/>
      <c r="G97" s="174"/>
      <c r="H97" s="176"/>
      <c r="I97" s="177"/>
      <c r="J97" s="104"/>
      <c r="K97" s="104"/>
      <c r="L97" s="163"/>
    </row>
    <row r="98" spans="1:12" s="101" customFormat="1" ht="22.5" customHeight="1">
      <c r="A98" s="69">
        <v>10</v>
      </c>
      <c r="B98" s="69" t="s">
        <v>1157</v>
      </c>
      <c r="C98" s="76" t="s">
        <v>1158</v>
      </c>
      <c r="D98" s="71" t="s">
        <v>1133</v>
      </c>
      <c r="E98" s="95">
        <v>26.81</v>
      </c>
      <c r="F98" s="121"/>
      <c r="G98" s="95">
        <f>E98*F98</f>
        <v>0</v>
      </c>
      <c r="H98" s="102">
        <v>0.1169</v>
      </c>
      <c r="I98" s="103">
        <f>E98*H98</f>
        <v>3.134089</v>
      </c>
      <c r="J98" s="104"/>
      <c r="K98" s="104"/>
      <c r="L98" s="163"/>
    </row>
    <row r="99" spans="1:12" s="101" customFormat="1" ht="13.5" customHeight="1">
      <c r="A99" s="69"/>
      <c r="B99" s="69"/>
      <c r="C99" s="76" t="s">
        <v>941</v>
      </c>
      <c r="D99" s="71"/>
      <c r="E99" s="95"/>
      <c r="F99" s="121"/>
      <c r="G99" s="95"/>
      <c r="H99" s="102"/>
      <c r="I99" s="103"/>
      <c r="J99" s="104"/>
      <c r="K99" s="104"/>
      <c r="L99" s="163"/>
    </row>
    <row r="100" spans="1:12" s="101" customFormat="1" ht="22.5" customHeight="1">
      <c r="A100" s="69">
        <v>11</v>
      </c>
      <c r="B100" s="69" t="s">
        <v>1522</v>
      </c>
      <c r="C100" s="76" t="s">
        <v>1145</v>
      </c>
      <c r="D100" s="71" t="s">
        <v>1133</v>
      </c>
      <c r="E100" s="95">
        <v>2.2</v>
      </c>
      <c r="F100" s="121"/>
      <c r="G100" s="95">
        <f>E100*F100</f>
        <v>0</v>
      </c>
      <c r="H100" s="102">
        <v>0.178</v>
      </c>
      <c r="I100" s="103">
        <f>E100*H100</f>
        <v>0.3916</v>
      </c>
      <c r="J100" s="104"/>
      <c r="K100" s="104"/>
      <c r="L100" s="100"/>
    </row>
    <row r="101" spans="1:12" s="101" customFormat="1" ht="13.5" customHeight="1">
      <c r="A101" s="69"/>
      <c r="B101" s="69"/>
      <c r="C101" s="76" t="s">
        <v>942</v>
      </c>
      <c r="D101" s="71"/>
      <c r="E101" s="95"/>
      <c r="F101" s="121"/>
      <c r="G101" s="95"/>
      <c r="H101" s="102"/>
      <c r="I101" s="103"/>
      <c r="J101" s="104"/>
      <c r="K101" s="104"/>
      <c r="L101" s="100"/>
    </row>
    <row r="102" spans="1:12" s="101" customFormat="1" ht="35.25" customHeight="1">
      <c r="A102" s="69">
        <v>12</v>
      </c>
      <c r="B102" s="166" t="s">
        <v>1234</v>
      </c>
      <c r="C102" s="167" t="s">
        <v>1232</v>
      </c>
      <c r="D102" s="173" t="s">
        <v>1533</v>
      </c>
      <c r="E102" s="174">
        <v>47.4</v>
      </c>
      <c r="F102" s="174"/>
      <c r="G102" s="174">
        <f>E102*F102</f>
        <v>0</v>
      </c>
      <c r="H102" s="176">
        <v>0.08</v>
      </c>
      <c r="I102" s="177">
        <f>E102*H102</f>
        <v>3.792</v>
      </c>
      <c r="J102" s="104"/>
      <c r="K102" s="104"/>
      <c r="L102" s="100"/>
    </row>
    <row r="103" spans="1:12" s="101" customFormat="1" ht="35.25" customHeight="1">
      <c r="A103" s="69">
        <v>13</v>
      </c>
      <c r="B103" s="166" t="s">
        <v>1235</v>
      </c>
      <c r="C103" s="167" t="s">
        <v>1233</v>
      </c>
      <c r="D103" s="173" t="s">
        <v>1533</v>
      </c>
      <c r="E103" s="174">
        <v>6.1</v>
      </c>
      <c r="F103" s="174"/>
      <c r="G103" s="174">
        <f>E103*F103</f>
        <v>0</v>
      </c>
      <c r="H103" s="176">
        <v>0.125</v>
      </c>
      <c r="I103" s="177">
        <f>E103*H103</f>
        <v>0.7625</v>
      </c>
      <c r="J103" s="104"/>
      <c r="K103" s="104"/>
      <c r="L103" s="100"/>
    </row>
    <row r="104" spans="1:12" s="101" customFormat="1" ht="13.5" customHeight="1">
      <c r="A104" s="69"/>
      <c r="B104" s="69"/>
      <c r="C104" s="76"/>
      <c r="D104" s="71"/>
      <c r="E104" s="95"/>
      <c r="F104" s="121"/>
      <c r="G104" s="95"/>
      <c r="H104" s="102"/>
      <c r="I104" s="103"/>
      <c r="J104" s="104"/>
      <c r="K104" s="104"/>
      <c r="L104" s="100"/>
    </row>
    <row r="105" spans="1:12" s="101" customFormat="1" ht="13.5" customHeight="1">
      <c r="A105" s="69">
        <f>A78</f>
        <v>3</v>
      </c>
      <c r="B105" s="69"/>
      <c r="C105" s="76" t="str">
        <f>C78</f>
        <v>Svislé konstrukce</v>
      </c>
      <c r="D105" s="71" t="s">
        <v>1530</v>
      </c>
      <c r="E105" s="95"/>
      <c r="F105" s="121"/>
      <c r="G105" s="95">
        <f>SUM(G80:G104)</f>
        <v>0</v>
      </c>
      <c r="H105" s="102"/>
      <c r="I105" s="103">
        <f>SUM(I80:I104)</f>
        <v>123.63144100000001</v>
      </c>
      <c r="J105" s="104"/>
      <c r="K105" s="104"/>
      <c r="L105" s="100"/>
    </row>
    <row r="106" spans="1:12" s="101" customFormat="1" ht="13.5" customHeight="1">
      <c r="A106" s="69"/>
      <c r="B106" s="69"/>
      <c r="C106" s="76"/>
      <c r="D106" s="71"/>
      <c r="E106" s="95"/>
      <c r="F106" s="121"/>
      <c r="G106" s="95"/>
      <c r="H106" s="102"/>
      <c r="I106" s="103"/>
      <c r="J106" s="104"/>
      <c r="K106" s="104"/>
      <c r="L106" s="100"/>
    </row>
    <row r="107" spans="1:12" s="101" customFormat="1" ht="12" customHeight="1">
      <c r="A107" s="69"/>
      <c r="B107" s="69"/>
      <c r="C107" s="76"/>
      <c r="D107" s="71"/>
      <c r="E107" s="95"/>
      <c r="F107" s="121"/>
      <c r="G107" s="95"/>
      <c r="H107" s="102"/>
      <c r="I107" s="103"/>
      <c r="J107" s="104"/>
      <c r="K107" s="104"/>
      <c r="L107" s="100"/>
    </row>
    <row r="108" spans="1:12" s="101" customFormat="1" ht="13.5" customHeight="1">
      <c r="A108" s="69">
        <v>6</v>
      </c>
      <c r="B108" s="69"/>
      <c r="C108" s="76" t="s">
        <v>1570</v>
      </c>
      <c r="D108" s="71"/>
      <c r="E108" s="95"/>
      <c r="F108" s="121"/>
      <c r="G108" s="95"/>
      <c r="H108" s="102"/>
      <c r="I108" s="103"/>
      <c r="J108" s="104"/>
      <c r="K108" s="104"/>
      <c r="L108" s="100"/>
    </row>
    <row r="109" spans="1:12" s="101" customFormat="1" ht="8.25" customHeight="1">
      <c r="A109" s="69"/>
      <c r="B109" s="69"/>
      <c r="C109" s="76"/>
      <c r="D109" s="71"/>
      <c r="E109" s="95"/>
      <c r="F109" s="121"/>
      <c r="G109" s="95"/>
      <c r="H109" s="102"/>
      <c r="I109" s="103"/>
      <c r="J109" s="104"/>
      <c r="K109" s="104"/>
      <c r="L109" s="100"/>
    </row>
    <row r="110" spans="1:12" s="101" customFormat="1" ht="22.5" customHeight="1">
      <c r="A110" s="166">
        <v>1</v>
      </c>
      <c r="B110" s="166" t="s">
        <v>1192</v>
      </c>
      <c r="C110" s="165" t="s">
        <v>1596</v>
      </c>
      <c r="D110" s="173" t="s">
        <v>1133</v>
      </c>
      <c r="E110" s="174">
        <v>110</v>
      </c>
      <c r="F110" s="175"/>
      <c r="G110" s="174">
        <f>E110*F110</f>
        <v>0</v>
      </c>
      <c r="H110" s="176">
        <v>0.00012</v>
      </c>
      <c r="I110" s="177">
        <f>E110*H110</f>
        <v>0.0132</v>
      </c>
      <c r="J110" s="414"/>
      <c r="K110" s="104"/>
      <c r="L110" s="100" t="s">
        <v>1044</v>
      </c>
    </row>
    <row r="111" spans="1:12" s="101" customFormat="1" ht="22.5" customHeight="1">
      <c r="A111" s="166">
        <v>2</v>
      </c>
      <c r="B111" s="166" t="s">
        <v>1121</v>
      </c>
      <c r="C111" s="165" t="s">
        <v>1551</v>
      </c>
      <c r="D111" s="173" t="s">
        <v>1133</v>
      </c>
      <c r="E111" s="174">
        <v>64</v>
      </c>
      <c r="F111" s="175"/>
      <c r="G111" s="174">
        <f>E111*F111</f>
        <v>0</v>
      </c>
      <c r="H111" s="176">
        <v>0.0002</v>
      </c>
      <c r="I111" s="177">
        <f>E111*H111</f>
        <v>0.0128</v>
      </c>
      <c r="J111" s="104"/>
      <c r="K111" s="104"/>
      <c r="L111" s="100"/>
    </row>
    <row r="112" spans="1:12" s="101" customFormat="1" ht="15.75" customHeight="1">
      <c r="A112" s="166"/>
      <c r="B112" s="166"/>
      <c r="C112" s="165" t="s">
        <v>943</v>
      </c>
      <c r="D112" s="173" t="s">
        <v>1133</v>
      </c>
      <c r="E112" s="174"/>
      <c r="F112" s="175"/>
      <c r="G112" s="174"/>
      <c r="H112" s="176"/>
      <c r="I112" s="177"/>
      <c r="J112" s="104"/>
      <c r="K112" s="104"/>
      <c r="L112" s="100"/>
    </row>
    <row r="113" spans="1:12" s="101" customFormat="1" ht="15.75" customHeight="1">
      <c r="A113" s="166"/>
      <c r="B113" s="166"/>
      <c r="C113" s="165" t="s">
        <v>944</v>
      </c>
      <c r="D113" s="173" t="s">
        <v>1133</v>
      </c>
      <c r="E113" s="174"/>
      <c r="F113" s="175"/>
      <c r="G113" s="174"/>
      <c r="H113" s="176"/>
      <c r="I113" s="177"/>
      <c r="J113" s="104"/>
      <c r="K113" s="104"/>
      <c r="L113" s="100"/>
    </row>
    <row r="114" spans="1:12" s="101" customFormat="1" ht="22.5" customHeight="1">
      <c r="A114" s="166">
        <v>4</v>
      </c>
      <c r="B114" s="166" t="s">
        <v>1483</v>
      </c>
      <c r="C114" s="165" t="s">
        <v>1484</v>
      </c>
      <c r="D114" s="173" t="s">
        <v>1133</v>
      </c>
      <c r="E114" s="174">
        <v>676.88</v>
      </c>
      <c r="F114" s="175"/>
      <c r="G114" s="174">
        <f>E114*F114</f>
        <v>0</v>
      </c>
      <c r="H114" s="176">
        <v>0.017</v>
      </c>
      <c r="I114" s="177">
        <f>E114*H114</f>
        <v>11.506960000000001</v>
      </c>
      <c r="J114" s="104"/>
      <c r="K114" s="104"/>
      <c r="L114" s="98"/>
    </row>
    <row r="115" spans="1:12" s="101" customFormat="1" ht="14.25" customHeight="1">
      <c r="A115" s="166"/>
      <c r="B115" s="166"/>
      <c r="C115" s="165" t="s">
        <v>945</v>
      </c>
      <c r="D115" s="173" t="s">
        <v>1133</v>
      </c>
      <c r="E115" s="174"/>
      <c r="F115" s="175"/>
      <c r="G115" s="174"/>
      <c r="H115" s="176"/>
      <c r="I115" s="177"/>
      <c r="J115" s="104"/>
      <c r="K115" s="104"/>
      <c r="L115" s="98"/>
    </row>
    <row r="116" spans="1:12" s="101" customFormat="1" ht="14.25" customHeight="1">
      <c r="A116" s="166"/>
      <c r="B116" s="166"/>
      <c r="C116" s="165" t="s">
        <v>946</v>
      </c>
      <c r="D116" s="173" t="s">
        <v>1133</v>
      </c>
      <c r="E116" s="174"/>
      <c r="F116" s="175"/>
      <c r="G116" s="174"/>
      <c r="H116" s="176"/>
      <c r="I116" s="177"/>
      <c r="J116" s="104"/>
      <c r="K116" s="104"/>
      <c r="L116" s="98"/>
    </row>
    <row r="117" spans="1:12" s="101" customFormat="1" ht="14.25" customHeight="1">
      <c r="A117" s="166"/>
      <c r="B117" s="166"/>
      <c r="C117" s="165" t="s">
        <v>947</v>
      </c>
      <c r="D117" s="173" t="s">
        <v>1133</v>
      </c>
      <c r="E117" s="174"/>
      <c r="F117" s="175"/>
      <c r="G117" s="174"/>
      <c r="H117" s="176"/>
      <c r="I117" s="177"/>
      <c r="J117" s="104"/>
      <c r="K117" s="104"/>
      <c r="L117" s="98"/>
    </row>
    <row r="118" spans="1:12" s="101" customFormat="1" ht="14.25" customHeight="1">
      <c r="A118" s="166"/>
      <c r="B118" s="166"/>
      <c r="C118" s="165" t="s">
        <v>948</v>
      </c>
      <c r="D118" s="173" t="s">
        <v>1133</v>
      </c>
      <c r="E118" s="174"/>
      <c r="F118" s="175"/>
      <c r="G118" s="174"/>
      <c r="H118" s="176"/>
      <c r="I118" s="177"/>
      <c r="J118" s="104"/>
      <c r="K118" s="104"/>
      <c r="L118" s="98"/>
    </row>
    <row r="119" spans="1:12" s="101" customFormat="1" ht="13.5" customHeight="1">
      <c r="A119" s="166">
        <v>5</v>
      </c>
      <c r="B119" s="166" t="s">
        <v>1485</v>
      </c>
      <c r="C119" s="165" t="s">
        <v>1486</v>
      </c>
      <c r="D119" s="173" t="s">
        <v>1133</v>
      </c>
      <c r="E119" s="174">
        <v>1353.76</v>
      </c>
      <c r="F119" s="175"/>
      <c r="G119" s="174">
        <f>E119*F119</f>
        <v>0</v>
      </c>
      <c r="H119" s="176">
        <v>0.007</v>
      </c>
      <c r="I119" s="177">
        <f>E119*H119</f>
        <v>9.47632</v>
      </c>
      <c r="J119" s="104"/>
      <c r="K119" s="104"/>
      <c r="L119" s="164"/>
    </row>
    <row r="120" spans="1:12" s="101" customFormat="1" ht="13.5" customHeight="1">
      <c r="A120" s="166"/>
      <c r="B120" s="166"/>
      <c r="C120" s="165" t="s">
        <v>949</v>
      </c>
      <c r="D120" s="173"/>
      <c r="E120" s="174"/>
      <c r="F120" s="175"/>
      <c r="G120" s="174"/>
      <c r="H120" s="176"/>
      <c r="I120" s="177"/>
      <c r="J120" s="104"/>
      <c r="K120" s="104"/>
      <c r="L120" s="164"/>
    </row>
    <row r="121" spans="1:12" s="101" customFormat="1" ht="13.5" customHeight="1">
      <c r="A121" s="166"/>
      <c r="B121" s="166" t="s">
        <v>1438</v>
      </c>
      <c r="C121" s="165" t="s">
        <v>1168</v>
      </c>
      <c r="D121" s="173" t="s">
        <v>1133</v>
      </c>
      <c r="E121" s="174">
        <v>32.48</v>
      </c>
      <c r="F121" s="175"/>
      <c r="G121" s="174">
        <f>E121*F121</f>
        <v>0</v>
      </c>
      <c r="H121" s="176">
        <v>0.03358</v>
      </c>
      <c r="I121" s="177">
        <f>E121*H121</f>
        <v>1.0906783999999998</v>
      </c>
      <c r="J121" s="104"/>
      <c r="K121" s="104"/>
      <c r="L121" s="164"/>
    </row>
    <row r="122" spans="1:12" s="101" customFormat="1" ht="13.5" customHeight="1">
      <c r="A122" s="166"/>
      <c r="B122" s="166"/>
      <c r="C122" s="165" t="s">
        <v>952</v>
      </c>
      <c r="D122" s="173"/>
      <c r="E122" s="174"/>
      <c r="F122" s="175"/>
      <c r="G122" s="174"/>
      <c r="H122" s="176"/>
      <c r="I122" s="177"/>
      <c r="J122" s="104"/>
      <c r="K122" s="104"/>
      <c r="L122" s="164"/>
    </row>
    <row r="123" spans="1:12" s="101" customFormat="1" ht="13.5" customHeight="1">
      <c r="A123" s="166"/>
      <c r="B123" s="166"/>
      <c r="C123" s="165" t="s">
        <v>953</v>
      </c>
      <c r="D123" s="173"/>
      <c r="E123" s="174"/>
      <c r="F123" s="175"/>
      <c r="G123" s="174"/>
      <c r="H123" s="176"/>
      <c r="I123" s="177"/>
      <c r="J123" s="104"/>
      <c r="K123" s="104"/>
      <c r="L123" s="164"/>
    </row>
    <row r="124" spans="1:12" s="101" customFormat="1" ht="24.75" customHeight="1">
      <c r="A124" s="166">
        <v>6</v>
      </c>
      <c r="B124" s="166" t="s">
        <v>950</v>
      </c>
      <c r="C124" s="165" t="s">
        <v>951</v>
      </c>
      <c r="D124" s="173" t="s">
        <v>1133</v>
      </c>
      <c r="E124" s="174">
        <v>110.55</v>
      </c>
      <c r="F124" s="175"/>
      <c r="G124" s="174">
        <f>E124*F124</f>
        <v>0</v>
      </c>
      <c r="H124" s="176">
        <v>0.017</v>
      </c>
      <c r="I124" s="177">
        <f>E124*H124</f>
        <v>1.87935</v>
      </c>
      <c r="J124" s="104"/>
      <c r="K124" s="104"/>
      <c r="L124" s="163"/>
    </row>
    <row r="125" spans="1:12" s="101" customFormat="1" ht="14.25" customHeight="1">
      <c r="A125" s="166"/>
      <c r="B125" s="166"/>
      <c r="C125" s="165" t="s">
        <v>954</v>
      </c>
      <c r="D125" s="173"/>
      <c r="E125" s="174"/>
      <c r="F125" s="175"/>
      <c r="G125" s="174"/>
      <c r="H125" s="176"/>
      <c r="I125" s="177"/>
      <c r="J125" s="104"/>
      <c r="K125" s="104"/>
      <c r="L125" s="163"/>
    </row>
    <row r="126" spans="1:12" s="101" customFormat="1" ht="14.25" customHeight="1">
      <c r="A126" s="166"/>
      <c r="B126" s="166" t="s">
        <v>1439</v>
      </c>
      <c r="C126" s="165" t="s">
        <v>572</v>
      </c>
      <c r="D126" s="173" t="s">
        <v>1533</v>
      </c>
      <c r="E126" s="174">
        <v>107.25</v>
      </c>
      <c r="F126" s="175"/>
      <c r="G126" s="174">
        <f>E126*F126</f>
        <v>0</v>
      </c>
      <c r="H126" s="176">
        <v>0</v>
      </c>
      <c r="I126" s="177">
        <f>E126*H126</f>
        <v>0</v>
      </c>
      <c r="J126" s="104"/>
      <c r="K126" s="104"/>
      <c r="L126" s="163"/>
    </row>
    <row r="127" spans="1:12" s="101" customFormat="1" ht="14.25" customHeight="1">
      <c r="A127" s="166"/>
      <c r="B127" s="166"/>
      <c r="C127" s="165" t="s">
        <v>956</v>
      </c>
      <c r="D127" s="173"/>
      <c r="E127" s="174"/>
      <c r="F127" s="175"/>
      <c r="G127" s="174"/>
      <c r="H127" s="176"/>
      <c r="I127" s="177"/>
      <c r="J127" s="104"/>
      <c r="K127" s="104"/>
      <c r="L127" s="163"/>
    </row>
    <row r="128" spans="1:12" s="101" customFormat="1" ht="14.25" customHeight="1">
      <c r="A128" s="166"/>
      <c r="B128" s="166" t="s">
        <v>1488</v>
      </c>
      <c r="C128" s="165" t="s">
        <v>1482</v>
      </c>
      <c r="D128" s="173" t="s">
        <v>1533</v>
      </c>
      <c r="E128" s="174">
        <v>112.61</v>
      </c>
      <c r="F128" s="175"/>
      <c r="G128" s="174">
        <f>E128*F128</f>
        <v>0</v>
      </c>
      <c r="H128" s="176">
        <v>0.0004</v>
      </c>
      <c r="I128" s="177">
        <f>E128*H128</f>
        <v>0.045044</v>
      </c>
      <c r="J128" s="104"/>
      <c r="K128" s="104"/>
      <c r="L128" s="163"/>
    </row>
    <row r="129" spans="1:12" s="101" customFormat="1" ht="14.25" customHeight="1">
      <c r="A129" s="166"/>
      <c r="B129" s="166"/>
      <c r="C129" s="165" t="s">
        <v>957</v>
      </c>
      <c r="D129" s="173"/>
      <c r="E129" s="174"/>
      <c r="F129" s="175"/>
      <c r="G129" s="174"/>
      <c r="H129" s="176"/>
      <c r="I129" s="177"/>
      <c r="J129" s="104"/>
      <c r="K129" s="104"/>
      <c r="L129" s="163"/>
    </row>
    <row r="130" spans="1:12" s="101" customFormat="1" ht="13.5" customHeight="1">
      <c r="A130" s="166">
        <v>7</v>
      </c>
      <c r="B130" s="166" t="s">
        <v>1480</v>
      </c>
      <c r="C130" s="165" t="s">
        <v>1406</v>
      </c>
      <c r="D130" s="173" t="s">
        <v>1533</v>
      </c>
      <c r="E130" s="174">
        <v>47.6</v>
      </c>
      <c r="F130" s="175"/>
      <c r="G130" s="174">
        <f aca="true" t="shared" si="2" ref="G130:G137">E130*F130</f>
        <v>0</v>
      </c>
      <c r="H130" s="176">
        <v>0</v>
      </c>
      <c r="I130" s="177">
        <f aca="true" t="shared" si="3" ref="I130:I137">E130*H130</f>
        <v>0</v>
      </c>
      <c r="J130" s="104"/>
      <c r="K130" s="104"/>
      <c r="L130" s="98"/>
    </row>
    <row r="131" spans="1:12" s="101" customFormat="1" ht="13.5" customHeight="1">
      <c r="A131" s="166">
        <v>8</v>
      </c>
      <c r="B131" s="166" t="s">
        <v>1487</v>
      </c>
      <c r="C131" s="165" t="s">
        <v>1481</v>
      </c>
      <c r="D131" s="173" t="s">
        <v>1533</v>
      </c>
      <c r="E131" s="174">
        <v>49.98</v>
      </c>
      <c r="F131" s="175"/>
      <c r="G131" s="174">
        <f t="shared" si="2"/>
        <v>0</v>
      </c>
      <c r="H131" s="176">
        <v>0.0002</v>
      </c>
      <c r="I131" s="177">
        <f t="shared" si="3"/>
        <v>0.009996</v>
      </c>
      <c r="J131" s="104"/>
      <c r="K131" s="104"/>
      <c r="L131" s="163"/>
    </row>
    <row r="132" spans="1:12" s="101" customFormat="1" ht="13.5" customHeight="1">
      <c r="A132" s="166"/>
      <c r="B132" s="166"/>
      <c r="C132" s="165" t="s">
        <v>955</v>
      </c>
      <c r="D132" s="173"/>
      <c r="E132" s="174"/>
      <c r="F132" s="175"/>
      <c r="G132" s="174"/>
      <c r="H132" s="176"/>
      <c r="I132" s="177"/>
      <c r="J132" s="104"/>
      <c r="K132" s="104"/>
      <c r="L132" s="163"/>
    </row>
    <row r="133" spans="1:12" s="101" customFormat="1" ht="22.5" customHeight="1">
      <c r="A133" s="166">
        <v>9</v>
      </c>
      <c r="B133" s="166" t="s">
        <v>1584</v>
      </c>
      <c r="C133" s="165" t="s">
        <v>1583</v>
      </c>
      <c r="D133" s="173" t="s">
        <v>1133</v>
      </c>
      <c r="E133" s="174">
        <v>30.08</v>
      </c>
      <c r="F133" s="175"/>
      <c r="G133" s="174">
        <f t="shared" si="2"/>
        <v>0</v>
      </c>
      <c r="H133" s="176">
        <v>0.0002</v>
      </c>
      <c r="I133" s="177">
        <f t="shared" si="3"/>
        <v>0.006016</v>
      </c>
      <c r="J133" s="104"/>
      <c r="K133" s="104"/>
      <c r="L133" s="163"/>
    </row>
    <row r="134" spans="1:12" s="101" customFormat="1" ht="22.5" customHeight="1">
      <c r="A134" s="166">
        <v>10</v>
      </c>
      <c r="B134" s="166" t="s">
        <v>1489</v>
      </c>
      <c r="C134" s="167" t="s">
        <v>1322</v>
      </c>
      <c r="D134" s="173" t="s">
        <v>1133</v>
      </c>
      <c r="E134" s="174">
        <v>43.91</v>
      </c>
      <c r="F134" s="175"/>
      <c r="G134" s="174">
        <f t="shared" si="2"/>
        <v>0</v>
      </c>
      <c r="H134" s="176">
        <v>0.023</v>
      </c>
      <c r="I134" s="177">
        <f t="shared" si="3"/>
        <v>1.00993</v>
      </c>
      <c r="J134" s="104"/>
      <c r="K134" s="104"/>
      <c r="L134" s="163"/>
    </row>
    <row r="135" spans="1:12" s="101" customFormat="1" ht="12.75" customHeight="1">
      <c r="A135" s="166"/>
      <c r="B135" s="166"/>
      <c r="C135" s="167" t="s">
        <v>351</v>
      </c>
      <c r="D135" s="173"/>
      <c r="E135" s="174"/>
      <c r="F135" s="175"/>
      <c r="G135" s="174"/>
      <c r="H135" s="176"/>
      <c r="I135" s="177"/>
      <c r="J135" s="104"/>
      <c r="K135" s="104"/>
      <c r="L135" s="163"/>
    </row>
    <row r="136" spans="1:12" s="101" customFormat="1" ht="13.5" customHeight="1">
      <c r="A136" s="166">
        <v>11</v>
      </c>
      <c r="B136" s="166" t="s">
        <v>1501</v>
      </c>
      <c r="C136" s="167" t="s">
        <v>1502</v>
      </c>
      <c r="D136" s="173" t="s">
        <v>1133</v>
      </c>
      <c r="E136" s="174">
        <v>43.91</v>
      </c>
      <c r="F136" s="175"/>
      <c r="G136" s="174">
        <f t="shared" si="2"/>
        <v>0</v>
      </c>
      <c r="H136" s="176">
        <v>0.0079</v>
      </c>
      <c r="I136" s="177">
        <f t="shared" si="3"/>
        <v>0.346889</v>
      </c>
      <c r="J136" s="104"/>
      <c r="K136" s="104"/>
      <c r="L136" s="163"/>
    </row>
    <row r="137" spans="1:12" s="101" customFormat="1" ht="24.75" customHeight="1">
      <c r="A137" s="166">
        <v>12</v>
      </c>
      <c r="B137" s="168" t="s">
        <v>1161</v>
      </c>
      <c r="C137" s="167" t="s">
        <v>1610</v>
      </c>
      <c r="D137" s="173" t="s">
        <v>1133</v>
      </c>
      <c r="E137" s="174">
        <v>105.38</v>
      </c>
      <c r="F137" s="175"/>
      <c r="G137" s="174">
        <f t="shared" si="2"/>
        <v>0</v>
      </c>
      <c r="H137" s="176">
        <v>0.00418</v>
      </c>
      <c r="I137" s="177">
        <f t="shared" si="3"/>
        <v>0.44048839999999995</v>
      </c>
      <c r="J137" s="104"/>
      <c r="K137" s="104"/>
      <c r="L137" s="100"/>
    </row>
    <row r="138" spans="1:12" s="101" customFormat="1" ht="14.25" customHeight="1">
      <c r="A138" s="166"/>
      <c r="B138" s="168"/>
      <c r="C138" s="167" t="s">
        <v>352</v>
      </c>
      <c r="D138" s="173"/>
      <c r="E138" s="174"/>
      <c r="F138" s="175"/>
      <c r="G138" s="174"/>
      <c r="H138" s="176"/>
      <c r="I138" s="177"/>
      <c r="J138" s="104"/>
      <c r="K138" s="104"/>
      <c r="L138" s="100"/>
    </row>
    <row r="139" spans="1:12" s="101" customFormat="1" ht="23.25" customHeight="1">
      <c r="A139" s="166">
        <v>13</v>
      </c>
      <c r="B139" s="166" t="s">
        <v>1504</v>
      </c>
      <c r="C139" s="165" t="s">
        <v>1505</v>
      </c>
      <c r="D139" s="173" t="s">
        <v>1133</v>
      </c>
      <c r="E139" s="174">
        <v>149.29</v>
      </c>
      <c r="F139" s="175"/>
      <c r="G139" s="174">
        <f>E139*F139</f>
        <v>0</v>
      </c>
      <c r="H139" s="176">
        <v>0.00825</v>
      </c>
      <c r="I139" s="177">
        <f>E139*H139</f>
        <v>1.2316425</v>
      </c>
      <c r="J139" s="104"/>
      <c r="K139" s="104"/>
      <c r="L139" s="100"/>
    </row>
    <row r="140" spans="1:12" s="101" customFormat="1" ht="12.75" customHeight="1">
      <c r="A140" s="166"/>
      <c r="B140" s="166"/>
      <c r="C140" s="165" t="s">
        <v>353</v>
      </c>
      <c r="D140" s="173" t="s">
        <v>1133</v>
      </c>
      <c r="E140" s="174"/>
      <c r="F140" s="175"/>
      <c r="G140" s="174"/>
      <c r="H140" s="176"/>
      <c r="I140" s="177"/>
      <c r="J140" s="104"/>
      <c r="K140" s="104"/>
      <c r="L140" s="100"/>
    </row>
    <row r="141" spans="1:12" s="101" customFormat="1" ht="12.75" customHeight="1">
      <c r="A141" s="166"/>
      <c r="B141" s="166"/>
      <c r="C141" s="165" t="s">
        <v>354</v>
      </c>
      <c r="D141" s="173" t="s">
        <v>1133</v>
      </c>
      <c r="E141" s="174"/>
      <c r="F141" s="175"/>
      <c r="G141" s="174"/>
      <c r="H141" s="176"/>
      <c r="I141" s="177"/>
      <c r="J141" s="104"/>
      <c r="K141" s="104"/>
      <c r="L141" s="100"/>
    </row>
    <row r="142" spans="1:12" s="101" customFormat="1" ht="12.75" customHeight="1">
      <c r="A142" s="166"/>
      <c r="B142" s="166"/>
      <c r="C142" s="165" t="s">
        <v>355</v>
      </c>
      <c r="D142" s="173" t="s">
        <v>1133</v>
      </c>
      <c r="E142" s="174"/>
      <c r="F142" s="175"/>
      <c r="G142" s="174"/>
      <c r="H142" s="176"/>
      <c r="I142" s="177"/>
      <c r="J142" s="104"/>
      <c r="K142" s="104"/>
      <c r="L142" s="100"/>
    </row>
    <row r="143" spans="1:12" s="101" customFormat="1" ht="12.75" customHeight="1">
      <c r="A143" s="166"/>
      <c r="B143" s="166"/>
      <c r="C143" s="165" t="s">
        <v>356</v>
      </c>
      <c r="D143" s="173" t="s">
        <v>1133</v>
      </c>
      <c r="E143" s="174"/>
      <c r="F143" s="175"/>
      <c r="G143" s="174"/>
      <c r="H143" s="176"/>
      <c r="I143" s="177"/>
      <c r="J143" s="104"/>
      <c r="K143" s="104"/>
      <c r="L143" s="100"/>
    </row>
    <row r="144" spans="1:12" s="101" customFormat="1" ht="23.25" customHeight="1">
      <c r="A144" s="166">
        <v>14</v>
      </c>
      <c r="B144" s="166" t="s">
        <v>1506</v>
      </c>
      <c r="C144" s="165" t="s">
        <v>1587</v>
      </c>
      <c r="D144" s="173" t="s">
        <v>1533</v>
      </c>
      <c r="E144" s="174">
        <v>18.8</v>
      </c>
      <c r="F144" s="175"/>
      <c r="G144" s="174">
        <f aca="true" t="shared" si="4" ref="G144:G180">E144*F144</f>
        <v>0</v>
      </c>
      <c r="H144" s="176">
        <v>0.0016</v>
      </c>
      <c r="I144" s="177">
        <f>E144*H144</f>
        <v>0.030080000000000003</v>
      </c>
      <c r="J144" s="104"/>
      <c r="K144" s="104"/>
      <c r="L144" s="100"/>
    </row>
    <row r="145" spans="1:12" s="101" customFormat="1" ht="35.25" customHeight="1">
      <c r="A145" s="166"/>
      <c r="B145" s="166" t="s">
        <v>360</v>
      </c>
      <c r="C145" s="165" t="s">
        <v>361</v>
      </c>
      <c r="D145" s="173" t="s">
        <v>1533</v>
      </c>
      <c r="E145" s="174">
        <v>38.31</v>
      </c>
      <c r="F145" s="175"/>
      <c r="G145" s="174">
        <f t="shared" si="4"/>
        <v>0</v>
      </c>
      <c r="H145" s="176">
        <v>0.0019</v>
      </c>
      <c r="I145" s="177">
        <f>E145*H145</f>
        <v>0.072789</v>
      </c>
      <c r="J145" s="104"/>
      <c r="K145" s="104"/>
      <c r="L145" s="100"/>
    </row>
    <row r="146" spans="1:12" s="101" customFormat="1" ht="12.75" customHeight="1">
      <c r="A146" s="166"/>
      <c r="B146" s="166"/>
      <c r="C146" s="165" t="s">
        <v>362</v>
      </c>
      <c r="D146" s="173"/>
      <c r="E146" s="174"/>
      <c r="F146" s="175"/>
      <c r="G146" s="174"/>
      <c r="H146" s="176"/>
      <c r="I146" s="177"/>
      <c r="J146" s="104"/>
      <c r="K146" s="104"/>
      <c r="L146" s="100"/>
    </row>
    <row r="147" spans="1:12" s="101" customFormat="1" ht="33.75" customHeight="1">
      <c r="A147" s="166">
        <v>15</v>
      </c>
      <c r="B147" s="166" t="s">
        <v>1363</v>
      </c>
      <c r="C147" s="165" t="s">
        <v>1550</v>
      </c>
      <c r="D147" s="173" t="s">
        <v>1533</v>
      </c>
      <c r="E147" s="174">
        <v>9</v>
      </c>
      <c r="F147" s="175"/>
      <c r="G147" s="174">
        <f t="shared" si="4"/>
        <v>0</v>
      </c>
      <c r="H147" s="176">
        <v>0.00334</v>
      </c>
      <c r="I147" s="177">
        <f>E147*H147</f>
        <v>0.03006</v>
      </c>
      <c r="J147" s="104"/>
      <c r="K147" s="104"/>
      <c r="L147" s="100"/>
    </row>
    <row r="148" spans="1:12" s="101" customFormat="1" ht="14.25" customHeight="1">
      <c r="A148" s="166"/>
      <c r="B148" s="166"/>
      <c r="C148" s="165" t="s">
        <v>357</v>
      </c>
      <c r="D148" s="173"/>
      <c r="E148" s="174"/>
      <c r="F148" s="175"/>
      <c r="G148" s="174"/>
      <c r="H148" s="176"/>
      <c r="I148" s="177"/>
      <c r="J148" s="104"/>
      <c r="K148" s="104"/>
      <c r="L148" s="100"/>
    </row>
    <row r="149" spans="1:12" s="101" customFormat="1" ht="33.75" customHeight="1">
      <c r="A149" s="166"/>
      <c r="B149" s="166" t="s">
        <v>1236</v>
      </c>
      <c r="C149" s="165" t="s">
        <v>350</v>
      </c>
      <c r="D149" s="173" t="s">
        <v>1533</v>
      </c>
      <c r="E149" s="174">
        <v>4</v>
      </c>
      <c r="F149" s="175"/>
      <c r="G149" s="174">
        <f t="shared" si="4"/>
        <v>0</v>
      </c>
      <c r="H149" s="176">
        <v>0.00334</v>
      </c>
      <c r="I149" s="177">
        <f>E149*H149</f>
        <v>0.01336</v>
      </c>
      <c r="J149" s="104"/>
      <c r="K149" s="104"/>
      <c r="L149" s="100"/>
    </row>
    <row r="150" spans="1:12" s="101" customFormat="1" ht="13.5" customHeight="1">
      <c r="A150" s="166"/>
      <c r="B150" s="166"/>
      <c r="C150" s="165" t="s">
        <v>358</v>
      </c>
      <c r="D150" s="173"/>
      <c r="E150" s="174"/>
      <c r="F150" s="175"/>
      <c r="G150" s="174"/>
      <c r="H150" s="176"/>
      <c r="I150" s="177"/>
      <c r="J150" s="104"/>
      <c r="K150" s="104"/>
      <c r="L150" s="100"/>
    </row>
    <row r="151" spans="1:12" s="101" customFormat="1" ht="27" customHeight="1">
      <c r="A151" s="166">
        <v>16</v>
      </c>
      <c r="B151" s="166" t="s">
        <v>1094</v>
      </c>
      <c r="C151" s="165" t="s">
        <v>1093</v>
      </c>
      <c r="D151" s="173" t="s">
        <v>1133</v>
      </c>
      <c r="E151" s="174">
        <v>149.29</v>
      </c>
      <c r="F151" s="175"/>
      <c r="G151" s="174">
        <f t="shared" si="4"/>
        <v>0</v>
      </c>
      <c r="H151" s="176">
        <v>6E-05</v>
      </c>
      <c r="I151" s="177">
        <f>E151*H151</f>
        <v>0.008957399999999999</v>
      </c>
      <c r="J151" s="104"/>
      <c r="K151" s="104"/>
      <c r="L151" s="100"/>
    </row>
    <row r="152" spans="1:12" s="101" customFormat="1" ht="12.75" customHeight="1">
      <c r="A152" s="166">
        <v>17</v>
      </c>
      <c r="B152" s="166" t="s">
        <v>1488</v>
      </c>
      <c r="C152" s="165" t="s">
        <v>564</v>
      </c>
      <c r="D152" s="173" t="s">
        <v>1133</v>
      </c>
      <c r="E152" s="174">
        <v>2.9</v>
      </c>
      <c r="F152" s="175"/>
      <c r="G152" s="174">
        <f t="shared" si="4"/>
        <v>0</v>
      </c>
      <c r="H152" s="176">
        <v>0.002</v>
      </c>
      <c r="I152" s="177">
        <f>E152*H152</f>
        <v>0.0058</v>
      </c>
      <c r="J152" s="104"/>
      <c r="K152" s="104"/>
      <c r="L152" s="98"/>
    </row>
    <row r="153" spans="1:12" s="101" customFormat="1" ht="12.75" customHeight="1">
      <c r="A153" s="166"/>
      <c r="B153" s="166"/>
      <c r="C153" s="165" t="s">
        <v>359</v>
      </c>
      <c r="D153" s="173"/>
      <c r="E153" s="174"/>
      <c r="F153" s="175"/>
      <c r="G153" s="174"/>
      <c r="H153" s="176"/>
      <c r="I153" s="177"/>
      <c r="J153" s="104"/>
      <c r="K153" s="104"/>
      <c r="L153" s="98"/>
    </row>
    <row r="154" spans="1:12" s="101" customFormat="1" ht="13.5" customHeight="1">
      <c r="A154" s="166">
        <v>18</v>
      </c>
      <c r="B154" s="166" t="s">
        <v>1213</v>
      </c>
      <c r="C154" s="165" t="s">
        <v>565</v>
      </c>
      <c r="D154" s="173" t="s">
        <v>1133</v>
      </c>
      <c r="E154" s="174">
        <v>127.38</v>
      </c>
      <c r="F154" s="175"/>
      <c r="G154" s="174">
        <f t="shared" si="4"/>
        <v>0</v>
      </c>
      <c r="H154" s="176">
        <v>0.008</v>
      </c>
      <c r="I154" s="177">
        <f>E154*H154</f>
        <v>1.01904</v>
      </c>
      <c r="J154" s="104"/>
      <c r="K154" s="104"/>
      <c r="L154" s="98"/>
    </row>
    <row r="155" spans="1:12" s="101" customFormat="1" ht="13.5" customHeight="1">
      <c r="A155" s="166"/>
      <c r="B155" s="166"/>
      <c r="C155" s="165" t="s">
        <v>363</v>
      </c>
      <c r="D155" s="173" t="s">
        <v>1133</v>
      </c>
      <c r="E155" s="174"/>
      <c r="F155" s="175"/>
      <c r="G155" s="174"/>
      <c r="H155" s="176"/>
      <c r="I155" s="177"/>
      <c r="J155" s="104"/>
      <c r="K155" s="104"/>
      <c r="L155" s="98"/>
    </row>
    <row r="156" spans="1:12" s="101" customFormat="1" ht="13.5" customHeight="1">
      <c r="A156" s="166"/>
      <c r="B156" s="166"/>
      <c r="C156" s="165" t="s">
        <v>364</v>
      </c>
      <c r="D156" s="173" t="s">
        <v>1133</v>
      </c>
      <c r="E156" s="174"/>
      <c r="F156" s="175"/>
      <c r="G156" s="174"/>
      <c r="H156" s="176"/>
      <c r="I156" s="177"/>
      <c r="J156" s="104"/>
      <c r="K156" s="104"/>
      <c r="L156" s="98"/>
    </row>
    <row r="157" spans="1:12" s="101" customFormat="1" ht="13.5" customHeight="1">
      <c r="A157" s="166">
        <v>19</v>
      </c>
      <c r="B157" s="166" t="s">
        <v>1214</v>
      </c>
      <c r="C157" s="165" t="s">
        <v>1586</v>
      </c>
      <c r="D157" s="173" t="s">
        <v>1133</v>
      </c>
      <c r="E157" s="174">
        <v>4.14</v>
      </c>
      <c r="F157" s="175"/>
      <c r="G157" s="174">
        <f t="shared" si="4"/>
        <v>0</v>
      </c>
      <c r="H157" s="176">
        <v>0.002</v>
      </c>
      <c r="I157" s="177">
        <f>E157*H157</f>
        <v>0.00828</v>
      </c>
      <c r="J157" s="104"/>
      <c r="K157" s="104"/>
      <c r="L157" s="98"/>
    </row>
    <row r="158" spans="1:12" s="101" customFormat="1" ht="13.5" customHeight="1">
      <c r="A158" s="166"/>
      <c r="B158" s="166"/>
      <c r="C158" s="165" t="s">
        <v>365</v>
      </c>
      <c r="D158" s="173"/>
      <c r="E158" s="174"/>
      <c r="F158" s="175"/>
      <c r="G158" s="174"/>
      <c r="H158" s="176"/>
      <c r="I158" s="177"/>
      <c r="J158" s="104"/>
      <c r="K158" s="104"/>
      <c r="L158" s="98"/>
    </row>
    <row r="159" spans="1:12" s="101" customFormat="1" ht="13.5" customHeight="1">
      <c r="A159" s="166"/>
      <c r="B159" s="166" t="s">
        <v>1214</v>
      </c>
      <c r="C159" s="165" t="s">
        <v>366</v>
      </c>
      <c r="D159" s="173" t="s">
        <v>1133</v>
      </c>
      <c r="E159" s="174">
        <v>1.76</v>
      </c>
      <c r="F159" s="175"/>
      <c r="G159" s="174">
        <f>E159*F159</f>
        <v>0</v>
      </c>
      <c r="H159" s="176">
        <v>0.006</v>
      </c>
      <c r="I159" s="177">
        <f>E159*H159</f>
        <v>0.01056</v>
      </c>
      <c r="J159" s="104"/>
      <c r="K159" s="104"/>
      <c r="L159" s="98"/>
    </row>
    <row r="160" spans="1:12" s="101" customFormat="1" ht="13.5" customHeight="1">
      <c r="A160" s="166"/>
      <c r="B160" s="166"/>
      <c r="C160" s="165" t="s">
        <v>367</v>
      </c>
      <c r="D160" s="173"/>
      <c r="E160" s="174"/>
      <c r="F160" s="175"/>
      <c r="G160" s="174"/>
      <c r="H160" s="176"/>
      <c r="I160" s="177"/>
      <c r="J160" s="104"/>
      <c r="K160" s="104"/>
      <c r="L160" s="98"/>
    </row>
    <row r="161" spans="1:12" s="101" customFormat="1" ht="13.5" customHeight="1">
      <c r="A161" s="166">
        <v>20</v>
      </c>
      <c r="B161" s="166" t="s">
        <v>1215</v>
      </c>
      <c r="C161" s="165" t="s">
        <v>1615</v>
      </c>
      <c r="D161" s="173" t="s">
        <v>1133</v>
      </c>
      <c r="E161" s="174">
        <v>32.32</v>
      </c>
      <c r="F161" s="175"/>
      <c r="G161" s="174">
        <f t="shared" si="4"/>
        <v>0</v>
      </c>
      <c r="H161" s="176">
        <v>0.008</v>
      </c>
      <c r="I161" s="177">
        <f>E161*H161</f>
        <v>0.25856</v>
      </c>
      <c r="J161" s="104"/>
      <c r="K161" s="104"/>
      <c r="L161" s="100"/>
    </row>
    <row r="162" spans="1:12" s="101" customFormat="1" ht="13.5" customHeight="1">
      <c r="A162" s="166"/>
      <c r="B162" s="166"/>
      <c r="C162" s="165" t="s">
        <v>1270</v>
      </c>
      <c r="D162" s="173"/>
      <c r="E162" s="174"/>
      <c r="F162" s="175"/>
      <c r="G162" s="174"/>
      <c r="H162" s="176"/>
      <c r="I162" s="177"/>
      <c r="J162" s="104"/>
      <c r="K162" s="104"/>
      <c r="L162" s="100"/>
    </row>
    <row r="163" spans="1:12" s="101" customFormat="1" ht="12" customHeight="1">
      <c r="A163" s="166">
        <v>21</v>
      </c>
      <c r="B163" s="166" t="s">
        <v>1216</v>
      </c>
      <c r="C163" s="165" t="s">
        <v>1193</v>
      </c>
      <c r="D163" s="173" t="s">
        <v>1133</v>
      </c>
      <c r="E163" s="174">
        <v>47.56</v>
      </c>
      <c r="F163" s="175"/>
      <c r="G163" s="174">
        <f t="shared" si="4"/>
        <v>0</v>
      </c>
      <c r="H163" s="176">
        <v>0.0004</v>
      </c>
      <c r="I163" s="177">
        <f aca="true" t="shared" si="5" ref="I163:I180">E163*H163</f>
        <v>0.019024000000000003</v>
      </c>
      <c r="J163" s="104"/>
      <c r="K163" s="104"/>
      <c r="L163" s="98"/>
    </row>
    <row r="164" spans="1:12" s="101" customFormat="1" ht="12" customHeight="1">
      <c r="A164" s="166"/>
      <c r="B164" s="166"/>
      <c r="C164" s="165" t="s">
        <v>1271</v>
      </c>
      <c r="D164" s="173"/>
      <c r="E164" s="174"/>
      <c r="F164" s="175"/>
      <c r="G164" s="174"/>
      <c r="H164" s="176"/>
      <c r="I164" s="177"/>
      <c r="J164" s="104"/>
      <c r="K164" s="104"/>
      <c r="L164" s="98"/>
    </row>
    <row r="165" spans="1:12" s="101" customFormat="1" ht="22.5" customHeight="1">
      <c r="A165" s="166">
        <v>22</v>
      </c>
      <c r="B165" s="166" t="s">
        <v>1217</v>
      </c>
      <c r="C165" s="165" t="s">
        <v>1540</v>
      </c>
      <c r="D165" s="173" t="s">
        <v>1133</v>
      </c>
      <c r="E165" s="174">
        <v>8.6</v>
      </c>
      <c r="F165" s="175"/>
      <c r="G165" s="174">
        <f t="shared" si="4"/>
        <v>0</v>
      </c>
      <c r="H165" s="176">
        <v>0.009</v>
      </c>
      <c r="I165" s="177">
        <f t="shared" si="5"/>
        <v>0.0774</v>
      </c>
      <c r="J165" s="104"/>
      <c r="K165" s="104"/>
      <c r="L165" s="163"/>
    </row>
    <row r="166" spans="1:12" s="101" customFormat="1" ht="13.5" customHeight="1">
      <c r="A166" s="166"/>
      <c r="B166" s="166"/>
      <c r="C166" s="165" t="s">
        <v>1272</v>
      </c>
      <c r="D166" s="173"/>
      <c r="E166" s="174"/>
      <c r="F166" s="175"/>
      <c r="G166" s="174"/>
      <c r="H166" s="176"/>
      <c r="I166" s="177"/>
      <c r="J166" s="104"/>
      <c r="K166" s="104"/>
      <c r="L166" s="163"/>
    </row>
    <row r="167" spans="1:12" s="101" customFormat="1" ht="12" customHeight="1">
      <c r="A167" s="166">
        <v>23</v>
      </c>
      <c r="B167" s="166" t="s">
        <v>1616</v>
      </c>
      <c r="C167" s="165" t="s">
        <v>1497</v>
      </c>
      <c r="D167" s="173" t="s">
        <v>1533</v>
      </c>
      <c r="E167" s="174">
        <v>41.56</v>
      </c>
      <c r="F167" s="175"/>
      <c r="G167" s="174">
        <f t="shared" si="4"/>
        <v>0</v>
      </c>
      <c r="H167" s="176">
        <v>6E-05</v>
      </c>
      <c r="I167" s="177">
        <f t="shared" si="5"/>
        <v>0.0024936000000000003</v>
      </c>
      <c r="J167" s="104"/>
      <c r="K167" s="104"/>
      <c r="L167" s="98"/>
    </row>
    <row r="168" spans="1:12" s="101" customFormat="1" ht="12" customHeight="1">
      <c r="A168" s="166">
        <v>24</v>
      </c>
      <c r="B168" s="166" t="s">
        <v>1218</v>
      </c>
      <c r="C168" s="167" t="s">
        <v>1407</v>
      </c>
      <c r="D168" s="173" t="s">
        <v>1533</v>
      </c>
      <c r="E168" s="174">
        <v>43.64</v>
      </c>
      <c r="F168" s="175"/>
      <c r="G168" s="174">
        <f t="shared" si="4"/>
        <v>0</v>
      </c>
      <c r="H168" s="176">
        <v>0.0002</v>
      </c>
      <c r="I168" s="177">
        <f t="shared" si="5"/>
        <v>0.008728000000000001</v>
      </c>
      <c r="J168" s="104"/>
      <c r="K168" s="104"/>
      <c r="L168" s="100"/>
    </row>
    <row r="169" spans="1:12" s="101" customFormat="1" ht="12" customHeight="1">
      <c r="A169" s="166"/>
      <c r="B169" s="166"/>
      <c r="C169" s="167" t="s">
        <v>1273</v>
      </c>
      <c r="D169" s="173"/>
      <c r="E169" s="174"/>
      <c r="F169" s="175"/>
      <c r="G169" s="174"/>
      <c r="H169" s="176"/>
      <c r="I169" s="177"/>
      <c r="J169" s="104"/>
      <c r="K169" s="104"/>
      <c r="L169" s="100"/>
    </row>
    <row r="170" spans="1:12" s="101" customFormat="1" ht="12" customHeight="1">
      <c r="A170" s="166">
        <v>25</v>
      </c>
      <c r="B170" s="166" t="s">
        <v>1164</v>
      </c>
      <c r="C170" s="165" t="s">
        <v>1617</v>
      </c>
      <c r="D170" s="173" t="s">
        <v>1533</v>
      </c>
      <c r="E170" s="174">
        <v>138.06</v>
      </c>
      <c r="F170" s="175"/>
      <c r="G170" s="174">
        <f t="shared" si="4"/>
        <v>0</v>
      </c>
      <c r="H170" s="176">
        <v>0.00025</v>
      </c>
      <c r="I170" s="177">
        <f t="shared" si="5"/>
        <v>0.034515000000000004</v>
      </c>
      <c r="J170" s="104"/>
      <c r="K170" s="104"/>
      <c r="L170" s="98"/>
    </row>
    <row r="171" spans="1:12" s="101" customFormat="1" ht="12" customHeight="1">
      <c r="A171" s="166">
        <v>26</v>
      </c>
      <c r="B171" s="166" t="s">
        <v>1219</v>
      </c>
      <c r="C171" s="167" t="s">
        <v>1194</v>
      </c>
      <c r="D171" s="173" t="s">
        <v>1533</v>
      </c>
      <c r="E171" s="174">
        <v>59.43</v>
      </c>
      <c r="F171" s="175"/>
      <c r="G171" s="174">
        <f t="shared" si="4"/>
        <v>0</v>
      </c>
      <c r="H171" s="176">
        <v>0.0002</v>
      </c>
      <c r="I171" s="177">
        <f t="shared" si="5"/>
        <v>0.011886</v>
      </c>
      <c r="J171" s="104"/>
      <c r="K171" s="104"/>
      <c r="L171" s="100"/>
    </row>
    <row r="172" spans="1:12" s="101" customFormat="1" ht="13.5" customHeight="1">
      <c r="A172" s="166">
        <v>27</v>
      </c>
      <c r="B172" s="166" t="s">
        <v>1220</v>
      </c>
      <c r="C172" s="165" t="s">
        <v>1195</v>
      </c>
      <c r="D172" s="173" t="s">
        <v>1533</v>
      </c>
      <c r="E172" s="174">
        <v>22.89</v>
      </c>
      <c r="F172" s="175"/>
      <c r="G172" s="174">
        <f t="shared" si="4"/>
        <v>0</v>
      </c>
      <c r="H172" s="176">
        <v>0.0002</v>
      </c>
      <c r="I172" s="177">
        <f t="shared" si="5"/>
        <v>0.0045780000000000005</v>
      </c>
      <c r="J172" s="104"/>
      <c r="K172" s="104"/>
      <c r="L172" s="100"/>
    </row>
    <row r="173" spans="1:12" s="101" customFormat="1" ht="12" customHeight="1">
      <c r="A173" s="166">
        <v>28</v>
      </c>
      <c r="B173" s="166" t="s">
        <v>1221</v>
      </c>
      <c r="C173" s="165" t="s">
        <v>1482</v>
      </c>
      <c r="D173" s="173" t="s">
        <v>1533</v>
      </c>
      <c r="E173" s="174">
        <v>39.69</v>
      </c>
      <c r="F173" s="175"/>
      <c r="G173" s="174">
        <f t="shared" si="4"/>
        <v>0</v>
      </c>
      <c r="H173" s="176">
        <v>0.0002</v>
      </c>
      <c r="I173" s="177">
        <f t="shared" si="5"/>
        <v>0.007938</v>
      </c>
      <c r="J173" s="104"/>
      <c r="K173" s="104"/>
      <c r="L173" s="100"/>
    </row>
    <row r="174" spans="1:12" s="101" customFormat="1" ht="12" customHeight="1">
      <c r="A174" s="166">
        <v>29</v>
      </c>
      <c r="B174" s="166" t="s">
        <v>1222</v>
      </c>
      <c r="C174" s="165" t="s">
        <v>554</v>
      </c>
      <c r="D174" s="173" t="s">
        <v>1533</v>
      </c>
      <c r="E174" s="174">
        <v>19.74</v>
      </c>
      <c r="F174" s="175"/>
      <c r="G174" s="174">
        <f t="shared" si="4"/>
        <v>0</v>
      </c>
      <c r="H174" s="176">
        <v>0.0002</v>
      </c>
      <c r="I174" s="177">
        <f t="shared" si="5"/>
        <v>0.003948</v>
      </c>
      <c r="J174" s="104"/>
      <c r="K174" s="104"/>
      <c r="L174" s="100"/>
    </row>
    <row r="175" spans="1:12" s="101" customFormat="1" ht="12" customHeight="1">
      <c r="A175" s="166">
        <v>30</v>
      </c>
      <c r="B175" s="166" t="s">
        <v>1223</v>
      </c>
      <c r="C175" s="165" t="s">
        <v>1141</v>
      </c>
      <c r="D175" s="173" t="s">
        <v>1533</v>
      </c>
      <c r="E175" s="174">
        <v>3.21</v>
      </c>
      <c r="F175" s="175"/>
      <c r="G175" s="174">
        <f>E175*F175</f>
        <v>0</v>
      </c>
      <c r="H175" s="176">
        <v>0.0002</v>
      </c>
      <c r="I175" s="177">
        <f>E175*H175</f>
        <v>0.000642</v>
      </c>
      <c r="J175" s="104"/>
      <c r="K175" s="104"/>
      <c r="L175" s="100"/>
    </row>
    <row r="176" spans="1:12" s="101" customFormat="1" ht="22.5" customHeight="1">
      <c r="A176" s="166">
        <v>31</v>
      </c>
      <c r="B176" s="166" t="s">
        <v>1355</v>
      </c>
      <c r="C176" s="167" t="s">
        <v>1356</v>
      </c>
      <c r="D176" s="173" t="s">
        <v>1133</v>
      </c>
      <c r="E176" s="174">
        <v>157.71</v>
      </c>
      <c r="F176" s="175"/>
      <c r="G176" s="174">
        <f t="shared" si="4"/>
        <v>0</v>
      </c>
      <c r="H176" s="176">
        <v>0.00268</v>
      </c>
      <c r="I176" s="177">
        <f t="shared" si="5"/>
        <v>0.42266280000000006</v>
      </c>
      <c r="J176" s="104"/>
      <c r="K176" s="104"/>
      <c r="L176" s="163"/>
    </row>
    <row r="177" spans="1:12" s="101" customFormat="1" ht="13.5" customHeight="1">
      <c r="A177" s="166"/>
      <c r="B177" s="166"/>
      <c r="C177" s="167" t="s">
        <v>1274</v>
      </c>
      <c r="D177" s="173"/>
      <c r="E177" s="174"/>
      <c r="F177" s="175"/>
      <c r="G177" s="174"/>
      <c r="H177" s="176"/>
      <c r="I177" s="177"/>
      <c r="J177" s="104"/>
      <c r="K177" s="104"/>
      <c r="L177" s="163"/>
    </row>
    <row r="178" spans="1:12" s="101" customFormat="1" ht="22.5" customHeight="1">
      <c r="A178" s="166">
        <v>32</v>
      </c>
      <c r="B178" s="166" t="s">
        <v>1224</v>
      </c>
      <c r="C178" s="165" t="s">
        <v>1429</v>
      </c>
      <c r="D178" s="173" t="s">
        <v>1133</v>
      </c>
      <c r="E178" s="174">
        <v>33.89</v>
      </c>
      <c r="F178" s="175"/>
      <c r="G178" s="174">
        <f t="shared" si="4"/>
        <v>0</v>
      </c>
      <c r="H178" s="176">
        <v>0.0005</v>
      </c>
      <c r="I178" s="177">
        <f t="shared" si="5"/>
        <v>0.016945</v>
      </c>
      <c r="J178" s="104"/>
      <c r="K178" s="104"/>
      <c r="L178" s="98"/>
    </row>
    <row r="179" spans="1:12" s="101" customFormat="1" ht="14.25" customHeight="1">
      <c r="A179" s="166"/>
      <c r="B179" s="166"/>
      <c r="C179" s="165" t="s">
        <v>1275</v>
      </c>
      <c r="D179" s="173"/>
      <c r="E179" s="174"/>
      <c r="F179" s="175"/>
      <c r="G179" s="174"/>
      <c r="H179" s="176"/>
      <c r="I179" s="177"/>
      <c r="J179" s="104"/>
      <c r="K179" s="104"/>
      <c r="L179" s="98"/>
    </row>
    <row r="180" spans="1:12" s="101" customFormat="1" ht="23.25" customHeight="1">
      <c r="A180" s="166">
        <v>33</v>
      </c>
      <c r="B180" s="166" t="s">
        <v>1305</v>
      </c>
      <c r="C180" s="165" t="s">
        <v>677</v>
      </c>
      <c r="D180" s="173" t="s">
        <v>1133</v>
      </c>
      <c r="E180" s="174">
        <v>4.78</v>
      </c>
      <c r="F180" s="175"/>
      <c r="G180" s="174">
        <f t="shared" si="4"/>
        <v>0</v>
      </c>
      <c r="H180" s="176">
        <v>0.192</v>
      </c>
      <c r="I180" s="177">
        <f t="shared" si="5"/>
        <v>0.91776</v>
      </c>
      <c r="J180" s="104"/>
      <c r="K180" s="104"/>
      <c r="L180" s="100"/>
    </row>
    <row r="181" spans="1:12" s="101" customFormat="1" ht="10.5" customHeight="1">
      <c r="A181" s="166">
        <v>34</v>
      </c>
      <c r="B181" s="166" t="s">
        <v>1594</v>
      </c>
      <c r="C181" s="167" t="s">
        <v>1593</v>
      </c>
      <c r="D181" s="173" t="s">
        <v>1133</v>
      </c>
      <c r="E181" s="174">
        <v>38.96</v>
      </c>
      <c r="F181" s="175"/>
      <c r="G181" s="174">
        <f>E181*F181</f>
        <v>0</v>
      </c>
      <c r="H181" s="176">
        <v>0.09868</v>
      </c>
      <c r="I181" s="177">
        <f>E181*H181</f>
        <v>3.8445728000000003</v>
      </c>
      <c r="J181" s="104"/>
      <c r="K181" s="104"/>
      <c r="L181" s="98"/>
    </row>
    <row r="182" spans="1:12" s="101" customFormat="1" ht="10.5" customHeight="1">
      <c r="A182" s="166"/>
      <c r="B182" s="166"/>
      <c r="C182" s="167" t="s">
        <v>1276</v>
      </c>
      <c r="D182" s="173"/>
      <c r="E182" s="174"/>
      <c r="F182" s="175"/>
      <c r="G182" s="174"/>
      <c r="H182" s="176"/>
      <c r="I182" s="177"/>
      <c r="J182" s="104"/>
      <c r="K182" s="104"/>
      <c r="L182" s="98"/>
    </row>
    <row r="183" spans="1:12" s="101" customFormat="1" ht="12.75" customHeight="1">
      <c r="A183" s="166">
        <v>35</v>
      </c>
      <c r="B183" s="166" t="s">
        <v>1577</v>
      </c>
      <c r="C183" s="165" t="s">
        <v>1312</v>
      </c>
      <c r="D183" s="173" t="s">
        <v>1567</v>
      </c>
      <c r="E183" s="174">
        <v>9</v>
      </c>
      <c r="F183" s="175"/>
      <c r="G183" s="174">
        <f>E183*F183</f>
        <v>0</v>
      </c>
      <c r="H183" s="176">
        <v>0.01698</v>
      </c>
      <c r="I183" s="177">
        <f>E183*H183</f>
        <v>0.15281999999999998</v>
      </c>
      <c r="J183" s="104"/>
      <c r="K183" s="104"/>
      <c r="L183" s="100"/>
    </row>
    <row r="184" spans="1:12" s="101" customFormat="1" ht="13.5" customHeight="1">
      <c r="A184" s="166">
        <v>36</v>
      </c>
      <c r="B184" s="166" t="s">
        <v>1306</v>
      </c>
      <c r="C184" s="165" t="s">
        <v>676</v>
      </c>
      <c r="D184" s="173" t="s">
        <v>1567</v>
      </c>
      <c r="E184" s="174">
        <v>9</v>
      </c>
      <c r="F184" s="175"/>
      <c r="G184" s="174">
        <f>E184*F184</f>
        <v>0</v>
      </c>
      <c r="H184" s="176">
        <v>0.015</v>
      </c>
      <c r="I184" s="177">
        <f>E184*H184</f>
        <v>0.135</v>
      </c>
      <c r="J184" s="104"/>
      <c r="K184" s="104"/>
      <c r="L184" s="100"/>
    </row>
    <row r="185" spans="1:12" s="101" customFormat="1" ht="10.5" customHeight="1">
      <c r="A185" s="69"/>
      <c r="B185" s="69"/>
      <c r="C185" s="76"/>
      <c r="D185" s="71"/>
      <c r="E185" s="95"/>
      <c r="F185" s="121"/>
      <c r="G185" s="95"/>
      <c r="H185" s="102"/>
      <c r="I185" s="103"/>
      <c r="J185" s="104"/>
      <c r="K185" s="104"/>
      <c r="L185" s="100"/>
    </row>
    <row r="186" spans="1:12" s="101" customFormat="1" ht="13.5" customHeight="1">
      <c r="A186" s="69">
        <f>A108</f>
        <v>6</v>
      </c>
      <c r="B186" s="69"/>
      <c r="C186" s="76" t="str">
        <f>C108</f>
        <v>Úpravy povrchů, podlahy, osazování</v>
      </c>
      <c r="D186" s="71" t="s">
        <v>1530</v>
      </c>
      <c r="E186" s="95"/>
      <c r="F186" s="121"/>
      <c r="G186" s="95">
        <f>SUM(G108:G185)</f>
        <v>0</v>
      </c>
      <c r="H186" s="102"/>
      <c r="I186" s="103">
        <f>SUM(I110:I185)</f>
        <v>34.1877139</v>
      </c>
      <c r="J186" s="104"/>
      <c r="K186" s="104"/>
      <c r="L186" s="100"/>
    </row>
    <row r="187" spans="1:12" s="101" customFormat="1" ht="13.5" customHeight="1">
      <c r="A187" s="69"/>
      <c r="B187" s="69"/>
      <c r="C187" s="76"/>
      <c r="D187" s="71"/>
      <c r="E187" s="95"/>
      <c r="F187" s="121"/>
      <c r="G187" s="95"/>
      <c r="H187" s="102"/>
      <c r="I187" s="103"/>
      <c r="J187" s="104"/>
      <c r="K187" s="104"/>
      <c r="L187" s="100"/>
    </row>
    <row r="188" spans="1:12" s="101" customFormat="1" ht="13.5" customHeight="1">
      <c r="A188" s="69"/>
      <c r="B188" s="69"/>
      <c r="C188" s="76"/>
      <c r="D188" s="71"/>
      <c r="E188" s="95"/>
      <c r="F188" s="121"/>
      <c r="G188" s="95"/>
      <c r="H188" s="102"/>
      <c r="I188" s="103"/>
      <c r="J188" s="104"/>
      <c r="K188" s="104"/>
      <c r="L188" s="100"/>
    </row>
    <row r="189" spans="1:12" s="101" customFormat="1" ht="13.5" customHeight="1">
      <c r="A189" s="69"/>
      <c r="B189" s="105"/>
      <c r="C189" s="76"/>
      <c r="D189" s="71"/>
      <c r="E189" s="95"/>
      <c r="F189" s="121"/>
      <c r="G189" s="95"/>
      <c r="H189" s="102"/>
      <c r="I189" s="103"/>
      <c r="J189" s="104"/>
      <c r="K189" s="104"/>
      <c r="L189" s="100"/>
    </row>
    <row r="190" spans="1:12" s="101" customFormat="1" ht="23.25" customHeight="1">
      <c r="A190" s="69">
        <v>93</v>
      </c>
      <c r="B190" s="69"/>
      <c r="C190" s="76" t="s">
        <v>1153</v>
      </c>
      <c r="D190" s="71"/>
      <c r="E190" s="95"/>
      <c r="F190" s="121"/>
      <c r="G190" s="95"/>
      <c r="H190" s="102"/>
      <c r="I190" s="103"/>
      <c r="J190" s="104"/>
      <c r="K190" s="104"/>
      <c r="L190" s="100" t="s">
        <v>1045</v>
      </c>
    </row>
    <row r="191" spans="1:12" s="101" customFormat="1" ht="13.5" customHeight="1">
      <c r="A191" s="69"/>
      <c r="B191" s="69"/>
      <c r="C191" s="76"/>
      <c r="D191" s="71"/>
      <c r="E191" s="95"/>
      <c r="F191" s="121"/>
      <c r="G191" s="95"/>
      <c r="H191" s="102"/>
      <c r="I191" s="103"/>
      <c r="J191" s="104"/>
      <c r="K191" s="104"/>
      <c r="L191" s="100"/>
    </row>
    <row r="192" spans="1:12" s="101" customFormat="1" ht="12" customHeight="1">
      <c r="A192" s="166">
        <v>1</v>
      </c>
      <c r="B192" s="166" t="s">
        <v>1154</v>
      </c>
      <c r="C192" s="167" t="s">
        <v>1155</v>
      </c>
      <c r="D192" s="173" t="s">
        <v>1133</v>
      </c>
      <c r="E192" s="174">
        <v>419.5</v>
      </c>
      <c r="F192" s="175"/>
      <c r="G192" s="174">
        <f>E192*F192</f>
        <v>0</v>
      </c>
      <c r="H192" s="176">
        <v>0.0004</v>
      </c>
      <c r="I192" s="177">
        <f>E192*H192</f>
        <v>0.1678</v>
      </c>
      <c r="J192" s="104"/>
      <c r="K192" s="104"/>
      <c r="L192" s="100"/>
    </row>
    <row r="193" spans="1:12" s="101" customFormat="1" ht="12" customHeight="1">
      <c r="A193" s="166"/>
      <c r="B193" s="166"/>
      <c r="C193" s="167" t="s">
        <v>1277</v>
      </c>
      <c r="D193" s="173"/>
      <c r="E193" s="174"/>
      <c r="F193" s="175"/>
      <c r="G193" s="174"/>
      <c r="H193" s="176"/>
      <c r="I193" s="177"/>
      <c r="J193" s="104"/>
      <c r="K193" s="104"/>
      <c r="L193" s="100"/>
    </row>
    <row r="194" spans="1:12" s="101" customFormat="1" ht="22.5" customHeight="1">
      <c r="A194" s="166">
        <v>2</v>
      </c>
      <c r="B194" s="166" t="s">
        <v>1104</v>
      </c>
      <c r="C194" s="167" t="s">
        <v>1105</v>
      </c>
      <c r="D194" s="173" t="s">
        <v>1133</v>
      </c>
      <c r="E194" s="174">
        <v>110</v>
      </c>
      <c r="F194" s="175"/>
      <c r="G194" s="174">
        <f>E194*F194</f>
        <v>0</v>
      </c>
      <c r="H194" s="176">
        <v>4E-05</v>
      </c>
      <c r="I194" s="177">
        <f>E194*H194</f>
        <v>0.0044</v>
      </c>
      <c r="J194" s="104"/>
      <c r="K194" s="104"/>
      <c r="L194" s="100"/>
    </row>
    <row r="195" spans="1:12" s="101" customFormat="1" ht="22.5" customHeight="1">
      <c r="A195" s="166">
        <v>3</v>
      </c>
      <c r="B195" s="166" t="s">
        <v>1588</v>
      </c>
      <c r="C195" s="165" t="s">
        <v>1548</v>
      </c>
      <c r="D195" s="173" t="s">
        <v>1133</v>
      </c>
      <c r="E195" s="174">
        <v>370.48</v>
      </c>
      <c r="F195" s="175"/>
      <c r="G195" s="174">
        <f aca="true" t="shared" si="6" ref="G195:G203">E195*F195</f>
        <v>0</v>
      </c>
      <c r="H195" s="176">
        <v>0.008</v>
      </c>
      <c r="I195" s="177">
        <f>E195*H195</f>
        <v>2.9638400000000003</v>
      </c>
      <c r="J195" s="104"/>
      <c r="K195" s="104"/>
      <c r="L195" s="100"/>
    </row>
    <row r="196" spans="1:12" s="101" customFormat="1" ht="14.25" customHeight="1">
      <c r="A196" s="166"/>
      <c r="B196" s="166"/>
      <c r="C196" s="165" t="s">
        <v>1278</v>
      </c>
      <c r="D196" s="173"/>
      <c r="E196" s="174"/>
      <c r="F196" s="175"/>
      <c r="G196" s="174"/>
      <c r="H196" s="176"/>
      <c r="I196" s="177"/>
      <c r="J196" s="104"/>
      <c r="K196" s="104"/>
      <c r="L196" s="100"/>
    </row>
    <row r="197" spans="1:12" s="101" customFormat="1" ht="13.5" customHeight="1">
      <c r="A197" s="166">
        <v>4</v>
      </c>
      <c r="B197" s="166" t="s">
        <v>1549</v>
      </c>
      <c r="C197" s="165" t="s">
        <v>1186</v>
      </c>
      <c r="D197" s="173" t="s">
        <v>1133</v>
      </c>
      <c r="E197" s="174">
        <f>E195*60</f>
        <v>22228.800000000003</v>
      </c>
      <c r="F197" s="175"/>
      <c r="G197" s="174">
        <f t="shared" si="6"/>
        <v>0</v>
      </c>
      <c r="H197" s="176"/>
      <c r="I197" s="177"/>
      <c r="J197" s="104"/>
      <c r="K197" s="104"/>
      <c r="L197" s="100"/>
    </row>
    <row r="198" spans="1:12" s="101" customFormat="1" ht="21" customHeight="1">
      <c r="A198" s="166">
        <v>5</v>
      </c>
      <c r="B198" s="166" t="s">
        <v>1190</v>
      </c>
      <c r="C198" s="165" t="s">
        <v>569</v>
      </c>
      <c r="D198" s="173" t="s">
        <v>1133</v>
      </c>
      <c r="E198" s="174">
        <f>E195</f>
        <v>370.48</v>
      </c>
      <c r="F198" s="175"/>
      <c r="G198" s="174">
        <f t="shared" si="6"/>
        <v>0</v>
      </c>
      <c r="H198" s="176">
        <v>0.008</v>
      </c>
      <c r="I198" s="177">
        <f>E198*H198</f>
        <v>2.9638400000000003</v>
      </c>
      <c r="J198" s="104"/>
      <c r="K198" s="104"/>
      <c r="L198" s="100"/>
    </row>
    <row r="199" spans="1:12" s="101" customFormat="1" ht="25.5" customHeight="1">
      <c r="A199" s="166">
        <v>6</v>
      </c>
      <c r="B199" s="166" t="s">
        <v>1279</v>
      </c>
      <c r="C199" s="165" t="s">
        <v>1280</v>
      </c>
      <c r="D199" s="173" t="s">
        <v>1133</v>
      </c>
      <c r="E199" s="174">
        <v>329.7</v>
      </c>
      <c r="F199" s="175"/>
      <c r="G199" s="174">
        <f>E199*F199</f>
        <v>0</v>
      </c>
      <c r="H199" s="176">
        <v>0.015</v>
      </c>
      <c r="I199" s="177">
        <f>E199*H199</f>
        <v>4.9455</v>
      </c>
      <c r="J199" s="104"/>
      <c r="K199" s="104"/>
      <c r="L199" s="100"/>
    </row>
    <row r="200" spans="1:12" s="101" customFormat="1" ht="16.5" customHeight="1">
      <c r="A200" s="166"/>
      <c r="B200" s="166"/>
      <c r="C200" s="165" t="s">
        <v>1281</v>
      </c>
      <c r="D200" s="173"/>
      <c r="E200" s="174"/>
      <c r="F200" s="175"/>
      <c r="G200" s="174"/>
      <c r="H200" s="176"/>
      <c r="I200" s="177"/>
      <c r="J200" s="104"/>
      <c r="K200" s="104"/>
      <c r="L200" s="100"/>
    </row>
    <row r="201" spans="1:12" s="101" customFormat="1" ht="13.5" customHeight="1">
      <c r="A201" s="166">
        <v>7</v>
      </c>
      <c r="B201" s="166" t="s">
        <v>1189</v>
      </c>
      <c r="C201" s="165" t="s">
        <v>1110</v>
      </c>
      <c r="D201" s="173" t="s">
        <v>1473</v>
      </c>
      <c r="E201" s="174">
        <v>2</v>
      </c>
      <c r="F201" s="175"/>
      <c r="G201" s="174">
        <f t="shared" si="6"/>
        <v>0</v>
      </c>
      <c r="H201" s="176"/>
      <c r="I201" s="177"/>
      <c r="J201" s="104"/>
      <c r="K201" s="104"/>
      <c r="L201" s="100"/>
    </row>
    <row r="202" spans="1:12" s="101" customFormat="1" ht="25.5" customHeight="1">
      <c r="A202" s="166">
        <v>8</v>
      </c>
      <c r="B202" s="166" t="s">
        <v>1308</v>
      </c>
      <c r="C202" s="167" t="s">
        <v>678</v>
      </c>
      <c r="D202" s="173" t="s">
        <v>1371</v>
      </c>
      <c r="E202" s="174">
        <v>1</v>
      </c>
      <c r="F202" s="175"/>
      <c r="G202" s="174">
        <f>E202*F202</f>
        <v>0</v>
      </c>
      <c r="H202" s="176">
        <v>0.15</v>
      </c>
      <c r="I202" s="177">
        <f>E202*H202</f>
        <v>0.15</v>
      </c>
      <c r="J202" s="104"/>
      <c r="K202" s="104"/>
      <c r="L202" s="100"/>
    </row>
    <row r="203" spans="1:12" s="101" customFormat="1" ht="22.5" customHeight="1">
      <c r="A203" s="166">
        <v>9</v>
      </c>
      <c r="B203" s="166" t="s">
        <v>1086</v>
      </c>
      <c r="C203" s="167" t="s">
        <v>1786</v>
      </c>
      <c r="D203" s="173" t="s">
        <v>1371</v>
      </c>
      <c r="E203" s="174">
        <v>1</v>
      </c>
      <c r="F203" s="175"/>
      <c r="G203" s="174">
        <f t="shared" si="6"/>
        <v>0</v>
      </c>
      <c r="H203" s="176">
        <v>0.15</v>
      </c>
      <c r="I203" s="177">
        <f>E203*H203</f>
        <v>0.15</v>
      </c>
      <c r="J203" s="104"/>
      <c r="K203" s="104"/>
      <c r="L203" s="100"/>
    </row>
    <row r="204" spans="1:12" s="101" customFormat="1" ht="24" customHeight="1">
      <c r="A204" s="166">
        <v>10</v>
      </c>
      <c r="B204" s="166" t="s">
        <v>1087</v>
      </c>
      <c r="C204" s="167" t="s">
        <v>1079</v>
      </c>
      <c r="D204" s="173" t="s">
        <v>1473</v>
      </c>
      <c r="E204" s="174">
        <v>50</v>
      </c>
      <c r="F204" s="175"/>
      <c r="G204" s="174">
        <f>E204*F204</f>
        <v>0</v>
      </c>
      <c r="H204" s="176">
        <v>0</v>
      </c>
      <c r="I204" s="177"/>
      <c r="J204" s="104"/>
      <c r="K204" s="104"/>
      <c r="L204" s="100"/>
    </row>
    <row r="205" spans="1:12" s="101" customFormat="1" ht="15.75" customHeight="1">
      <c r="A205" s="166">
        <v>11</v>
      </c>
      <c r="B205" s="166" t="s">
        <v>679</v>
      </c>
      <c r="C205" s="167" t="s">
        <v>1226</v>
      </c>
      <c r="D205" s="173" t="s">
        <v>1567</v>
      </c>
      <c r="E205" s="174">
        <v>2</v>
      </c>
      <c r="F205" s="175"/>
      <c r="G205" s="174">
        <f>E205*F205</f>
        <v>0</v>
      </c>
      <c r="H205" s="176"/>
      <c r="I205" s="177"/>
      <c r="J205" s="104"/>
      <c r="K205" s="104"/>
      <c r="L205" s="100"/>
    </row>
    <row r="206" spans="1:12" s="101" customFormat="1" ht="22.5" customHeight="1">
      <c r="A206" s="166">
        <v>12</v>
      </c>
      <c r="B206" s="166" t="s">
        <v>1225</v>
      </c>
      <c r="C206" s="165" t="s">
        <v>1066</v>
      </c>
      <c r="D206" s="173" t="s">
        <v>1371</v>
      </c>
      <c r="E206" s="174">
        <v>1</v>
      </c>
      <c r="F206" s="175"/>
      <c r="G206" s="174">
        <f>E206*F206</f>
        <v>0</v>
      </c>
      <c r="H206" s="176"/>
      <c r="I206" s="177"/>
      <c r="J206" s="104"/>
      <c r="K206" s="104"/>
      <c r="L206" s="100"/>
    </row>
    <row r="207" spans="1:12" s="101" customFormat="1" ht="13.5" customHeight="1">
      <c r="A207" s="69"/>
      <c r="B207" s="69"/>
      <c r="C207" s="76"/>
      <c r="D207" s="71"/>
      <c r="E207" s="95"/>
      <c r="F207" s="121"/>
      <c r="G207" s="95"/>
      <c r="H207" s="102"/>
      <c r="I207" s="103"/>
      <c r="J207" s="104"/>
      <c r="K207" s="104"/>
      <c r="L207" s="100"/>
    </row>
    <row r="208" spans="1:12" s="101" customFormat="1" ht="13.5" customHeight="1">
      <c r="A208" s="69">
        <f>A190</f>
        <v>93</v>
      </c>
      <c r="B208" s="69"/>
      <c r="C208" s="76" t="str">
        <f>C190</f>
        <v>Dokončující konstrukce a práce</v>
      </c>
      <c r="D208" s="71" t="s">
        <v>1530</v>
      </c>
      <c r="E208" s="95"/>
      <c r="F208" s="121"/>
      <c r="G208" s="95">
        <f>SUM(G192:G207)</f>
        <v>0</v>
      </c>
      <c r="H208" s="102"/>
      <c r="I208" s="103">
        <f>SUM(I192:I207)</f>
        <v>11.345380000000002</v>
      </c>
      <c r="J208" s="104"/>
      <c r="K208" s="104"/>
      <c r="L208" s="100"/>
    </row>
    <row r="209" spans="1:12" s="101" customFormat="1" ht="13.5" customHeight="1">
      <c r="A209" s="69"/>
      <c r="B209" s="69"/>
      <c r="C209" s="76"/>
      <c r="D209" s="71"/>
      <c r="E209" s="95"/>
      <c r="F209" s="121"/>
      <c r="G209" s="95"/>
      <c r="H209" s="102"/>
      <c r="I209" s="103"/>
      <c r="J209" s="104"/>
      <c r="K209" s="104"/>
      <c r="L209" s="100"/>
    </row>
    <row r="210" spans="1:12" s="101" customFormat="1" ht="13.5" customHeight="1">
      <c r="A210" s="69"/>
      <c r="B210" s="69"/>
      <c r="C210" s="76"/>
      <c r="D210" s="71"/>
      <c r="E210" s="95"/>
      <c r="F210" s="121"/>
      <c r="G210" s="95"/>
      <c r="H210" s="102"/>
      <c r="I210" s="103"/>
      <c r="J210" s="104"/>
      <c r="K210" s="104"/>
      <c r="L210" s="100"/>
    </row>
    <row r="211" spans="1:12" s="101" customFormat="1" ht="13.5" customHeight="1">
      <c r="A211" s="69"/>
      <c r="B211" s="69"/>
      <c r="C211" s="76"/>
      <c r="D211" s="71"/>
      <c r="E211" s="95"/>
      <c r="F211" s="121"/>
      <c r="G211" s="95"/>
      <c r="H211" s="102"/>
      <c r="I211" s="103"/>
      <c r="J211" s="104"/>
      <c r="K211" s="104"/>
      <c r="L211" s="100"/>
    </row>
    <row r="212" spans="1:12" s="101" customFormat="1" ht="13.5" customHeight="1">
      <c r="A212" s="69">
        <v>96</v>
      </c>
      <c r="B212" s="69"/>
      <c r="C212" s="76" t="s">
        <v>1156</v>
      </c>
      <c r="D212" s="71"/>
      <c r="E212" s="95"/>
      <c r="F212" s="121"/>
      <c r="G212" s="95"/>
      <c r="H212" s="106"/>
      <c r="I212" s="107"/>
      <c r="J212" s="104"/>
      <c r="K212" s="104"/>
      <c r="L212" s="100" t="s">
        <v>1046</v>
      </c>
    </row>
    <row r="213" spans="1:12" s="101" customFormat="1" ht="13.5" customHeight="1">
      <c r="A213" s="69"/>
      <c r="B213" s="69"/>
      <c r="C213" s="76"/>
      <c r="D213" s="71"/>
      <c r="E213" s="95"/>
      <c r="F213" s="121"/>
      <c r="G213" s="95"/>
      <c r="H213" s="102"/>
      <c r="I213" s="103"/>
      <c r="J213" s="104"/>
      <c r="K213" s="104"/>
      <c r="L213" s="100"/>
    </row>
    <row r="214" spans="1:12" s="101" customFormat="1" ht="13.5" customHeight="1">
      <c r="A214" s="69">
        <v>1</v>
      </c>
      <c r="B214" s="109" t="s">
        <v>1163</v>
      </c>
      <c r="C214" s="110" t="s">
        <v>566</v>
      </c>
      <c r="D214" s="111" t="s">
        <v>1533</v>
      </c>
      <c r="E214" s="121">
        <v>59.29</v>
      </c>
      <c r="F214" s="121"/>
      <c r="G214" s="95">
        <f>E214*F214</f>
        <v>0</v>
      </c>
      <c r="H214" s="108"/>
      <c r="I214" s="104"/>
      <c r="J214" s="103">
        <v>0.00191</v>
      </c>
      <c r="K214" s="103">
        <f>E214*J214</f>
        <v>0.1132439</v>
      </c>
      <c r="L214" s="100"/>
    </row>
    <row r="215" spans="1:12" s="101" customFormat="1" ht="13.5" customHeight="1">
      <c r="A215" s="69"/>
      <c r="B215" s="109"/>
      <c r="C215" s="110" t="s">
        <v>1295</v>
      </c>
      <c r="D215" s="111"/>
      <c r="E215" s="121"/>
      <c r="F215" s="121"/>
      <c r="G215" s="95"/>
      <c r="H215" s="108"/>
      <c r="I215" s="104"/>
      <c r="J215" s="103"/>
      <c r="K215" s="103"/>
      <c r="L215" s="100"/>
    </row>
    <row r="216" spans="1:12" s="101" customFormat="1" ht="13.5" customHeight="1">
      <c r="A216" s="69">
        <v>2</v>
      </c>
      <c r="B216" s="415" t="s">
        <v>1291</v>
      </c>
      <c r="C216" s="416" t="s">
        <v>1292</v>
      </c>
      <c r="D216" s="417" t="s">
        <v>1533</v>
      </c>
      <c r="E216" s="175">
        <v>56.8</v>
      </c>
      <c r="F216" s="175"/>
      <c r="G216" s="174">
        <f>E216*F216</f>
        <v>0</v>
      </c>
      <c r="H216" s="108"/>
      <c r="I216" s="104"/>
      <c r="J216" s="177">
        <v>0.00167</v>
      </c>
      <c r="K216" s="177">
        <f>E216*J216</f>
        <v>0.094856</v>
      </c>
      <c r="L216" s="100"/>
    </row>
    <row r="217" spans="1:12" s="101" customFormat="1" ht="13.5" customHeight="1">
      <c r="A217" s="69">
        <v>3</v>
      </c>
      <c r="B217" s="415" t="s">
        <v>1293</v>
      </c>
      <c r="C217" s="416" t="s">
        <v>1294</v>
      </c>
      <c r="D217" s="417" t="s">
        <v>1533</v>
      </c>
      <c r="E217" s="175">
        <v>38.31</v>
      </c>
      <c r="F217" s="175"/>
      <c r="G217" s="174">
        <f>E217*F217</f>
        <v>0</v>
      </c>
      <c r="H217" s="108"/>
      <c r="I217" s="104"/>
      <c r="J217" s="177">
        <v>0.00223</v>
      </c>
      <c r="K217" s="177">
        <f>E217*J217</f>
        <v>0.08543130000000002</v>
      </c>
      <c r="L217" s="100"/>
    </row>
    <row r="218" spans="1:12" s="101" customFormat="1" ht="13.5" customHeight="1">
      <c r="A218" s="69">
        <v>4</v>
      </c>
      <c r="B218" s="415" t="s">
        <v>492</v>
      </c>
      <c r="C218" s="416" t="s">
        <v>493</v>
      </c>
      <c r="D218" s="417" t="s">
        <v>1133</v>
      </c>
      <c r="E218" s="175">
        <v>273.14</v>
      </c>
      <c r="F218" s="175"/>
      <c r="G218" s="174">
        <f>E218*F218</f>
        <v>0</v>
      </c>
      <c r="H218" s="108"/>
      <c r="I218" s="104"/>
      <c r="J218" s="177">
        <v>0.014</v>
      </c>
      <c r="K218" s="177">
        <f>E218*J218</f>
        <v>3.82396</v>
      </c>
      <c r="L218" s="100"/>
    </row>
    <row r="219" spans="1:12" s="101" customFormat="1" ht="13.5" customHeight="1">
      <c r="A219" s="69"/>
      <c r="B219" s="415"/>
      <c r="C219" s="416" t="s">
        <v>494</v>
      </c>
      <c r="D219" s="417"/>
      <c r="E219" s="175"/>
      <c r="F219" s="175"/>
      <c r="G219" s="174"/>
      <c r="H219" s="108"/>
      <c r="I219" s="104"/>
      <c r="J219" s="177"/>
      <c r="K219" s="177"/>
      <c r="L219" s="100"/>
    </row>
    <row r="220" spans="1:12" s="101" customFormat="1" ht="13.5" customHeight="1">
      <c r="A220" s="69">
        <v>5</v>
      </c>
      <c r="B220" s="415" t="s">
        <v>1309</v>
      </c>
      <c r="C220" s="416" t="s">
        <v>495</v>
      </c>
      <c r="D220" s="417" t="s">
        <v>1133</v>
      </c>
      <c r="E220" s="175">
        <v>273.14</v>
      </c>
      <c r="F220" s="175"/>
      <c r="G220" s="95">
        <f>E220*F220</f>
        <v>0</v>
      </c>
      <c r="H220" s="108"/>
      <c r="I220" s="104"/>
      <c r="J220" s="103">
        <v>0.007</v>
      </c>
      <c r="K220" s="103">
        <f>E220*J220</f>
        <v>1.91198</v>
      </c>
      <c r="L220" s="100"/>
    </row>
    <row r="221" spans="1:12" s="101" customFormat="1" ht="13.5" customHeight="1">
      <c r="A221" s="69">
        <v>6</v>
      </c>
      <c r="B221" s="166" t="s">
        <v>496</v>
      </c>
      <c r="C221" s="165" t="s">
        <v>497</v>
      </c>
      <c r="D221" s="173" t="s">
        <v>1133</v>
      </c>
      <c r="E221" s="175">
        <v>223.2</v>
      </c>
      <c r="F221" s="175"/>
      <c r="G221" s="174">
        <f>E221*F221</f>
        <v>0</v>
      </c>
      <c r="H221" s="108"/>
      <c r="I221" s="104"/>
      <c r="J221" s="177"/>
      <c r="K221" s="177"/>
      <c r="L221" s="100"/>
    </row>
    <row r="222" spans="1:12" s="101" customFormat="1" ht="13.5" customHeight="1">
      <c r="A222" s="69"/>
      <c r="B222" s="166"/>
      <c r="C222" s="165" t="s">
        <v>498</v>
      </c>
      <c r="D222" s="173"/>
      <c r="E222" s="175"/>
      <c r="F222" s="175"/>
      <c r="G222" s="174"/>
      <c r="H222" s="108"/>
      <c r="I222" s="104"/>
      <c r="J222" s="177"/>
      <c r="K222" s="177"/>
      <c r="L222" s="100"/>
    </row>
    <row r="223" spans="1:12" s="101" customFormat="1" ht="22.5" customHeight="1">
      <c r="A223" s="69">
        <v>7</v>
      </c>
      <c r="B223" s="69" t="s">
        <v>1518</v>
      </c>
      <c r="C223" s="76" t="s">
        <v>1332</v>
      </c>
      <c r="D223" s="71" t="s">
        <v>1133</v>
      </c>
      <c r="E223" s="121">
        <v>39.47</v>
      </c>
      <c r="F223" s="121"/>
      <c r="G223" s="95">
        <f>E223*F223</f>
        <v>0</v>
      </c>
      <c r="H223" s="108"/>
      <c r="I223" s="104"/>
      <c r="J223" s="103">
        <v>0.131</v>
      </c>
      <c r="K223" s="103">
        <f>E223*J223</f>
        <v>5.17057</v>
      </c>
      <c r="L223" s="100"/>
    </row>
    <row r="224" spans="1:12" s="101" customFormat="1" ht="12" customHeight="1">
      <c r="A224" s="69"/>
      <c r="B224" s="69"/>
      <c r="C224" s="76" t="s">
        <v>1289</v>
      </c>
      <c r="D224" s="71"/>
      <c r="E224" s="121"/>
      <c r="F224" s="121"/>
      <c r="G224" s="95"/>
      <c r="H224" s="108"/>
      <c r="I224" s="104"/>
      <c r="J224" s="103"/>
      <c r="K224" s="103"/>
      <c r="L224" s="100"/>
    </row>
    <row r="225" spans="1:12" s="101" customFormat="1" ht="22.5" customHeight="1">
      <c r="A225" s="69">
        <v>8</v>
      </c>
      <c r="B225" s="69" t="s">
        <v>1510</v>
      </c>
      <c r="C225" s="76" t="s">
        <v>1511</v>
      </c>
      <c r="D225" s="71" t="s">
        <v>1133</v>
      </c>
      <c r="E225" s="121">
        <v>34.88</v>
      </c>
      <c r="F225" s="121"/>
      <c r="G225" s="95">
        <f>E225*F225</f>
        <v>0</v>
      </c>
      <c r="H225" s="108"/>
      <c r="I225" s="104"/>
      <c r="J225" s="103">
        <v>0.261</v>
      </c>
      <c r="K225" s="103">
        <f>E225*J225</f>
        <v>9.10368</v>
      </c>
      <c r="L225" s="100"/>
    </row>
    <row r="226" spans="1:12" s="101" customFormat="1" ht="12.75" customHeight="1">
      <c r="A226" s="69"/>
      <c r="B226" s="69"/>
      <c r="C226" s="76" t="s">
        <v>1290</v>
      </c>
      <c r="D226" s="71"/>
      <c r="E226" s="121"/>
      <c r="F226" s="121"/>
      <c r="G226" s="95"/>
      <c r="H226" s="108"/>
      <c r="I226" s="104"/>
      <c r="J226" s="103"/>
      <c r="K226" s="103"/>
      <c r="L226" s="100"/>
    </row>
    <row r="227" spans="1:12" s="101" customFormat="1" ht="13.5" customHeight="1">
      <c r="A227" s="69">
        <v>9</v>
      </c>
      <c r="B227" s="109" t="s">
        <v>1310</v>
      </c>
      <c r="C227" s="165" t="s">
        <v>594</v>
      </c>
      <c r="D227" s="173" t="s">
        <v>1133</v>
      </c>
      <c r="E227" s="175">
        <v>188.01</v>
      </c>
      <c r="F227" s="175"/>
      <c r="G227" s="174">
        <f>E227*F227</f>
        <v>0</v>
      </c>
      <c r="H227" s="108"/>
      <c r="I227" s="104"/>
      <c r="J227" s="177">
        <v>0.062</v>
      </c>
      <c r="K227" s="177">
        <f>E227*J227</f>
        <v>11.65662</v>
      </c>
      <c r="L227" s="100"/>
    </row>
    <row r="228" spans="1:12" s="101" customFormat="1" ht="13.5" customHeight="1">
      <c r="A228" s="69"/>
      <c r="B228" s="109"/>
      <c r="C228" s="165" t="s">
        <v>1282</v>
      </c>
      <c r="D228" s="173"/>
      <c r="E228" s="175"/>
      <c r="F228" s="175"/>
      <c r="G228" s="174"/>
      <c r="H228" s="108"/>
      <c r="I228" s="104"/>
      <c r="J228" s="177"/>
      <c r="K228" s="177"/>
      <c r="L228" s="100"/>
    </row>
    <row r="229" spans="1:12" s="101" customFormat="1" ht="13.5" customHeight="1">
      <c r="A229" s="69">
        <v>10</v>
      </c>
      <c r="B229" s="166" t="s">
        <v>1283</v>
      </c>
      <c r="C229" s="165" t="s">
        <v>1284</v>
      </c>
      <c r="D229" s="173" t="s">
        <v>1133</v>
      </c>
      <c r="E229" s="175">
        <v>12.6</v>
      </c>
      <c r="F229" s="175"/>
      <c r="G229" s="174">
        <f>E229*F229</f>
        <v>0</v>
      </c>
      <c r="H229" s="108"/>
      <c r="I229" s="104"/>
      <c r="J229" s="177">
        <v>0.076</v>
      </c>
      <c r="K229" s="177">
        <f>E229*J229</f>
        <v>0.9575999999999999</v>
      </c>
      <c r="L229" s="100"/>
    </row>
    <row r="230" spans="1:12" s="101" customFormat="1" ht="13.5" customHeight="1">
      <c r="A230" s="69"/>
      <c r="B230" s="109"/>
      <c r="C230" s="165" t="s">
        <v>1285</v>
      </c>
      <c r="D230" s="173"/>
      <c r="E230" s="175"/>
      <c r="F230" s="175"/>
      <c r="G230" s="174"/>
      <c r="H230" s="108"/>
      <c r="I230" s="104"/>
      <c r="J230" s="177"/>
      <c r="K230" s="177"/>
      <c r="L230" s="100"/>
    </row>
    <row r="231" spans="1:12" s="101" customFormat="1" ht="13.5" customHeight="1">
      <c r="A231" s="69">
        <v>11</v>
      </c>
      <c r="B231" s="69" t="s">
        <v>1446</v>
      </c>
      <c r="C231" s="76" t="s">
        <v>1574</v>
      </c>
      <c r="D231" s="71" t="s">
        <v>1533</v>
      </c>
      <c r="E231" s="121">
        <v>27.1</v>
      </c>
      <c r="F231" s="121"/>
      <c r="G231" s="95">
        <f>E231*F231</f>
        <v>0</v>
      </c>
      <c r="H231" s="108"/>
      <c r="I231" s="104"/>
      <c r="J231" s="103">
        <v>0.009</v>
      </c>
      <c r="K231" s="103">
        <f>E231*J231</f>
        <v>0.2439</v>
      </c>
      <c r="L231" s="100"/>
    </row>
    <row r="232" spans="1:12" s="101" customFormat="1" ht="13.5" customHeight="1">
      <c r="A232" s="69"/>
      <c r="B232" s="69"/>
      <c r="C232" s="76" t="s">
        <v>1286</v>
      </c>
      <c r="D232" s="71"/>
      <c r="E232" s="121"/>
      <c r="F232" s="121"/>
      <c r="G232" s="95"/>
      <c r="H232" s="108"/>
      <c r="I232" s="104"/>
      <c r="J232" s="103"/>
      <c r="K232" s="103"/>
      <c r="L232" s="100"/>
    </row>
    <row r="233" spans="1:12" s="101" customFormat="1" ht="13.5" customHeight="1">
      <c r="A233" s="69">
        <v>12</v>
      </c>
      <c r="B233" s="69" t="s">
        <v>1575</v>
      </c>
      <c r="C233" s="76" t="s">
        <v>1561</v>
      </c>
      <c r="D233" s="71" t="s">
        <v>1533</v>
      </c>
      <c r="E233" s="121">
        <v>78.9</v>
      </c>
      <c r="F233" s="121"/>
      <c r="G233" s="95">
        <f>E233*F233</f>
        <v>0</v>
      </c>
      <c r="H233" s="108"/>
      <c r="I233" s="104"/>
      <c r="J233" s="103">
        <v>0.015</v>
      </c>
      <c r="K233" s="103">
        <f>E233*J233</f>
        <v>1.1835</v>
      </c>
      <c r="L233" s="100"/>
    </row>
    <row r="234" spans="1:12" s="101" customFormat="1" ht="13.5" customHeight="1">
      <c r="A234" s="69"/>
      <c r="B234" s="69"/>
      <c r="C234" s="76" t="s">
        <v>1287</v>
      </c>
      <c r="D234" s="71"/>
      <c r="E234" s="121"/>
      <c r="F234" s="121"/>
      <c r="G234" s="95"/>
      <c r="H234" s="108"/>
      <c r="I234" s="104"/>
      <c r="J234" s="103"/>
      <c r="K234" s="103"/>
      <c r="L234" s="100"/>
    </row>
    <row r="235" spans="1:12" s="101" customFormat="1" ht="13.5" customHeight="1">
      <c r="A235" s="69">
        <v>13</v>
      </c>
      <c r="B235" s="109" t="s">
        <v>1311</v>
      </c>
      <c r="C235" s="76" t="s">
        <v>1288</v>
      </c>
      <c r="D235" s="71" t="s">
        <v>1133</v>
      </c>
      <c r="E235" s="121">
        <v>18.96</v>
      </c>
      <c r="F235" s="121"/>
      <c r="G235" s="95">
        <f>E235*F235</f>
        <v>0</v>
      </c>
      <c r="H235" s="108"/>
      <c r="I235" s="104"/>
      <c r="J235" s="103">
        <v>0.072</v>
      </c>
      <c r="K235" s="103">
        <f>E235*J235</f>
        <v>1.36512</v>
      </c>
      <c r="L235" s="100"/>
    </row>
    <row r="236" spans="1:12" s="101" customFormat="1" ht="13.5" customHeight="1">
      <c r="A236" s="69">
        <v>14</v>
      </c>
      <c r="B236" s="166" t="s">
        <v>1296</v>
      </c>
      <c r="C236" s="167" t="s">
        <v>1297</v>
      </c>
      <c r="D236" s="173" t="s">
        <v>1535</v>
      </c>
      <c r="E236" s="175">
        <v>1.98</v>
      </c>
      <c r="F236" s="175"/>
      <c r="G236" s="174">
        <f>E236*F236</f>
        <v>0</v>
      </c>
      <c r="H236" s="108"/>
      <c r="I236" s="104"/>
      <c r="J236" s="177">
        <v>1.8</v>
      </c>
      <c r="K236" s="177">
        <f>E236*J236</f>
        <v>3.564</v>
      </c>
      <c r="L236" s="100"/>
    </row>
    <row r="237" spans="1:12" s="101" customFormat="1" ht="13.5" customHeight="1">
      <c r="A237" s="69"/>
      <c r="B237" s="109"/>
      <c r="C237" s="76" t="s">
        <v>1298</v>
      </c>
      <c r="D237" s="71"/>
      <c r="E237" s="121"/>
      <c r="F237" s="121"/>
      <c r="G237" s="95"/>
      <c r="H237" s="108"/>
      <c r="I237" s="104"/>
      <c r="J237" s="103"/>
      <c r="K237" s="103"/>
      <c r="L237" s="100"/>
    </row>
    <row r="238" spans="1:12" s="101" customFormat="1" ht="25.5" customHeight="1">
      <c r="A238" s="69">
        <v>15</v>
      </c>
      <c r="B238" s="166" t="s">
        <v>1459</v>
      </c>
      <c r="C238" s="165" t="s">
        <v>1460</v>
      </c>
      <c r="D238" s="173" t="s">
        <v>1133</v>
      </c>
      <c r="E238" s="175">
        <v>3.6</v>
      </c>
      <c r="F238" s="175"/>
      <c r="G238" s="174">
        <f>E238*F238</f>
        <v>0</v>
      </c>
      <c r="H238" s="108"/>
      <c r="I238" s="104"/>
      <c r="J238" s="177">
        <v>0.055</v>
      </c>
      <c r="K238" s="177">
        <f>E238*J238</f>
        <v>0.198</v>
      </c>
      <c r="L238" s="100"/>
    </row>
    <row r="239" spans="1:12" s="101" customFormat="1" ht="13.5" customHeight="1">
      <c r="A239" s="69"/>
      <c r="B239" s="109"/>
      <c r="C239" s="76" t="s">
        <v>1299</v>
      </c>
      <c r="D239" s="71"/>
      <c r="E239" s="121"/>
      <c r="F239" s="121"/>
      <c r="G239" s="95"/>
      <c r="H239" s="108"/>
      <c r="I239" s="104"/>
      <c r="J239" s="103"/>
      <c r="K239" s="103"/>
      <c r="L239" s="100"/>
    </row>
    <row r="240" spans="1:12" s="101" customFormat="1" ht="13.5" customHeight="1">
      <c r="A240" s="69">
        <v>16</v>
      </c>
      <c r="B240" s="166" t="s">
        <v>1303</v>
      </c>
      <c r="C240" s="165" t="s">
        <v>1304</v>
      </c>
      <c r="D240" s="173" t="s">
        <v>1567</v>
      </c>
      <c r="E240" s="175">
        <v>2</v>
      </c>
      <c r="F240" s="175"/>
      <c r="G240" s="174">
        <f>E240*F240</f>
        <v>0</v>
      </c>
      <c r="H240" s="108"/>
      <c r="I240" s="104"/>
      <c r="J240" s="177">
        <v>0.062</v>
      </c>
      <c r="K240" s="177"/>
      <c r="L240" s="100"/>
    </row>
    <row r="241" spans="1:12" s="101" customFormat="1" ht="24" customHeight="1">
      <c r="A241" s="69">
        <v>17</v>
      </c>
      <c r="B241" s="166" t="s">
        <v>1300</v>
      </c>
      <c r="C241" s="165" t="s">
        <v>1301</v>
      </c>
      <c r="D241" s="173" t="s">
        <v>1533</v>
      </c>
      <c r="E241" s="175">
        <v>5.6</v>
      </c>
      <c r="F241" s="175"/>
      <c r="G241" s="174">
        <f>E241*F241</f>
        <v>0</v>
      </c>
      <c r="H241" s="108"/>
      <c r="I241" s="104"/>
      <c r="J241" s="177">
        <v>0.065</v>
      </c>
      <c r="K241" s="177">
        <f>E241*J241</f>
        <v>0.364</v>
      </c>
      <c r="L241" s="100"/>
    </row>
    <row r="242" spans="1:12" s="101" customFormat="1" ht="12.75" customHeight="1">
      <c r="A242" s="69"/>
      <c r="B242" s="166"/>
      <c r="C242" s="165" t="s">
        <v>1302</v>
      </c>
      <c r="D242" s="173"/>
      <c r="E242" s="175"/>
      <c r="F242" s="175"/>
      <c r="G242" s="174"/>
      <c r="H242" s="108"/>
      <c r="I242" s="104"/>
      <c r="J242" s="177"/>
      <c r="K242" s="177"/>
      <c r="L242" s="100"/>
    </row>
    <row r="243" spans="1:12" s="101" customFormat="1" ht="24.75" customHeight="1">
      <c r="A243" s="69">
        <v>18</v>
      </c>
      <c r="B243" s="109" t="s">
        <v>499</v>
      </c>
      <c r="C243" s="165" t="s">
        <v>1056</v>
      </c>
      <c r="D243" s="173" t="s">
        <v>1371</v>
      </c>
      <c r="E243" s="121">
        <v>1</v>
      </c>
      <c r="F243" s="121"/>
      <c r="G243" s="95">
        <f aca="true" t="shared" si="7" ref="G243:G250">E243*F243</f>
        <v>0</v>
      </c>
      <c r="H243" s="108"/>
      <c r="I243" s="104"/>
      <c r="J243" s="103"/>
      <c r="K243" s="103"/>
      <c r="L243" s="100"/>
    </row>
    <row r="244" spans="1:12" s="101" customFormat="1" ht="24.75" customHeight="1">
      <c r="A244" s="69">
        <v>19</v>
      </c>
      <c r="B244" s="109" t="s">
        <v>500</v>
      </c>
      <c r="C244" s="110" t="s">
        <v>1078</v>
      </c>
      <c r="D244" s="111" t="s">
        <v>1473</v>
      </c>
      <c r="E244" s="121">
        <v>30</v>
      </c>
      <c r="F244" s="121"/>
      <c r="G244" s="95">
        <f t="shared" si="7"/>
        <v>0</v>
      </c>
      <c r="H244" s="108"/>
      <c r="I244" s="104"/>
      <c r="J244" s="103"/>
      <c r="K244" s="103"/>
      <c r="L244" s="100"/>
    </row>
    <row r="245" spans="1:12" s="101" customFormat="1" ht="12.75" customHeight="1">
      <c r="A245" s="69">
        <v>20</v>
      </c>
      <c r="B245" s="109" t="s">
        <v>1067</v>
      </c>
      <c r="C245" s="110" t="s">
        <v>488</v>
      </c>
      <c r="D245" s="111" t="s">
        <v>1371</v>
      </c>
      <c r="E245" s="121">
        <v>1</v>
      </c>
      <c r="F245" s="121"/>
      <c r="G245" s="95">
        <f t="shared" si="7"/>
        <v>0</v>
      </c>
      <c r="H245" s="108"/>
      <c r="I245" s="104"/>
      <c r="J245" s="103">
        <v>0.85</v>
      </c>
      <c r="K245" s="103">
        <f>E245*J245</f>
        <v>0.85</v>
      </c>
      <c r="L245" s="100"/>
    </row>
    <row r="246" spans="1:12" s="101" customFormat="1" ht="12.75" customHeight="1">
      <c r="A246" s="69">
        <v>21</v>
      </c>
      <c r="B246" s="166" t="s">
        <v>489</v>
      </c>
      <c r="C246" s="165" t="s">
        <v>490</v>
      </c>
      <c r="D246" s="173" t="s">
        <v>1133</v>
      </c>
      <c r="E246" s="175">
        <v>110.55</v>
      </c>
      <c r="F246" s="175"/>
      <c r="G246" s="174">
        <f t="shared" si="7"/>
        <v>0</v>
      </c>
      <c r="H246" s="108"/>
      <c r="I246" s="104"/>
      <c r="J246" s="177">
        <v>0.004</v>
      </c>
      <c r="K246" s="177">
        <f>E246*J246</f>
        <v>0.4422</v>
      </c>
      <c r="L246" s="100"/>
    </row>
    <row r="247" spans="1:12" s="101" customFormat="1" ht="12.75" customHeight="1">
      <c r="A247" s="69">
        <v>22</v>
      </c>
      <c r="B247" s="69" t="s">
        <v>1076</v>
      </c>
      <c r="C247" s="76" t="s">
        <v>1169</v>
      </c>
      <c r="D247" s="71" t="s">
        <v>1133</v>
      </c>
      <c r="E247" s="121">
        <v>457.65</v>
      </c>
      <c r="F247" s="121"/>
      <c r="G247" s="95">
        <f t="shared" si="7"/>
        <v>0</v>
      </c>
      <c r="H247" s="108"/>
      <c r="I247" s="104"/>
      <c r="J247" s="103">
        <v>0.046</v>
      </c>
      <c r="K247" s="103">
        <f>E247*J247</f>
        <v>21.0519</v>
      </c>
      <c r="L247" s="100"/>
    </row>
    <row r="248" spans="1:12" s="101" customFormat="1" ht="12.75" customHeight="1">
      <c r="A248" s="69"/>
      <c r="B248" s="69"/>
      <c r="C248" s="76" t="s">
        <v>491</v>
      </c>
      <c r="D248" s="71"/>
      <c r="E248" s="121"/>
      <c r="F248" s="121"/>
      <c r="G248" s="95"/>
      <c r="H248" s="108"/>
      <c r="I248" s="104"/>
      <c r="J248" s="103"/>
      <c r="K248" s="103"/>
      <c r="L248" s="100"/>
    </row>
    <row r="249" spans="1:12" s="101" customFormat="1" ht="22.5" customHeight="1">
      <c r="A249" s="69">
        <v>23</v>
      </c>
      <c r="B249" s="69" t="s">
        <v>1162</v>
      </c>
      <c r="C249" s="76" t="s">
        <v>1437</v>
      </c>
      <c r="D249" s="71" t="s">
        <v>1133</v>
      </c>
      <c r="E249" s="121">
        <v>105.35</v>
      </c>
      <c r="F249" s="121"/>
      <c r="G249" s="95">
        <f t="shared" si="7"/>
        <v>0</v>
      </c>
      <c r="H249" s="108"/>
      <c r="I249" s="104"/>
      <c r="J249" s="103">
        <v>0.005</v>
      </c>
      <c r="K249" s="103">
        <f>E249*J249</f>
        <v>0.5267499999999999</v>
      </c>
      <c r="L249" s="100"/>
    </row>
    <row r="250" spans="1:12" s="101" customFormat="1" ht="22.5" customHeight="1">
      <c r="A250" s="69">
        <v>24</v>
      </c>
      <c r="B250" s="69" t="s">
        <v>1420</v>
      </c>
      <c r="C250" s="76" t="s">
        <v>1115</v>
      </c>
      <c r="D250" s="71" t="s">
        <v>1566</v>
      </c>
      <c r="E250" s="121">
        <f>K256</f>
        <v>62.7073112</v>
      </c>
      <c r="F250" s="121"/>
      <c r="G250" s="95">
        <f t="shared" si="7"/>
        <v>0</v>
      </c>
      <c r="H250" s="108"/>
      <c r="I250" s="104"/>
      <c r="J250" s="103"/>
      <c r="K250" s="103"/>
      <c r="L250" s="163"/>
    </row>
    <row r="251" spans="1:12" s="101" customFormat="1" ht="13.5" customHeight="1">
      <c r="A251" s="69">
        <v>25</v>
      </c>
      <c r="B251" s="69" t="s">
        <v>1418</v>
      </c>
      <c r="C251" s="76" t="s">
        <v>1111</v>
      </c>
      <c r="D251" s="71" t="s">
        <v>1566</v>
      </c>
      <c r="E251" s="121">
        <f>K256</f>
        <v>62.7073112</v>
      </c>
      <c r="F251" s="121"/>
      <c r="G251" s="95">
        <f>E251*F251</f>
        <v>0</v>
      </c>
      <c r="H251" s="108"/>
      <c r="I251" s="104"/>
      <c r="J251" s="103"/>
      <c r="K251" s="103"/>
      <c r="L251" s="100"/>
    </row>
    <row r="252" spans="1:12" s="101" customFormat="1" ht="13.5" customHeight="1">
      <c r="A252" s="69">
        <v>26</v>
      </c>
      <c r="B252" s="69" t="s">
        <v>1419</v>
      </c>
      <c r="C252" s="76" t="s">
        <v>1112</v>
      </c>
      <c r="D252" s="71" t="s">
        <v>1566</v>
      </c>
      <c r="E252" s="121">
        <f>E251*15</f>
        <v>940.6096679999999</v>
      </c>
      <c r="F252" s="121"/>
      <c r="G252" s="95">
        <f>E252*F252</f>
        <v>0</v>
      </c>
      <c r="H252" s="108"/>
      <c r="I252" s="104"/>
      <c r="J252" s="103"/>
      <c r="K252" s="103"/>
      <c r="L252" s="100"/>
    </row>
    <row r="253" spans="1:12" s="101" customFormat="1" ht="14.25" customHeight="1">
      <c r="A253" s="69">
        <v>27</v>
      </c>
      <c r="B253" s="166" t="s">
        <v>573</v>
      </c>
      <c r="C253" s="165" t="s">
        <v>1606</v>
      </c>
      <c r="D253" s="71" t="s">
        <v>1566</v>
      </c>
      <c r="E253" s="121">
        <f>E250-E254</f>
        <v>58.8833512</v>
      </c>
      <c r="F253" s="121"/>
      <c r="G253" s="95">
        <f>E253*F253</f>
        <v>0</v>
      </c>
      <c r="H253" s="108"/>
      <c r="I253" s="104"/>
      <c r="J253" s="103"/>
      <c r="K253" s="103"/>
      <c r="L253" s="100"/>
    </row>
    <row r="254" spans="1:12" s="101" customFormat="1" ht="14.25" customHeight="1">
      <c r="A254" s="69">
        <v>28</v>
      </c>
      <c r="B254" s="166" t="s">
        <v>454</v>
      </c>
      <c r="C254" s="165" t="s">
        <v>455</v>
      </c>
      <c r="D254" s="173" t="s">
        <v>1566</v>
      </c>
      <c r="E254" s="174">
        <f>K218</f>
        <v>3.82396</v>
      </c>
      <c r="F254" s="175"/>
      <c r="G254" s="174">
        <f>E254*F254</f>
        <v>0</v>
      </c>
      <c r="H254" s="108"/>
      <c r="I254" s="104"/>
      <c r="J254" s="103"/>
      <c r="K254" s="103"/>
      <c r="L254" s="100"/>
    </row>
    <row r="255" spans="1:12" s="101" customFormat="1" ht="13.5" customHeight="1">
      <c r="A255" s="69"/>
      <c r="B255" s="69"/>
      <c r="C255" s="76"/>
      <c r="D255" s="71"/>
      <c r="E255" s="121"/>
      <c r="F255" s="121"/>
      <c r="G255" s="95"/>
      <c r="H255" s="108"/>
      <c r="I255" s="104"/>
      <c r="J255" s="103"/>
      <c r="K255" s="103"/>
      <c r="L255" s="100"/>
    </row>
    <row r="256" spans="1:12" s="101" customFormat="1" ht="13.5" customHeight="1">
      <c r="A256" s="69">
        <f>A212</f>
        <v>96</v>
      </c>
      <c r="B256" s="69"/>
      <c r="C256" s="76" t="str">
        <f>C212</f>
        <v>Bourání</v>
      </c>
      <c r="D256" s="71" t="s">
        <v>1530</v>
      </c>
      <c r="E256" s="95"/>
      <c r="F256" s="121"/>
      <c r="G256" s="95">
        <f>SUM(G214:G254)</f>
        <v>0</v>
      </c>
      <c r="H256" s="108"/>
      <c r="I256" s="95">
        <f>SUM(I214:I253)</f>
        <v>0</v>
      </c>
      <c r="J256" s="103"/>
      <c r="K256" s="103">
        <f>SUM(K214:K253)</f>
        <v>62.7073112</v>
      </c>
      <c r="L256" s="100"/>
    </row>
    <row r="257" spans="1:12" s="101" customFormat="1" ht="13.5" customHeight="1">
      <c r="A257" s="69"/>
      <c r="B257" s="69"/>
      <c r="C257" s="76"/>
      <c r="D257" s="71"/>
      <c r="E257" s="95"/>
      <c r="F257" s="121"/>
      <c r="G257" s="95"/>
      <c r="H257" s="108"/>
      <c r="I257" s="95"/>
      <c r="J257" s="103"/>
      <c r="K257" s="103"/>
      <c r="L257" s="100"/>
    </row>
    <row r="258" spans="1:12" s="101" customFormat="1" ht="13.5" customHeight="1">
      <c r="A258" s="69"/>
      <c r="B258" s="69"/>
      <c r="C258" s="76"/>
      <c r="D258" s="71"/>
      <c r="E258" s="95"/>
      <c r="F258" s="121"/>
      <c r="G258" s="95"/>
      <c r="H258" s="102"/>
      <c r="I258" s="103"/>
      <c r="J258" s="104"/>
      <c r="K258" s="104"/>
      <c r="L258" s="100"/>
    </row>
    <row r="259" spans="1:12" s="101" customFormat="1" ht="13.5" customHeight="1">
      <c r="A259" s="69"/>
      <c r="B259" s="69"/>
      <c r="C259" s="76"/>
      <c r="D259" s="71"/>
      <c r="E259" s="95"/>
      <c r="F259" s="121"/>
      <c r="G259" s="95"/>
      <c r="H259" s="96"/>
      <c r="I259" s="97"/>
      <c r="J259" s="99"/>
      <c r="K259" s="99"/>
      <c r="L259" s="100"/>
    </row>
    <row r="260" spans="1:12" s="101" customFormat="1" ht="13.5" customHeight="1">
      <c r="A260" s="69">
        <v>99</v>
      </c>
      <c r="B260" s="69"/>
      <c r="C260" s="76" t="s">
        <v>1532</v>
      </c>
      <c r="D260" s="71"/>
      <c r="E260" s="95"/>
      <c r="F260" s="121"/>
      <c r="G260" s="95"/>
      <c r="H260" s="96"/>
      <c r="I260" s="97"/>
      <c r="J260" s="99"/>
      <c r="K260" s="99"/>
      <c r="L260" s="100"/>
    </row>
    <row r="261" spans="1:12" s="101" customFormat="1" ht="13.5" customHeight="1">
      <c r="A261" s="69"/>
      <c r="B261" s="69"/>
      <c r="C261" s="76"/>
      <c r="D261" s="71"/>
      <c r="E261" s="95"/>
      <c r="F261" s="121"/>
      <c r="G261" s="95"/>
      <c r="H261" s="96"/>
      <c r="I261" s="96"/>
      <c r="J261" s="112"/>
      <c r="K261" s="112"/>
      <c r="L261" s="100"/>
    </row>
    <row r="262" spans="1:12" s="101" customFormat="1" ht="22.5" customHeight="1">
      <c r="A262" s="69">
        <v>1</v>
      </c>
      <c r="B262" s="69" t="s">
        <v>1187</v>
      </c>
      <c r="C262" s="76" t="s">
        <v>1109</v>
      </c>
      <c r="D262" s="71" t="s">
        <v>1566</v>
      </c>
      <c r="E262" s="95">
        <f>I105+I186+I208+I256</f>
        <v>169.1645349</v>
      </c>
      <c r="F262" s="95"/>
      <c r="G262" s="95">
        <f>E262*F262</f>
        <v>0</v>
      </c>
      <c r="H262" s="96"/>
      <c r="I262" s="96"/>
      <c r="J262" s="112"/>
      <c r="K262" s="112"/>
      <c r="L262" s="100"/>
    </row>
    <row r="263" spans="1:12" s="101" customFormat="1" ht="13.5" customHeight="1">
      <c r="A263" s="69"/>
      <c r="B263" s="69"/>
      <c r="C263" s="76"/>
      <c r="D263" s="71"/>
      <c r="E263" s="95"/>
      <c r="F263" s="121"/>
      <c r="G263" s="95"/>
      <c r="H263" s="96"/>
      <c r="I263" s="96"/>
      <c r="J263" s="112"/>
      <c r="K263" s="112"/>
      <c r="L263" s="100"/>
    </row>
    <row r="264" spans="1:12" s="101" customFormat="1" ht="13.5" customHeight="1">
      <c r="A264" s="69">
        <f>A260</f>
        <v>99</v>
      </c>
      <c r="B264" s="69"/>
      <c r="C264" s="76" t="str">
        <f>C260</f>
        <v>Přesun hmot</v>
      </c>
      <c r="D264" s="71" t="s">
        <v>1530</v>
      </c>
      <c r="E264" s="95"/>
      <c r="F264" s="121"/>
      <c r="G264" s="95">
        <f>SUM(G262:G262)</f>
        <v>0</v>
      </c>
      <c r="H264" s="96"/>
      <c r="I264" s="96"/>
      <c r="J264" s="112"/>
      <c r="K264" s="112"/>
      <c r="L264" s="100"/>
    </row>
    <row r="265" spans="1:12" s="101" customFormat="1" ht="13.5" customHeight="1">
      <c r="A265" s="69"/>
      <c r="B265" s="69"/>
      <c r="C265" s="76"/>
      <c r="D265" s="71"/>
      <c r="E265" s="95"/>
      <c r="F265" s="121"/>
      <c r="G265" s="95"/>
      <c r="H265" s="96"/>
      <c r="I265" s="96"/>
      <c r="J265" s="112"/>
      <c r="K265" s="112"/>
      <c r="L265" s="100"/>
    </row>
    <row r="266" spans="1:12" s="101" customFormat="1" ht="13.5" customHeight="1">
      <c r="A266" s="69"/>
      <c r="B266" s="69"/>
      <c r="C266" s="76"/>
      <c r="D266" s="71"/>
      <c r="E266" s="95"/>
      <c r="F266" s="121"/>
      <c r="G266" s="95"/>
      <c r="H266" s="96"/>
      <c r="I266" s="96"/>
      <c r="J266" s="112"/>
      <c r="K266" s="112"/>
      <c r="L266" s="100"/>
    </row>
    <row r="267" spans="1:12" s="101" customFormat="1" ht="13.5" customHeight="1">
      <c r="A267" s="69"/>
      <c r="B267" s="69"/>
      <c r="C267" s="76"/>
      <c r="D267" s="71"/>
      <c r="E267" s="95"/>
      <c r="F267" s="121"/>
      <c r="G267" s="95"/>
      <c r="H267" s="96"/>
      <c r="I267" s="96"/>
      <c r="J267" s="112"/>
      <c r="K267" s="112"/>
      <c r="L267" s="100"/>
    </row>
    <row r="268" spans="1:12" s="101" customFormat="1" ht="12.75" customHeight="1">
      <c r="A268" s="69">
        <v>712</v>
      </c>
      <c r="B268" s="69"/>
      <c r="C268" s="76" t="s">
        <v>1367</v>
      </c>
      <c r="D268" s="71"/>
      <c r="E268" s="95"/>
      <c r="F268" s="121"/>
      <c r="G268" s="95"/>
      <c r="H268" s="96"/>
      <c r="I268" s="96"/>
      <c r="J268" s="112"/>
      <c r="K268" s="112"/>
      <c r="L268" s="98" t="s">
        <v>1047</v>
      </c>
    </row>
    <row r="269" spans="1:12" s="101" customFormat="1" ht="12.75" customHeight="1">
      <c r="A269" s="69"/>
      <c r="B269" s="69"/>
      <c r="C269" s="76"/>
      <c r="D269" s="71"/>
      <c r="E269" s="95"/>
      <c r="F269" s="121"/>
      <c r="G269" s="95"/>
      <c r="H269" s="96"/>
      <c r="I269" s="96"/>
      <c r="J269" s="112"/>
      <c r="K269" s="112"/>
      <c r="L269" s="100"/>
    </row>
    <row r="270" spans="1:12" s="101" customFormat="1" ht="12.75" customHeight="1">
      <c r="A270" s="69">
        <v>1</v>
      </c>
      <c r="B270" s="166" t="s">
        <v>501</v>
      </c>
      <c r="C270" s="165" t="s">
        <v>502</v>
      </c>
      <c r="D270" s="173" t="s">
        <v>1133</v>
      </c>
      <c r="E270" s="174">
        <v>369.15</v>
      </c>
      <c r="F270" s="175"/>
      <c r="G270" s="174">
        <f>E270*F270</f>
        <v>0</v>
      </c>
      <c r="H270" s="96"/>
      <c r="I270" s="96"/>
      <c r="J270" s="112"/>
      <c r="K270" s="112"/>
      <c r="L270" s="100"/>
    </row>
    <row r="271" spans="1:12" s="101" customFormat="1" ht="12.75" customHeight="1">
      <c r="A271" s="69"/>
      <c r="B271" s="166"/>
      <c r="C271" s="165" t="s">
        <v>503</v>
      </c>
      <c r="D271" s="173"/>
      <c r="E271" s="174"/>
      <c r="F271" s="175"/>
      <c r="G271" s="174"/>
      <c r="H271" s="96"/>
      <c r="I271" s="96"/>
      <c r="J271" s="112"/>
      <c r="K271" s="112"/>
      <c r="L271" s="100"/>
    </row>
    <row r="272" spans="1:12" s="101" customFormat="1" ht="12.75" customHeight="1">
      <c r="A272" s="69">
        <v>2</v>
      </c>
      <c r="B272" s="166" t="s">
        <v>1605</v>
      </c>
      <c r="C272" s="167" t="s">
        <v>1402</v>
      </c>
      <c r="D272" s="186" t="s">
        <v>1566</v>
      </c>
      <c r="E272" s="218">
        <v>0.09</v>
      </c>
      <c r="F272" s="175"/>
      <c r="G272" s="174">
        <f>E272*F272</f>
        <v>0</v>
      </c>
      <c r="H272" s="96"/>
      <c r="I272" s="96"/>
      <c r="J272" s="112"/>
      <c r="K272" s="112"/>
      <c r="L272" s="100"/>
    </row>
    <row r="273" spans="1:12" s="101" customFormat="1" ht="12.75" customHeight="1">
      <c r="A273" s="69"/>
      <c r="B273" s="69"/>
      <c r="C273" s="76" t="s">
        <v>504</v>
      </c>
      <c r="D273" s="71"/>
      <c r="E273" s="95"/>
      <c r="F273" s="121"/>
      <c r="G273" s="95"/>
      <c r="H273" s="96"/>
      <c r="I273" s="96"/>
      <c r="J273" s="112"/>
      <c r="K273" s="112"/>
      <c r="L273" s="100"/>
    </row>
    <row r="274" spans="1:12" s="101" customFormat="1" ht="24" customHeight="1">
      <c r="A274" s="69">
        <v>3</v>
      </c>
      <c r="B274" s="166" t="s">
        <v>1198</v>
      </c>
      <c r="C274" s="165" t="s">
        <v>505</v>
      </c>
      <c r="D274" s="173" t="s">
        <v>1133</v>
      </c>
      <c r="E274" s="174">
        <v>369.15</v>
      </c>
      <c r="F274" s="175"/>
      <c r="G274" s="174">
        <f>E274*F274</f>
        <v>0</v>
      </c>
      <c r="H274" s="96"/>
      <c r="I274" s="96"/>
      <c r="J274" s="112"/>
      <c r="K274" s="112"/>
      <c r="L274" s="100"/>
    </row>
    <row r="275" spans="1:12" s="101" customFormat="1" ht="12.75" customHeight="1">
      <c r="A275" s="69">
        <v>4</v>
      </c>
      <c r="B275" s="166" t="s">
        <v>1173</v>
      </c>
      <c r="C275" s="167" t="s">
        <v>506</v>
      </c>
      <c r="D275" s="173" t="s">
        <v>1133</v>
      </c>
      <c r="E275" s="174">
        <v>424.52</v>
      </c>
      <c r="F275" s="175"/>
      <c r="G275" s="174">
        <f>E275*F275</f>
        <v>0</v>
      </c>
      <c r="H275" s="96"/>
      <c r="I275" s="96"/>
      <c r="J275" s="112"/>
      <c r="K275" s="112"/>
      <c r="L275" s="100"/>
    </row>
    <row r="276" spans="1:12" s="101" customFormat="1" ht="12.75" customHeight="1">
      <c r="A276" s="69"/>
      <c r="B276" s="166"/>
      <c r="C276" s="167" t="s">
        <v>507</v>
      </c>
      <c r="D276" s="173"/>
      <c r="E276" s="174"/>
      <c r="F276" s="175"/>
      <c r="G276" s="174"/>
      <c r="H276" s="96"/>
      <c r="I276" s="96"/>
      <c r="J276" s="112"/>
      <c r="K276" s="112"/>
      <c r="L276" s="100"/>
    </row>
    <row r="277" spans="1:12" s="101" customFormat="1" ht="34.5" customHeight="1">
      <c r="A277" s="69">
        <v>5</v>
      </c>
      <c r="B277" s="166" t="s">
        <v>1605</v>
      </c>
      <c r="C277" s="171" t="s">
        <v>508</v>
      </c>
      <c r="D277" s="173" t="s">
        <v>1133</v>
      </c>
      <c r="E277" s="174">
        <v>365.46</v>
      </c>
      <c r="F277" s="175"/>
      <c r="G277" s="95">
        <f>E277*F277</f>
        <v>0</v>
      </c>
      <c r="H277" s="96"/>
      <c r="I277" s="96"/>
      <c r="J277" s="112"/>
      <c r="K277" s="112"/>
      <c r="L277" s="100"/>
    </row>
    <row r="278" spans="1:12" s="101" customFormat="1" ht="25.5" customHeight="1">
      <c r="A278" s="69"/>
      <c r="B278" s="166"/>
      <c r="C278" s="171" t="s">
        <v>509</v>
      </c>
      <c r="D278" s="173"/>
      <c r="E278" s="174"/>
      <c r="F278" s="175"/>
      <c r="G278" s="95"/>
      <c r="H278" s="96"/>
      <c r="I278" s="96"/>
      <c r="J278" s="112"/>
      <c r="K278" s="112"/>
      <c r="L278" s="100"/>
    </row>
    <row r="279" spans="1:12" s="101" customFormat="1" ht="13.5" customHeight="1">
      <c r="A279" s="69">
        <v>6</v>
      </c>
      <c r="B279" s="166" t="s">
        <v>1199</v>
      </c>
      <c r="C279" s="171" t="s">
        <v>704</v>
      </c>
      <c r="D279" s="173" t="s">
        <v>1133</v>
      </c>
      <c r="E279" s="174">
        <v>47.8</v>
      </c>
      <c r="F279" s="175"/>
      <c r="G279" s="174">
        <f>E279*F279</f>
        <v>0</v>
      </c>
      <c r="H279" s="96"/>
      <c r="I279" s="96"/>
      <c r="J279" s="112"/>
      <c r="K279" s="112"/>
      <c r="L279" s="100"/>
    </row>
    <row r="280" spans="1:12" s="101" customFormat="1" ht="13.5" customHeight="1">
      <c r="A280" s="69"/>
      <c r="B280" s="166"/>
      <c r="C280" s="171" t="s">
        <v>516</v>
      </c>
      <c r="D280" s="173"/>
      <c r="E280" s="174"/>
      <c r="F280" s="175"/>
      <c r="G280" s="174"/>
      <c r="H280" s="96"/>
      <c r="I280" s="96"/>
      <c r="J280" s="112"/>
      <c r="K280" s="112"/>
      <c r="L280" s="100"/>
    </row>
    <row r="281" spans="1:12" s="101" customFormat="1" ht="13.5" customHeight="1">
      <c r="A281" s="69">
        <v>7</v>
      </c>
      <c r="B281" s="69" t="s">
        <v>597</v>
      </c>
      <c r="C281" s="165" t="s">
        <v>567</v>
      </c>
      <c r="D281" s="71" t="s">
        <v>1371</v>
      </c>
      <c r="E281" s="95">
        <v>1</v>
      </c>
      <c r="F281" s="121"/>
      <c r="G281" s="95">
        <f>E281*F281</f>
        <v>0</v>
      </c>
      <c r="H281" s="96"/>
      <c r="I281" s="96"/>
      <c r="J281" s="112"/>
      <c r="K281" s="112"/>
      <c r="L281" s="98"/>
    </row>
    <row r="282" spans="1:12" s="101" customFormat="1" ht="21.75" customHeight="1">
      <c r="A282" s="69">
        <v>8</v>
      </c>
      <c r="B282" s="166" t="s">
        <v>598</v>
      </c>
      <c r="C282" s="165" t="s">
        <v>568</v>
      </c>
      <c r="D282" s="71" t="s">
        <v>1371</v>
      </c>
      <c r="E282" s="95">
        <v>1</v>
      </c>
      <c r="F282" s="121"/>
      <c r="G282" s="95">
        <f>E282*F282</f>
        <v>0</v>
      </c>
      <c r="H282" s="96"/>
      <c r="I282" s="96"/>
      <c r="J282" s="112"/>
      <c r="K282" s="112"/>
      <c r="L282" s="98"/>
    </row>
    <row r="283" spans="1:12" s="101" customFormat="1" ht="12.75" customHeight="1">
      <c r="A283" s="69">
        <v>9</v>
      </c>
      <c r="B283" s="69" t="s">
        <v>1368</v>
      </c>
      <c r="C283" s="76" t="s">
        <v>1369</v>
      </c>
      <c r="D283" s="71" t="s">
        <v>1531</v>
      </c>
      <c r="E283" s="113">
        <f>SUM(G270:G279)</f>
        <v>0</v>
      </c>
      <c r="F283" s="121"/>
      <c r="G283" s="95">
        <f>E283*F283*0.01</f>
        <v>0</v>
      </c>
      <c r="H283" s="96"/>
      <c r="I283" s="96"/>
      <c r="J283" s="112"/>
      <c r="K283" s="112"/>
      <c r="L283" s="100"/>
    </row>
    <row r="284" spans="1:12" s="101" customFormat="1" ht="12.75" customHeight="1">
      <c r="A284" s="69"/>
      <c r="B284" s="69"/>
      <c r="C284" s="76"/>
      <c r="D284" s="71"/>
      <c r="E284" s="113"/>
      <c r="F284" s="121"/>
      <c r="G284" s="95"/>
      <c r="H284" s="96"/>
      <c r="I284" s="96"/>
      <c r="J284" s="112"/>
      <c r="K284" s="112"/>
      <c r="L284" s="100"/>
    </row>
    <row r="285" spans="1:12" s="101" customFormat="1" ht="12.75" customHeight="1">
      <c r="A285" s="69">
        <f>A268</f>
        <v>712</v>
      </c>
      <c r="B285" s="69"/>
      <c r="C285" s="76" t="str">
        <f>C268</f>
        <v>Povlakové krytiny</v>
      </c>
      <c r="D285" s="71" t="s">
        <v>1530</v>
      </c>
      <c r="E285" s="95"/>
      <c r="F285" s="121"/>
      <c r="G285" s="95">
        <f>SUM(G270:G283)</f>
        <v>0</v>
      </c>
      <c r="H285" s="96"/>
      <c r="I285" s="96"/>
      <c r="J285" s="112"/>
      <c r="K285" s="112"/>
      <c r="L285" s="100"/>
    </row>
    <row r="286" spans="1:12" s="101" customFormat="1" ht="12.75" customHeight="1">
      <c r="A286" s="69"/>
      <c r="B286" s="69"/>
      <c r="C286" s="76"/>
      <c r="D286" s="71"/>
      <c r="E286" s="95"/>
      <c r="F286" s="121"/>
      <c r="G286" s="95"/>
      <c r="H286" s="96"/>
      <c r="I286" s="96"/>
      <c r="J286" s="112"/>
      <c r="K286" s="112"/>
      <c r="L286" s="100"/>
    </row>
    <row r="287" spans="1:12" s="101" customFormat="1" ht="12.75" customHeight="1">
      <c r="A287" s="69"/>
      <c r="B287" s="69"/>
      <c r="C287" s="76"/>
      <c r="D287" s="71"/>
      <c r="E287" s="95"/>
      <c r="F287" s="121"/>
      <c r="G287" s="95"/>
      <c r="H287" s="96"/>
      <c r="I287" s="96"/>
      <c r="J287" s="112"/>
      <c r="K287" s="112"/>
      <c r="L287" s="100"/>
    </row>
    <row r="288" spans="1:12" s="101" customFormat="1" ht="12.75" customHeight="1">
      <c r="A288" s="69"/>
      <c r="B288" s="69"/>
      <c r="C288" s="76"/>
      <c r="D288" s="71"/>
      <c r="E288" s="95"/>
      <c r="F288" s="121"/>
      <c r="G288" s="95"/>
      <c r="H288" s="96"/>
      <c r="I288" s="96"/>
      <c r="J288" s="112"/>
      <c r="K288" s="112"/>
      <c r="L288" s="100"/>
    </row>
    <row r="289" spans="1:12" s="101" customFormat="1" ht="12.75" customHeight="1">
      <c r="A289" s="69">
        <v>713</v>
      </c>
      <c r="B289" s="69"/>
      <c r="C289" s="76" t="s">
        <v>1370</v>
      </c>
      <c r="D289" s="71"/>
      <c r="E289" s="95"/>
      <c r="F289" s="121"/>
      <c r="G289" s="95"/>
      <c r="H289" s="96"/>
      <c r="I289" s="96"/>
      <c r="J289" s="112"/>
      <c r="K289" s="112"/>
      <c r="L289" s="98" t="s">
        <v>1048</v>
      </c>
    </row>
    <row r="290" spans="1:12" s="101" customFormat="1" ht="12.75" customHeight="1">
      <c r="A290" s="69"/>
      <c r="B290" s="69"/>
      <c r="C290" s="76"/>
      <c r="D290" s="71"/>
      <c r="E290" s="95"/>
      <c r="F290" s="121"/>
      <c r="G290" s="95"/>
      <c r="H290" s="96"/>
      <c r="I290" s="96"/>
      <c r="J290" s="112"/>
      <c r="K290" s="112"/>
      <c r="L290" s="100"/>
    </row>
    <row r="291" spans="1:12" s="101" customFormat="1" ht="22.5" customHeight="1">
      <c r="A291" s="69">
        <v>1</v>
      </c>
      <c r="B291" s="69" t="s">
        <v>1421</v>
      </c>
      <c r="C291" s="167" t="s">
        <v>510</v>
      </c>
      <c r="D291" s="71" t="s">
        <v>1133</v>
      </c>
      <c r="E291" s="95">
        <v>259.49</v>
      </c>
      <c r="F291" s="121"/>
      <c r="G291" s="95">
        <f>E291*F291</f>
        <v>0</v>
      </c>
      <c r="H291" s="96"/>
      <c r="I291" s="96"/>
      <c r="J291" s="112"/>
      <c r="K291" s="112"/>
      <c r="L291" s="98"/>
    </row>
    <row r="292" spans="1:12" s="101" customFormat="1" ht="12.75" customHeight="1">
      <c r="A292" s="69"/>
      <c r="B292" s="69"/>
      <c r="C292" s="167" t="s">
        <v>511</v>
      </c>
      <c r="D292" s="71"/>
      <c r="E292" s="95"/>
      <c r="F292" s="121"/>
      <c r="G292" s="95"/>
      <c r="H292" s="96"/>
      <c r="I292" s="96"/>
      <c r="J292" s="112"/>
      <c r="K292" s="112"/>
      <c r="L292" s="98"/>
    </row>
    <row r="293" spans="1:12" s="101" customFormat="1" ht="14.25" customHeight="1">
      <c r="A293" s="69">
        <v>2</v>
      </c>
      <c r="B293" s="166" t="s">
        <v>1091</v>
      </c>
      <c r="C293" s="167" t="s">
        <v>1092</v>
      </c>
      <c r="D293" s="71" t="s">
        <v>1133</v>
      </c>
      <c r="E293" s="95">
        <v>266.26</v>
      </c>
      <c r="F293" s="121"/>
      <c r="G293" s="95">
        <f>E293*F293</f>
        <v>0</v>
      </c>
      <c r="H293" s="96"/>
      <c r="I293" s="96"/>
      <c r="J293" s="112"/>
      <c r="K293" s="112"/>
      <c r="L293" s="98"/>
    </row>
    <row r="294" spans="1:12" s="101" customFormat="1" ht="14.25" customHeight="1">
      <c r="A294" s="69"/>
      <c r="B294" s="166"/>
      <c r="C294" s="167" t="s">
        <v>512</v>
      </c>
      <c r="D294" s="71"/>
      <c r="E294" s="95"/>
      <c r="F294" s="121"/>
      <c r="G294" s="95"/>
      <c r="H294" s="96"/>
      <c r="I294" s="96"/>
      <c r="J294" s="112"/>
      <c r="K294" s="112"/>
      <c r="L294" s="98"/>
    </row>
    <row r="295" spans="1:12" s="101" customFormat="1" ht="13.5" customHeight="1">
      <c r="A295" s="69">
        <v>3</v>
      </c>
      <c r="B295" s="69" t="s">
        <v>1174</v>
      </c>
      <c r="C295" s="94" t="s">
        <v>1607</v>
      </c>
      <c r="D295" s="71" t="s">
        <v>1133</v>
      </c>
      <c r="E295" s="95">
        <v>264.68</v>
      </c>
      <c r="F295" s="121"/>
      <c r="G295" s="95">
        <f>E295*F295</f>
        <v>0</v>
      </c>
      <c r="H295" s="96"/>
      <c r="I295" s="96"/>
      <c r="J295" s="112"/>
      <c r="K295" s="112"/>
      <c r="L295" s="100"/>
    </row>
    <row r="296" spans="1:12" s="101" customFormat="1" ht="13.5" customHeight="1">
      <c r="A296" s="69"/>
      <c r="B296" s="69"/>
      <c r="C296" s="94" t="s">
        <v>513</v>
      </c>
      <c r="D296" s="71"/>
      <c r="E296" s="95"/>
      <c r="F296" s="121"/>
      <c r="G296" s="95"/>
      <c r="H296" s="96"/>
      <c r="I296" s="96"/>
      <c r="J296" s="112"/>
      <c r="K296" s="112"/>
      <c r="L296" s="100"/>
    </row>
    <row r="297" spans="1:12" s="101" customFormat="1" ht="13.5" customHeight="1">
      <c r="A297" s="69">
        <v>4</v>
      </c>
      <c r="B297" s="166" t="s">
        <v>1175</v>
      </c>
      <c r="C297" s="167" t="s">
        <v>600</v>
      </c>
      <c r="D297" s="173" t="s">
        <v>1133</v>
      </c>
      <c r="E297" s="95">
        <v>264.68</v>
      </c>
      <c r="F297" s="175"/>
      <c r="G297" s="95">
        <f>E297*F297</f>
        <v>0</v>
      </c>
      <c r="H297" s="96"/>
      <c r="I297" s="96"/>
      <c r="J297" s="112"/>
      <c r="K297" s="112"/>
      <c r="L297" s="100"/>
    </row>
    <row r="298" spans="1:12" s="101" customFormat="1" ht="13.5" customHeight="1">
      <c r="A298" s="69">
        <v>5</v>
      </c>
      <c r="B298" s="166" t="s">
        <v>1176</v>
      </c>
      <c r="C298" s="167" t="s">
        <v>1060</v>
      </c>
      <c r="D298" s="173" t="s">
        <v>1535</v>
      </c>
      <c r="E298" s="174">
        <v>0.27</v>
      </c>
      <c r="F298" s="175"/>
      <c r="G298" s="174">
        <f>E298*F298</f>
        <v>0</v>
      </c>
      <c r="H298" s="96"/>
      <c r="I298" s="96"/>
      <c r="J298" s="112"/>
      <c r="K298" s="112"/>
      <c r="L298" s="100"/>
    </row>
    <row r="299" spans="1:12" s="101" customFormat="1" ht="13.5" customHeight="1">
      <c r="A299" s="69"/>
      <c r="B299" s="166"/>
      <c r="C299" s="167" t="s">
        <v>514</v>
      </c>
      <c r="D299" s="173"/>
      <c r="E299" s="174"/>
      <c r="F299" s="175"/>
      <c r="G299" s="174"/>
      <c r="H299" s="96"/>
      <c r="I299" s="96"/>
      <c r="J299" s="112"/>
      <c r="K299" s="112"/>
      <c r="L299" s="100"/>
    </row>
    <row r="300" spans="1:12" s="101" customFormat="1" ht="26.25" customHeight="1">
      <c r="A300" s="69">
        <v>6</v>
      </c>
      <c r="B300" s="166" t="s">
        <v>601</v>
      </c>
      <c r="C300" s="165" t="s">
        <v>1490</v>
      </c>
      <c r="D300" s="71" t="s">
        <v>1133</v>
      </c>
      <c r="E300" s="95">
        <v>4.7</v>
      </c>
      <c r="F300" s="121"/>
      <c r="G300" s="95">
        <f>E300*F300</f>
        <v>0</v>
      </c>
      <c r="H300" s="96"/>
      <c r="I300" s="96"/>
      <c r="J300" s="112"/>
      <c r="K300" s="112"/>
      <c r="L300" s="100"/>
    </row>
    <row r="301" spans="1:12" s="101" customFormat="1" ht="13.5" customHeight="1">
      <c r="A301" s="69"/>
      <c r="B301" s="166"/>
      <c r="C301" s="167" t="s">
        <v>517</v>
      </c>
      <c r="D301" s="173"/>
      <c r="E301" s="174"/>
      <c r="F301" s="175"/>
      <c r="G301" s="174"/>
      <c r="H301" s="96"/>
      <c r="I301" s="96"/>
      <c r="J301" s="112"/>
      <c r="K301" s="112"/>
      <c r="L301" s="100"/>
    </row>
    <row r="302" spans="1:12" s="101" customFormat="1" ht="24.75" customHeight="1">
      <c r="A302" s="69">
        <v>7</v>
      </c>
      <c r="B302" s="166" t="s">
        <v>1323</v>
      </c>
      <c r="C302" s="165" t="s">
        <v>1057</v>
      </c>
      <c r="D302" s="71" t="s">
        <v>1133</v>
      </c>
      <c r="E302" s="95">
        <v>43.24</v>
      </c>
      <c r="F302" s="121"/>
      <c r="G302" s="95">
        <f>E302*F302</f>
        <v>0</v>
      </c>
      <c r="H302" s="96"/>
      <c r="I302" s="96"/>
      <c r="J302" s="112"/>
      <c r="K302" s="112"/>
      <c r="L302" s="98"/>
    </row>
    <row r="303" spans="1:12" s="101" customFormat="1" ht="14.25" customHeight="1">
      <c r="A303" s="69"/>
      <c r="B303" s="166"/>
      <c r="C303" s="165" t="s">
        <v>515</v>
      </c>
      <c r="D303" s="71"/>
      <c r="E303" s="95"/>
      <c r="F303" s="121"/>
      <c r="G303" s="95"/>
      <c r="H303" s="96"/>
      <c r="I303" s="96"/>
      <c r="J303" s="112"/>
      <c r="K303" s="112"/>
      <c r="L303" s="98"/>
    </row>
    <row r="304" spans="1:12" s="101" customFormat="1" ht="25.5" customHeight="1">
      <c r="A304" s="69">
        <v>8</v>
      </c>
      <c r="B304" s="166" t="s">
        <v>1509</v>
      </c>
      <c r="C304" s="165" t="s">
        <v>719</v>
      </c>
      <c r="D304" s="173" t="s">
        <v>1133</v>
      </c>
      <c r="E304" s="174">
        <v>14.8</v>
      </c>
      <c r="F304" s="175"/>
      <c r="G304" s="174">
        <f>E304*F304</f>
        <v>0</v>
      </c>
      <c r="H304" s="96"/>
      <c r="I304" s="96"/>
      <c r="J304" s="112"/>
      <c r="K304" s="112"/>
      <c r="L304" s="98"/>
    </row>
    <row r="305" spans="1:12" s="101" customFormat="1" ht="14.25" customHeight="1">
      <c r="A305" s="69"/>
      <c r="B305" s="166"/>
      <c r="C305" s="165" t="s">
        <v>518</v>
      </c>
      <c r="D305" s="71"/>
      <c r="E305" s="95"/>
      <c r="F305" s="121"/>
      <c r="G305" s="95"/>
      <c r="H305" s="96"/>
      <c r="I305" s="96"/>
      <c r="J305" s="112"/>
      <c r="K305" s="112"/>
      <c r="L305" s="98"/>
    </row>
    <row r="306" spans="1:12" s="101" customFormat="1" ht="24.75" customHeight="1">
      <c r="A306" s="69">
        <v>9</v>
      </c>
      <c r="B306" s="166" t="s">
        <v>1456</v>
      </c>
      <c r="C306" s="165" t="s">
        <v>519</v>
      </c>
      <c r="D306" s="173" t="s">
        <v>1133</v>
      </c>
      <c r="E306" s="174">
        <v>2.44</v>
      </c>
      <c r="F306" s="175"/>
      <c r="G306" s="174">
        <f>E306*F306</f>
        <v>0</v>
      </c>
      <c r="H306" s="96"/>
      <c r="I306" s="96"/>
      <c r="J306" s="112"/>
      <c r="K306" s="112"/>
      <c r="L306" s="98"/>
    </row>
    <row r="307" spans="1:12" s="101" customFormat="1" ht="14.25" customHeight="1">
      <c r="A307" s="69"/>
      <c r="B307" s="166"/>
      <c r="C307" s="165" t="s">
        <v>520</v>
      </c>
      <c r="D307" s="71"/>
      <c r="E307" s="95"/>
      <c r="F307" s="121"/>
      <c r="G307" s="95"/>
      <c r="H307" s="96"/>
      <c r="I307" s="96"/>
      <c r="J307" s="112"/>
      <c r="K307" s="112"/>
      <c r="L307" s="98"/>
    </row>
    <row r="308" spans="1:12" s="101" customFormat="1" ht="22.5" customHeight="1">
      <c r="A308" s="69">
        <v>10</v>
      </c>
      <c r="B308" s="166" t="s">
        <v>602</v>
      </c>
      <c r="C308" s="165" t="s">
        <v>1058</v>
      </c>
      <c r="D308" s="71" t="s">
        <v>1133</v>
      </c>
      <c r="E308" s="95">
        <v>250</v>
      </c>
      <c r="F308" s="121"/>
      <c r="G308" s="95">
        <f>E308*F308</f>
        <v>0</v>
      </c>
      <c r="H308" s="96"/>
      <c r="I308" s="96"/>
      <c r="J308" s="112"/>
      <c r="K308" s="112"/>
      <c r="L308" s="98"/>
    </row>
    <row r="309" spans="1:12" s="101" customFormat="1" ht="13.5" customHeight="1">
      <c r="A309" s="69">
        <v>11</v>
      </c>
      <c r="B309" s="69" t="s">
        <v>1408</v>
      </c>
      <c r="C309" s="76" t="s">
        <v>1390</v>
      </c>
      <c r="D309" s="71" t="s">
        <v>1531</v>
      </c>
      <c r="E309" s="113">
        <f>SUM(G291:G308)</f>
        <v>0</v>
      </c>
      <c r="F309" s="121"/>
      <c r="G309" s="95">
        <f>E309*F309*0.01</f>
        <v>0</v>
      </c>
      <c r="H309" s="96"/>
      <c r="I309" s="96"/>
      <c r="J309" s="112"/>
      <c r="K309" s="112"/>
      <c r="L309" s="100"/>
    </row>
    <row r="310" spans="1:12" s="101" customFormat="1" ht="13.5" customHeight="1">
      <c r="A310" s="69"/>
      <c r="B310" s="69"/>
      <c r="C310" s="76"/>
      <c r="D310" s="71"/>
      <c r="E310" s="95"/>
      <c r="F310" s="121"/>
      <c r="G310" s="95"/>
      <c r="H310" s="96"/>
      <c r="I310" s="96"/>
      <c r="J310" s="112"/>
      <c r="K310" s="112"/>
      <c r="L310" s="100"/>
    </row>
    <row r="311" spans="1:12" s="101" customFormat="1" ht="13.5" customHeight="1">
      <c r="A311" s="69">
        <f>A289</f>
        <v>713</v>
      </c>
      <c r="B311" s="69"/>
      <c r="C311" s="76" t="str">
        <f>C289</f>
        <v>Izolace tepelné</v>
      </c>
      <c r="D311" s="71" t="s">
        <v>1530</v>
      </c>
      <c r="E311" s="95"/>
      <c r="F311" s="121"/>
      <c r="G311" s="95">
        <f>SUM(G291:G310)</f>
        <v>0</v>
      </c>
      <c r="H311" s="96"/>
      <c r="I311" s="96"/>
      <c r="J311" s="112"/>
      <c r="K311" s="112"/>
      <c r="L311" s="100"/>
    </row>
    <row r="312" spans="1:12" s="101" customFormat="1" ht="13.5" customHeight="1">
      <c r="A312" s="69"/>
      <c r="B312" s="69"/>
      <c r="C312" s="76"/>
      <c r="D312" s="71"/>
      <c r="E312" s="95"/>
      <c r="F312" s="121"/>
      <c r="G312" s="95"/>
      <c r="H312" s="96"/>
      <c r="I312" s="96"/>
      <c r="J312" s="112"/>
      <c r="K312" s="112"/>
      <c r="L312" s="100"/>
    </row>
    <row r="313" spans="1:12" s="101" customFormat="1" ht="13.5" customHeight="1">
      <c r="A313" s="69"/>
      <c r="B313" s="69"/>
      <c r="C313" s="76"/>
      <c r="D313" s="71"/>
      <c r="E313" s="95"/>
      <c r="F313" s="121"/>
      <c r="G313" s="95"/>
      <c r="H313" s="96"/>
      <c r="I313" s="96"/>
      <c r="J313" s="112"/>
      <c r="K313" s="112"/>
      <c r="L313" s="100"/>
    </row>
    <row r="314" spans="1:12" s="101" customFormat="1" ht="13.5" customHeight="1">
      <c r="A314" s="69"/>
      <c r="B314" s="69"/>
      <c r="C314" s="76"/>
      <c r="D314" s="71"/>
      <c r="E314" s="95"/>
      <c r="F314" s="121"/>
      <c r="G314" s="95"/>
      <c r="H314" s="96"/>
      <c r="I314" s="96"/>
      <c r="J314" s="112"/>
      <c r="K314" s="112"/>
      <c r="L314" s="100"/>
    </row>
    <row r="315" spans="1:12" s="101" customFormat="1" ht="13.5" customHeight="1">
      <c r="A315" s="69">
        <v>762</v>
      </c>
      <c r="B315" s="69"/>
      <c r="C315" s="76" t="s">
        <v>1118</v>
      </c>
      <c r="D315" s="71"/>
      <c r="E315" s="95"/>
      <c r="F315" s="121"/>
      <c r="G315" s="95"/>
      <c r="H315" s="96"/>
      <c r="I315" s="96"/>
      <c r="J315" s="112"/>
      <c r="K315" s="112"/>
      <c r="L315" s="98" t="s">
        <v>1049</v>
      </c>
    </row>
    <row r="316" spans="1:12" s="101" customFormat="1" ht="13.5" customHeight="1">
      <c r="A316" s="69"/>
      <c r="B316" s="69"/>
      <c r="C316" s="76"/>
      <c r="D316" s="71"/>
      <c r="E316" s="95"/>
      <c r="F316" s="121"/>
      <c r="G316" s="95"/>
      <c r="H316" s="96"/>
      <c r="I316" s="96"/>
      <c r="J316" s="112"/>
      <c r="K316" s="112"/>
      <c r="L316" s="100"/>
    </row>
    <row r="317" spans="1:12" s="101" customFormat="1" ht="22.5" customHeight="1">
      <c r="A317" s="69">
        <v>1</v>
      </c>
      <c r="B317" s="166" t="s">
        <v>1185</v>
      </c>
      <c r="C317" s="165" t="s">
        <v>521</v>
      </c>
      <c r="D317" s="173" t="s">
        <v>1133</v>
      </c>
      <c r="E317" s="174">
        <v>20.4</v>
      </c>
      <c r="F317" s="175"/>
      <c r="G317" s="174">
        <f>E317*F317</f>
        <v>0</v>
      </c>
      <c r="H317" s="96"/>
      <c r="I317" s="96"/>
      <c r="J317" s="112"/>
      <c r="K317" s="112"/>
      <c r="L317" s="100"/>
    </row>
    <row r="318" spans="1:12" s="101" customFormat="1" ht="13.5" customHeight="1">
      <c r="A318" s="69"/>
      <c r="B318" s="166"/>
      <c r="C318" s="165" t="s">
        <v>522</v>
      </c>
      <c r="D318" s="173"/>
      <c r="E318" s="174"/>
      <c r="F318" s="175"/>
      <c r="G318" s="174"/>
      <c r="H318" s="96"/>
      <c r="I318" s="96"/>
      <c r="J318" s="112"/>
      <c r="K318" s="112"/>
      <c r="L318" s="100"/>
    </row>
    <row r="319" spans="1:12" s="101" customFormat="1" ht="12.75" customHeight="1">
      <c r="A319" s="69">
        <v>2</v>
      </c>
      <c r="B319" s="69" t="s">
        <v>1404</v>
      </c>
      <c r="C319" s="76" t="s">
        <v>1512</v>
      </c>
      <c r="D319" s="71" t="s">
        <v>1531</v>
      </c>
      <c r="E319" s="113">
        <f>SUM(G317:G317)</f>
        <v>0</v>
      </c>
      <c r="F319" s="121"/>
      <c r="G319" s="95">
        <f>E319*F319*0.01</f>
        <v>0</v>
      </c>
      <c r="H319" s="96"/>
      <c r="I319" s="96"/>
      <c r="J319" s="112"/>
      <c r="K319" s="112"/>
      <c r="L319" s="100"/>
    </row>
    <row r="320" spans="1:12" s="101" customFormat="1" ht="13.5" customHeight="1">
      <c r="A320" s="69"/>
      <c r="B320" s="69"/>
      <c r="C320" s="76"/>
      <c r="D320" s="71"/>
      <c r="E320" s="95"/>
      <c r="F320" s="121"/>
      <c r="G320" s="95"/>
      <c r="H320" s="96"/>
      <c r="I320" s="96"/>
      <c r="J320" s="112"/>
      <c r="K320" s="112"/>
      <c r="L320" s="100"/>
    </row>
    <row r="321" spans="1:12" s="101" customFormat="1" ht="13.5" customHeight="1">
      <c r="A321" s="69">
        <f>A315</f>
        <v>762</v>
      </c>
      <c r="B321" s="69"/>
      <c r="C321" s="76" t="str">
        <f>C315</f>
        <v>Konstrukce tesařské</v>
      </c>
      <c r="D321" s="71" t="s">
        <v>1530</v>
      </c>
      <c r="E321" s="95"/>
      <c r="F321" s="121"/>
      <c r="G321" s="95">
        <f>SUM(G317:G319)</f>
        <v>0</v>
      </c>
      <c r="H321" s="96"/>
      <c r="I321" s="96"/>
      <c r="J321" s="112"/>
      <c r="K321" s="112"/>
      <c r="L321" s="100"/>
    </row>
    <row r="322" spans="1:12" s="101" customFormat="1" ht="13.5" customHeight="1">
      <c r="A322" s="69"/>
      <c r="B322" s="69"/>
      <c r="C322" s="76"/>
      <c r="D322" s="71"/>
      <c r="E322" s="95"/>
      <c r="F322" s="121"/>
      <c r="G322" s="95"/>
      <c r="H322" s="96"/>
      <c r="I322" s="96"/>
      <c r="J322" s="112"/>
      <c r="K322" s="112"/>
      <c r="L322" s="100"/>
    </row>
    <row r="323" spans="1:12" s="101" customFormat="1" ht="13.5" customHeight="1">
      <c r="A323" s="69"/>
      <c r="B323" s="69"/>
      <c r="C323" s="76"/>
      <c r="D323" s="71"/>
      <c r="E323" s="95"/>
      <c r="F323" s="121"/>
      <c r="G323" s="95"/>
      <c r="H323" s="96"/>
      <c r="I323" s="96"/>
      <c r="J323" s="112"/>
      <c r="K323" s="112"/>
      <c r="L323" s="100"/>
    </row>
    <row r="324" spans="1:12" s="101" customFormat="1" ht="13.5" customHeight="1">
      <c r="A324" s="69"/>
      <c r="B324" s="69"/>
      <c r="C324" s="76"/>
      <c r="D324" s="71"/>
      <c r="E324" s="95"/>
      <c r="F324" s="121"/>
      <c r="G324" s="95"/>
      <c r="H324" s="96"/>
      <c r="I324" s="96"/>
      <c r="J324" s="112"/>
      <c r="K324" s="112"/>
      <c r="L324" s="100"/>
    </row>
    <row r="325" spans="1:12" s="101" customFormat="1" ht="13.5" customHeight="1">
      <c r="A325" s="69">
        <v>763</v>
      </c>
      <c r="B325" s="69"/>
      <c r="C325" s="76" t="s">
        <v>1515</v>
      </c>
      <c r="D325" s="71"/>
      <c r="E325" s="72"/>
      <c r="F325" s="129"/>
      <c r="G325" s="72"/>
      <c r="H325" s="96"/>
      <c r="I325" s="105"/>
      <c r="J325" s="24"/>
      <c r="K325" s="24"/>
      <c r="L325" s="98" t="s">
        <v>1050</v>
      </c>
    </row>
    <row r="326" spans="1:12" s="101" customFormat="1" ht="13.5" customHeight="1">
      <c r="A326" s="69"/>
      <c r="B326" s="69"/>
      <c r="C326" s="76"/>
      <c r="D326" s="71"/>
      <c r="E326" s="72"/>
      <c r="F326" s="129"/>
      <c r="G326" s="72"/>
      <c r="H326" s="96"/>
      <c r="I326" s="105"/>
      <c r="J326" s="24"/>
      <c r="K326" s="24"/>
      <c r="L326" s="100"/>
    </row>
    <row r="327" spans="1:12" s="101" customFormat="1" ht="22.5" customHeight="1">
      <c r="A327" s="69">
        <v>1</v>
      </c>
      <c r="B327" s="166" t="s">
        <v>1516</v>
      </c>
      <c r="C327" s="165" t="s">
        <v>137</v>
      </c>
      <c r="D327" s="173" t="s">
        <v>1133</v>
      </c>
      <c r="E327" s="187">
        <v>45.54</v>
      </c>
      <c r="F327" s="188"/>
      <c r="G327" s="187">
        <f>E327*F327</f>
        <v>0</v>
      </c>
      <c r="H327" s="96"/>
      <c r="I327" s="105"/>
      <c r="J327" s="24"/>
      <c r="K327" s="24"/>
      <c r="L327" s="163"/>
    </row>
    <row r="328" spans="1:12" s="101" customFormat="1" ht="14.25" customHeight="1">
      <c r="A328" s="69"/>
      <c r="B328" s="166"/>
      <c r="C328" s="165" t="s">
        <v>523</v>
      </c>
      <c r="D328" s="173"/>
      <c r="E328" s="187"/>
      <c r="F328" s="188"/>
      <c r="G328" s="187"/>
      <c r="H328" s="96"/>
      <c r="I328" s="105"/>
      <c r="J328" s="24"/>
      <c r="K328" s="24"/>
      <c r="L328" s="163"/>
    </row>
    <row r="329" spans="1:12" s="101" customFormat="1" ht="35.25" customHeight="1">
      <c r="A329" s="69">
        <v>2</v>
      </c>
      <c r="B329" s="166" t="s">
        <v>1517</v>
      </c>
      <c r="C329" s="165" t="s">
        <v>153</v>
      </c>
      <c r="D329" s="173" t="s">
        <v>1133</v>
      </c>
      <c r="E329" s="187">
        <v>126.72</v>
      </c>
      <c r="F329" s="188"/>
      <c r="G329" s="187">
        <f>E329*F329</f>
        <v>0</v>
      </c>
      <c r="H329" s="96"/>
      <c r="I329" s="105"/>
      <c r="J329" s="24"/>
      <c r="K329" s="24"/>
      <c r="L329" s="163"/>
    </row>
    <row r="330" spans="1:12" s="101" customFormat="1" ht="14.25" customHeight="1">
      <c r="A330" s="69"/>
      <c r="B330" s="166"/>
      <c r="C330" s="165" t="s">
        <v>524</v>
      </c>
      <c r="D330" s="173"/>
      <c r="E330" s="187"/>
      <c r="F330" s="188"/>
      <c r="G330" s="187"/>
      <c r="H330" s="96"/>
      <c r="I330" s="105"/>
      <c r="J330" s="24"/>
      <c r="K330" s="24"/>
      <c r="L330" s="163"/>
    </row>
    <row r="331" spans="1:12" s="101" customFormat="1" ht="22.5" customHeight="1">
      <c r="A331" s="69">
        <v>3</v>
      </c>
      <c r="B331" s="166" t="s">
        <v>623</v>
      </c>
      <c r="C331" s="165" t="s">
        <v>605</v>
      </c>
      <c r="D331" s="173" t="s">
        <v>1133</v>
      </c>
      <c r="E331" s="187">
        <v>96.48</v>
      </c>
      <c r="F331" s="188"/>
      <c r="G331" s="187">
        <f>E331*F331</f>
        <v>0</v>
      </c>
      <c r="H331" s="96"/>
      <c r="I331" s="105"/>
      <c r="J331" s="24"/>
      <c r="K331" s="24"/>
      <c r="L331" s="163"/>
    </row>
    <row r="332" spans="1:12" s="101" customFormat="1" ht="13.5" customHeight="1">
      <c r="A332" s="69"/>
      <c r="B332" s="166"/>
      <c r="C332" s="165" t="s">
        <v>525</v>
      </c>
      <c r="D332" s="173"/>
      <c r="E332" s="187"/>
      <c r="F332" s="188"/>
      <c r="G332" s="187"/>
      <c r="H332" s="96"/>
      <c r="I332" s="105"/>
      <c r="J332" s="24"/>
      <c r="K332" s="24"/>
      <c r="L332" s="163"/>
    </row>
    <row r="333" spans="1:12" s="101" customFormat="1" ht="24" customHeight="1">
      <c r="A333" s="69">
        <v>4</v>
      </c>
      <c r="B333" s="166" t="s">
        <v>624</v>
      </c>
      <c r="C333" s="165" t="s">
        <v>527</v>
      </c>
      <c r="D333" s="173" t="s">
        <v>1133</v>
      </c>
      <c r="E333" s="187">
        <v>42.56</v>
      </c>
      <c r="F333" s="188"/>
      <c r="G333" s="187">
        <f>E333*F333</f>
        <v>0</v>
      </c>
      <c r="H333" s="96"/>
      <c r="I333" s="105"/>
      <c r="J333" s="24"/>
      <c r="K333" s="24"/>
      <c r="L333" s="163"/>
    </row>
    <row r="334" spans="1:12" s="101" customFormat="1" ht="14.25" customHeight="1">
      <c r="A334" s="69"/>
      <c r="B334" s="166"/>
      <c r="C334" s="165" t="s">
        <v>526</v>
      </c>
      <c r="D334" s="173"/>
      <c r="E334" s="187"/>
      <c r="F334" s="188"/>
      <c r="G334" s="187"/>
      <c r="H334" s="96"/>
      <c r="I334" s="105"/>
      <c r="J334" s="24"/>
      <c r="K334" s="24"/>
      <c r="L334" s="163"/>
    </row>
    <row r="335" spans="1:12" s="101" customFormat="1" ht="22.5" customHeight="1">
      <c r="A335" s="69">
        <v>5</v>
      </c>
      <c r="B335" s="166" t="s">
        <v>625</v>
      </c>
      <c r="C335" s="165" t="s">
        <v>622</v>
      </c>
      <c r="D335" s="186" t="s">
        <v>1567</v>
      </c>
      <c r="E335" s="187">
        <v>1</v>
      </c>
      <c r="F335" s="188"/>
      <c r="G335" s="187">
        <f>E335*F335</f>
        <v>0</v>
      </c>
      <c r="H335" s="96"/>
      <c r="I335" s="105"/>
      <c r="J335" s="24"/>
      <c r="K335" s="24"/>
      <c r="L335" s="163"/>
    </row>
    <row r="336" spans="1:12" s="101" customFormat="1" ht="13.5" customHeight="1">
      <c r="A336" s="69">
        <v>6</v>
      </c>
      <c r="B336" s="69" t="s">
        <v>1140</v>
      </c>
      <c r="C336" s="76" t="s">
        <v>1500</v>
      </c>
      <c r="D336" s="71" t="s">
        <v>1531</v>
      </c>
      <c r="E336" s="124">
        <f>SUM(G327:G335)</f>
        <v>0</v>
      </c>
      <c r="F336" s="129"/>
      <c r="G336" s="72">
        <f>E336*F336*0.01</f>
        <v>0</v>
      </c>
      <c r="H336" s="96"/>
      <c r="I336" s="105"/>
      <c r="J336" s="24"/>
      <c r="K336" s="24"/>
      <c r="L336" s="100"/>
    </row>
    <row r="337" spans="1:12" s="101" customFormat="1" ht="13.5" customHeight="1">
      <c r="A337" s="69"/>
      <c r="B337" s="69"/>
      <c r="C337" s="76"/>
      <c r="D337" s="71"/>
      <c r="E337" s="72"/>
      <c r="F337" s="129"/>
      <c r="G337" s="72"/>
      <c r="H337" s="96"/>
      <c r="I337" s="105"/>
      <c r="J337" s="24"/>
      <c r="K337" s="24"/>
      <c r="L337" s="100"/>
    </row>
    <row r="338" spans="1:12" s="101" customFormat="1" ht="13.5" customHeight="1">
      <c r="A338" s="69">
        <f>A325</f>
        <v>763</v>
      </c>
      <c r="B338" s="69"/>
      <c r="C338" s="76" t="str">
        <f>C325</f>
        <v>Dřevostavby, sádrokartony</v>
      </c>
      <c r="D338" s="71" t="s">
        <v>1530</v>
      </c>
      <c r="E338" s="72"/>
      <c r="F338" s="129"/>
      <c r="G338" s="72">
        <f>SUM(G327:G337)</f>
        <v>0</v>
      </c>
      <c r="H338" s="96"/>
      <c r="I338" s="105"/>
      <c r="J338" s="24"/>
      <c r="K338" s="24"/>
      <c r="L338" s="100"/>
    </row>
    <row r="339" spans="1:12" s="101" customFormat="1" ht="13.5" customHeight="1">
      <c r="A339" s="69"/>
      <c r="B339" s="69"/>
      <c r="C339" s="76"/>
      <c r="D339" s="71"/>
      <c r="E339" s="95"/>
      <c r="F339" s="121"/>
      <c r="G339" s="95"/>
      <c r="H339" s="96"/>
      <c r="I339" s="105"/>
      <c r="J339" s="24"/>
      <c r="K339" s="24"/>
      <c r="L339" s="100"/>
    </row>
    <row r="340" spans="1:12" s="101" customFormat="1" ht="13.5" customHeight="1">
      <c r="A340" s="69"/>
      <c r="B340" s="69"/>
      <c r="C340" s="76"/>
      <c r="D340" s="71"/>
      <c r="E340" s="95"/>
      <c r="F340" s="121"/>
      <c r="G340" s="95"/>
      <c r="H340" s="96"/>
      <c r="I340" s="105"/>
      <c r="J340" s="24"/>
      <c r="K340" s="24"/>
      <c r="L340" s="100"/>
    </row>
    <row r="341" spans="1:12" s="101" customFormat="1" ht="13.5" customHeight="1">
      <c r="A341" s="69"/>
      <c r="B341" s="69"/>
      <c r="C341" s="76"/>
      <c r="D341" s="71"/>
      <c r="E341" s="95"/>
      <c r="F341" s="121"/>
      <c r="G341" s="95"/>
      <c r="H341" s="96"/>
      <c r="I341" s="105"/>
      <c r="J341" s="24"/>
      <c r="K341" s="24"/>
      <c r="L341" s="100"/>
    </row>
    <row r="342" spans="1:12" s="101" customFormat="1" ht="13.5" customHeight="1">
      <c r="A342" s="69">
        <v>764</v>
      </c>
      <c r="B342" s="69"/>
      <c r="C342" s="76" t="s">
        <v>1061</v>
      </c>
      <c r="D342" s="71"/>
      <c r="E342" s="95"/>
      <c r="F342" s="121"/>
      <c r="G342" s="95"/>
      <c r="H342" s="96"/>
      <c r="I342" s="105"/>
      <c r="J342" s="24"/>
      <c r="K342" s="24"/>
      <c r="L342" s="98" t="s">
        <v>1051</v>
      </c>
    </row>
    <row r="343" spans="1:12" s="101" customFormat="1" ht="13.5" customHeight="1">
      <c r="A343" s="69"/>
      <c r="B343" s="69"/>
      <c r="C343" s="76"/>
      <c r="D343" s="71"/>
      <c r="E343" s="95"/>
      <c r="F343" s="121"/>
      <c r="G343" s="95"/>
      <c r="H343" s="96"/>
      <c r="I343" s="105"/>
      <c r="J343" s="24"/>
      <c r="K343" s="24"/>
      <c r="L343" s="100"/>
    </row>
    <row r="344" spans="1:12" s="101" customFormat="1" ht="13.5" customHeight="1">
      <c r="A344" s="69">
        <v>1</v>
      </c>
      <c r="B344" s="69" t="s">
        <v>1541</v>
      </c>
      <c r="C344" s="76" t="s">
        <v>1331</v>
      </c>
      <c r="D344" s="71" t="s">
        <v>1533</v>
      </c>
      <c r="E344" s="95">
        <v>40</v>
      </c>
      <c r="F344" s="121"/>
      <c r="G344" s="95">
        <f aca="true" t="shared" si="8" ref="G344:G350">E344*F344</f>
        <v>0</v>
      </c>
      <c r="H344" s="96"/>
      <c r="I344" s="105"/>
      <c r="J344" s="24"/>
      <c r="K344" s="24"/>
      <c r="L344" s="100"/>
    </row>
    <row r="345" spans="1:12" s="101" customFormat="1" ht="13.5" customHeight="1">
      <c r="A345" s="69">
        <v>2</v>
      </c>
      <c r="B345" s="166" t="s">
        <v>1542</v>
      </c>
      <c r="C345" s="165" t="s">
        <v>530</v>
      </c>
      <c r="D345" s="173" t="s">
        <v>1533</v>
      </c>
      <c r="E345" s="174">
        <v>6.2</v>
      </c>
      <c r="F345" s="175"/>
      <c r="G345" s="174">
        <f t="shared" si="8"/>
        <v>0</v>
      </c>
      <c r="H345" s="96"/>
      <c r="I345" s="105"/>
      <c r="J345" s="24"/>
      <c r="K345" s="24"/>
      <c r="L345" s="100"/>
    </row>
    <row r="346" spans="1:12" s="101" customFormat="1" ht="13.5" customHeight="1">
      <c r="A346" s="69">
        <v>3</v>
      </c>
      <c r="B346" s="69" t="s">
        <v>1543</v>
      </c>
      <c r="C346" s="165" t="s">
        <v>531</v>
      </c>
      <c r="D346" s="173" t="s">
        <v>1567</v>
      </c>
      <c r="E346" s="174">
        <v>6</v>
      </c>
      <c r="F346" s="175"/>
      <c r="G346" s="174">
        <f t="shared" si="8"/>
        <v>0</v>
      </c>
      <c r="H346" s="96"/>
      <c r="I346" s="105"/>
      <c r="J346" s="24"/>
      <c r="K346" s="24"/>
      <c r="L346" s="100"/>
    </row>
    <row r="347" spans="1:12" s="101" customFormat="1" ht="13.5" customHeight="1">
      <c r="A347" s="69">
        <v>4</v>
      </c>
      <c r="B347" s="166" t="s">
        <v>1544</v>
      </c>
      <c r="C347" s="165" t="s">
        <v>532</v>
      </c>
      <c r="D347" s="173" t="s">
        <v>1567</v>
      </c>
      <c r="E347" s="174">
        <v>1</v>
      </c>
      <c r="F347" s="175"/>
      <c r="G347" s="174">
        <f t="shared" si="8"/>
        <v>0</v>
      </c>
      <c r="H347" s="96"/>
      <c r="I347" s="105"/>
      <c r="J347" s="24"/>
      <c r="K347" s="24"/>
      <c r="L347" s="100"/>
    </row>
    <row r="348" spans="1:12" s="101" customFormat="1" ht="13.5" customHeight="1">
      <c r="A348" s="69">
        <v>5</v>
      </c>
      <c r="B348" s="69" t="s">
        <v>1545</v>
      </c>
      <c r="C348" s="165" t="s">
        <v>533</v>
      </c>
      <c r="D348" s="173" t="s">
        <v>1533</v>
      </c>
      <c r="E348" s="174">
        <v>3.4</v>
      </c>
      <c r="F348" s="175"/>
      <c r="G348" s="174">
        <f t="shared" si="8"/>
        <v>0</v>
      </c>
      <c r="H348" s="96"/>
      <c r="I348" s="105"/>
      <c r="J348" s="24"/>
      <c r="K348" s="24"/>
      <c r="L348" s="100"/>
    </row>
    <row r="349" spans="1:12" s="101" customFormat="1" ht="13.5" customHeight="1">
      <c r="A349" s="69">
        <v>6</v>
      </c>
      <c r="B349" s="166" t="s">
        <v>1546</v>
      </c>
      <c r="C349" s="165" t="s">
        <v>534</v>
      </c>
      <c r="D349" s="173" t="s">
        <v>1567</v>
      </c>
      <c r="E349" s="174">
        <v>1</v>
      </c>
      <c r="F349" s="175"/>
      <c r="G349" s="174">
        <f t="shared" si="8"/>
        <v>0</v>
      </c>
      <c r="H349" s="96"/>
      <c r="I349" s="105"/>
      <c r="J349" s="24"/>
      <c r="K349" s="24"/>
      <c r="L349" s="100"/>
    </row>
    <row r="350" spans="1:12" s="101" customFormat="1" ht="13.5" customHeight="1">
      <c r="A350" s="69">
        <v>7</v>
      </c>
      <c r="B350" s="69" t="s">
        <v>1547</v>
      </c>
      <c r="C350" s="165" t="s">
        <v>535</v>
      </c>
      <c r="D350" s="173" t="s">
        <v>1567</v>
      </c>
      <c r="E350" s="174">
        <v>1</v>
      </c>
      <c r="F350" s="175"/>
      <c r="G350" s="174">
        <f t="shared" si="8"/>
        <v>0</v>
      </c>
      <c r="H350" s="96"/>
      <c r="I350" s="105"/>
      <c r="J350" s="24"/>
      <c r="K350" s="24"/>
      <c r="L350" s="100"/>
    </row>
    <row r="351" spans="1:12" s="101" customFormat="1" ht="13.5" customHeight="1">
      <c r="A351" s="69">
        <v>8</v>
      </c>
      <c r="B351" s="166" t="s">
        <v>1171</v>
      </c>
      <c r="C351" s="76" t="s">
        <v>1170</v>
      </c>
      <c r="D351" s="71" t="s">
        <v>1533</v>
      </c>
      <c r="E351" s="95">
        <v>6.1</v>
      </c>
      <c r="F351" s="121"/>
      <c r="G351" s="95">
        <f aca="true" t="shared" si="9" ref="G351:G357">E351*F351</f>
        <v>0</v>
      </c>
      <c r="H351" s="96"/>
      <c r="I351" s="105"/>
      <c r="J351" s="24"/>
      <c r="K351" s="24"/>
      <c r="L351" s="100"/>
    </row>
    <row r="352" spans="1:12" s="101" customFormat="1" ht="13.5" customHeight="1">
      <c r="A352" s="69">
        <v>9</v>
      </c>
      <c r="B352" s="69" t="s">
        <v>1172</v>
      </c>
      <c r="C352" s="76" t="s">
        <v>528</v>
      </c>
      <c r="D352" s="71" t="s">
        <v>1533</v>
      </c>
      <c r="E352" s="95">
        <v>4.6</v>
      </c>
      <c r="F352" s="121"/>
      <c r="G352" s="95">
        <f t="shared" si="9"/>
        <v>0</v>
      </c>
      <c r="H352" s="96"/>
      <c r="I352" s="105"/>
      <c r="J352" s="24"/>
      <c r="K352" s="24"/>
      <c r="L352" s="100"/>
    </row>
    <row r="353" spans="1:12" s="101" customFormat="1" ht="13.5" customHeight="1">
      <c r="A353" s="69">
        <v>10</v>
      </c>
      <c r="B353" s="166" t="s">
        <v>348</v>
      </c>
      <c r="C353" s="76" t="s">
        <v>1165</v>
      </c>
      <c r="D353" s="71" t="s">
        <v>1533</v>
      </c>
      <c r="E353" s="95">
        <v>4.6</v>
      </c>
      <c r="F353" s="121"/>
      <c r="G353" s="95">
        <f t="shared" si="9"/>
        <v>0</v>
      </c>
      <c r="H353" s="96"/>
      <c r="I353" s="105"/>
      <c r="J353" s="24"/>
      <c r="K353" s="24"/>
      <c r="L353" s="100"/>
    </row>
    <row r="354" spans="1:12" s="101" customFormat="1" ht="13.5" customHeight="1">
      <c r="A354" s="69">
        <v>11</v>
      </c>
      <c r="B354" s="69" t="s">
        <v>536</v>
      </c>
      <c r="C354" s="165" t="s">
        <v>1621</v>
      </c>
      <c r="D354" s="173" t="s">
        <v>1533</v>
      </c>
      <c r="E354" s="174">
        <v>56.3</v>
      </c>
      <c r="F354" s="175"/>
      <c r="G354" s="174">
        <f t="shared" si="9"/>
        <v>0</v>
      </c>
      <c r="H354" s="96"/>
      <c r="I354" s="105"/>
      <c r="J354" s="24"/>
      <c r="K354" s="24"/>
      <c r="L354" s="100"/>
    </row>
    <row r="355" spans="1:12" s="101" customFormat="1" ht="13.5" customHeight="1">
      <c r="A355" s="69">
        <v>12</v>
      </c>
      <c r="B355" s="166" t="s">
        <v>537</v>
      </c>
      <c r="C355" s="165" t="s">
        <v>556</v>
      </c>
      <c r="D355" s="173" t="s">
        <v>1533</v>
      </c>
      <c r="E355" s="174">
        <v>56.3</v>
      </c>
      <c r="F355" s="175"/>
      <c r="G355" s="174">
        <f t="shared" si="9"/>
        <v>0</v>
      </c>
      <c r="H355" s="96"/>
      <c r="I355" s="105"/>
      <c r="J355" s="24"/>
      <c r="K355" s="24"/>
      <c r="L355" s="100"/>
    </row>
    <row r="356" spans="1:12" s="101" customFormat="1" ht="13.5" customHeight="1">
      <c r="A356" s="69">
        <v>13</v>
      </c>
      <c r="B356" s="69" t="s">
        <v>538</v>
      </c>
      <c r="C356" s="165" t="s">
        <v>557</v>
      </c>
      <c r="D356" s="173" t="s">
        <v>1533</v>
      </c>
      <c r="E356" s="174">
        <v>56.3</v>
      </c>
      <c r="F356" s="175"/>
      <c r="G356" s="174">
        <f t="shared" si="9"/>
        <v>0</v>
      </c>
      <c r="H356" s="96"/>
      <c r="I356" s="105"/>
      <c r="J356" s="24"/>
      <c r="K356" s="24"/>
      <c r="L356" s="100"/>
    </row>
    <row r="357" spans="1:12" s="101" customFormat="1" ht="21.75" customHeight="1">
      <c r="A357" s="69">
        <v>14</v>
      </c>
      <c r="B357" s="166" t="s">
        <v>539</v>
      </c>
      <c r="C357" s="165" t="s">
        <v>529</v>
      </c>
      <c r="D357" s="173" t="s">
        <v>1533</v>
      </c>
      <c r="E357" s="174">
        <v>47.25</v>
      </c>
      <c r="F357" s="175"/>
      <c r="G357" s="174">
        <f t="shared" si="9"/>
        <v>0</v>
      </c>
      <c r="H357" s="96"/>
      <c r="I357" s="105"/>
      <c r="J357" s="24"/>
      <c r="K357" s="24"/>
      <c r="L357" s="100"/>
    </row>
    <row r="358" spans="1:12" s="101" customFormat="1" ht="13.5" customHeight="1">
      <c r="A358" s="69">
        <v>15</v>
      </c>
      <c r="B358" s="69" t="s">
        <v>1166</v>
      </c>
      <c r="C358" s="76" t="s">
        <v>1167</v>
      </c>
      <c r="D358" s="71" t="s">
        <v>1531</v>
      </c>
      <c r="E358" s="113">
        <f>SUM(G344:G357)</f>
        <v>0</v>
      </c>
      <c r="F358" s="121"/>
      <c r="G358" s="95">
        <f>E358*F358*0.01</f>
        <v>0</v>
      </c>
      <c r="H358" s="96"/>
      <c r="I358" s="105"/>
      <c r="J358" s="24"/>
      <c r="K358" s="24"/>
      <c r="L358" s="100"/>
    </row>
    <row r="359" spans="1:12" s="101" customFormat="1" ht="13.5" customHeight="1">
      <c r="A359" s="69"/>
      <c r="B359" s="69"/>
      <c r="C359" s="76"/>
      <c r="D359" s="71"/>
      <c r="E359" s="95"/>
      <c r="F359" s="121"/>
      <c r="G359" s="95"/>
      <c r="H359" s="96"/>
      <c r="I359" s="105"/>
      <c r="J359" s="24"/>
      <c r="K359" s="24"/>
      <c r="L359" s="100"/>
    </row>
    <row r="360" spans="1:12" s="101" customFormat="1" ht="13.5" customHeight="1">
      <c r="A360" s="69">
        <f>A342</f>
        <v>764</v>
      </c>
      <c r="B360" s="69"/>
      <c r="C360" s="76" t="str">
        <f>C342</f>
        <v>Konstrukce klempířské poplastovaný plech dle PD</v>
      </c>
      <c r="D360" s="71" t="s">
        <v>1530</v>
      </c>
      <c r="E360" s="95"/>
      <c r="F360" s="121"/>
      <c r="G360" s="95">
        <f>SUM(G344:G359)</f>
        <v>0</v>
      </c>
      <c r="H360" s="96"/>
      <c r="I360" s="105"/>
      <c r="J360" s="24"/>
      <c r="K360" s="24"/>
      <c r="L360" s="100"/>
    </row>
    <row r="361" spans="1:12" s="101" customFormat="1" ht="13.5" customHeight="1">
      <c r="A361" s="69"/>
      <c r="B361" s="69"/>
      <c r="C361" s="76"/>
      <c r="D361" s="71"/>
      <c r="E361" s="95"/>
      <c r="F361" s="121"/>
      <c r="G361" s="95"/>
      <c r="H361" s="96"/>
      <c r="I361" s="105"/>
      <c r="J361" s="24"/>
      <c r="K361" s="24"/>
      <c r="L361" s="100"/>
    </row>
    <row r="362" spans="1:12" s="101" customFormat="1" ht="13.5" customHeight="1">
      <c r="A362" s="69"/>
      <c r="B362" s="69"/>
      <c r="C362" s="76"/>
      <c r="D362" s="71"/>
      <c r="E362" s="95"/>
      <c r="F362" s="121"/>
      <c r="G362" s="95"/>
      <c r="H362" s="96"/>
      <c r="I362" s="105"/>
      <c r="J362" s="24"/>
      <c r="K362" s="24"/>
      <c r="L362" s="100"/>
    </row>
    <row r="363" spans="1:12" s="101" customFormat="1" ht="13.5" customHeight="1">
      <c r="A363" s="69"/>
      <c r="B363" s="69"/>
      <c r="C363" s="76"/>
      <c r="D363" s="71"/>
      <c r="E363" s="95"/>
      <c r="F363" s="121"/>
      <c r="G363" s="95"/>
      <c r="H363" s="96"/>
      <c r="I363" s="105"/>
      <c r="J363" s="24"/>
      <c r="K363" s="24"/>
      <c r="L363" s="100"/>
    </row>
    <row r="364" spans="1:12" s="101" customFormat="1" ht="13.5" customHeight="1">
      <c r="A364" s="69">
        <v>766</v>
      </c>
      <c r="B364" s="69"/>
      <c r="C364" s="76" t="s">
        <v>1391</v>
      </c>
      <c r="D364" s="71"/>
      <c r="E364" s="95"/>
      <c r="F364" s="121"/>
      <c r="G364" s="95"/>
      <c r="H364" s="96"/>
      <c r="I364" s="105"/>
      <c r="J364" s="24"/>
      <c r="K364" s="24"/>
      <c r="L364" s="98" t="s">
        <v>1051</v>
      </c>
    </row>
    <row r="365" spans="1:12" s="101" customFormat="1" ht="13.5" customHeight="1">
      <c r="A365" s="69"/>
      <c r="B365" s="69"/>
      <c r="C365" s="76"/>
      <c r="D365" s="71"/>
      <c r="E365" s="95"/>
      <c r="F365" s="121"/>
      <c r="G365" s="95"/>
      <c r="H365" s="96"/>
      <c r="I365" s="105"/>
      <c r="J365" s="24"/>
      <c r="K365" s="24"/>
      <c r="L365" s="100"/>
    </row>
    <row r="366" spans="1:12" s="101" customFormat="1" ht="36.75" customHeight="1">
      <c r="A366" s="69">
        <v>1</v>
      </c>
      <c r="B366" s="69" t="s">
        <v>1177</v>
      </c>
      <c r="C366" s="165" t="s">
        <v>386</v>
      </c>
      <c r="D366" s="71" t="s">
        <v>1567</v>
      </c>
      <c r="E366" s="95">
        <v>2</v>
      </c>
      <c r="F366" s="121"/>
      <c r="G366" s="95">
        <f aca="true" t="shared" si="10" ref="G366:G385">E366*F366</f>
        <v>0</v>
      </c>
      <c r="H366" s="96"/>
      <c r="I366" s="105"/>
      <c r="J366" s="24"/>
      <c r="K366" s="24"/>
      <c r="L366" s="100"/>
    </row>
    <row r="367" spans="1:12" s="101" customFormat="1" ht="36.75" customHeight="1">
      <c r="A367" s="69">
        <v>2</v>
      </c>
      <c r="B367" s="69" t="s">
        <v>1178</v>
      </c>
      <c r="C367" s="165" t="s">
        <v>387</v>
      </c>
      <c r="D367" s="71" t="s">
        <v>1567</v>
      </c>
      <c r="E367" s="95">
        <v>4</v>
      </c>
      <c r="F367" s="121"/>
      <c r="G367" s="95">
        <f t="shared" si="10"/>
        <v>0</v>
      </c>
      <c r="H367" s="96"/>
      <c r="I367" s="105"/>
      <c r="J367" s="24"/>
      <c r="K367" s="24"/>
      <c r="L367" s="100"/>
    </row>
    <row r="368" spans="1:12" s="101" customFormat="1" ht="36.75" customHeight="1">
      <c r="A368" s="69">
        <v>3</v>
      </c>
      <c r="B368" s="69" t="s">
        <v>1179</v>
      </c>
      <c r="C368" s="165" t="s">
        <v>393</v>
      </c>
      <c r="D368" s="71" t="s">
        <v>1567</v>
      </c>
      <c r="E368" s="95">
        <v>1</v>
      </c>
      <c r="F368" s="121"/>
      <c r="G368" s="95">
        <f t="shared" si="10"/>
        <v>0</v>
      </c>
      <c r="H368" s="96"/>
      <c r="I368" s="105"/>
      <c r="J368" s="24"/>
      <c r="K368" s="24"/>
      <c r="L368" s="100"/>
    </row>
    <row r="369" spans="1:12" s="101" customFormat="1" ht="36.75" customHeight="1">
      <c r="A369" s="69">
        <v>4</v>
      </c>
      <c r="B369" s="69" t="s">
        <v>1180</v>
      </c>
      <c r="C369" s="165" t="s">
        <v>394</v>
      </c>
      <c r="D369" s="71" t="s">
        <v>1567</v>
      </c>
      <c r="E369" s="95">
        <v>1</v>
      </c>
      <c r="F369" s="121"/>
      <c r="G369" s="95">
        <f t="shared" si="10"/>
        <v>0</v>
      </c>
      <c r="H369" s="96"/>
      <c r="I369" s="105"/>
      <c r="J369" s="24"/>
      <c r="K369" s="24"/>
      <c r="L369" s="100"/>
    </row>
    <row r="370" spans="1:12" s="101" customFormat="1" ht="36.75" customHeight="1">
      <c r="A370" s="69">
        <v>5</v>
      </c>
      <c r="B370" s="69" t="s">
        <v>642</v>
      </c>
      <c r="C370" s="165" t="s">
        <v>396</v>
      </c>
      <c r="D370" s="71" t="s">
        <v>1567</v>
      </c>
      <c r="E370" s="95">
        <v>3</v>
      </c>
      <c r="F370" s="121"/>
      <c r="G370" s="95">
        <f t="shared" si="10"/>
        <v>0</v>
      </c>
      <c r="H370" s="96"/>
      <c r="I370" s="105"/>
      <c r="J370" s="24"/>
      <c r="K370" s="24"/>
      <c r="L370" s="100"/>
    </row>
    <row r="371" spans="1:12" s="101" customFormat="1" ht="22.5" customHeight="1">
      <c r="A371" s="69">
        <v>6</v>
      </c>
      <c r="B371" s="69" t="s">
        <v>1181</v>
      </c>
      <c r="C371" s="76" t="s">
        <v>1598</v>
      </c>
      <c r="D371" s="71" t="s">
        <v>1533</v>
      </c>
      <c r="E371" s="121">
        <v>18.8</v>
      </c>
      <c r="F371" s="121"/>
      <c r="G371" s="95">
        <f t="shared" si="10"/>
        <v>0</v>
      </c>
      <c r="H371" s="96"/>
      <c r="I371" s="105"/>
      <c r="J371" s="24"/>
      <c r="K371" s="24"/>
      <c r="L371" s="100"/>
    </row>
    <row r="372" spans="1:12" s="101" customFormat="1" ht="22.5" customHeight="1">
      <c r="A372" s="69">
        <v>7</v>
      </c>
      <c r="B372" s="69" t="s">
        <v>559</v>
      </c>
      <c r="C372" s="76" t="s">
        <v>540</v>
      </c>
      <c r="D372" s="71" t="s">
        <v>1533</v>
      </c>
      <c r="E372" s="121">
        <v>21.2</v>
      </c>
      <c r="F372" s="121"/>
      <c r="G372" s="95">
        <f>E372*F372</f>
        <v>0</v>
      </c>
      <c r="H372" s="96"/>
      <c r="I372" s="105"/>
      <c r="J372" s="24"/>
      <c r="K372" s="24"/>
      <c r="L372" s="100"/>
    </row>
    <row r="373" spans="1:12" s="101" customFormat="1" ht="12.75" customHeight="1">
      <c r="A373" s="69">
        <v>8</v>
      </c>
      <c r="B373" s="69" t="s">
        <v>437</v>
      </c>
      <c r="C373" s="76" t="s">
        <v>1209</v>
      </c>
      <c r="D373" s="71" t="s">
        <v>1533</v>
      </c>
      <c r="E373" s="121">
        <v>140.8</v>
      </c>
      <c r="F373" s="121"/>
      <c r="G373" s="95">
        <f t="shared" si="10"/>
        <v>0</v>
      </c>
      <c r="H373" s="96"/>
      <c r="I373" s="105"/>
      <c r="J373" s="24"/>
      <c r="K373" s="24"/>
      <c r="L373" s="100"/>
    </row>
    <row r="374" spans="1:12" s="101" customFormat="1" ht="12.75" customHeight="1">
      <c r="A374" s="69">
        <v>9</v>
      </c>
      <c r="B374" s="69" t="s">
        <v>643</v>
      </c>
      <c r="C374" s="76" t="s">
        <v>1210</v>
      </c>
      <c r="D374" s="71" t="s">
        <v>1533</v>
      </c>
      <c r="E374" s="121">
        <v>140.8</v>
      </c>
      <c r="F374" s="121"/>
      <c r="G374" s="95">
        <f t="shared" si="10"/>
        <v>0</v>
      </c>
      <c r="H374" s="96"/>
      <c r="I374" s="105"/>
      <c r="J374" s="24"/>
      <c r="K374" s="24"/>
      <c r="L374" s="100"/>
    </row>
    <row r="375" spans="1:12" s="101" customFormat="1" ht="25.5" customHeight="1">
      <c r="A375" s="69">
        <v>10</v>
      </c>
      <c r="B375" s="69" t="s">
        <v>644</v>
      </c>
      <c r="C375" s="165" t="s">
        <v>399</v>
      </c>
      <c r="D375" s="173" t="s">
        <v>1567</v>
      </c>
      <c r="E375" s="174">
        <v>1</v>
      </c>
      <c r="F375" s="175"/>
      <c r="G375" s="174">
        <f t="shared" si="10"/>
        <v>0</v>
      </c>
      <c r="H375" s="96"/>
      <c r="I375" s="105"/>
      <c r="J375" s="24"/>
      <c r="K375" s="24"/>
      <c r="L375" s="100"/>
    </row>
    <row r="376" spans="1:12" s="101" customFormat="1" ht="35.25" customHeight="1">
      <c r="A376" s="69">
        <v>11</v>
      </c>
      <c r="B376" s="69" t="s">
        <v>645</v>
      </c>
      <c r="C376" s="165" t="s">
        <v>400</v>
      </c>
      <c r="D376" s="173" t="s">
        <v>1567</v>
      </c>
      <c r="E376" s="174">
        <v>1</v>
      </c>
      <c r="F376" s="175"/>
      <c r="G376" s="174">
        <f t="shared" si="10"/>
        <v>0</v>
      </c>
      <c r="H376" s="96"/>
      <c r="I376" s="105"/>
      <c r="J376" s="24"/>
      <c r="K376" s="24"/>
      <c r="L376" s="100"/>
    </row>
    <row r="377" spans="1:12" s="101" customFormat="1" ht="21.75" customHeight="1">
      <c r="A377" s="69">
        <v>12</v>
      </c>
      <c r="B377" s="69" t="s">
        <v>646</v>
      </c>
      <c r="C377" s="165" t="s">
        <v>406</v>
      </c>
      <c r="D377" s="173" t="s">
        <v>1567</v>
      </c>
      <c r="E377" s="174">
        <v>2</v>
      </c>
      <c r="F377" s="175"/>
      <c r="G377" s="174">
        <f t="shared" si="10"/>
        <v>0</v>
      </c>
      <c r="H377" s="96"/>
      <c r="I377" s="105"/>
      <c r="J377" s="24"/>
      <c r="K377" s="24"/>
      <c r="L377" s="100"/>
    </row>
    <row r="378" spans="1:12" s="101" customFormat="1" ht="33" customHeight="1">
      <c r="A378" s="69">
        <v>13</v>
      </c>
      <c r="B378" s="69" t="s">
        <v>647</v>
      </c>
      <c r="C378" s="165" t="s">
        <v>400</v>
      </c>
      <c r="D378" s="173" t="s">
        <v>1567</v>
      </c>
      <c r="E378" s="174">
        <v>1</v>
      </c>
      <c r="F378" s="175"/>
      <c r="G378" s="174">
        <f t="shared" si="10"/>
        <v>0</v>
      </c>
      <c r="H378" s="96"/>
      <c r="I378" s="105"/>
      <c r="J378" s="24"/>
      <c r="K378" s="24"/>
      <c r="L378" s="100"/>
    </row>
    <row r="379" spans="1:12" s="101" customFormat="1" ht="33" customHeight="1">
      <c r="A379" s="69">
        <v>14</v>
      </c>
      <c r="B379" s="69" t="s">
        <v>648</v>
      </c>
      <c r="C379" s="165" t="s">
        <v>403</v>
      </c>
      <c r="D379" s="173" t="s">
        <v>1567</v>
      </c>
      <c r="E379" s="174">
        <v>2</v>
      </c>
      <c r="F379" s="175"/>
      <c r="G379" s="174">
        <f>E379*F379</f>
        <v>0</v>
      </c>
      <c r="H379" s="96"/>
      <c r="I379" s="105"/>
      <c r="J379" s="24"/>
      <c r="K379" s="24"/>
      <c r="L379" s="100"/>
    </row>
    <row r="380" spans="1:12" s="101" customFormat="1" ht="26.25" customHeight="1">
      <c r="A380" s="69">
        <v>15</v>
      </c>
      <c r="B380" s="69" t="s">
        <v>649</v>
      </c>
      <c r="C380" s="165" t="s">
        <v>406</v>
      </c>
      <c r="D380" s="173" t="s">
        <v>1567</v>
      </c>
      <c r="E380" s="174">
        <v>1</v>
      </c>
      <c r="F380" s="175"/>
      <c r="G380" s="174">
        <f>E380*F380</f>
        <v>0</v>
      </c>
      <c r="H380" s="96"/>
      <c r="I380" s="105"/>
      <c r="J380" s="24"/>
      <c r="K380" s="24"/>
      <c r="L380" s="100"/>
    </row>
    <row r="381" spans="1:12" s="101" customFormat="1" ht="24.75" customHeight="1">
      <c r="A381" s="69">
        <v>16</v>
      </c>
      <c r="B381" s="69" t="s">
        <v>650</v>
      </c>
      <c r="C381" s="165" t="s">
        <v>411</v>
      </c>
      <c r="D381" s="173" t="s">
        <v>1567</v>
      </c>
      <c r="E381" s="174">
        <v>5</v>
      </c>
      <c r="F381" s="175"/>
      <c r="G381" s="174">
        <f>E381*F381</f>
        <v>0</v>
      </c>
      <c r="H381" s="96"/>
      <c r="I381" s="105"/>
      <c r="J381" s="24"/>
      <c r="K381" s="24"/>
      <c r="L381" s="100"/>
    </row>
    <row r="382" spans="1:12" s="101" customFormat="1" ht="24.75" customHeight="1">
      <c r="A382" s="69">
        <v>17</v>
      </c>
      <c r="B382" s="69" t="s">
        <v>651</v>
      </c>
      <c r="C382" s="165" t="s">
        <v>412</v>
      </c>
      <c r="D382" s="173" t="s">
        <v>1567</v>
      </c>
      <c r="E382" s="174">
        <v>1</v>
      </c>
      <c r="F382" s="175"/>
      <c r="G382" s="174">
        <f>E382*F382</f>
        <v>0</v>
      </c>
      <c r="H382" s="96"/>
      <c r="I382" s="105"/>
      <c r="J382" s="24"/>
      <c r="K382" s="24"/>
      <c r="L382" s="100"/>
    </row>
    <row r="383" spans="1:12" s="101" customFormat="1" ht="44.25" customHeight="1">
      <c r="A383" s="69">
        <v>18</v>
      </c>
      <c r="B383" s="69" t="s">
        <v>666</v>
      </c>
      <c r="C383" s="165" t="s">
        <v>413</v>
      </c>
      <c r="D383" s="71" t="s">
        <v>1567</v>
      </c>
      <c r="E383" s="95">
        <v>1</v>
      </c>
      <c r="F383" s="175"/>
      <c r="G383" s="174">
        <f>E383*F383</f>
        <v>0</v>
      </c>
      <c r="H383" s="96"/>
      <c r="I383" s="105"/>
      <c r="J383" s="24"/>
      <c r="K383" s="24"/>
      <c r="L383" s="100"/>
    </row>
    <row r="384" spans="1:12" s="101" customFormat="1" ht="11.25" customHeight="1">
      <c r="A384" s="69">
        <v>19</v>
      </c>
      <c r="B384" s="69" t="s">
        <v>607</v>
      </c>
      <c r="C384" s="165" t="s">
        <v>1319</v>
      </c>
      <c r="D384" s="173" t="s">
        <v>1567</v>
      </c>
      <c r="E384" s="174">
        <f>E382+E380+E379+E378+E377+E376+E375</f>
        <v>9</v>
      </c>
      <c r="F384" s="175"/>
      <c r="G384" s="174">
        <f t="shared" si="10"/>
        <v>0</v>
      </c>
      <c r="H384" s="96"/>
      <c r="I384" s="105"/>
      <c r="J384" s="24"/>
      <c r="K384" s="24"/>
      <c r="L384" s="100"/>
    </row>
    <row r="385" spans="1:12" s="101" customFormat="1" ht="11.25" customHeight="1">
      <c r="A385" s="69">
        <v>20</v>
      </c>
      <c r="B385" s="69" t="s">
        <v>438</v>
      </c>
      <c r="C385" s="165" t="s">
        <v>1320</v>
      </c>
      <c r="D385" s="173" t="s">
        <v>1567</v>
      </c>
      <c r="E385" s="174">
        <f>E384</f>
        <v>9</v>
      </c>
      <c r="F385" s="175"/>
      <c r="G385" s="174">
        <f t="shared" si="10"/>
        <v>0</v>
      </c>
      <c r="H385" s="96"/>
      <c r="I385" s="105"/>
      <c r="J385" s="24"/>
      <c r="K385" s="24"/>
      <c r="L385" s="100"/>
    </row>
    <row r="386" spans="1:12" s="101" customFormat="1" ht="13.5" customHeight="1">
      <c r="A386" s="69">
        <v>21</v>
      </c>
      <c r="B386" s="69" t="s">
        <v>1211</v>
      </c>
      <c r="C386" s="76" t="s">
        <v>1212</v>
      </c>
      <c r="D386" s="71" t="s">
        <v>1531</v>
      </c>
      <c r="E386" s="113">
        <f>SUM(G366:G385)</f>
        <v>0</v>
      </c>
      <c r="F386" s="121"/>
      <c r="G386" s="95">
        <f>E386*F386*0.01</f>
        <v>0</v>
      </c>
      <c r="H386" s="96"/>
      <c r="I386" s="105"/>
      <c r="J386" s="24"/>
      <c r="K386" s="24"/>
      <c r="L386" s="100"/>
    </row>
    <row r="387" spans="1:12" s="101" customFormat="1" ht="13.5" customHeight="1">
      <c r="A387" s="69"/>
      <c r="B387" s="69"/>
      <c r="C387" s="76"/>
      <c r="D387" s="71"/>
      <c r="E387" s="95"/>
      <c r="F387" s="121"/>
      <c r="G387" s="95"/>
      <c r="H387" s="96"/>
      <c r="I387" s="105"/>
      <c r="J387" s="24"/>
      <c r="K387" s="24"/>
      <c r="L387" s="100"/>
    </row>
    <row r="388" spans="1:12" s="101" customFormat="1" ht="13.5" customHeight="1">
      <c r="A388" s="69">
        <f>A364</f>
        <v>766</v>
      </c>
      <c r="B388" s="69"/>
      <c r="C388" s="76" t="str">
        <f>C364</f>
        <v>Konstrukce truhlářské</v>
      </c>
      <c r="D388" s="71" t="s">
        <v>1530</v>
      </c>
      <c r="E388" s="95"/>
      <c r="F388" s="121"/>
      <c r="G388" s="95">
        <f>SUM(G366:G387)</f>
        <v>0</v>
      </c>
      <c r="H388" s="96"/>
      <c r="I388" s="105"/>
      <c r="J388" s="24"/>
      <c r="K388" s="24"/>
      <c r="L388" s="100"/>
    </row>
    <row r="389" spans="1:12" s="101" customFormat="1" ht="13.5" customHeight="1">
      <c r="A389" s="69"/>
      <c r="B389" s="69"/>
      <c r="C389" s="76"/>
      <c r="D389" s="71"/>
      <c r="E389" s="95"/>
      <c r="F389" s="121"/>
      <c r="G389" s="95"/>
      <c r="H389" s="96"/>
      <c r="I389" s="105"/>
      <c r="J389" s="24"/>
      <c r="K389" s="24"/>
      <c r="L389" s="100"/>
    </row>
    <row r="390" spans="1:12" s="101" customFormat="1" ht="13.5" customHeight="1">
      <c r="A390" s="69"/>
      <c r="B390" s="69"/>
      <c r="C390" s="76"/>
      <c r="D390" s="71"/>
      <c r="E390" s="95"/>
      <c r="F390" s="121"/>
      <c r="G390" s="95"/>
      <c r="H390" s="96"/>
      <c r="I390" s="105"/>
      <c r="J390" s="24"/>
      <c r="K390" s="24"/>
      <c r="L390" s="100"/>
    </row>
    <row r="391" spans="1:12" s="101" customFormat="1" ht="13.5" customHeight="1">
      <c r="A391" s="69"/>
      <c r="B391" s="69"/>
      <c r="C391" s="76"/>
      <c r="D391" s="71"/>
      <c r="E391" s="95"/>
      <c r="F391" s="121"/>
      <c r="G391" s="95"/>
      <c r="H391" s="96"/>
      <c r="I391" s="105"/>
      <c r="J391" s="24"/>
      <c r="K391" s="24"/>
      <c r="L391" s="100"/>
    </row>
    <row r="392" spans="1:12" s="101" customFormat="1" ht="13.5" customHeight="1">
      <c r="A392" s="69">
        <v>767</v>
      </c>
      <c r="B392" s="69"/>
      <c r="C392" s="76" t="s">
        <v>1392</v>
      </c>
      <c r="D392" s="71"/>
      <c r="E392" s="95"/>
      <c r="F392" s="121"/>
      <c r="G392" s="95"/>
      <c r="H392" s="96"/>
      <c r="I392" s="105"/>
      <c r="J392" s="24"/>
      <c r="K392" s="24"/>
      <c r="L392" s="98" t="s">
        <v>1051</v>
      </c>
    </row>
    <row r="393" spans="1:12" s="101" customFormat="1" ht="13.5" customHeight="1">
      <c r="A393" s="69"/>
      <c r="B393" s="69"/>
      <c r="C393" s="76"/>
      <c r="D393" s="71"/>
      <c r="E393" s="95"/>
      <c r="F393" s="121"/>
      <c r="G393" s="95"/>
      <c r="H393" s="96"/>
      <c r="I393" s="105"/>
      <c r="J393" s="24"/>
      <c r="K393" s="24"/>
      <c r="L393" s="100"/>
    </row>
    <row r="394" spans="1:12" s="101" customFormat="1" ht="22.5" customHeight="1">
      <c r="A394" s="69">
        <v>1</v>
      </c>
      <c r="B394" s="166" t="s">
        <v>1182</v>
      </c>
      <c r="C394" s="165" t="s">
        <v>837</v>
      </c>
      <c r="D394" s="173" t="s">
        <v>1133</v>
      </c>
      <c r="E394" s="174">
        <v>169.22</v>
      </c>
      <c r="F394" s="175"/>
      <c r="G394" s="174">
        <f>E394*F394</f>
        <v>0</v>
      </c>
      <c r="H394" s="96"/>
      <c r="I394" s="105"/>
      <c r="J394" s="24"/>
      <c r="K394" s="24"/>
      <c r="L394" s="100"/>
    </row>
    <row r="395" spans="1:12" s="101" customFormat="1" ht="12.75" customHeight="1">
      <c r="A395" s="69"/>
      <c r="B395" s="166"/>
      <c r="C395" s="165" t="s">
        <v>541</v>
      </c>
      <c r="D395" s="173"/>
      <c r="E395" s="174"/>
      <c r="F395" s="175"/>
      <c r="G395" s="174"/>
      <c r="H395" s="96"/>
      <c r="I395" s="105"/>
      <c r="J395" s="24"/>
      <c r="K395" s="24"/>
      <c r="L395" s="100"/>
    </row>
    <row r="396" spans="1:12" s="101" customFormat="1" ht="11.25" customHeight="1">
      <c r="A396" s="69">
        <v>2</v>
      </c>
      <c r="B396" s="166" t="s">
        <v>1183</v>
      </c>
      <c r="C396" s="165" t="s">
        <v>652</v>
      </c>
      <c r="D396" s="173" t="s">
        <v>1133</v>
      </c>
      <c r="E396" s="174">
        <v>169.22</v>
      </c>
      <c r="F396" s="175"/>
      <c r="G396" s="174">
        <f>E396*F396</f>
        <v>0</v>
      </c>
      <c r="H396" s="96"/>
      <c r="I396" s="105"/>
      <c r="J396" s="24"/>
      <c r="K396" s="24"/>
      <c r="L396" s="100"/>
    </row>
    <row r="397" spans="1:12" s="101" customFormat="1" ht="22.5" customHeight="1">
      <c r="A397" s="69">
        <v>3</v>
      </c>
      <c r="B397" s="166" t="s">
        <v>1184</v>
      </c>
      <c r="C397" s="165" t="s">
        <v>542</v>
      </c>
      <c r="D397" s="173" t="s">
        <v>558</v>
      </c>
      <c r="E397" s="174">
        <v>3642.77</v>
      </c>
      <c r="F397" s="175"/>
      <c r="G397" s="174">
        <f>E397*F397</f>
        <v>0</v>
      </c>
      <c r="H397" s="96"/>
      <c r="I397" s="105"/>
      <c r="J397" s="24"/>
      <c r="K397" s="24"/>
      <c r="L397" s="100"/>
    </row>
    <row r="398" spans="1:12" s="101" customFormat="1" ht="14.25" customHeight="1">
      <c r="A398" s="69"/>
      <c r="B398" s="166"/>
      <c r="C398" s="165" t="s">
        <v>543</v>
      </c>
      <c r="D398" s="173"/>
      <c r="E398" s="174"/>
      <c r="F398" s="175"/>
      <c r="G398" s="174"/>
      <c r="H398" s="96"/>
      <c r="I398" s="105"/>
      <c r="J398" s="24"/>
      <c r="K398" s="24"/>
      <c r="L398" s="100"/>
    </row>
    <row r="399" spans="1:12" s="101" customFormat="1" ht="16.5" customHeight="1">
      <c r="A399" s="69">
        <v>4</v>
      </c>
      <c r="B399" s="166" t="s">
        <v>655</v>
      </c>
      <c r="C399" s="165" t="s">
        <v>544</v>
      </c>
      <c r="D399" s="173" t="s">
        <v>558</v>
      </c>
      <c r="E399" s="174">
        <v>1356.46</v>
      </c>
      <c r="F399" s="175"/>
      <c r="G399" s="174">
        <f>E399*F399</f>
        <v>0</v>
      </c>
      <c r="H399" s="96"/>
      <c r="I399" s="105"/>
      <c r="J399" s="24"/>
      <c r="K399" s="24"/>
      <c r="L399" s="100"/>
    </row>
    <row r="400" spans="1:12" s="101" customFormat="1" ht="14.25" customHeight="1">
      <c r="A400" s="69"/>
      <c r="B400" s="166"/>
      <c r="C400" s="165" t="s">
        <v>545</v>
      </c>
      <c r="D400" s="173"/>
      <c r="E400" s="174"/>
      <c r="F400" s="175"/>
      <c r="G400" s="174"/>
      <c r="H400" s="96"/>
      <c r="I400" s="105"/>
      <c r="J400" s="24"/>
      <c r="K400" s="24"/>
      <c r="L400" s="100"/>
    </row>
    <row r="401" spans="1:12" s="101" customFormat="1" ht="26.25" customHeight="1">
      <c r="A401" s="69">
        <v>5</v>
      </c>
      <c r="B401" s="166" t="s">
        <v>1614</v>
      </c>
      <c r="C401" s="165" t="s">
        <v>546</v>
      </c>
      <c r="D401" s="173" t="s">
        <v>1133</v>
      </c>
      <c r="E401" s="174">
        <v>32.37</v>
      </c>
      <c r="F401" s="175"/>
      <c r="G401" s="174">
        <f>E401*F401</f>
        <v>0</v>
      </c>
      <c r="H401" s="96"/>
      <c r="I401" s="105"/>
      <c r="J401" s="24"/>
      <c r="K401" s="24"/>
      <c r="L401" s="100"/>
    </row>
    <row r="402" spans="1:12" s="101" customFormat="1" ht="13.5" customHeight="1">
      <c r="A402" s="69"/>
      <c r="B402" s="166"/>
      <c r="C402" s="165" t="s">
        <v>547</v>
      </c>
      <c r="D402" s="173"/>
      <c r="E402" s="174"/>
      <c r="F402" s="175"/>
      <c r="G402" s="174"/>
      <c r="H402" s="96"/>
      <c r="I402" s="105"/>
      <c r="J402" s="24"/>
      <c r="K402" s="24"/>
      <c r="L402" s="100"/>
    </row>
    <row r="403" spans="1:12" s="101" customFormat="1" ht="23.25" customHeight="1">
      <c r="A403" s="69">
        <v>6</v>
      </c>
      <c r="B403" s="166" t="s">
        <v>1206</v>
      </c>
      <c r="C403" s="165" t="s">
        <v>407</v>
      </c>
      <c r="D403" s="173" t="s">
        <v>1567</v>
      </c>
      <c r="E403" s="174">
        <v>1</v>
      </c>
      <c r="F403" s="175"/>
      <c r="G403" s="174">
        <f>E403*F403</f>
        <v>0</v>
      </c>
      <c r="H403" s="96"/>
      <c r="I403" s="105"/>
      <c r="J403" s="24"/>
      <c r="K403" s="24"/>
      <c r="L403" s="100"/>
    </row>
    <row r="404" spans="1:12" s="101" customFormat="1" ht="13.5" customHeight="1">
      <c r="A404" s="69">
        <v>7</v>
      </c>
      <c r="B404" s="166" t="s">
        <v>656</v>
      </c>
      <c r="C404" s="165" t="s">
        <v>1228</v>
      </c>
      <c r="D404" s="173" t="s">
        <v>1371</v>
      </c>
      <c r="E404" s="175">
        <v>1</v>
      </c>
      <c r="F404" s="175"/>
      <c r="G404" s="174">
        <f>E404*F404</f>
        <v>0</v>
      </c>
      <c r="H404" s="96"/>
      <c r="I404" s="105"/>
      <c r="J404" s="24"/>
      <c r="K404" s="24"/>
      <c r="L404" s="100"/>
    </row>
    <row r="405" spans="1:12" s="101" customFormat="1" ht="12.75" customHeight="1">
      <c r="A405" s="69">
        <v>8</v>
      </c>
      <c r="B405" s="69" t="s">
        <v>1393</v>
      </c>
      <c r="C405" s="76" t="s">
        <v>1394</v>
      </c>
      <c r="D405" s="71" t="s">
        <v>1531</v>
      </c>
      <c r="E405" s="113">
        <f>SUM(G394:G404)</f>
        <v>0</v>
      </c>
      <c r="F405" s="121"/>
      <c r="G405" s="95">
        <f>E405*F405*0.01</f>
        <v>0</v>
      </c>
      <c r="H405" s="96"/>
      <c r="I405" s="105"/>
      <c r="J405" s="24"/>
      <c r="K405" s="24"/>
      <c r="L405" s="100"/>
    </row>
    <row r="406" spans="1:12" s="101" customFormat="1" ht="13.5" customHeight="1">
      <c r="A406" s="69"/>
      <c r="B406" s="69"/>
      <c r="C406" s="76"/>
      <c r="D406" s="71"/>
      <c r="E406" s="95"/>
      <c r="F406" s="121"/>
      <c r="G406" s="95"/>
      <c r="H406" s="96"/>
      <c r="I406" s="105"/>
      <c r="J406" s="24"/>
      <c r="K406" s="24"/>
      <c r="L406" s="100"/>
    </row>
    <row r="407" spans="1:12" s="101" customFormat="1" ht="13.5" customHeight="1">
      <c r="A407" s="69">
        <f>A392</f>
        <v>767</v>
      </c>
      <c r="B407" s="69"/>
      <c r="C407" s="76" t="str">
        <f>C392</f>
        <v>Konstrukce zámečnické</v>
      </c>
      <c r="D407" s="71" t="s">
        <v>1530</v>
      </c>
      <c r="E407" s="95"/>
      <c r="F407" s="121"/>
      <c r="G407" s="95">
        <f>SUM(G394:G406)</f>
        <v>0</v>
      </c>
      <c r="H407" s="96"/>
      <c r="I407" s="105"/>
      <c r="J407" s="24"/>
      <c r="K407" s="24"/>
      <c r="L407" s="100"/>
    </row>
    <row r="408" spans="1:12" s="101" customFormat="1" ht="13.5" customHeight="1">
      <c r="A408" s="69"/>
      <c r="B408" s="69"/>
      <c r="C408" s="76"/>
      <c r="D408" s="71"/>
      <c r="E408" s="95"/>
      <c r="F408" s="121"/>
      <c r="G408" s="95"/>
      <c r="H408" s="96"/>
      <c r="I408" s="105"/>
      <c r="J408" s="24"/>
      <c r="K408" s="24"/>
      <c r="L408" s="100"/>
    </row>
    <row r="409" spans="1:12" s="101" customFormat="1" ht="13.5" customHeight="1">
      <c r="A409" s="69"/>
      <c r="B409" s="69"/>
      <c r="C409" s="76"/>
      <c r="D409" s="71"/>
      <c r="E409" s="95"/>
      <c r="F409" s="121"/>
      <c r="G409" s="95"/>
      <c r="H409" s="96"/>
      <c r="I409" s="105"/>
      <c r="J409" s="24"/>
      <c r="K409" s="24"/>
      <c r="L409" s="100"/>
    </row>
    <row r="410" spans="1:12" s="101" customFormat="1" ht="13.5" customHeight="1">
      <c r="A410" s="69"/>
      <c r="B410" s="69"/>
      <c r="C410" s="76"/>
      <c r="D410" s="71"/>
      <c r="E410" s="95"/>
      <c r="F410" s="121"/>
      <c r="G410" s="95"/>
      <c r="H410" s="96"/>
      <c r="I410" s="105"/>
      <c r="J410" s="24"/>
      <c r="K410" s="24"/>
      <c r="L410" s="100"/>
    </row>
    <row r="411" spans="1:12" s="101" customFormat="1" ht="13.5" customHeight="1">
      <c r="A411" s="69">
        <v>771</v>
      </c>
      <c r="B411" s="69"/>
      <c r="C411" s="76" t="s">
        <v>1123</v>
      </c>
      <c r="D411" s="71"/>
      <c r="E411" s="72"/>
      <c r="F411" s="129"/>
      <c r="G411" s="72"/>
      <c r="H411" s="96"/>
      <c r="I411" s="105"/>
      <c r="J411" s="24"/>
      <c r="K411" s="24"/>
      <c r="L411" s="98" t="s">
        <v>1053</v>
      </c>
    </row>
    <row r="412" spans="1:12" s="101" customFormat="1" ht="13.5" customHeight="1">
      <c r="A412" s="69"/>
      <c r="B412" s="69"/>
      <c r="C412" s="76"/>
      <c r="D412" s="71"/>
      <c r="E412" s="72"/>
      <c r="F412" s="129"/>
      <c r="G412" s="72"/>
      <c r="H412" s="96"/>
      <c r="I412" s="105"/>
      <c r="J412" s="24"/>
      <c r="K412" s="24"/>
      <c r="L412" s="100"/>
    </row>
    <row r="413" spans="1:12" s="101" customFormat="1" ht="21.75" customHeight="1">
      <c r="A413" s="69">
        <v>1</v>
      </c>
      <c r="B413" s="166" t="s">
        <v>1313</v>
      </c>
      <c r="C413" s="165" t="s">
        <v>1314</v>
      </c>
      <c r="D413" s="186" t="s">
        <v>1533</v>
      </c>
      <c r="E413" s="187">
        <v>89.56</v>
      </c>
      <c r="F413" s="188"/>
      <c r="G413" s="72">
        <f aca="true" t="shared" si="11" ref="G413:G421">E413*F413</f>
        <v>0</v>
      </c>
      <c r="H413" s="96"/>
      <c r="I413" s="105"/>
      <c r="J413" s="24"/>
      <c r="K413" s="24"/>
      <c r="L413" s="163"/>
    </row>
    <row r="414" spans="1:12" s="101" customFormat="1" ht="15" customHeight="1">
      <c r="A414" s="69"/>
      <c r="B414" s="166"/>
      <c r="C414" s="165" t="s">
        <v>368</v>
      </c>
      <c r="D414" s="186"/>
      <c r="E414" s="187"/>
      <c r="F414" s="188"/>
      <c r="G414" s="72"/>
      <c r="H414" s="96"/>
      <c r="I414" s="105"/>
      <c r="J414" s="24"/>
      <c r="K414" s="24"/>
      <c r="L414" s="163"/>
    </row>
    <row r="415" spans="1:12" s="101" customFormat="1" ht="21.75" customHeight="1">
      <c r="A415" s="69">
        <v>2</v>
      </c>
      <c r="B415" s="166" t="s">
        <v>1124</v>
      </c>
      <c r="C415" s="165" t="s">
        <v>1125</v>
      </c>
      <c r="D415" s="186" t="s">
        <v>1133</v>
      </c>
      <c r="E415" s="187">
        <v>71.8</v>
      </c>
      <c r="F415" s="188"/>
      <c r="G415" s="72">
        <f t="shared" si="11"/>
        <v>0</v>
      </c>
      <c r="H415" s="96"/>
      <c r="I415" s="105"/>
      <c r="J415" s="24"/>
      <c r="K415" s="24"/>
      <c r="L415" s="100"/>
    </row>
    <row r="416" spans="1:12" s="101" customFormat="1" ht="12" customHeight="1">
      <c r="A416" s="69">
        <v>3</v>
      </c>
      <c r="B416" s="166" t="s">
        <v>1126</v>
      </c>
      <c r="C416" s="165" t="s">
        <v>1127</v>
      </c>
      <c r="D416" s="173" t="s">
        <v>1133</v>
      </c>
      <c r="E416" s="187">
        <v>71.8</v>
      </c>
      <c r="F416" s="188"/>
      <c r="G416" s="72">
        <f t="shared" si="11"/>
        <v>0</v>
      </c>
      <c r="H416" s="96"/>
      <c r="I416" s="105"/>
      <c r="J416" s="24"/>
      <c r="K416" s="24"/>
      <c r="L416" s="100"/>
    </row>
    <row r="417" spans="1:12" s="101" customFormat="1" ht="12" customHeight="1">
      <c r="A417" s="69">
        <v>4</v>
      </c>
      <c r="B417" s="166" t="s">
        <v>1128</v>
      </c>
      <c r="C417" s="167" t="s">
        <v>663</v>
      </c>
      <c r="D417" s="186" t="s">
        <v>1133</v>
      </c>
      <c r="E417" s="187">
        <v>89.28</v>
      </c>
      <c r="F417" s="188"/>
      <c r="G417" s="187">
        <f t="shared" si="11"/>
        <v>0</v>
      </c>
      <c r="H417" s="96"/>
      <c r="I417" s="105"/>
      <c r="J417" s="24"/>
      <c r="K417" s="24"/>
      <c r="L417" s="100"/>
    </row>
    <row r="418" spans="1:12" s="101" customFormat="1" ht="12" customHeight="1">
      <c r="A418" s="69"/>
      <c r="B418" s="166"/>
      <c r="C418" s="167" t="s">
        <v>369</v>
      </c>
      <c r="D418" s="186"/>
      <c r="E418" s="187"/>
      <c r="F418" s="188"/>
      <c r="G418" s="187"/>
      <c r="H418" s="96"/>
      <c r="I418" s="105"/>
      <c r="J418" s="24"/>
      <c r="K418" s="24"/>
      <c r="L418" s="100"/>
    </row>
    <row r="419" spans="1:12" s="101" customFormat="1" ht="12.75" customHeight="1">
      <c r="A419" s="69">
        <v>5</v>
      </c>
      <c r="B419" s="166" t="s">
        <v>1129</v>
      </c>
      <c r="C419" s="167" t="s">
        <v>1130</v>
      </c>
      <c r="D419" s="186" t="s">
        <v>1533</v>
      </c>
      <c r="E419" s="187">
        <v>5.4</v>
      </c>
      <c r="F419" s="188"/>
      <c r="G419" s="72">
        <f t="shared" si="11"/>
        <v>0</v>
      </c>
      <c r="H419" s="96"/>
      <c r="I419" s="105"/>
      <c r="J419" s="24"/>
      <c r="K419" s="24"/>
      <c r="L419" s="163"/>
    </row>
    <row r="420" spans="1:12" s="101" customFormat="1" ht="22.5" customHeight="1">
      <c r="A420" s="69">
        <v>6</v>
      </c>
      <c r="B420" s="125" t="s">
        <v>1315</v>
      </c>
      <c r="C420" s="127" t="s">
        <v>1316</v>
      </c>
      <c r="D420" s="90" t="s">
        <v>1133</v>
      </c>
      <c r="E420" s="72">
        <v>71.8</v>
      </c>
      <c r="F420" s="129"/>
      <c r="G420" s="72">
        <f t="shared" si="11"/>
        <v>0</v>
      </c>
      <c r="H420" s="96"/>
      <c r="I420" s="105"/>
      <c r="J420" s="24"/>
      <c r="K420" s="24"/>
      <c r="L420" s="163"/>
    </row>
    <row r="421" spans="1:12" s="101" customFormat="1" ht="22.5" customHeight="1">
      <c r="A421" s="69">
        <v>7</v>
      </c>
      <c r="B421" s="125" t="s">
        <v>1317</v>
      </c>
      <c r="C421" s="169" t="s">
        <v>1445</v>
      </c>
      <c r="D421" s="90" t="s">
        <v>1133</v>
      </c>
      <c r="E421" s="72">
        <v>215.4</v>
      </c>
      <c r="F421" s="129"/>
      <c r="G421" s="72">
        <f t="shared" si="11"/>
        <v>0</v>
      </c>
      <c r="H421" s="96"/>
      <c r="I421" s="105"/>
      <c r="J421" s="24"/>
      <c r="K421" s="24"/>
      <c r="L421" s="100"/>
    </row>
    <row r="422" spans="1:12" s="101" customFormat="1" ht="13.5" customHeight="1">
      <c r="A422" s="69"/>
      <c r="B422" s="125"/>
      <c r="C422" s="169" t="s">
        <v>370</v>
      </c>
      <c r="D422" s="90"/>
      <c r="E422" s="72"/>
      <c r="F422" s="129"/>
      <c r="G422" s="72"/>
      <c r="H422" s="96"/>
      <c r="I422" s="105"/>
      <c r="J422" s="24"/>
      <c r="K422" s="24"/>
      <c r="L422" s="100"/>
    </row>
    <row r="423" spans="1:12" s="101" customFormat="1" ht="12.75" customHeight="1">
      <c r="A423" s="69">
        <v>8</v>
      </c>
      <c r="B423" s="69" t="s">
        <v>1131</v>
      </c>
      <c r="C423" s="76" t="s">
        <v>1132</v>
      </c>
      <c r="D423" s="71" t="s">
        <v>1531</v>
      </c>
      <c r="E423" s="124">
        <f>SUM(G412:G421)</f>
        <v>0</v>
      </c>
      <c r="F423" s="129"/>
      <c r="G423" s="72">
        <f>E423*F423*0.01</f>
        <v>0</v>
      </c>
      <c r="H423" s="96"/>
      <c r="I423" s="105"/>
      <c r="J423" s="24"/>
      <c r="K423" s="24"/>
      <c r="L423" s="100"/>
    </row>
    <row r="424" spans="1:12" s="101" customFormat="1" ht="13.5" customHeight="1">
      <c r="A424" s="69"/>
      <c r="B424" s="69"/>
      <c r="C424" s="76"/>
      <c r="D424" s="71"/>
      <c r="E424" s="124"/>
      <c r="F424" s="129"/>
      <c r="G424" s="72"/>
      <c r="H424" s="96"/>
      <c r="I424" s="105"/>
      <c r="J424" s="24"/>
      <c r="K424" s="24"/>
      <c r="L424" s="100"/>
    </row>
    <row r="425" spans="1:12" s="101" customFormat="1" ht="13.5" customHeight="1">
      <c r="A425" s="69">
        <f>A411</f>
        <v>771</v>
      </c>
      <c r="B425" s="69"/>
      <c r="C425" s="76" t="str">
        <f>C411</f>
        <v>Podlahy z dlaždic</v>
      </c>
      <c r="D425" s="71" t="s">
        <v>1530</v>
      </c>
      <c r="E425" s="72"/>
      <c r="F425" s="129"/>
      <c r="G425" s="72">
        <f>SUM(G413:G423)</f>
        <v>0</v>
      </c>
      <c r="H425" s="96"/>
      <c r="I425" s="105"/>
      <c r="J425" s="24"/>
      <c r="K425" s="24"/>
      <c r="L425" s="100"/>
    </row>
    <row r="426" spans="1:12" s="101" customFormat="1" ht="13.5" customHeight="1">
      <c r="A426" s="69"/>
      <c r="B426" s="69"/>
      <c r="C426" s="76"/>
      <c r="D426" s="71"/>
      <c r="E426" s="95"/>
      <c r="F426" s="121"/>
      <c r="G426" s="95"/>
      <c r="H426" s="96"/>
      <c r="I426" s="105"/>
      <c r="J426" s="24"/>
      <c r="K426" s="24"/>
      <c r="L426" s="100"/>
    </row>
    <row r="427" spans="1:12" s="101" customFormat="1" ht="13.5" customHeight="1">
      <c r="A427" s="69"/>
      <c r="B427" s="69"/>
      <c r="C427" s="76"/>
      <c r="D427" s="71"/>
      <c r="E427" s="95"/>
      <c r="F427" s="121"/>
      <c r="G427" s="95"/>
      <c r="H427" s="96"/>
      <c r="I427" s="105"/>
      <c r="J427" s="24"/>
      <c r="K427" s="24"/>
      <c r="L427" s="100"/>
    </row>
    <row r="428" spans="1:12" s="101" customFormat="1" ht="13.5" customHeight="1">
      <c r="A428" s="69"/>
      <c r="B428" s="69"/>
      <c r="C428" s="76"/>
      <c r="D428" s="71"/>
      <c r="E428" s="95"/>
      <c r="F428" s="121"/>
      <c r="G428" s="95"/>
      <c r="H428" s="96"/>
      <c r="I428" s="105"/>
      <c r="J428" s="24"/>
      <c r="K428" s="24"/>
      <c r="L428" s="100"/>
    </row>
    <row r="429" spans="1:12" s="101" customFormat="1" ht="13.5" customHeight="1">
      <c r="A429" s="69">
        <v>776</v>
      </c>
      <c r="B429" s="69"/>
      <c r="C429" s="76" t="s">
        <v>1589</v>
      </c>
      <c r="D429" s="71"/>
      <c r="E429" s="72"/>
      <c r="F429" s="129"/>
      <c r="G429" s="72"/>
      <c r="H429" s="96"/>
      <c r="I429" s="105"/>
      <c r="J429" s="24"/>
      <c r="K429" s="24"/>
      <c r="L429" s="98" t="s">
        <v>1053</v>
      </c>
    </row>
    <row r="430" spans="1:12" s="101" customFormat="1" ht="13.5" customHeight="1">
      <c r="A430" s="69"/>
      <c r="B430" s="69"/>
      <c r="C430" s="76"/>
      <c r="D430" s="71"/>
      <c r="E430" s="72"/>
      <c r="F430" s="129"/>
      <c r="G430" s="72"/>
      <c r="H430" s="96"/>
      <c r="I430" s="105"/>
      <c r="J430" s="24"/>
      <c r="K430" s="24"/>
      <c r="L430" s="100"/>
    </row>
    <row r="431" spans="1:12" s="101" customFormat="1" ht="12.75" customHeight="1">
      <c r="A431" s="69">
        <v>1</v>
      </c>
      <c r="B431" s="170" t="s">
        <v>1590</v>
      </c>
      <c r="C431" s="235" t="s">
        <v>1591</v>
      </c>
      <c r="D431" s="185" t="s">
        <v>1133</v>
      </c>
      <c r="E431" s="187">
        <v>151.4</v>
      </c>
      <c r="F431" s="188"/>
      <c r="G431" s="187">
        <f aca="true" t="shared" si="12" ref="G431:G439">E431*F431</f>
        <v>0</v>
      </c>
      <c r="H431" s="96"/>
      <c r="I431" s="105"/>
      <c r="J431" s="24"/>
      <c r="K431" s="24"/>
      <c r="L431" s="100"/>
    </row>
    <row r="432" spans="1:12" s="101" customFormat="1" ht="12.75" customHeight="1">
      <c r="A432" s="69">
        <v>2</v>
      </c>
      <c r="B432" s="170" t="s">
        <v>1592</v>
      </c>
      <c r="C432" s="235" t="s">
        <v>1576</v>
      </c>
      <c r="D432" s="185" t="s">
        <v>1133</v>
      </c>
      <c r="E432" s="187">
        <v>151.4</v>
      </c>
      <c r="F432" s="188"/>
      <c r="G432" s="187">
        <f t="shared" si="12"/>
        <v>0</v>
      </c>
      <c r="H432" s="96"/>
      <c r="I432" s="105"/>
      <c r="J432" s="24"/>
      <c r="K432" s="24"/>
      <c r="L432" s="100"/>
    </row>
    <row r="433" spans="1:12" s="101" customFormat="1" ht="13.5" customHeight="1">
      <c r="A433" s="69">
        <v>3</v>
      </c>
      <c r="B433" s="170" t="s">
        <v>1558</v>
      </c>
      <c r="C433" s="169" t="s">
        <v>1427</v>
      </c>
      <c r="D433" s="185" t="s">
        <v>1133</v>
      </c>
      <c r="E433" s="187">
        <v>151.4</v>
      </c>
      <c r="F433" s="188"/>
      <c r="G433" s="187">
        <f t="shared" si="12"/>
        <v>0</v>
      </c>
      <c r="H433" s="96"/>
      <c r="I433" s="105"/>
      <c r="J433" s="24"/>
      <c r="K433" s="24"/>
      <c r="L433" s="100"/>
    </row>
    <row r="434" spans="1:12" s="101" customFormat="1" ht="13.5" customHeight="1">
      <c r="A434" s="69">
        <v>4</v>
      </c>
      <c r="B434" s="170" t="s">
        <v>575</v>
      </c>
      <c r="C434" s="169" t="s">
        <v>1428</v>
      </c>
      <c r="D434" s="185" t="s">
        <v>1133</v>
      </c>
      <c r="E434" s="187">
        <v>166.54</v>
      </c>
      <c r="F434" s="188"/>
      <c r="G434" s="187">
        <f t="shared" si="12"/>
        <v>0</v>
      </c>
      <c r="H434" s="96"/>
      <c r="I434" s="105"/>
      <c r="J434" s="24"/>
      <c r="K434" s="24"/>
      <c r="L434" s="100"/>
    </row>
    <row r="435" spans="1:12" s="101" customFormat="1" ht="13.5" customHeight="1">
      <c r="A435" s="69"/>
      <c r="B435" s="170"/>
      <c r="C435" s="169" t="s">
        <v>371</v>
      </c>
      <c r="D435" s="185"/>
      <c r="E435" s="187"/>
      <c r="F435" s="188"/>
      <c r="G435" s="187"/>
      <c r="H435" s="96"/>
      <c r="I435" s="105"/>
      <c r="J435" s="24"/>
      <c r="K435" s="24"/>
      <c r="L435" s="100"/>
    </row>
    <row r="436" spans="1:12" s="101" customFormat="1" ht="13.5" customHeight="1">
      <c r="A436" s="69">
        <v>5</v>
      </c>
      <c r="B436" s="170" t="s">
        <v>576</v>
      </c>
      <c r="C436" s="169" t="s">
        <v>1090</v>
      </c>
      <c r="D436" s="185" t="s">
        <v>1533</v>
      </c>
      <c r="E436" s="187">
        <v>100.02</v>
      </c>
      <c r="F436" s="188"/>
      <c r="G436" s="187">
        <f t="shared" si="12"/>
        <v>0</v>
      </c>
      <c r="H436" s="96"/>
      <c r="I436" s="105"/>
      <c r="J436" s="24"/>
      <c r="K436" s="24"/>
      <c r="L436" s="164"/>
    </row>
    <row r="437" spans="1:12" s="101" customFormat="1" ht="13.5" customHeight="1">
      <c r="A437" s="69"/>
      <c r="B437" s="170"/>
      <c r="C437" s="169" t="s">
        <v>372</v>
      </c>
      <c r="D437" s="185"/>
      <c r="E437" s="187"/>
      <c r="F437" s="188"/>
      <c r="G437" s="187"/>
      <c r="H437" s="96"/>
      <c r="I437" s="105"/>
      <c r="J437" s="24"/>
      <c r="K437" s="24"/>
      <c r="L437" s="164"/>
    </row>
    <row r="438" spans="1:12" s="101" customFormat="1" ht="22.5" customHeight="1">
      <c r="A438" s="69">
        <v>6</v>
      </c>
      <c r="B438" s="125" t="s">
        <v>1559</v>
      </c>
      <c r="C438" s="127" t="s">
        <v>1316</v>
      </c>
      <c r="D438" s="90" t="s">
        <v>1133</v>
      </c>
      <c r="E438" s="72">
        <v>151.4</v>
      </c>
      <c r="F438" s="129"/>
      <c r="G438" s="72">
        <f t="shared" si="12"/>
        <v>0</v>
      </c>
      <c r="H438" s="96"/>
      <c r="I438" s="105"/>
      <c r="J438" s="24"/>
      <c r="K438" s="24"/>
      <c r="L438" s="100"/>
    </row>
    <row r="439" spans="1:12" s="101" customFormat="1" ht="22.5" customHeight="1">
      <c r="A439" s="69">
        <v>7</v>
      </c>
      <c r="B439" s="125" t="s">
        <v>1560</v>
      </c>
      <c r="C439" s="127" t="s">
        <v>1445</v>
      </c>
      <c r="D439" s="90" t="s">
        <v>1133</v>
      </c>
      <c r="E439" s="72">
        <v>454.2</v>
      </c>
      <c r="F439" s="129"/>
      <c r="G439" s="72">
        <f t="shared" si="12"/>
        <v>0</v>
      </c>
      <c r="H439" s="96"/>
      <c r="I439" s="105"/>
      <c r="J439" s="24"/>
      <c r="K439" s="24"/>
      <c r="L439" s="100"/>
    </row>
    <row r="440" spans="1:12" s="101" customFormat="1" ht="12.75" customHeight="1">
      <c r="A440" s="69"/>
      <c r="B440" s="125"/>
      <c r="C440" s="127" t="s">
        <v>373</v>
      </c>
      <c r="D440" s="90"/>
      <c r="E440" s="72"/>
      <c r="F440" s="129"/>
      <c r="G440" s="72"/>
      <c r="H440" s="96"/>
      <c r="I440" s="105"/>
      <c r="J440" s="24"/>
      <c r="K440" s="24"/>
      <c r="L440" s="100"/>
    </row>
    <row r="441" spans="1:12" s="101" customFormat="1" ht="12.75" customHeight="1">
      <c r="A441" s="69">
        <v>8</v>
      </c>
      <c r="B441" s="125" t="s">
        <v>577</v>
      </c>
      <c r="C441" s="126" t="s">
        <v>578</v>
      </c>
      <c r="D441" s="90" t="s">
        <v>1531</v>
      </c>
      <c r="E441" s="124">
        <f>SUM(G431:G439)</f>
        <v>0</v>
      </c>
      <c r="F441" s="129"/>
      <c r="G441" s="72">
        <f>E441*F441*0.01</f>
        <v>0</v>
      </c>
      <c r="H441" s="96"/>
      <c r="I441" s="105"/>
      <c r="J441" s="24"/>
      <c r="K441" s="24"/>
      <c r="L441" s="100"/>
    </row>
    <row r="442" spans="1:12" s="101" customFormat="1" ht="12.75" customHeight="1">
      <c r="A442" s="69"/>
      <c r="B442" s="69"/>
      <c r="C442" s="76"/>
      <c r="D442" s="71"/>
      <c r="E442" s="72"/>
      <c r="F442" s="129"/>
      <c r="G442" s="72"/>
      <c r="H442" s="96"/>
      <c r="I442" s="105"/>
      <c r="J442" s="24"/>
      <c r="K442" s="24"/>
      <c r="L442" s="100"/>
    </row>
    <row r="443" spans="1:12" s="101" customFormat="1" ht="12.75" customHeight="1">
      <c r="A443" s="69">
        <f>A429</f>
        <v>776</v>
      </c>
      <c r="B443" s="69"/>
      <c r="C443" s="76" t="str">
        <f>C429</f>
        <v>Krytiny povlakové</v>
      </c>
      <c r="D443" s="71" t="s">
        <v>1530</v>
      </c>
      <c r="E443" s="72"/>
      <c r="F443" s="129"/>
      <c r="G443" s="72">
        <f>SUM(G431:G441)</f>
        <v>0</v>
      </c>
      <c r="H443" s="96"/>
      <c r="I443" s="105"/>
      <c r="J443" s="24"/>
      <c r="K443" s="24"/>
      <c r="L443" s="100"/>
    </row>
    <row r="444" spans="1:12" s="101" customFormat="1" ht="12.75" customHeight="1">
      <c r="A444" s="69"/>
      <c r="B444" s="69"/>
      <c r="C444" s="76"/>
      <c r="D444" s="71"/>
      <c r="E444" s="72"/>
      <c r="F444" s="129"/>
      <c r="G444" s="72"/>
      <c r="H444" s="96"/>
      <c r="I444" s="105"/>
      <c r="J444" s="24"/>
      <c r="K444" s="24"/>
      <c r="L444" s="100"/>
    </row>
    <row r="445" spans="1:12" s="101" customFormat="1" ht="12.75" customHeight="1">
      <c r="A445" s="69"/>
      <c r="B445" s="69"/>
      <c r="C445" s="76"/>
      <c r="D445" s="71"/>
      <c r="E445" s="72"/>
      <c r="F445" s="129"/>
      <c r="G445" s="72"/>
      <c r="H445" s="96"/>
      <c r="I445" s="105"/>
      <c r="J445" s="24"/>
      <c r="K445" s="24"/>
      <c r="L445" s="100"/>
    </row>
    <row r="446" spans="1:12" s="101" customFormat="1" ht="12.75" customHeight="1">
      <c r="A446" s="69"/>
      <c r="B446" s="69"/>
      <c r="C446" s="76"/>
      <c r="D446" s="71"/>
      <c r="E446" s="72"/>
      <c r="F446" s="129"/>
      <c r="G446" s="72"/>
      <c r="H446" s="96"/>
      <c r="I446" s="105"/>
      <c r="J446" s="24"/>
      <c r="K446" s="24"/>
      <c r="L446" s="100"/>
    </row>
    <row r="447" spans="1:12" s="101" customFormat="1" ht="13.5" customHeight="1">
      <c r="A447" s="69">
        <v>783</v>
      </c>
      <c r="B447" s="69"/>
      <c r="C447" s="76" t="s">
        <v>1397</v>
      </c>
      <c r="D447" s="71"/>
      <c r="E447" s="95"/>
      <c r="F447" s="121"/>
      <c r="G447" s="95"/>
      <c r="H447" s="96"/>
      <c r="I447" s="105"/>
      <c r="J447" s="24"/>
      <c r="K447" s="24"/>
      <c r="L447" s="98" t="s">
        <v>1052</v>
      </c>
    </row>
    <row r="448" spans="1:12" s="101" customFormat="1" ht="13.5" customHeight="1">
      <c r="A448" s="69"/>
      <c r="B448" s="69"/>
      <c r="C448" s="76"/>
      <c r="D448" s="71"/>
      <c r="E448" s="95"/>
      <c r="F448" s="121"/>
      <c r="G448" s="95"/>
      <c r="H448" s="96"/>
      <c r="I448" s="105"/>
      <c r="J448" s="24"/>
      <c r="K448" s="24"/>
      <c r="L448" s="98"/>
    </row>
    <row r="449" spans="1:12" s="101" customFormat="1" ht="13.5" customHeight="1">
      <c r="A449" s="69">
        <v>1</v>
      </c>
      <c r="B449" s="69" t="s">
        <v>1204</v>
      </c>
      <c r="C449" s="165" t="s">
        <v>1099</v>
      </c>
      <c r="D449" s="71" t="s">
        <v>1567</v>
      </c>
      <c r="E449" s="95">
        <v>10</v>
      </c>
      <c r="F449" s="121"/>
      <c r="G449" s="95">
        <f>E449*F449</f>
        <v>0</v>
      </c>
      <c r="H449" s="96"/>
      <c r="I449" s="105"/>
      <c r="J449" s="24"/>
      <c r="K449" s="24"/>
      <c r="L449" s="100"/>
    </row>
    <row r="450" spans="1:12" s="101" customFormat="1" ht="12.75" customHeight="1">
      <c r="A450" s="69"/>
      <c r="B450" s="69"/>
      <c r="C450" s="76"/>
      <c r="D450" s="71"/>
      <c r="E450" s="95"/>
      <c r="F450" s="121"/>
      <c r="G450" s="95"/>
      <c r="H450" s="96"/>
      <c r="I450" s="105"/>
      <c r="J450" s="24"/>
      <c r="K450" s="24"/>
      <c r="L450" s="100"/>
    </row>
    <row r="451" spans="1:12" s="101" customFormat="1" ht="12.75" customHeight="1">
      <c r="A451" s="69">
        <f>A447</f>
        <v>783</v>
      </c>
      <c r="B451" s="69"/>
      <c r="C451" s="76" t="str">
        <f>C447</f>
        <v>Nátěry</v>
      </c>
      <c r="D451" s="71" t="s">
        <v>1530</v>
      </c>
      <c r="E451" s="95"/>
      <c r="F451" s="121"/>
      <c r="G451" s="95">
        <f>SUM(G449:G449)</f>
        <v>0</v>
      </c>
      <c r="H451" s="96"/>
      <c r="I451" s="105"/>
      <c r="J451" s="24"/>
      <c r="K451" s="24"/>
      <c r="L451" s="100"/>
    </row>
    <row r="452" spans="1:12" s="101" customFormat="1" ht="12.75" customHeight="1">
      <c r="A452" s="69"/>
      <c r="B452" s="69"/>
      <c r="C452" s="76"/>
      <c r="D452" s="71"/>
      <c r="E452" s="95"/>
      <c r="F452" s="121"/>
      <c r="G452" s="95"/>
      <c r="H452" s="96"/>
      <c r="I452" s="105"/>
      <c r="J452" s="24"/>
      <c r="K452" s="24"/>
      <c r="L452" s="100"/>
    </row>
    <row r="453" spans="1:12" s="101" customFormat="1" ht="12.75" customHeight="1">
      <c r="A453" s="69"/>
      <c r="B453" s="69"/>
      <c r="C453" s="76"/>
      <c r="D453" s="71"/>
      <c r="E453" s="95"/>
      <c r="F453" s="121"/>
      <c r="G453" s="95"/>
      <c r="H453" s="96"/>
      <c r="I453" s="105"/>
      <c r="J453" s="24"/>
      <c r="K453" s="24"/>
      <c r="L453" s="100"/>
    </row>
    <row r="454" spans="1:12" s="101" customFormat="1" ht="12.75" customHeight="1">
      <c r="A454" s="69"/>
      <c r="B454" s="69"/>
      <c r="C454" s="76"/>
      <c r="D454" s="71"/>
      <c r="E454" s="95"/>
      <c r="F454" s="121"/>
      <c r="G454" s="95"/>
      <c r="H454" s="96"/>
      <c r="I454" s="105"/>
      <c r="J454" s="24"/>
      <c r="K454" s="24"/>
      <c r="L454" s="100"/>
    </row>
    <row r="455" spans="1:12" s="101" customFormat="1" ht="12.75" customHeight="1">
      <c r="A455" s="69"/>
      <c r="B455" s="69"/>
      <c r="C455" s="76"/>
      <c r="D455" s="71"/>
      <c r="E455" s="95"/>
      <c r="F455" s="121"/>
      <c r="G455" s="95"/>
      <c r="H455" s="96"/>
      <c r="I455" s="105"/>
      <c r="J455" s="24"/>
      <c r="K455" s="24"/>
      <c r="L455" s="100"/>
    </row>
    <row r="456" spans="1:12" s="101" customFormat="1" ht="12.75" customHeight="1">
      <c r="A456" s="69">
        <v>784</v>
      </c>
      <c r="B456" s="69"/>
      <c r="C456" s="76" t="s">
        <v>1398</v>
      </c>
      <c r="D456" s="71"/>
      <c r="E456" s="95"/>
      <c r="F456" s="121"/>
      <c r="G456" s="95"/>
      <c r="H456" s="96"/>
      <c r="I456" s="105"/>
      <c r="J456" s="24"/>
      <c r="K456" s="24"/>
      <c r="L456" s="98" t="s">
        <v>1052</v>
      </c>
    </row>
    <row r="457" spans="1:12" s="101" customFormat="1" ht="12.75" customHeight="1">
      <c r="A457" s="69"/>
      <c r="B457" s="69"/>
      <c r="C457" s="76"/>
      <c r="D457" s="71"/>
      <c r="E457" s="95"/>
      <c r="F457" s="121"/>
      <c r="G457" s="95"/>
      <c r="H457" s="96"/>
      <c r="I457" s="105"/>
      <c r="J457" s="24"/>
      <c r="K457" s="24"/>
      <c r="L457" s="100"/>
    </row>
    <row r="458" spans="1:12" s="101" customFormat="1" ht="34.5" customHeight="1">
      <c r="A458" s="69">
        <v>1</v>
      </c>
      <c r="B458" s="166" t="s">
        <v>1084</v>
      </c>
      <c r="C458" s="165" t="s">
        <v>374</v>
      </c>
      <c r="D458" s="173" t="s">
        <v>1133</v>
      </c>
      <c r="E458" s="174">
        <v>1080.27</v>
      </c>
      <c r="F458" s="175"/>
      <c r="G458" s="95">
        <f>E458*F458</f>
        <v>0</v>
      </c>
      <c r="H458" s="96"/>
      <c r="I458" s="105"/>
      <c r="J458" s="24"/>
      <c r="K458" s="24"/>
      <c r="L458" s="163"/>
    </row>
    <row r="459" spans="1:12" s="101" customFormat="1" ht="13.5" customHeight="1">
      <c r="A459" s="69"/>
      <c r="B459" s="166"/>
      <c r="C459" s="165" t="s">
        <v>375</v>
      </c>
      <c r="D459" s="173"/>
      <c r="E459" s="174"/>
      <c r="F459" s="175"/>
      <c r="G459" s="95"/>
      <c r="H459" s="96"/>
      <c r="I459" s="105"/>
      <c r="J459" s="24"/>
      <c r="K459" s="24"/>
      <c r="L459" s="163"/>
    </row>
    <row r="460" spans="1:12" s="101" customFormat="1" ht="12.75" customHeight="1">
      <c r="A460" s="69">
        <v>3</v>
      </c>
      <c r="B460" s="166" t="s">
        <v>664</v>
      </c>
      <c r="C460" s="165" t="s">
        <v>665</v>
      </c>
      <c r="D460" s="173" t="s">
        <v>1133</v>
      </c>
      <c r="E460" s="174">
        <v>200</v>
      </c>
      <c r="F460" s="175"/>
      <c r="G460" s="95">
        <f>E460*F460</f>
        <v>0</v>
      </c>
      <c r="H460" s="96"/>
      <c r="I460" s="105"/>
      <c r="J460" s="24"/>
      <c r="K460" s="24"/>
      <c r="L460" s="100"/>
    </row>
    <row r="461" spans="1:12" s="101" customFormat="1" ht="13.5" customHeight="1">
      <c r="A461" s="69"/>
      <c r="B461" s="69"/>
      <c r="C461" s="76"/>
      <c r="D461" s="71"/>
      <c r="E461" s="95"/>
      <c r="F461" s="121"/>
      <c r="G461" s="95"/>
      <c r="H461" s="96"/>
      <c r="I461" s="105"/>
      <c r="J461" s="24"/>
      <c r="K461" s="24"/>
      <c r="L461" s="100"/>
    </row>
    <row r="462" spans="1:12" s="101" customFormat="1" ht="13.5" customHeight="1">
      <c r="A462" s="69">
        <f>A456</f>
        <v>784</v>
      </c>
      <c r="B462" s="69"/>
      <c r="C462" s="76" t="str">
        <f>C456</f>
        <v>Malby</v>
      </c>
      <c r="D462" s="71" t="s">
        <v>1530</v>
      </c>
      <c r="E462" s="95"/>
      <c r="F462" s="121"/>
      <c r="G462" s="95">
        <f>SUM(G458:G460)</f>
        <v>0</v>
      </c>
      <c r="H462" s="96"/>
      <c r="I462" s="105"/>
      <c r="J462" s="24"/>
      <c r="K462" s="24"/>
      <c r="L462" s="100"/>
    </row>
    <row r="463" spans="1:12" s="101" customFormat="1" ht="13.5" customHeight="1">
      <c r="A463" s="69"/>
      <c r="B463" s="69"/>
      <c r="C463" s="76"/>
      <c r="D463" s="71"/>
      <c r="E463" s="95"/>
      <c r="F463" s="121"/>
      <c r="G463" s="95"/>
      <c r="H463" s="96"/>
      <c r="I463" s="105"/>
      <c r="J463" s="24"/>
      <c r="K463" s="24"/>
      <c r="L463" s="114"/>
    </row>
    <row r="464" spans="1:12" s="101" customFormat="1" ht="13.5" customHeight="1">
      <c r="A464" s="69"/>
      <c r="B464" s="69"/>
      <c r="C464" s="76"/>
      <c r="D464" s="71"/>
      <c r="E464" s="95"/>
      <c r="F464" s="121"/>
      <c r="G464" s="95"/>
      <c r="H464" s="96"/>
      <c r="I464" s="105"/>
      <c r="J464" s="24"/>
      <c r="K464" s="24"/>
      <c r="L464" s="114"/>
    </row>
    <row r="465" spans="1:12" s="101" customFormat="1" ht="13.5" customHeight="1">
      <c r="A465" s="24"/>
      <c r="B465" s="24"/>
      <c r="C465" s="115"/>
      <c r="D465" s="141"/>
      <c r="E465" s="116"/>
      <c r="F465" s="157"/>
      <c r="G465" s="116"/>
      <c r="H465" s="112"/>
      <c r="I465" s="24"/>
      <c r="J465" s="24"/>
      <c r="K465" s="24"/>
      <c r="L465" s="114"/>
    </row>
    <row r="466" spans="1:12" s="101" customFormat="1" ht="13.5" customHeight="1">
      <c r="A466" s="24" t="s">
        <v>611</v>
      </c>
      <c r="B466" s="24"/>
      <c r="C466" s="115" t="s">
        <v>612</v>
      </c>
      <c r="D466" s="143"/>
      <c r="E466" s="17"/>
      <c r="F466" s="23"/>
      <c r="G466" s="5"/>
      <c r="H466" s="112"/>
      <c r="I466" s="24"/>
      <c r="J466" s="24"/>
      <c r="K466" s="24"/>
      <c r="L466" s="114" t="s">
        <v>868</v>
      </c>
    </row>
    <row r="467" spans="1:12" s="101" customFormat="1" ht="13.5" customHeight="1">
      <c r="A467" s="24"/>
      <c r="B467" s="24"/>
      <c r="C467" s="115"/>
      <c r="D467" s="143"/>
      <c r="E467" s="17"/>
      <c r="F467" s="23"/>
      <c r="G467" s="5"/>
      <c r="H467" s="112"/>
      <c r="I467" s="24"/>
      <c r="J467" s="24"/>
      <c r="K467" s="24"/>
      <c r="L467" s="237" t="s">
        <v>869</v>
      </c>
    </row>
    <row r="468" spans="1:12" s="101" customFormat="1" ht="13.5" customHeight="1">
      <c r="A468" s="24"/>
      <c r="B468" s="24"/>
      <c r="C468" s="237" t="s">
        <v>870</v>
      </c>
      <c r="D468" s="142"/>
      <c r="E468" s="117"/>
      <c r="F468" s="66"/>
      <c r="G468" s="24"/>
      <c r="H468" s="112"/>
      <c r="I468" s="24"/>
      <c r="J468" s="24"/>
      <c r="K468" s="24"/>
      <c r="L468" s="114"/>
    </row>
    <row r="469" spans="1:12" s="101" customFormat="1" ht="15" customHeight="1">
      <c r="A469" s="409">
        <v>1</v>
      </c>
      <c r="B469" s="409" t="s">
        <v>614</v>
      </c>
      <c r="C469" s="237" t="s">
        <v>854</v>
      </c>
      <c r="D469" s="410" t="s">
        <v>1371</v>
      </c>
      <c r="E469" s="411">
        <v>1</v>
      </c>
      <c r="F469" s="412"/>
      <c r="G469" s="411">
        <f aca="true" t="shared" si="13" ref="G469:G474">E469*F469</f>
        <v>0</v>
      </c>
      <c r="H469" s="112"/>
      <c r="I469" s="24"/>
      <c r="J469" s="24"/>
      <c r="K469" s="24"/>
      <c r="L469" s="114"/>
    </row>
    <row r="470" spans="1:12" s="101" customFormat="1" ht="26.25" customHeight="1">
      <c r="A470" s="409">
        <v>2</v>
      </c>
      <c r="B470" s="409" t="s">
        <v>615</v>
      </c>
      <c r="C470" s="237" t="s">
        <v>855</v>
      </c>
      <c r="D470" s="410" t="s">
        <v>1371</v>
      </c>
      <c r="E470" s="411">
        <v>1</v>
      </c>
      <c r="F470" s="412"/>
      <c r="G470" s="411">
        <f t="shared" si="13"/>
        <v>0</v>
      </c>
      <c r="H470" s="112"/>
      <c r="I470" s="24"/>
      <c r="J470" s="24"/>
      <c r="K470" s="24"/>
      <c r="L470" s="114"/>
    </row>
    <row r="471" spans="1:12" s="101" customFormat="1" ht="14.25" customHeight="1">
      <c r="A471" s="409">
        <v>3</v>
      </c>
      <c r="B471" s="409" t="s">
        <v>616</v>
      </c>
      <c r="C471" s="237" t="s">
        <v>856</v>
      </c>
      <c r="D471" s="410" t="s">
        <v>1371</v>
      </c>
      <c r="E471" s="411">
        <v>1</v>
      </c>
      <c r="F471" s="412"/>
      <c r="G471" s="411">
        <f t="shared" si="13"/>
        <v>0</v>
      </c>
      <c r="H471" s="112"/>
      <c r="I471" s="24"/>
      <c r="J471" s="24"/>
      <c r="K471" s="24"/>
      <c r="L471" s="114"/>
    </row>
    <row r="472" spans="1:12" s="101" customFormat="1" ht="14.25" customHeight="1">
      <c r="A472" s="409">
        <v>4</v>
      </c>
      <c r="B472" s="409" t="s">
        <v>1622</v>
      </c>
      <c r="C472" s="237" t="s">
        <v>857</v>
      </c>
      <c r="D472" s="410" t="s">
        <v>1371</v>
      </c>
      <c r="E472" s="411">
        <v>1</v>
      </c>
      <c r="F472" s="412"/>
      <c r="G472" s="411">
        <f t="shared" si="13"/>
        <v>0</v>
      </c>
      <c r="H472" s="112"/>
      <c r="I472" s="24"/>
      <c r="J472" s="24"/>
      <c r="K472" s="24"/>
      <c r="L472" s="114"/>
    </row>
    <row r="473" spans="1:12" s="101" customFormat="1" ht="15" customHeight="1">
      <c r="A473" s="409">
        <v>5</v>
      </c>
      <c r="B473" s="409" t="s">
        <v>859</v>
      </c>
      <c r="C473" s="237" t="s">
        <v>858</v>
      </c>
      <c r="D473" s="410" t="s">
        <v>1371</v>
      </c>
      <c r="E473" s="411">
        <v>1</v>
      </c>
      <c r="F473" s="412"/>
      <c r="G473" s="411">
        <f t="shared" si="13"/>
        <v>0</v>
      </c>
      <c r="H473" s="112"/>
      <c r="I473" s="24"/>
      <c r="J473" s="24"/>
      <c r="K473" s="24"/>
      <c r="L473" s="114"/>
    </row>
    <row r="474" spans="1:12" s="101" customFormat="1" ht="37.5" customHeight="1">
      <c r="A474" s="409">
        <v>6</v>
      </c>
      <c r="B474" s="409" t="s">
        <v>860</v>
      </c>
      <c r="C474" s="413" t="s">
        <v>867</v>
      </c>
      <c r="D474" s="410" t="s">
        <v>1371</v>
      </c>
      <c r="E474" s="411">
        <v>1</v>
      </c>
      <c r="F474" s="412"/>
      <c r="G474" s="411">
        <f t="shared" si="13"/>
        <v>0</v>
      </c>
      <c r="H474" s="112"/>
      <c r="I474" s="24"/>
      <c r="J474" s="24"/>
      <c r="K474" s="24"/>
      <c r="L474" s="114"/>
    </row>
    <row r="475" spans="1:12" s="101" customFormat="1" ht="13.5" customHeight="1">
      <c r="A475" s="24"/>
      <c r="B475" s="24"/>
      <c r="C475" s="115"/>
      <c r="D475" s="142"/>
      <c r="E475" s="117"/>
      <c r="F475" s="66"/>
      <c r="G475" s="24"/>
      <c r="H475" s="112"/>
      <c r="I475" s="24"/>
      <c r="J475" s="24"/>
      <c r="K475" s="24"/>
      <c r="L475" s="114"/>
    </row>
    <row r="476" spans="1:12" s="101" customFormat="1" ht="13.5" customHeight="1">
      <c r="A476" s="24" t="s">
        <v>611</v>
      </c>
      <c r="B476" s="24"/>
      <c r="C476" s="115" t="s">
        <v>612</v>
      </c>
      <c r="D476" s="142" t="s">
        <v>1530</v>
      </c>
      <c r="E476" s="117"/>
      <c r="F476" s="66"/>
      <c r="G476" s="174">
        <f>SUM(G469:G474)</f>
        <v>0</v>
      </c>
      <c r="H476" s="112"/>
      <c r="I476" s="24"/>
      <c r="J476" s="24"/>
      <c r="K476" s="24"/>
      <c r="L476" s="114"/>
    </row>
    <row r="477" spans="1:12" s="101" customFormat="1" ht="13.5" customHeight="1">
      <c r="A477" s="166"/>
      <c r="B477" s="166"/>
      <c r="C477" s="167"/>
      <c r="D477" s="173"/>
      <c r="E477" s="174"/>
      <c r="F477" s="175"/>
      <c r="G477" s="174"/>
      <c r="H477" s="112"/>
      <c r="I477" s="24"/>
      <c r="J477" s="24"/>
      <c r="K477" s="24"/>
      <c r="L477" s="114"/>
    </row>
    <row r="478" spans="1:12" s="101" customFormat="1" ht="13.5" customHeight="1">
      <c r="A478" s="69"/>
      <c r="B478" s="69"/>
      <c r="C478" s="76"/>
      <c r="D478" s="71"/>
      <c r="E478" s="95"/>
      <c r="F478" s="121"/>
      <c r="G478" s="95"/>
      <c r="H478" s="112"/>
      <c r="I478" s="24"/>
      <c r="J478" s="24"/>
      <c r="K478" s="24"/>
      <c r="L478" s="114"/>
    </row>
    <row r="479" spans="1:12" s="101" customFormat="1" ht="13.5" customHeight="1">
      <c r="A479" s="69"/>
      <c r="B479" s="69"/>
      <c r="C479" s="76"/>
      <c r="D479" s="71"/>
      <c r="E479" s="95"/>
      <c r="F479" s="121"/>
      <c r="G479" s="95"/>
      <c r="H479" s="112"/>
      <c r="I479" s="24"/>
      <c r="J479" s="24"/>
      <c r="K479" s="24"/>
      <c r="L479" s="114"/>
    </row>
    <row r="480" spans="1:12" s="101" customFormat="1" ht="13.5" customHeight="1">
      <c r="A480" s="69"/>
      <c r="B480" s="69"/>
      <c r="C480" s="76"/>
      <c r="D480" s="71"/>
      <c r="E480" s="144"/>
      <c r="F480" s="121"/>
      <c r="G480" s="95"/>
      <c r="H480" s="112"/>
      <c r="I480" s="24"/>
      <c r="J480" s="24"/>
      <c r="K480" s="24"/>
      <c r="L480" s="114"/>
    </row>
    <row r="481" spans="1:12" s="101" customFormat="1" ht="13.5" customHeight="1">
      <c r="A481" s="69"/>
      <c r="B481" s="69"/>
      <c r="C481" s="76"/>
      <c r="D481" s="71"/>
      <c r="E481" s="95"/>
      <c r="F481" s="121"/>
      <c r="G481" s="95"/>
      <c r="H481" s="112"/>
      <c r="I481" s="24"/>
      <c r="J481" s="24"/>
      <c r="K481" s="24"/>
      <c r="L481" s="114"/>
    </row>
    <row r="482" spans="1:12" s="101" customFormat="1" ht="13.5" customHeight="1">
      <c r="A482" s="69"/>
      <c r="B482" s="69"/>
      <c r="C482" s="76"/>
      <c r="D482" s="71"/>
      <c r="E482" s="144"/>
      <c r="F482" s="121"/>
      <c r="G482" s="95"/>
      <c r="H482" s="112"/>
      <c r="I482" s="24"/>
      <c r="J482" s="24"/>
      <c r="K482" s="24"/>
      <c r="L482" s="114"/>
    </row>
    <row r="483" spans="1:12" s="101" customFormat="1" ht="13.5" customHeight="1">
      <c r="A483" s="69"/>
      <c r="B483" s="69"/>
      <c r="C483" s="76"/>
      <c r="D483" s="71"/>
      <c r="E483" s="95"/>
      <c r="F483" s="121"/>
      <c r="G483" s="95"/>
      <c r="H483" s="112"/>
      <c r="I483" s="24"/>
      <c r="J483" s="24"/>
      <c r="K483" s="24"/>
      <c r="L483" s="114"/>
    </row>
    <row r="484" spans="1:12" s="101" customFormat="1" ht="13.5" customHeight="1">
      <c r="A484" s="69"/>
      <c r="B484" s="69"/>
      <c r="C484" s="76"/>
      <c r="D484" s="71"/>
      <c r="E484" s="95"/>
      <c r="F484" s="121"/>
      <c r="G484" s="95"/>
      <c r="H484" s="112"/>
      <c r="I484" s="24"/>
      <c r="J484" s="24"/>
      <c r="K484" s="24"/>
      <c r="L484" s="114"/>
    </row>
    <row r="485" spans="1:7" ht="13.5" customHeight="1">
      <c r="A485" s="69"/>
      <c r="B485" s="69"/>
      <c r="C485" s="76"/>
      <c r="D485" s="71"/>
      <c r="E485" s="95"/>
      <c r="F485" s="121"/>
      <c r="G485" s="95"/>
    </row>
    <row r="486" spans="1:7" ht="13.5" customHeight="1">
      <c r="A486" s="69"/>
      <c r="B486" s="69"/>
      <c r="C486" s="76"/>
      <c r="D486" s="71"/>
      <c r="E486" s="95"/>
      <c r="F486" s="121"/>
      <c r="G486" s="95"/>
    </row>
    <row r="487" spans="1:7" ht="13.5" customHeight="1">
      <c r="A487" s="69"/>
      <c r="B487" s="69"/>
      <c r="C487" s="76"/>
      <c r="D487" s="71"/>
      <c r="E487" s="95"/>
      <c r="F487" s="121"/>
      <c r="G487" s="95"/>
    </row>
    <row r="488" spans="1:7" ht="13.5" customHeight="1">
      <c r="A488" s="69"/>
      <c r="B488" s="69"/>
      <c r="C488" s="76"/>
      <c r="D488" s="71"/>
      <c r="E488" s="95"/>
      <c r="F488" s="121"/>
      <c r="G488" s="95"/>
    </row>
    <row r="489" spans="1:7" ht="13.5" customHeight="1">
      <c r="A489" s="69"/>
      <c r="B489" s="69"/>
      <c r="C489" s="76"/>
      <c r="D489" s="71"/>
      <c r="E489" s="95"/>
      <c r="F489" s="121"/>
      <c r="G489" s="95"/>
    </row>
    <row r="490" spans="1:7" ht="13.5" customHeight="1">
      <c r="A490" s="69"/>
      <c r="B490" s="69"/>
      <c r="C490" s="76"/>
      <c r="D490" s="71"/>
      <c r="E490" s="95"/>
      <c r="F490" s="121"/>
      <c r="G490" s="95"/>
    </row>
    <row r="491" spans="1:7" ht="13.5" customHeight="1">
      <c r="A491" s="69"/>
      <c r="B491" s="69"/>
      <c r="C491" s="76"/>
      <c r="D491" s="71"/>
      <c r="E491" s="95"/>
      <c r="F491" s="121"/>
      <c r="G491" s="95"/>
    </row>
    <row r="492" spans="1:7" ht="13.5" customHeight="1">
      <c r="A492" s="69"/>
      <c r="B492" s="69"/>
      <c r="C492" s="76"/>
      <c r="D492" s="71"/>
      <c r="E492" s="95"/>
      <c r="F492" s="121"/>
      <c r="G492" s="95"/>
    </row>
    <row r="493" spans="1:12" ht="13.5" customHeight="1">
      <c r="A493" s="69"/>
      <c r="B493" s="69"/>
      <c r="C493" s="76"/>
      <c r="D493" s="71"/>
      <c r="E493" s="95"/>
      <c r="F493" s="121"/>
      <c r="G493" s="95"/>
      <c r="H493" s="18"/>
      <c r="I493" s="18"/>
      <c r="J493" s="18"/>
      <c r="K493" s="18"/>
      <c r="L493" s="18"/>
    </row>
    <row r="494" spans="1:12" ht="13.5" customHeight="1">
      <c r="A494" s="69"/>
      <c r="B494" s="69"/>
      <c r="C494" s="76"/>
      <c r="D494" s="71"/>
      <c r="E494" s="95"/>
      <c r="F494" s="121"/>
      <c r="G494" s="95"/>
      <c r="H494" s="18"/>
      <c r="I494" s="18"/>
      <c r="J494" s="18"/>
      <c r="K494" s="18"/>
      <c r="L494" s="18"/>
    </row>
    <row r="495" spans="1:12" ht="13.5" customHeight="1">
      <c r="A495" s="69"/>
      <c r="B495" s="69"/>
      <c r="C495" s="76"/>
      <c r="D495" s="71"/>
      <c r="E495" s="95"/>
      <c r="F495" s="121"/>
      <c r="G495" s="95"/>
      <c r="H495" s="18"/>
      <c r="I495" s="18"/>
      <c r="J495" s="18"/>
      <c r="K495" s="18"/>
      <c r="L495" s="18"/>
    </row>
    <row r="496" spans="1:12" ht="13.5" customHeight="1">
      <c r="A496" s="69"/>
      <c r="B496" s="69"/>
      <c r="C496" s="76"/>
      <c r="D496" s="71"/>
      <c r="E496" s="95"/>
      <c r="F496" s="121"/>
      <c r="G496" s="95"/>
      <c r="H496" s="18"/>
      <c r="I496" s="18"/>
      <c r="J496" s="18"/>
      <c r="K496" s="18"/>
      <c r="L496" s="18"/>
    </row>
    <row r="497" spans="1:12" ht="13.5" customHeight="1">
      <c r="A497" s="69"/>
      <c r="B497" s="69"/>
      <c r="C497" s="76"/>
      <c r="D497" s="71"/>
      <c r="E497" s="95"/>
      <c r="F497" s="121"/>
      <c r="G497" s="95"/>
      <c r="H497" s="18"/>
      <c r="I497" s="18"/>
      <c r="J497" s="18"/>
      <c r="K497" s="18"/>
      <c r="L497" s="18"/>
    </row>
    <row r="498" spans="1:12" ht="13.5" customHeight="1">
      <c r="A498" s="69"/>
      <c r="B498" s="69"/>
      <c r="C498" s="76"/>
      <c r="D498" s="71"/>
      <c r="E498" s="95"/>
      <c r="F498" s="121"/>
      <c r="G498" s="95"/>
      <c r="H498" s="18"/>
      <c r="I498" s="18"/>
      <c r="J498" s="18"/>
      <c r="K498" s="18"/>
      <c r="L498" s="18"/>
    </row>
    <row r="499" spans="1:12" ht="13.5" customHeight="1">
      <c r="A499" s="69"/>
      <c r="B499" s="69"/>
      <c r="C499" s="76"/>
      <c r="D499" s="71"/>
      <c r="E499" s="95"/>
      <c r="F499" s="121"/>
      <c r="G499" s="95"/>
      <c r="H499" s="18"/>
      <c r="I499" s="18"/>
      <c r="J499" s="18"/>
      <c r="K499" s="18"/>
      <c r="L499" s="18"/>
    </row>
    <row r="500" spans="6:12" ht="13.5" customHeight="1">
      <c r="F500" s="23"/>
      <c r="H500" s="18"/>
      <c r="I500" s="18"/>
      <c r="J500" s="18"/>
      <c r="K500" s="18"/>
      <c r="L500" s="18"/>
    </row>
    <row r="501" spans="6:12" ht="13.5" customHeight="1">
      <c r="F501" s="23"/>
      <c r="H501" s="18"/>
      <c r="I501" s="18"/>
      <c r="J501" s="18"/>
      <c r="K501" s="18"/>
      <c r="L501" s="18"/>
    </row>
    <row r="502" spans="6:12" ht="13.5" customHeight="1">
      <c r="F502" s="23"/>
      <c r="H502" s="18"/>
      <c r="I502" s="18"/>
      <c r="J502" s="18"/>
      <c r="K502" s="18"/>
      <c r="L502" s="18"/>
    </row>
    <row r="503" spans="2:12" ht="13.5" customHeight="1">
      <c r="B503" s="145"/>
      <c r="C503" s="146"/>
      <c r="D503" s="140"/>
      <c r="E503" s="130"/>
      <c r="F503" s="155"/>
      <c r="G503" s="130"/>
      <c r="H503" s="18"/>
      <c r="I503" s="18"/>
      <c r="J503" s="18"/>
      <c r="K503" s="18"/>
      <c r="L503" s="18"/>
    </row>
    <row r="504" spans="2:12" ht="13.5" customHeight="1">
      <c r="B504" s="145"/>
      <c r="C504" s="146"/>
      <c r="D504" s="140"/>
      <c r="E504" s="130"/>
      <c r="F504" s="155"/>
      <c r="G504" s="130"/>
      <c r="H504" s="18"/>
      <c r="I504" s="18"/>
      <c r="J504" s="18"/>
      <c r="K504" s="18"/>
      <c r="L504" s="18"/>
    </row>
    <row r="505" spans="2:12" ht="13.5" customHeight="1">
      <c r="B505" s="125"/>
      <c r="C505" s="147"/>
      <c r="D505" s="90"/>
      <c r="E505" s="158"/>
      <c r="F505" s="158"/>
      <c r="G505" s="159"/>
      <c r="H505" s="18"/>
      <c r="I505" s="18"/>
      <c r="J505" s="18"/>
      <c r="K505" s="18"/>
      <c r="L505" s="18"/>
    </row>
    <row r="506" spans="2:12" ht="13.5" customHeight="1">
      <c r="B506" s="125"/>
      <c r="C506" s="147"/>
      <c r="D506" s="90"/>
      <c r="E506" s="158"/>
      <c r="F506" s="158"/>
      <c r="G506" s="159"/>
      <c r="H506" s="18"/>
      <c r="I506" s="18"/>
      <c r="J506" s="18"/>
      <c r="K506" s="18"/>
      <c r="L506" s="18"/>
    </row>
    <row r="507" spans="2:12" ht="13.5" customHeight="1">
      <c r="B507" s="125"/>
      <c r="C507" s="147"/>
      <c r="D507" s="90"/>
      <c r="E507" s="158"/>
      <c r="F507" s="158"/>
      <c r="G507" s="159"/>
      <c r="H507" s="18"/>
      <c r="I507" s="18"/>
      <c r="J507" s="18"/>
      <c r="K507" s="18"/>
      <c r="L507" s="18"/>
    </row>
    <row r="508" spans="2:12" ht="13.5" customHeight="1">
      <c r="B508" s="125"/>
      <c r="C508" s="147"/>
      <c r="D508" s="90"/>
      <c r="E508" s="158"/>
      <c r="F508" s="158"/>
      <c r="G508" s="159"/>
      <c r="H508" s="18"/>
      <c r="I508" s="18"/>
      <c r="J508" s="18"/>
      <c r="K508" s="18"/>
      <c r="L508" s="18"/>
    </row>
    <row r="509" spans="1:12" ht="13.5" customHeight="1">
      <c r="A509" s="18"/>
      <c r="B509" s="125"/>
      <c r="C509" s="147"/>
      <c r="D509" s="90"/>
      <c r="E509" s="158"/>
      <c r="F509" s="158"/>
      <c r="G509" s="159"/>
      <c r="H509" s="18"/>
      <c r="I509" s="18"/>
      <c r="J509" s="18"/>
      <c r="K509" s="18"/>
      <c r="L509" s="18"/>
    </row>
    <row r="510" spans="1:12" ht="13.5" customHeight="1">
      <c r="A510" s="18"/>
      <c r="B510" s="125"/>
      <c r="C510" s="147"/>
      <c r="D510" s="90"/>
      <c r="E510" s="158"/>
      <c r="F510" s="158"/>
      <c r="G510" s="159"/>
      <c r="H510" s="18"/>
      <c r="I510" s="18"/>
      <c r="J510" s="18"/>
      <c r="K510" s="18"/>
      <c r="L510" s="18"/>
    </row>
    <row r="511" spans="1:12" ht="13.5" customHeight="1">
      <c r="A511" s="18"/>
      <c r="B511" s="125"/>
      <c r="C511" s="128"/>
      <c r="D511" s="90"/>
      <c r="E511" s="160"/>
      <c r="F511" s="159"/>
      <c r="G511" s="159"/>
      <c r="H511" s="18"/>
      <c r="I511" s="18"/>
      <c r="J511" s="18"/>
      <c r="K511" s="18"/>
      <c r="L511" s="18"/>
    </row>
    <row r="512" spans="1:12" ht="13.5" customHeight="1">
      <c r="A512" s="18"/>
      <c r="B512" s="69"/>
      <c r="C512" s="148"/>
      <c r="D512" s="71"/>
      <c r="E512" s="144"/>
      <c r="F512" s="156"/>
      <c r="G512" s="144"/>
      <c r="H512" s="18"/>
      <c r="I512" s="18"/>
      <c r="J512" s="18"/>
      <c r="K512" s="18"/>
      <c r="L512" s="18"/>
    </row>
    <row r="513" spans="1:12" ht="13.5" customHeight="1">
      <c r="A513" s="18"/>
      <c r="B513" s="69"/>
      <c r="C513" s="146"/>
      <c r="D513" s="71"/>
      <c r="E513" s="144"/>
      <c r="F513" s="156"/>
      <c r="G513" s="144"/>
      <c r="H513" s="18"/>
      <c r="I513" s="18"/>
      <c r="J513" s="18"/>
      <c r="K513" s="18"/>
      <c r="L513" s="18"/>
    </row>
    <row r="514" spans="1:12" ht="11.25" customHeight="1">
      <c r="A514" s="18"/>
      <c r="F514" s="23"/>
      <c r="H514" s="18"/>
      <c r="I514" s="18"/>
      <c r="J514" s="18"/>
      <c r="K514" s="18"/>
      <c r="L514" s="18"/>
    </row>
    <row r="515" spans="1:12" ht="11.25" customHeight="1">
      <c r="A515" s="18"/>
      <c r="F515" s="23"/>
      <c r="H515" s="18"/>
      <c r="I515" s="18"/>
      <c r="J515" s="18"/>
      <c r="K515" s="18"/>
      <c r="L515" s="18"/>
    </row>
    <row r="516" spans="1:12" ht="11.25" customHeight="1">
      <c r="A516" s="18"/>
      <c r="F516" s="23"/>
      <c r="H516" s="18"/>
      <c r="I516" s="18"/>
      <c r="J516" s="18"/>
      <c r="K516" s="18"/>
      <c r="L516" s="18"/>
    </row>
    <row r="517" spans="1:12" ht="11.25" customHeight="1">
      <c r="A517" s="18"/>
      <c r="F517" s="23"/>
      <c r="H517" s="18"/>
      <c r="I517" s="18"/>
      <c r="J517" s="18"/>
      <c r="K517" s="18"/>
      <c r="L517" s="18"/>
    </row>
    <row r="518" spans="1:12" ht="11.25" customHeight="1">
      <c r="A518" s="18"/>
      <c r="F518" s="23"/>
      <c r="H518" s="18"/>
      <c r="I518" s="18"/>
      <c r="J518" s="18"/>
      <c r="K518" s="18"/>
      <c r="L518" s="18"/>
    </row>
    <row r="519" spans="1:12" ht="11.25" customHeight="1">
      <c r="A519" s="18"/>
      <c r="F519" s="23"/>
      <c r="H519" s="18"/>
      <c r="I519" s="18"/>
      <c r="J519" s="18"/>
      <c r="K519" s="18"/>
      <c r="L519" s="18"/>
    </row>
    <row r="520" spans="1:12" ht="11.25" customHeight="1">
      <c r="A520" s="18"/>
      <c r="F520" s="23"/>
      <c r="H520" s="18"/>
      <c r="I520" s="18"/>
      <c r="J520" s="18"/>
      <c r="K520" s="18"/>
      <c r="L520" s="18"/>
    </row>
    <row r="521" spans="1:12" ht="11.25" customHeight="1">
      <c r="A521" s="18"/>
      <c r="F521" s="23"/>
      <c r="H521" s="18"/>
      <c r="I521" s="18"/>
      <c r="J521" s="18"/>
      <c r="K521" s="18"/>
      <c r="L521" s="18"/>
    </row>
    <row r="522" spans="1:12" ht="11.25" customHeight="1">
      <c r="A522" s="18"/>
      <c r="F522" s="23"/>
      <c r="H522" s="18"/>
      <c r="I522" s="18"/>
      <c r="J522" s="18"/>
      <c r="K522" s="18"/>
      <c r="L522" s="18"/>
    </row>
    <row r="523" spans="1:12" ht="11.25" customHeight="1">
      <c r="A523" s="18"/>
      <c r="F523" s="23"/>
      <c r="H523" s="18"/>
      <c r="I523" s="18"/>
      <c r="J523" s="18"/>
      <c r="K523" s="18"/>
      <c r="L523" s="18"/>
    </row>
    <row r="524" spans="1:12" ht="11.25" customHeight="1">
      <c r="A524" s="18"/>
      <c r="F524" s="23"/>
      <c r="H524" s="18"/>
      <c r="I524" s="18"/>
      <c r="J524" s="18"/>
      <c r="K524" s="18"/>
      <c r="L524" s="18"/>
    </row>
    <row r="525" spans="1:12" ht="11.25" customHeight="1">
      <c r="A525" s="18"/>
      <c r="B525" s="18"/>
      <c r="C525" s="18"/>
      <c r="D525" s="18"/>
      <c r="E525" s="18"/>
      <c r="F525" s="23"/>
      <c r="G525" s="18"/>
      <c r="H525" s="18"/>
      <c r="I525" s="18"/>
      <c r="J525" s="18"/>
      <c r="K525" s="18"/>
      <c r="L525" s="18"/>
    </row>
    <row r="526" spans="1:12" ht="11.25" customHeight="1">
      <c r="A526" s="18"/>
      <c r="B526" s="18"/>
      <c r="C526" s="18"/>
      <c r="D526" s="18"/>
      <c r="E526" s="18"/>
      <c r="F526" s="23"/>
      <c r="G526" s="18"/>
      <c r="H526" s="18"/>
      <c r="I526" s="18"/>
      <c r="J526" s="18"/>
      <c r="K526" s="18"/>
      <c r="L526" s="18"/>
    </row>
    <row r="527" spans="1:12" ht="11.25" customHeight="1">
      <c r="A527" s="18"/>
      <c r="B527" s="18"/>
      <c r="C527" s="18"/>
      <c r="D527" s="18"/>
      <c r="E527" s="18"/>
      <c r="F527" s="23"/>
      <c r="G527" s="18"/>
      <c r="H527" s="18"/>
      <c r="I527" s="18"/>
      <c r="J527" s="18"/>
      <c r="K527" s="18"/>
      <c r="L527" s="18"/>
    </row>
    <row r="528" spans="1:12" ht="11.25" customHeight="1">
      <c r="A528" s="18"/>
      <c r="B528" s="18"/>
      <c r="C528" s="18"/>
      <c r="D528" s="18"/>
      <c r="E528" s="18"/>
      <c r="F528" s="23"/>
      <c r="G528" s="18"/>
      <c r="H528" s="18"/>
      <c r="I528" s="18"/>
      <c r="J528" s="18"/>
      <c r="K528" s="18"/>
      <c r="L528" s="18"/>
    </row>
    <row r="529" spans="1:12" ht="11.25" customHeight="1">
      <c r="A529" s="18"/>
      <c r="B529" s="18"/>
      <c r="C529" s="18"/>
      <c r="D529" s="18"/>
      <c r="E529" s="18"/>
      <c r="F529" s="23"/>
      <c r="G529" s="18"/>
      <c r="H529" s="18"/>
      <c r="I529" s="18"/>
      <c r="J529" s="18"/>
      <c r="K529" s="18"/>
      <c r="L529" s="18"/>
    </row>
    <row r="530" spans="1:12" ht="11.25" customHeight="1">
      <c r="A530" s="18"/>
      <c r="B530" s="18"/>
      <c r="C530" s="18"/>
      <c r="D530" s="18"/>
      <c r="E530" s="18"/>
      <c r="F530" s="23"/>
      <c r="G530" s="18"/>
      <c r="H530" s="18"/>
      <c r="I530" s="18"/>
      <c r="J530" s="18"/>
      <c r="K530" s="18"/>
      <c r="L530" s="18"/>
    </row>
    <row r="531" spans="1:12" ht="11.25" customHeight="1">
      <c r="A531" s="18"/>
      <c r="B531" s="18"/>
      <c r="C531" s="18"/>
      <c r="D531" s="18"/>
      <c r="E531" s="18"/>
      <c r="F531" s="23"/>
      <c r="G531" s="18"/>
      <c r="H531" s="18"/>
      <c r="I531" s="18"/>
      <c r="J531" s="18"/>
      <c r="K531" s="18"/>
      <c r="L531" s="18"/>
    </row>
    <row r="532" spans="1:12" ht="11.25" customHeight="1">
      <c r="A532" s="18"/>
      <c r="B532" s="18"/>
      <c r="C532" s="18"/>
      <c r="D532" s="18"/>
      <c r="E532" s="18"/>
      <c r="F532" s="23"/>
      <c r="G532" s="18"/>
      <c r="H532" s="18"/>
      <c r="I532" s="18"/>
      <c r="J532" s="18"/>
      <c r="K532" s="18"/>
      <c r="L532" s="18"/>
    </row>
    <row r="533" spans="1:12" ht="11.25" customHeight="1">
      <c r="A533" s="18"/>
      <c r="B533" s="18"/>
      <c r="C533" s="18"/>
      <c r="D533" s="18"/>
      <c r="E533" s="18"/>
      <c r="F533" s="23"/>
      <c r="G533" s="18"/>
      <c r="H533" s="18"/>
      <c r="I533" s="18"/>
      <c r="J533" s="18"/>
      <c r="K533" s="18"/>
      <c r="L533" s="18"/>
    </row>
    <row r="534" spans="1:12" ht="11.25" customHeight="1">
      <c r="A534" s="18"/>
      <c r="B534" s="18"/>
      <c r="C534" s="18"/>
      <c r="D534" s="18"/>
      <c r="E534" s="18"/>
      <c r="F534" s="23"/>
      <c r="G534" s="18"/>
      <c r="H534" s="18"/>
      <c r="I534" s="18"/>
      <c r="J534" s="18"/>
      <c r="K534" s="18"/>
      <c r="L534" s="18"/>
    </row>
    <row r="535" spans="1:12" ht="11.25" customHeight="1">
      <c r="A535" s="18"/>
      <c r="B535" s="18"/>
      <c r="C535" s="18"/>
      <c r="D535" s="18"/>
      <c r="E535" s="18"/>
      <c r="F535" s="23"/>
      <c r="G535" s="18"/>
      <c r="H535" s="18"/>
      <c r="I535" s="18"/>
      <c r="J535" s="18"/>
      <c r="K535" s="18"/>
      <c r="L535" s="18"/>
    </row>
    <row r="536" spans="1:12" ht="11.25" customHeight="1">
      <c r="A536" s="18"/>
      <c r="B536" s="18"/>
      <c r="C536" s="18"/>
      <c r="D536" s="18"/>
      <c r="E536" s="18"/>
      <c r="F536" s="23"/>
      <c r="G536" s="18"/>
      <c r="H536" s="18"/>
      <c r="I536" s="18"/>
      <c r="J536" s="18"/>
      <c r="K536" s="18"/>
      <c r="L536" s="18"/>
    </row>
    <row r="537" spans="1:12" ht="11.25" customHeight="1">
      <c r="A537" s="18"/>
      <c r="B537" s="18"/>
      <c r="C537" s="18"/>
      <c r="D537" s="18"/>
      <c r="E537" s="18"/>
      <c r="F537" s="23"/>
      <c r="G537" s="18"/>
      <c r="H537" s="18"/>
      <c r="I537" s="18"/>
      <c r="J537" s="18"/>
      <c r="K537" s="18"/>
      <c r="L537" s="18"/>
    </row>
    <row r="538" spans="1:12" ht="11.25" customHeight="1">
      <c r="A538" s="18"/>
      <c r="B538" s="18"/>
      <c r="C538" s="18"/>
      <c r="D538" s="18"/>
      <c r="E538" s="18"/>
      <c r="F538" s="23"/>
      <c r="G538" s="18"/>
      <c r="H538" s="18"/>
      <c r="I538" s="18"/>
      <c r="J538" s="18"/>
      <c r="K538" s="18"/>
      <c r="L538" s="18"/>
    </row>
    <row r="539" spans="1:12" ht="11.25" customHeight="1">
      <c r="A539" s="18"/>
      <c r="B539" s="18"/>
      <c r="C539" s="18"/>
      <c r="D539" s="18"/>
      <c r="E539" s="18"/>
      <c r="F539" s="23"/>
      <c r="G539" s="18"/>
      <c r="H539" s="18"/>
      <c r="I539" s="18"/>
      <c r="J539" s="18"/>
      <c r="K539" s="18"/>
      <c r="L539" s="18"/>
    </row>
    <row r="540" spans="1:12" ht="11.25" customHeight="1">
      <c r="A540" s="18"/>
      <c r="B540" s="18"/>
      <c r="C540" s="18"/>
      <c r="D540" s="18"/>
      <c r="E540" s="18"/>
      <c r="F540" s="23"/>
      <c r="G540" s="18"/>
      <c r="H540" s="18"/>
      <c r="I540" s="18"/>
      <c r="J540" s="18"/>
      <c r="K540" s="18"/>
      <c r="L540" s="18"/>
    </row>
    <row r="541" spans="1:12" ht="11.25" customHeight="1">
      <c r="A541" s="18"/>
      <c r="B541" s="18"/>
      <c r="C541" s="18"/>
      <c r="D541" s="18"/>
      <c r="E541" s="18"/>
      <c r="F541" s="23"/>
      <c r="G541" s="18"/>
      <c r="H541" s="18"/>
      <c r="I541" s="18"/>
      <c r="J541" s="18"/>
      <c r="K541" s="18"/>
      <c r="L541" s="18"/>
    </row>
    <row r="542" spans="1:12" ht="11.25" customHeight="1">
      <c r="A542" s="18"/>
      <c r="B542" s="18"/>
      <c r="C542" s="18"/>
      <c r="D542" s="18"/>
      <c r="E542" s="18"/>
      <c r="F542" s="23"/>
      <c r="G542" s="18"/>
      <c r="H542" s="18"/>
      <c r="I542" s="18"/>
      <c r="J542" s="18"/>
      <c r="K542" s="18"/>
      <c r="L542" s="18"/>
    </row>
    <row r="543" spans="1:12" ht="11.25" customHeight="1">
      <c r="A543" s="18"/>
      <c r="B543" s="18"/>
      <c r="C543" s="18"/>
      <c r="D543" s="18"/>
      <c r="E543" s="18"/>
      <c r="F543" s="23"/>
      <c r="G543" s="18"/>
      <c r="H543" s="18"/>
      <c r="I543" s="18"/>
      <c r="J543" s="18"/>
      <c r="K543" s="18"/>
      <c r="L543" s="18"/>
    </row>
    <row r="544" spans="1:12" ht="11.25" customHeight="1">
      <c r="A544" s="18"/>
      <c r="B544" s="18"/>
      <c r="C544" s="18"/>
      <c r="D544" s="18"/>
      <c r="E544" s="18"/>
      <c r="F544" s="23"/>
      <c r="G544" s="18"/>
      <c r="H544" s="18"/>
      <c r="I544" s="18"/>
      <c r="J544" s="18"/>
      <c r="K544" s="18"/>
      <c r="L544" s="18"/>
    </row>
    <row r="545" spans="1:12" ht="11.25" customHeight="1">
      <c r="A545" s="18"/>
      <c r="B545" s="18"/>
      <c r="C545" s="18"/>
      <c r="D545" s="18"/>
      <c r="E545" s="18"/>
      <c r="F545" s="23"/>
      <c r="G545" s="18"/>
      <c r="H545" s="18"/>
      <c r="I545" s="18"/>
      <c r="J545" s="18"/>
      <c r="K545" s="18"/>
      <c r="L545" s="18"/>
    </row>
    <row r="546" spans="1:12" ht="11.25" customHeight="1">
      <c r="A546" s="18"/>
      <c r="B546" s="18"/>
      <c r="C546" s="18"/>
      <c r="D546" s="18"/>
      <c r="E546" s="18"/>
      <c r="F546" s="23"/>
      <c r="G546" s="18"/>
      <c r="H546" s="18"/>
      <c r="I546" s="18"/>
      <c r="J546" s="18"/>
      <c r="K546" s="18"/>
      <c r="L546" s="18"/>
    </row>
    <row r="547" spans="1:12" ht="11.25" customHeight="1">
      <c r="A547" s="18"/>
      <c r="B547" s="18"/>
      <c r="C547" s="18"/>
      <c r="D547" s="18"/>
      <c r="E547" s="18"/>
      <c r="F547" s="23"/>
      <c r="G547" s="18"/>
      <c r="H547" s="18"/>
      <c r="I547" s="18"/>
      <c r="J547" s="18"/>
      <c r="K547" s="18"/>
      <c r="L547" s="18"/>
    </row>
    <row r="548" spans="1:12" ht="11.25" customHeight="1">
      <c r="A548" s="18"/>
      <c r="B548" s="18"/>
      <c r="C548" s="18"/>
      <c r="D548" s="18"/>
      <c r="E548" s="18"/>
      <c r="F548" s="23"/>
      <c r="G548" s="18"/>
      <c r="H548" s="18"/>
      <c r="I548" s="18"/>
      <c r="J548" s="18"/>
      <c r="K548" s="18"/>
      <c r="L548" s="18"/>
    </row>
    <row r="549" spans="1:12" ht="11.25" customHeight="1">
      <c r="A549" s="18"/>
      <c r="B549" s="18"/>
      <c r="C549" s="18"/>
      <c r="D549" s="18"/>
      <c r="E549" s="18"/>
      <c r="F549" s="23"/>
      <c r="G549" s="18"/>
      <c r="H549" s="18"/>
      <c r="I549" s="18"/>
      <c r="J549" s="18"/>
      <c r="K549" s="18"/>
      <c r="L549" s="18"/>
    </row>
    <row r="550" spans="1:12" ht="11.25" customHeight="1">
      <c r="A550" s="18"/>
      <c r="B550" s="18"/>
      <c r="C550" s="18"/>
      <c r="D550" s="18"/>
      <c r="E550" s="18"/>
      <c r="F550" s="23"/>
      <c r="G550" s="18"/>
      <c r="H550" s="18"/>
      <c r="I550" s="18"/>
      <c r="J550" s="18"/>
      <c r="K550" s="18"/>
      <c r="L550" s="18"/>
    </row>
    <row r="551" spans="1:12" ht="11.25" customHeight="1">
      <c r="A551" s="18"/>
      <c r="B551" s="18"/>
      <c r="C551" s="18"/>
      <c r="D551" s="18"/>
      <c r="E551" s="18"/>
      <c r="F551" s="23"/>
      <c r="G551" s="18"/>
      <c r="H551" s="18"/>
      <c r="I551" s="18"/>
      <c r="J551" s="18"/>
      <c r="K551" s="18"/>
      <c r="L551" s="18"/>
    </row>
    <row r="552" spans="1:12" ht="11.25" customHeight="1">
      <c r="A552" s="18"/>
      <c r="B552" s="18"/>
      <c r="C552" s="18"/>
      <c r="D552" s="18"/>
      <c r="E552" s="18"/>
      <c r="F552" s="23"/>
      <c r="G552" s="18"/>
      <c r="H552" s="18"/>
      <c r="I552" s="18"/>
      <c r="J552" s="18"/>
      <c r="K552" s="18"/>
      <c r="L552" s="18"/>
    </row>
    <row r="553" spans="1:12" ht="11.25" customHeight="1">
      <c r="A553" s="18"/>
      <c r="B553" s="18"/>
      <c r="C553" s="18"/>
      <c r="D553" s="18"/>
      <c r="E553" s="18"/>
      <c r="F553" s="23"/>
      <c r="G553" s="18"/>
      <c r="H553" s="18"/>
      <c r="I553" s="18"/>
      <c r="J553" s="18"/>
      <c r="K553" s="18"/>
      <c r="L553" s="18"/>
    </row>
    <row r="554" spans="1:12" ht="11.25" customHeight="1">
      <c r="A554" s="18"/>
      <c r="B554" s="18"/>
      <c r="C554" s="18"/>
      <c r="D554" s="18"/>
      <c r="E554" s="18"/>
      <c r="F554" s="23"/>
      <c r="G554" s="18"/>
      <c r="H554" s="18"/>
      <c r="I554" s="18"/>
      <c r="J554" s="18"/>
      <c r="K554" s="18"/>
      <c r="L554" s="18"/>
    </row>
    <row r="555" spans="1:12" ht="11.25" customHeight="1">
      <c r="A555" s="18"/>
      <c r="B555" s="18"/>
      <c r="C555" s="18"/>
      <c r="D555" s="18"/>
      <c r="E555" s="18"/>
      <c r="F555" s="23"/>
      <c r="G555" s="18"/>
      <c r="H555" s="18"/>
      <c r="I555" s="18"/>
      <c r="J555" s="18"/>
      <c r="K555" s="18"/>
      <c r="L555" s="18"/>
    </row>
    <row r="556" spans="1:12" ht="11.25" customHeight="1">
      <c r="A556" s="18"/>
      <c r="B556" s="18"/>
      <c r="C556" s="18"/>
      <c r="D556" s="18"/>
      <c r="E556" s="18"/>
      <c r="F556" s="23"/>
      <c r="G556" s="18"/>
      <c r="H556" s="18"/>
      <c r="I556" s="18"/>
      <c r="J556" s="18"/>
      <c r="K556" s="18"/>
      <c r="L556" s="18"/>
    </row>
    <row r="557" spans="1:12" ht="11.25" customHeight="1">
      <c r="A557" s="18"/>
      <c r="B557" s="18"/>
      <c r="C557" s="18"/>
      <c r="D557" s="18"/>
      <c r="E557" s="18"/>
      <c r="F557" s="23"/>
      <c r="G557" s="18"/>
      <c r="H557" s="18"/>
      <c r="I557" s="18"/>
      <c r="J557" s="18"/>
      <c r="K557" s="18"/>
      <c r="L557" s="18"/>
    </row>
    <row r="558" spans="1:12" ht="11.25" customHeight="1">
      <c r="A558" s="18"/>
      <c r="B558" s="18"/>
      <c r="C558" s="18"/>
      <c r="D558" s="18"/>
      <c r="E558" s="18"/>
      <c r="F558" s="23"/>
      <c r="G558" s="18"/>
      <c r="H558" s="18"/>
      <c r="I558" s="18"/>
      <c r="J558" s="18"/>
      <c r="K558" s="18"/>
      <c r="L558" s="18"/>
    </row>
    <row r="559" spans="1:12" ht="11.25" customHeight="1">
      <c r="A559" s="18"/>
      <c r="B559" s="18"/>
      <c r="C559" s="18"/>
      <c r="D559" s="18"/>
      <c r="E559" s="18"/>
      <c r="F559" s="23"/>
      <c r="G559" s="18"/>
      <c r="H559" s="18"/>
      <c r="I559" s="18"/>
      <c r="J559" s="18"/>
      <c r="K559" s="18"/>
      <c r="L559" s="18"/>
    </row>
    <row r="560" spans="1:12" ht="11.25" customHeight="1">
      <c r="A560" s="18"/>
      <c r="B560" s="18"/>
      <c r="C560" s="18"/>
      <c r="D560" s="18"/>
      <c r="E560" s="18"/>
      <c r="F560" s="23"/>
      <c r="G560" s="18"/>
      <c r="H560" s="18"/>
      <c r="I560" s="18"/>
      <c r="J560" s="18"/>
      <c r="K560" s="18"/>
      <c r="L560" s="18"/>
    </row>
    <row r="561" spans="1:12" ht="11.25" customHeight="1">
      <c r="A561" s="18"/>
      <c r="B561" s="18"/>
      <c r="C561" s="18"/>
      <c r="D561" s="18"/>
      <c r="E561" s="18"/>
      <c r="F561" s="23"/>
      <c r="G561" s="18"/>
      <c r="H561" s="18"/>
      <c r="I561" s="18"/>
      <c r="J561" s="18"/>
      <c r="K561" s="18"/>
      <c r="L561" s="18"/>
    </row>
    <row r="562" spans="1:12" ht="11.25" customHeight="1">
      <c r="A562" s="18"/>
      <c r="B562" s="18"/>
      <c r="C562" s="18"/>
      <c r="D562" s="18"/>
      <c r="E562" s="18"/>
      <c r="F562" s="23"/>
      <c r="G562" s="18"/>
      <c r="H562" s="18"/>
      <c r="I562" s="18"/>
      <c r="J562" s="18"/>
      <c r="K562" s="18"/>
      <c r="L562" s="18"/>
    </row>
    <row r="563" spans="1:12" ht="11.25" customHeight="1">
      <c r="A563" s="18"/>
      <c r="B563" s="18"/>
      <c r="C563" s="18"/>
      <c r="D563" s="18"/>
      <c r="E563" s="18"/>
      <c r="F563" s="23"/>
      <c r="G563" s="18"/>
      <c r="H563" s="18"/>
      <c r="I563" s="18"/>
      <c r="J563" s="18"/>
      <c r="K563" s="18"/>
      <c r="L563" s="18"/>
    </row>
    <row r="564" spans="1:12" ht="11.25" customHeight="1">
      <c r="A564" s="18"/>
      <c r="B564" s="18"/>
      <c r="C564" s="18"/>
      <c r="D564" s="18"/>
      <c r="E564" s="18"/>
      <c r="F564" s="23"/>
      <c r="G564" s="18"/>
      <c r="H564" s="18"/>
      <c r="I564" s="18"/>
      <c r="J564" s="18"/>
      <c r="K564" s="18"/>
      <c r="L564" s="18"/>
    </row>
    <row r="565" spans="1:12" ht="11.25" customHeight="1">
      <c r="A565" s="18"/>
      <c r="B565" s="18"/>
      <c r="C565" s="18"/>
      <c r="D565" s="18"/>
      <c r="E565" s="18"/>
      <c r="F565" s="23"/>
      <c r="G565" s="18"/>
      <c r="H565" s="18"/>
      <c r="I565" s="18"/>
      <c r="J565" s="18"/>
      <c r="K565" s="18"/>
      <c r="L565" s="18"/>
    </row>
    <row r="566" spans="1:12" ht="11.25" customHeight="1">
      <c r="A566" s="18"/>
      <c r="B566" s="18"/>
      <c r="C566" s="18"/>
      <c r="D566" s="18"/>
      <c r="E566" s="18"/>
      <c r="F566" s="23"/>
      <c r="G566" s="18"/>
      <c r="H566" s="18"/>
      <c r="I566" s="18"/>
      <c r="J566" s="18"/>
      <c r="K566" s="18"/>
      <c r="L566" s="18"/>
    </row>
    <row r="567" spans="1:12" ht="11.25" customHeight="1">
      <c r="A567" s="18"/>
      <c r="B567" s="18"/>
      <c r="C567" s="18"/>
      <c r="D567" s="18"/>
      <c r="E567" s="18"/>
      <c r="F567" s="23"/>
      <c r="G567" s="18"/>
      <c r="H567" s="18"/>
      <c r="I567" s="18"/>
      <c r="J567" s="18"/>
      <c r="K567" s="18"/>
      <c r="L567" s="18"/>
    </row>
    <row r="568" spans="1:12" ht="11.25" customHeight="1">
      <c r="A568" s="18"/>
      <c r="B568" s="18"/>
      <c r="C568" s="18"/>
      <c r="D568" s="18"/>
      <c r="E568" s="18"/>
      <c r="F568" s="23"/>
      <c r="G568" s="18"/>
      <c r="H568" s="18"/>
      <c r="I568" s="18"/>
      <c r="J568" s="18"/>
      <c r="K568" s="18"/>
      <c r="L568" s="18"/>
    </row>
    <row r="569" spans="1:12" ht="11.25" customHeight="1">
      <c r="A569" s="18"/>
      <c r="B569" s="18"/>
      <c r="C569" s="18"/>
      <c r="D569" s="18"/>
      <c r="E569" s="18"/>
      <c r="F569" s="23"/>
      <c r="G569" s="18"/>
      <c r="H569" s="18"/>
      <c r="I569" s="18"/>
      <c r="J569" s="18"/>
      <c r="K569" s="18"/>
      <c r="L569" s="18"/>
    </row>
    <row r="570" spans="1:12" ht="11.25" customHeight="1">
      <c r="A570" s="18"/>
      <c r="B570" s="18"/>
      <c r="C570" s="18"/>
      <c r="D570" s="18"/>
      <c r="E570" s="18"/>
      <c r="F570" s="23"/>
      <c r="G570" s="18"/>
      <c r="H570" s="18"/>
      <c r="I570" s="18"/>
      <c r="J570" s="18"/>
      <c r="K570" s="18"/>
      <c r="L570" s="18"/>
    </row>
    <row r="571" spans="1:12" ht="11.25" customHeight="1">
      <c r="A571" s="18"/>
      <c r="B571" s="18"/>
      <c r="C571" s="18"/>
      <c r="D571" s="18"/>
      <c r="E571" s="18"/>
      <c r="F571" s="23"/>
      <c r="G571" s="18"/>
      <c r="H571" s="18"/>
      <c r="I571" s="18"/>
      <c r="J571" s="18"/>
      <c r="K571" s="18"/>
      <c r="L571" s="18"/>
    </row>
    <row r="572" spans="1:12" ht="11.25" customHeight="1">
      <c r="A572" s="18"/>
      <c r="B572" s="18"/>
      <c r="C572" s="18"/>
      <c r="D572" s="18"/>
      <c r="E572" s="18"/>
      <c r="F572" s="23"/>
      <c r="G572" s="18"/>
      <c r="H572" s="18"/>
      <c r="I572" s="18"/>
      <c r="J572" s="18"/>
      <c r="K572" s="18"/>
      <c r="L572" s="18"/>
    </row>
    <row r="573" spans="1:12" ht="11.25" customHeight="1">
      <c r="A573" s="18"/>
      <c r="B573" s="18"/>
      <c r="C573" s="18"/>
      <c r="D573" s="18"/>
      <c r="E573" s="18"/>
      <c r="F573" s="23"/>
      <c r="G573" s="18"/>
      <c r="H573" s="18"/>
      <c r="I573" s="18"/>
      <c r="J573" s="18"/>
      <c r="K573" s="18"/>
      <c r="L573" s="18"/>
    </row>
    <row r="574" spans="1:12" ht="11.25" customHeight="1">
      <c r="A574" s="18"/>
      <c r="B574" s="18"/>
      <c r="C574" s="18"/>
      <c r="D574" s="18"/>
      <c r="E574" s="18"/>
      <c r="F574" s="23"/>
      <c r="G574" s="18"/>
      <c r="H574" s="18"/>
      <c r="I574" s="18"/>
      <c r="J574" s="18"/>
      <c r="K574" s="18"/>
      <c r="L574" s="18"/>
    </row>
    <row r="575" spans="1:12" ht="11.25" customHeight="1">
      <c r="A575" s="18"/>
      <c r="B575" s="18"/>
      <c r="C575" s="18"/>
      <c r="D575" s="18"/>
      <c r="E575" s="18"/>
      <c r="F575" s="23"/>
      <c r="G575" s="18"/>
      <c r="H575" s="18"/>
      <c r="I575" s="18"/>
      <c r="J575" s="18"/>
      <c r="K575" s="18"/>
      <c r="L575" s="18"/>
    </row>
    <row r="576" spans="1:12" ht="11.25" customHeight="1">
      <c r="A576" s="18"/>
      <c r="B576" s="18"/>
      <c r="C576" s="18"/>
      <c r="D576" s="18"/>
      <c r="E576" s="18"/>
      <c r="F576" s="23"/>
      <c r="G576" s="18"/>
      <c r="H576" s="18"/>
      <c r="I576" s="18"/>
      <c r="J576" s="18"/>
      <c r="K576" s="18"/>
      <c r="L576" s="18"/>
    </row>
    <row r="577" spans="1:12" ht="11.25" customHeight="1">
      <c r="A577" s="18"/>
      <c r="B577" s="18"/>
      <c r="C577" s="18"/>
      <c r="D577" s="18"/>
      <c r="E577" s="18"/>
      <c r="F577" s="23"/>
      <c r="G577" s="18"/>
      <c r="H577" s="18"/>
      <c r="I577" s="18"/>
      <c r="J577" s="18"/>
      <c r="K577" s="18"/>
      <c r="L577" s="18"/>
    </row>
    <row r="578" spans="1:12" ht="11.25" customHeight="1">
      <c r="A578" s="18"/>
      <c r="B578" s="18"/>
      <c r="C578" s="18"/>
      <c r="D578" s="18"/>
      <c r="E578" s="18"/>
      <c r="F578" s="23"/>
      <c r="G578" s="18"/>
      <c r="H578" s="18"/>
      <c r="I578" s="18"/>
      <c r="J578" s="18"/>
      <c r="K578" s="18"/>
      <c r="L578" s="18"/>
    </row>
    <row r="579" spans="1:12" ht="11.25" customHeight="1">
      <c r="A579" s="18"/>
      <c r="B579" s="18"/>
      <c r="C579" s="18"/>
      <c r="D579" s="18"/>
      <c r="E579" s="18"/>
      <c r="F579" s="23"/>
      <c r="G579" s="18"/>
      <c r="H579" s="18"/>
      <c r="I579" s="18"/>
      <c r="J579" s="18"/>
      <c r="K579" s="18"/>
      <c r="L579" s="18"/>
    </row>
    <row r="580" spans="1:12" ht="11.25" customHeight="1">
      <c r="A580" s="18"/>
      <c r="B580" s="18"/>
      <c r="C580" s="18"/>
      <c r="D580" s="18"/>
      <c r="E580" s="18"/>
      <c r="F580" s="23"/>
      <c r="G580" s="18"/>
      <c r="H580" s="18"/>
      <c r="I580" s="18"/>
      <c r="J580" s="18"/>
      <c r="K580" s="18"/>
      <c r="L580" s="18"/>
    </row>
    <row r="581" spans="1:12" ht="11.25" customHeight="1">
      <c r="A581" s="18"/>
      <c r="B581" s="18"/>
      <c r="C581" s="18"/>
      <c r="D581" s="18"/>
      <c r="E581" s="18"/>
      <c r="F581" s="23"/>
      <c r="G581" s="18"/>
      <c r="H581" s="18"/>
      <c r="I581" s="18"/>
      <c r="J581" s="18"/>
      <c r="K581" s="18"/>
      <c r="L581" s="18"/>
    </row>
    <row r="582" spans="1:12" ht="11.25" customHeight="1">
      <c r="A582" s="18"/>
      <c r="B582" s="18"/>
      <c r="C582" s="18"/>
      <c r="D582" s="18"/>
      <c r="E582" s="18"/>
      <c r="F582" s="23"/>
      <c r="G582" s="18"/>
      <c r="H582" s="18"/>
      <c r="I582" s="18"/>
      <c r="J582" s="18"/>
      <c r="K582" s="18"/>
      <c r="L582" s="18"/>
    </row>
    <row r="583" spans="1:12" ht="11.25" customHeight="1">
      <c r="A583" s="18"/>
      <c r="B583" s="18"/>
      <c r="C583" s="18"/>
      <c r="D583" s="18"/>
      <c r="E583" s="18"/>
      <c r="F583" s="23"/>
      <c r="G583" s="18"/>
      <c r="H583" s="18"/>
      <c r="I583" s="18"/>
      <c r="J583" s="18"/>
      <c r="K583" s="18"/>
      <c r="L583" s="18"/>
    </row>
    <row r="584" spans="1:12" ht="11.25" customHeight="1">
      <c r="A584" s="18"/>
      <c r="B584" s="18"/>
      <c r="C584" s="18"/>
      <c r="D584" s="18"/>
      <c r="E584" s="18"/>
      <c r="F584" s="23"/>
      <c r="G584" s="18"/>
      <c r="H584" s="18"/>
      <c r="I584" s="18"/>
      <c r="J584" s="18"/>
      <c r="K584" s="18"/>
      <c r="L584" s="18"/>
    </row>
    <row r="585" spans="1:12" ht="11.25" customHeight="1">
      <c r="A585" s="18"/>
      <c r="B585" s="18"/>
      <c r="C585" s="18"/>
      <c r="D585" s="18"/>
      <c r="E585" s="18"/>
      <c r="F585" s="23"/>
      <c r="G585" s="18"/>
      <c r="H585" s="18"/>
      <c r="I585" s="18"/>
      <c r="J585" s="18"/>
      <c r="K585" s="18"/>
      <c r="L585" s="18"/>
    </row>
    <row r="586" spans="1:12" ht="11.25" customHeight="1">
      <c r="A586" s="18"/>
      <c r="B586" s="18"/>
      <c r="C586" s="18"/>
      <c r="D586" s="18"/>
      <c r="E586" s="18"/>
      <c r="F586" s="23"/>
      <c r="G586" s="18"/>
      <c r="H586" s="18"/>
      <c r="I586" s="18"/>
      <c r="J586" s="18"/>
      <c r="K586" s="18"/>
      <c r="L586" s="18"/>
    </row>
    <row r="587" spans="1:12" ht="11.25" customHeight="1">
      <c r="A587" s="18"/>
      <c r="B587" s="18"/>
      <c r="C587" s="18"/>
      <c r="D587" s="18"/>
      <c r="E587" s="18"/>
      <c r="F587" s="23"/>
      <c r="G587" s="18"/>
      <c r="H587" s="18"/>
      <c r="I587" s="18"/>
      <c r="J587" s="18"/>
      <c r="K587" s="18"/>
      <c r="L587" s="18"/>
    </row>
    <row r="588" spans="1:12" ht="11.25" customHeight="1">
      <c r="A588" s="18"/>
      <c r="B588" s="18"/>
      <c r="C588" s="18"/>
      <c r="D588" s="18"/>
      <c r="E588" s="18"/>
      <c r="F588" s="23"/>
      <c r="G588" s="18"/>
      <c r="H588" s="18"/>
      <c r="I588" s="18"/>
      <c r="J588" s="18"/>
      <c r="K588" s="18"/>
      <c r="L588" s="18"/>
    </row>
    <row r="589" spans="1:12" ht="11.25" customHeight="1">
      <c r="A589" s="18"/>
      <c r="B589" s="18"/>
      <c r="C589" s="18"/>
      <c r="D589" s="18"/>
      <c r="E589" s="18"/>
      <c r="F589" s="23"/>
      <c r="G589" s="18"/>
      <c r="H589" s="18"/>
      <c r="I589" s="18"/>
      <c r="J589" s="18"/>
      <c r="K589" s="18"/>
      <c r="L589" s="18"/>
    </row>
    <row r="590" spans="1:12" ht="11.25" customHeight="1">
      <c r="A590" s="18"/>
      <c r="B590" s="18"/>
      <c r="C590" s="18"/>
      <c r="D590" s="18"/>
      <c r="E590" s="18"/>
      <c r="F590" s="23"/>
      <c r="G590" s="18"/>
      <c r="H590" s="18"/>
      <c r="I590" s="18"/>
      <c r="J590" s="18"/>
      <c r="K590" s="18"/>
      <c r="L590" s="18"/>
    </row>
    <row r="591" spans="1:12" ht="11.25" customHeight="1">
      <c r="A591" s="18"/>
      <c r="B591" s="18"/>
      <c r="C591" s="18"/>
      <c r="D591" s="18"/>
      <c r="E591" s="18"/>
      <c r="F591" s="23"/>
      <c r="G591" s="18"/>
      <c r="H591" s="18"/>
      <c r="I591" s="18"/>
      <c r="J591" s="18"/>
      <c r="K591" s="18"/>
      <c r="L591" s="18"/>
    </row>
    <row r="592" spans="1:12" ht="11.25" customHeight="1">
      <c r="A592" s="18"/>
      <c r="B592" s="18"/>
      <c r="C592" s="18"/>
      <c r="D592" s="18"/>
      <c r="E592" s="18"/>
      <c r="F592" s="23"/>
      <c r="G592" s="18"/>
      <c r="H592" s="18"/>
      <c r="I592" s="18"/>
      <c r="J592" s="18"/>
      <c r="K592" s="18"/>
      <c r="L592" s="18"/>
    </row>
    <row r="593" spans="1:12" ht="11.25" customHeight="1">
      <c r="A593" s="18"/>
      <c r="B593" s="18"/>
      <c r="C593" s="18"/>
      <c r="D593" s="18"/>
      <c r="E593" s="18"/>
      <c r="F593" s="23"/>
      <c r="G593" s="18"/>
      <c r="H593" s="18"/>
      <c r="I593" s="18"/>
      <c r="J593" s="18"/>
      <c r="K593" s="18"/>
      <c r="L593" s="18"/>
    </row>
    <row r="594" spans="1:12" ht="11.25" customHeight="1">
      <c r="A594" s="18"/>
      <c r="B594" s="18"/>
      <c r="C594" s="18"/>
      <c r="D594" s="18"/>
      <c r="E594" s="18"/>
      <c r="F594" s="23"/>
      <c r="G594" s="18"/>
      <c r="H594" s="18"/>
      <c r="I594" s="18"/>
      <c r="J594" s="18"/>
      <c r="K594" s="18"/>
      <c r="L594" s="18"/>
    </row>
    <row r="595" spans="1:12" ht="11.25" customHeight="1">
      <c r="A595" s="18"/>
      <c r="B595" s="18"/>
      <c r="C595" s="18"/>
      <c r="D595" s="18"/>
      <c r="E595" s="18"/>
      <c r="F595" s="23"/>
      <c r="G595" s="18"/>
      <c r="H595" s="18"/>
      <c r="I595" s="18"/>
      <c r="J595" s="18"/>
      <c r="K595" s="18"/>
      <c r="L595" s="18"/>
    </row>
    <row r="596" spans="1:12" ht="11.25" customHeight="1">
      <c r="A596" s="18"/>
      <c r="B596" s="18"/>
      <c r="C596" s="18"/>
      <c r="D596" s="18"/>
      <c r="E596" s="18"/>
      <c r="F596" s="23"/>
      <c r="G596" s="18"/>
      <c r="H596" s="18"/>
      <c r="I596" s="18"/>
      <c r="J596" s="18"/>
      <c r="K596" s="18"/>
      <c r="L596" s="18"/>
    </row>
    <row r="597" spans="1:12" ht="11.25" customHeight="1">
      <c r="A597" s="18"/>
      <c r="B597" s="18"/>
      <c r="C597" s="18"/>
      <c r="D597" s="18"/>
      <c r="E597" s="18"/>
      <c r="F597" s="23"/>
      <c r="G597" s="18"/>
      <c r="H597" s="18"/>
      <c r="I597" s="18"/>
      <c r="J597" s="18"/>
      <c r="K597" s="18"/>
      <c r="L597" s="18"/>
    </row>
    <row r="598" spans="1:12" ht="11.25" customHeight="1">
      <c r="A598" s="18"/>
      <c r="B598" s="18"/>
      <c r="C598" s="18"/>
      <c r="D598" s="18"/>
      <c r="E598" s="18"/>
      <c r="F598" s="23"/>
      <c r="G598" s="18"/>
      <c r="H598" s="18"/>
      <c r="I598" s="18"/>
      <c r="J598" s="18"/>
      <c r="K598" s="18"/>
      <c r="L598" s="18"/>
    </row>
    <row r="599" spans="1:12" ht="11.25" customHeight="1">
      <c r="A599" s="18"/>
      <c r="B599" s="18"/>
      <c r="C599" s="18"/>
      <c r="D599" s="18"/>
      <c r="E599" s="18"/>
      <c r="F599" s="23"/>
      <c r="G599" s="18"/>
      <c r="H599" s="18"/>
      <c r="I599" s="18"/>
      <c r="J599" s="18"/>
      <c r="K599" s="18"/>
      <c r="L599" s="18"/>
    </row>
    <row r="600" spans="1:12" ht="11.25" customHeight="1">
      <c r="A600" s="18"/>
      <c r="B600" s="18"/>
      <c r="C600" s="18"/>
      <c r="D600" s="18"/>
      <c r="E600" s="18"/>
      <c r="F600" s="23"/>
      <c r="G600" s="18"/>
      <c r="H600" s="18"/>
      <c r="I600" s="18"/>
      <c r="J600" s="18"/>
      <c r="K600" s="18"/>
      <c r="L600" s="18"/>
    </row>
    <row r="601" spans="1:12" ht="11.25" customHeight="1">
      <c r="A601" s="18"/>
      <c r="B601" s="18"/>
      <c r="C601" s="18"/>
      <c r="D601" s="18"/>
      <c r="E601" s="18"/>
      <c r="F601" s="23"/>
      <c r="G601" s="18"/>
      <c r="H601" s="18"/>
      <c r="I601" s="18"/>
      <c r="J601" s="18"/>
      <c r="K601" s="18"/>
      <c r="L601" s="18"/>
    </row>
    <row r="602" spans="1:12" ht="11.25" customHeight="1">
      <c r="A602" s="18"/>
      <c r="B602" s="18"/>
      <c r="C602" s="18"/>
      <c r="D602" s="18"/>
      <c r="E602" s="18"/>
      <c r="F602" s="23"/>
      <c r="G602" s="18"/>
      <c r="H602" s="18"/>
      <c r="I602" s="18"/>
      <c r="J602" s="18"/>
      <c r="K602" s="18"/>
      <c r="L602" s="18"/>
    </row>
    <row r="603" spans="1:12" ht="11.25" customHeight="1">
      <c r="A603" s="18"/>
      <c r="B603" s="18"/>
      <c r="C603" s="18"/>
      <c r="D603" s="18"/>
      <c r="E603" s="18"/>
      <c r="F603" s="23"/>
      <c r="G603" s="18"/>
      <c r="H603" s="18"/>
      <c r="I603" s="18"/>
      <c r="J603" s="18"/>
      <c r="K603" s="18"/>
      <c r="L603" s="18"/>
    </row>
    <row r="604" spans="1:12" ht="11.25" customHeight="1">
      <c r="A604" s="18"/>
      <c r="B604" s="18"/>
      <c r="C604" s="18"/>
      <c r="D604" s="18"/>
      <c r="E604" s="18"/>
      <c r="F604" s="23"/>
      <c r="G604" s="18"/>
      <c r="H604" s="18"/>
      <c r="I604" s="18"/>
      <c r="J604" s="18"/>
      <c r="K604" s="18"/>
      <c r="L604" s="18"/>
    </row>
    <row r="605" spans="1:12" ht="11.25" customHeight="1">
      <c r="A605" s="18"/>
      <c r="B605" s="18"/>
      <c r="C605" s="18"/>
      <c r="D605" s="18"/>
      <c r="E605" s="18"/>
      <c r="F605" s="23"/>
      <c r="G605" s="18"/>
      <c r="H605" s="18"/>
      <c r="I605" s="18"/>
      <c r="J605" s="18"/>
      <c r="K605" s="18"/>
      <c r="L605" s="18"/>
    </row>
    <row r="606" spans="1:12" ht="11.25" customHeight="1">
      <c r="A606" s="18"/>
      <c r="B606" s="18"/>
      <c r="C606" s="18"/>
      <c r="D606" s="18"/>
      <c r="E606" s="18"/>
      <c r="F606" s="23"/>
      <c r="G606" s="18"/>
      <c r="H606" s="18"/>
      <c r="I606" s="18"/>
      <c r="J606" s="18"/>
      <c r="K606" s="18"/>
      <c r="L606" s="18"/>
    </row>
    <row r="607" spans="1:12" ht="11.25" customHeight="1">
      <c r="A607" s="18"/>
      <c r="B607" s="18"/>
      <c r="C607" s="18"/>
      <c r="D607" s="18"/>
      <c r="E607" s="18"/>
      <c r="F607" s="23"/>
      <c r="G607" s="18"/>
      <c r="H607" s="18"/>
      <c r="I607" s="18"/>
      <c r="J607" s="18"/>
      <c r="K607" s="18"/>
      <c r="L607" s="18"/>
    </row>
    <row r="608" spans="1:12" ht="11.25" customHeight="1">
      <c r="A608" s="18"/>
      <c r="B608" s="18"/>
      <c r="C608" s="18"/>
      <c r="D608" s="18"/>
      <c r="E608" s="18"/>
      <c r="F608" s="23"/>
      <c r="G608" s="18"/>
      <c r="H608" s="18"/>
      <c r="I608" s="18"/>
      <c r="J608" s="18"/>
      <c r="K608" s="18"/>
      <c r="L608" s="18"/>
    </row>
    <row r="609" spans="1:12" ht="11.25" customHeight="1">
      <c r="A609" s="18"/>
      <c r="B609" s="18"/>
      <c r="C609" s="18"/>
      <c r="D609" s="18"/>
      <c r="E609" s="18"/>
      <c r="F609" s="23"/>
      <c r="G609" s="18"/>
      <c r="H609" s="18"/>
      <c r="I609" s="18"/>
      <c r="J609" s="18"/>
      <c r="K609" s="18"/>
      <c r="L609" s="18"/>
    </row>
    <row r="610" spans="1:12" ht="11.25" customHeight="1">
      <c r="A610" s="18"/>
      <c r="B610" s="18"/>
      <c r="C610" s="18"/>
      <c r="D610" s="18"/>
      <c r="E610" s="18"/>
      <c r="F610" s="23"/>
      <c r="G610" s="18"/>
      <c r="H610" s="18"/>
      <c r="I610" s="18"/>
      <c r="J610" s="18"/>
      <c r="K610" s="18"/>
      <c r="L610" s="18"/>
    </row>
    <row r="611" spans="1:12" ht="11.25" customHeight="1">
      <c r="A611" s="18"/>
      <c r="B611" s="18"/>
      <c r="C611" s="18"/>
      <c r="D611" s="18"/>
      <c r="E611" s="18"/>
      <c r="F611" s="23"/>
      <c r="G611" s="18"/>
      <c r="H611" s="18"/>
      <c r="I611" s="18"/>
      <c r="J611" s="18"/>
      <c r="K611" s="18"/>
      <c r="L611" s="18"/>
    </row>
    <row r="612" spans="1:12" ht="11.25" customHeight="1">
      <c r="A612" s="18"/>
      <c r="B612" s="18"/>
      <c r="C612" s="18"/>
      <c r="D612" s="18"/>
      <c r="E612" s="18"/>
      <c r="F612" s="23"/>
      <c r="G612" s="18"/>
      <c r="H612" s="18"/>
      <c r="I612" s="18"/>
      <c r="J612" s="18"/>
      <c r="K612" s="18"/>
      <c r="L612" s="18"/>
    </row>
    <row r="613" spans="1:12" ht="11.25" customHeight="1">
      <c r="A613" s="18"/>
      <c r="B613" s="18"/>
      <c r="C613" s="18"/>
      <c r="D613" s="18"/>
      <c r="E613" s="18"/>
      <c r="F613" s="23"/>
      <c r="G613" s="18"/>
      <c r="H613" s="18"/>
      <c r="I613" s="18"/>
      <c r="J613" s="18"/>
      <c r="K613" s="18"/>
      <c r="L613" s="18"/>
    </row>
    <row r="614" spans="1:12" ht="11.25" customHeight="1">
      <c r="A614" s="18"/>
      <c r="B614" s="18"/>
      <c r="C614" s="18"/>
      <c r="D614" s="18"/>
      <c r="E614" s="18"/>
      <c r="F614" s="23"/>
      <c r="G614" s="18"/>
      <c r="H614" s="18"/>
      <c r="I614" s="18"/>
      <c r="J614" s="18"/>
      <c r="K614" s="18"/>
      <c r="L614" s="18"/>
    </row>
    <row r="615" spans="1:12" ht="11.25" customHeight="1">
      <c r="A615" s="18"/>
      <c r="B615" s="18"/>
      <c r="C615" s="18"/>
      <c r="D615" s="18"/>
      <c r="E615" s="18"/>
      <c r="F615" s="23"/>
      <c r="G615" s="18"/>
      <c r="H615" s="18"/>
      <c r="I615" s="18"/>
      <c r="J615" s="18"/>
      <c r="K615" s="18"/>
      <c r="L615" s="18"/>
    </row>
    <row r="616" spans="1:12" ht="11.25" customHeight="1">
      <c r="A616" s="18"/>
      <c r="B616" s="18"/>
      <c r="C616" s="18"/>
      <c r="D616" s="18"/>
      <c r="E616" s="18"/>
      <c r="F616" s="23"/>
      <c r="G616" s="18"/>
      <c r="H616" s="18"/>
      <c r="I616" s="18"/>
      <c r="J616" s="18"/>
      <c r="K616" s="18"/>
      <c r="L616" s="18"/>
    </row>
    <row r="617" spans="1:12" ht="11.25" customHeight="1">
      <c r="A617" s="18"/>
      <c r="B617" s="18"/>
      <c r="C617" s="18"/>
      <c r="D617" s="18"/>
      <c r="E617" s="18"/>
      <c r="F617" s="23"/>
      <c r="G617" s="18"/>
      <c r="H617" s="18"/>
      <c r="I617" s="18"/>
      <c r="J617" s="18"/>
      <c r="K617" s="18"/>
      <c r="L617" s="18"/>
    </row>
    <row r="618" spans="1:12" ht="11.25" customHeight="1">
      <c r="A618" s="18"/>
      <c r="B618" s="18"/>
      <c r="C618" s="18"/>
      <c r="D618" s="18"/>
      <c r="E618" s="18"/>
      <c r="F618" s="23"/>
      <c r="G618" s="18"/>
      <c r="H618" s="18"/>
      <c r="I618" s="18"/>
      <c r="J618" s="18"/>
      <c r="K618" s="18"/>
      <c r="L618" s="18"/>
    </row>
    <row r="619" spans="1:12" ht="11.25" customHeight="1">
      <c r="A619" s="18"/>
      <c r="B619" s="18"/>
      <c r="C619" s="18"/>
      <c r="D619" s="18"/>
      <c r="E619" s="18"/>
      <c r="F619" s="23"/>
      <c r="G619" s="18"/>
      <c r="H619" s="18"/>
      <c r="I619" s="18"/>
      <c r="J619" s="18"/>
      <c r="K619" s="18"/>
      <c r="L619" s="18"/>
    </row>
    <row r="620" spans="1:12" ht="11.25" customHeight="1">
      <c r="A620" s="18"/>
      <c r="B620" s="18"/>
      <c r="C620" s="18"/>
      <c r="D620" s="18"/>
      <c r="E620" s="18"/>
      <c r="F620" s="23"/>
      <c r="G620" s="18"/>
      <c r="H620" s="18"/>
      <c r="I620" s="18"/>
      <c r="J620" s="18"/>
      <c r="K620" s="18"/>
      <c r="L620" s="18"/>
    </row>
    <row r="621" spans="1:12" ht="11.25" customHeight="1">
      <c r="A621" s="18"/>
      <c r="B621" s="18"/>
      <c r="C621" s="18"/>
      <c r="D621" s="18"/>
      <c r="E621" s="18"/>
      <c r="F621" s="23"/>
      <c r="G621" s="18"/>
      <c r="H621" s="18"/>
      <c r="I621" s="18"/>
      <c r="J621" s="18"/>
      <c r="K621" s="18"/>
      <c r="L621" s="18"/>
    </row>
    <row r="622" spans="1:12" ht="11.25" customHeight="1">
      <c r="A622" s="18"/>
      <c r="B622" s="18"/>
      <c r="C622" s="18"/>
      <c r="D622" s="18"/>
      <c r="E622" s="18"/>
      <c r="F622" s="23"/>
      <c r="G622" s="18"/>
      <c r="H622" s="18"/>
      <c r="I622" s="18"/>
      <c r="J622" s="18"/>
      <c r="K622" s="18"/>
      <c r="L622" s="18"/>
    </row>
    <row r="623" spans="1:12" ht="11.25" customHeight="1">
      <c r="A623" s="18"/>
      <c r="B623" s="18"/>
      <c r="C623" s="18"/>
      <c r="D623" s="18"/>
      <c r="E623" s="18"/>
      <c r="F623" s="23"/>
      <c r="G623" s="18"/>
      <c r="H623" s="18"/>
      <c r="I623" s="18"/>
      <c r="J623" s="18"/>
      <c r="K623" s="18"/>
      <c r="L623" s="18"/>
    </row>
    <row r="624" spans="1:12" ht="11.25" customHeight="1">
      <c r="A624" s="18"/>
      <c r="B624" s="18"/>
      <c r="C624" s="18"/>
      <c r="D624" s="18"/>
      <c r="E624" s="18"/>
      <c r="F624" s="23"/>
      <c r="G624" s="18"/>
      <c r="H624" s="18"/>
      <c r="I624" s="18"/>
      <c r="J624" s="18"/>
      <c r="K624" s="18"/>
      <c r="L624" s="18"/>
    </row>
    <row r="625" spans="1:12" ht="11.25" customHeight="1">
      <c r="A625" s="18"/>
      <c r="B625" s="18"/>
      <c r="C625" s="18"/>
      <c r="D625" s="18"/>
      <c r="E625" s="18"/>
      <c r="F625" s="23"/>
      <c r="G625" s="18"/>
      <c r="H625" s="18"/>
      <c r="I625" s="18"/>
      <c r="J625" s="18"/>
      <c r="K625" s="18"/>
      <c r="L625" s="18"/>
    </row>
    <row r="626" spans="1:12" ht="11.25" customHeight="1">
      <c r="A626" s="18"/>
      <c r="B626" s="18"/>
      <c r="C626" s="18"/>
      <c r="D626" s="18"/>
      <c r="E626" s="18"/>
      <c r="F626" s="23"/>
      <c r="G626" s="18"/>
      <c r="H626" s="18"/>
      <c r="I626" s="18"/>
      <c r="J626" s="18"/>
      <c r="K626" s="18"/>
      <c r="L626" s="18"/>
    </row>
    <row r="627" spans="1:12" ht="11.25" customHeight="1">
      <c r="A627" s="18"/>
      <c r="B627" s="18"/>
      <c r="C627" s="18"/>
      <c r="D627" s="18"/>
      <c r="E627" s="18"/>
      <c r="F627" s="23"/>
      <c r="G627" s="18"/>
      <c r="H627" s="18"/>
      <c r="I627" s="18"/>
      <c r="J627" s="18"/>
      <c r="K627" s="18"/>
      <c r="L627" s="18"/>
    </row>
    <row r="628" spans="1:12" ht="11.25" customHeight="1">
      <c r="A628" s="18"/>
      <c r="B628" s="18"/>
      <c r="C628" s="18"/>
      <c r="D628" s="18"/>
      <c r="E628" s="18"/>
      <c r="F628" s="23"/>
      <c r="G628" s="18"/>
      <c r="H628" s="18"/>
      <c r="I628" s="18"/>
      <c r="J628" s="18"/>
      <c r="K628" s="18"/>
      <c r="L628" s="18"/>
    </row>
  </sheetData>
  <sheetProtection/>
  <mergeCells count="28">
    <mergeCell ref="I17:K17"/>
    <mergeCell ref="G16:H16"/>
    <mergeCell ref="G15:H15"/>
    <mergeCell ref="K13:L13"/>
    <mergeCell ref="G14:H14"/>
    <mergeCell ref="I16:K16"/>
    <mergeCell ref="G17:H17"/>
    <mergeCell ref="I14:K14"/>
    <mergeCell ref="I15:K15"/>
    <mergeCell ref="C17:F17"/>
    <mergeCell ref="C15:F15"/>
    <mergeCell ref="A16:B16"/>
    <mergeCell ref="A17:B17"/>
    <mergeCell ref="A15:B15"/>
    <mergeCell ref="K9:L9"/>
    <mergeCell ref="H10:J10"/>
    <mergeCell ref="K10:L10"/>
    <mergeCell ref="C16:F16"/>
    <mergeCell ref="A14:B14"/>
    <mergeCell ref="C14:F14"/>
    <mergeCell ref="H13:J13"/>
    <mergeCell ref="K7:L7"/>
    <mergeCell ref="H7:J7"/>
    <mergeCell ref="H12:J12"/>
    <mergeCell ref="K12:L12"/>
    <mergeCell ref="H8:J8"/>
    <mergeCell ref="K8:L8"/>
    <mergeCell ref="H9:J9"/>
  </mergeCells>
  <hyperlinks>
    <hyperlink ref="C39" location="'Rozpočet - výkaz výměr,'!C213" display="'Rozpočet - výkaz výměr,'!C213"/>
    <hyperlink ref="C40" location="'Rozpočet - výkaz výměr,'!C356" display="'Rozpočet - výkaz výměr,'!C356"/>
    <hyperlink ref="C41" location="'Rozpočet - výkaz výměr,'!C554" display="'Rozpočet - výkaz výměr,'!C554"/>
    <hyperlink ref="C42" location="'Rozpočet - výkaz výměr,'!C586" display="'Rozpočet - výkaz výměr,'!C586"/>
    <hyperlink ref="C43" location="'Rozpočet - výkaz výměr,'!C730" display="'Rozpočet - výkaz výměr,'!C730"/>
    <hyperlink ref="C51" location="'Rozpočet - výkaz výměr,'!C771" display="'Rozpočet - výkaz výměr,'!C771"/>
    <hyperlink ref="C52" location="'Rozpočet - výkaz výměr,'!C790" display="'Rozpočet - výkaz výměr,'!C790"/>
    <hyperlink ref="C53" location="'Rozpočet - výkaz výměr,'!C874" display="'Rozpočet - výkaz výměr,'!C874"/>
    <hyperlink ref="C54" location="'Rozpočet - výkaz výměr,'!C914" display="'Rozpočet - výkaz výměr,'!C914"/>
    <hyperlink ref="C55" location="'Rozpočet - výkaz výměr,'!C938" display="'Rozpočet - výkaz výměr,'!C938"/>
    <hyperlink ref="C56" location="'Rozpočet - výkaz výměr,'!C972" display="'Rozpočet - výkaz výměr,'!C972"/>
    <hyperlink ref="C57" location="'Rozpočet - výkaz výměr,'!C1002" display="'Rozpočet - výkaz výměr,'!C1002"/>
    <hyperlink ref="C58" location="'Rozpočet - výkaz výměr,'!C1023" display="'Rozpočet - výkaz výměr,'!C1023"/>
    <hyperlink ref="C59" location="'Rozpočet - výkaz výměr,'!C1044" display="'Rozpočet - výkaz výměr,'!C1044"/>
    <hyperlink ref="C60" location="'Rozpočet - výkaz výměr,'!C1080" display="'Rozpočet - výkaz výměr,'!C1080"/>
    <hyperlink ref="C61" location="'Rozpočet - výkaz výměr,'!C1097" display="'Rozpočet - výkaz výměr,'!C1097"/>
  </hyperlinks>
  <printOptions/>
  <pageMargins left="0.5905511811023623" right="0.3937007874015748" top="0.5905511811023623" bottom="0.5905511811023623" header="0.5118110236220472" footer="0.31496062992125984"/>
  <pageSetup horizontalDpi="600" verticalDpi="600" orientation="landscape" paperSize="9" scale="96" r:id="rId1"/>
  <headerFooter alignWithMargins="0">
    <oddFooter>&amp;C&amp;A&amp;RStránka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22"/>
  <sheetViews>
    <sheetView workbookViewId="0" topLeftCell="A1">
      <selection activeCell="E11" sqref="E11:E157"/>
    </sheetView>
  </sheetViews>
  <sheetFormatPr defaultColWidth="9.140625" defaultRowHeight="12.75"/>
  <cols>
    <col min="1" max="1" width="9.28125" style="325" customWidth="1"/>
    <col min="2" max="2" width="43.00390625" style="389" customWidth="1"/>
    <col min="3" max="3" width="5.8515625" style="371" customWidth="1"/>
    <col min="4" max="5" width="9.140625" style="325" customWidth="1"/>
    <col min="6" max="6" width="10.140625" style="325" customWidth="1"/>
    <col min="7" max="16384" width="9.140625" style="325" customWidth="1"/>
  </cols>
  <sheetData>
    <row r="1" ht="12.75">
      <c r="B1" s="379" t="s">
        <v>723</v>
      </c>
    </row>
    <row r="2" ht="12.75">
      <c r="B2" s="380"/>
    </row>
    <row r="3" spans="1:2" ht="24">
      <c r="A3" s="327" t="s">
        <v>724</v>
      </c>
      <c r="B3" s="381" t="s">
        <v>725</v>
      </c>
    </row>
    <row r="4" ht="12.75">
      <c r="B4" s="381" t="s">
        <v>726</v>
      </c>
    </row>
    <row r="5" spans="1:2" ht="12.75">
      <c r="A5" s="327" t="s">
        <v>727</v>
      </c>
      <c r="B5" s="380" t="s">
        <v>728</v>
      </c>
    </row>
    <row r="6" spans="1:2" ht="12.75">
      <c r="A6" s="327" t="s">
        <v>729</v>
      </c>
      <c r="B6" s="382" t="s">
        <v>730</v>
      </c>
    </row>
    <row r="7" spans="1:2" ht="12.75">
      <c r="A7" s="327" t="s">
        <v>731</v>
      </c>
      <c r="B7" s="329" t="s">
        <v>732</v>
      </c>
    </row>
    <row r="8" spans="1:3" ht="12.75">
      <c r="A8" s="326"/>
      <c r="B8" s="380"/>
      <c r="C8" s="372"/>
    </row>
    <row r="9" spans="1:8" ht="33.75">
      <c r="A9" s="364" t="s">
        <v>1465</v>
      </c>
      <c r="B9" s="362" t="s">
        <v>1467</v>
      </c>
      <c r="C9" s="362" t="s">
        <v>1468</v>
      </c>
      <c r="D9" s="363" t="s">
        <v>1469</v>
      </c>
      <c r="E9" s="365" t="s">
        <v>1475</v>
      </c>
      <c r="F9" s="366" t="s">
        <v>1476</v>
      </c>
      <c r="G9" s="331"/>
      <c r="H9" s="331"/>
    </row>
    <row r="10" spans="1:8" ht="12.75">
      <c r="A10" s="330"/>
      <c r="B10" s="383"/>
      <c r="C10" s="332"/>
      <c r="D10" s="330"/>
      <c r="E10" s="330"/>
      <c r="F10" s="330"/>
      <c r="G10" s="331"/>
      <c r="H10" s="331"/>
    </row>
    <row r="11" spans="1:8" ht="12.75">
      <c r="A11" s="330"/>
      <c r="B11" s="384" t="s">
        <v>733</v>
      </c>
      <c r="C11" s="332"/>
      <c r="D11" s="330"/>
      <c r="E11" s="330"/>
      <c r="F11" s="330"/>
      <c r="G11" s="331"/>
      <c r="H11" s="331"/>
    </row>
    <row r="12" spans="1:8" ht="12.75">
      <c r="A12" s="332">
        <v>1</v>
      </c>
      <c r="B12" s="333" t="s">
        <v>734</v>
      </c>
      <c r="C12" s="332" t="s">
        <v>1626</v>
      </c>
      <c r="D12" s="330">
        <v>1</v>
      </c>
      <c r="E12" s="419"/>
      <c r="F12" s="330">
        <f>D12*E12</f>
        <v>0</v>
      </c>
      <c r="G12" s="331"/>
      <c r="H12" s="331"/>
    </row>
    <row r="13" spans="1:8" ht="12.75">
      <c r="A13" s="332">
        <v>2</v>
      </c>
      <c r="B13" s="333" t="s">
        <v>735</v>
      </c>
      <c r="C13" s="332" t="s">
        <v>1626</v>
      </c>
      <c r="D13" s="330">
        <v>1</v>
      </c>
      <c r="E13" s="419"/>
      <c r="F13" s="330">
        <f aca="true" t="shared" si="0" ref="F13:F82">D13*E13</f>
        <v>0</v>
      </c>
      <c r="G13" s="331"/>
      <c r="H13" s="331"/>
    </row>
    <row r="14" spans="1:8" ht="12.75">
      <c r="A14" s="332">
        <v>3</v>
      </c>
      <c r="B14" s="333" t="s">
        <v>736</v>
      </c>
      <c r="C14" s="332" t="s">
        <v>1626</v>
      </c>
      <c r="D14" s="330">
        <v>1</v>
      </c>
      <c r="E14" s="419"/>
      <c r="F14" s="330">
        <f t="shared" si="0"/>
        <v>0</v>
      </c>
      <c r="G14" s="331"/>
      <c r="H14" s="331"/>
    </row>
    <row r="15" spans="1:8" ht="12.75">
      <c r="A15" s="332">
        <v>4</v>
      </c>
      <c r="B15" s="333" t="s">
        <v>737</v>
      </c>
      <c r="C15" s="332" t="s">
        <v>1626</v>
      </c>
      <c r="D15" s="330">
        <v>1</v>
      </c>
      <c r="E15" s="419"/>
      <c r="F15" s="330">
        <f t="shared" si="0"/>
        <v>0</v>
      </c>
      <c r="G15" s="331"/>
      <c r="H15" s="331"/>
    </row>
    <row r="16" spans="1:8" ht="12.75">
      <c r="A16" s="332"/>
      <c r="B16" s="384" t="s">
        <v>105</v>
      </c>
      <c r="C16" s="373" t="s">
        <v>1530</v>
      </c>
      <c r="D16" s="330"/>
      <c r="E16" s="330"/>
      <c r="F16" s="367">
        <f>SUM(F12:F15)</f>
        <v>0</v>
      </c>
      <c r="G16" s="331"/>
      <c r="H16" s="331"/>
    </row>
    <row r="17" spans="1:8" ht="12.75">
      <c r="A17" s="332"/>
      <c r="B17" s="333"/>
      <c r="C17" s="332"/>
      <c r="D17" s="330"/>
      <c r="E17" s="330"/>
      <c r="F17" s="330"/>
      <c r="G17" s="331"/>
      <c r="H17" s="331"/>
    </row>
    <row r="18" spans="1:8" ht="12.75">
      <c r="A18" s="330"/>
      <c r="B18" s="333"/>
      <c r="C18" s="332"/>
      <c r="D18" s="330"/>
      <c r="E18" s="330"/>
      <c r="F18" s="330"/>
      <c r="G18" s="331"/>
      <c r="H18" s="331"/>
    </row>
    <row r="19" spans="1:8" ht="12.75">
      <c r="A19" s="330"/>
      <c r="B19" s="384" t="s">
        <v>738</v>
      </c>
      <c r="C19" s="332"/>
      <c r="D19" s="330"/>
      <c r="E19" s="330"/>
      <c r="F19" s="330"/>
      <c r="G19" s="331"/>
      <c r="H19" s="331"/>
    </row>
    <row r="20" spans="1:8" ht="12.75">
      <c r="A20" s="332">
        <v>1</v>
      </c>
      <c r="B20" s="385" t="s">
        <v>739</v>
      </c>
      <c r="C20" s="332" t="s">
        <v>1533</v>
      </c>
      <c r="D20" s="330">
        <v>402</v>
      </c>
      <c r="E20" s="420"/>
      <c r="F20" s="330">
        <f t="shared" si="0"/>
        <v>0</v>
      </c>
      <c r="G20" s="331"/>
      <c r="H20" s="331"/>
    </row>
    <row r="21" spans="1:8" ht="12.75">
      <c r="A21" s="332">
        <v>2</v>
      </c>
      <c r="B21" s="385" t="s">
        <v>740</v>
      </c>
      <c r="C21" s="332" t="s">
        <v>1533</v>
      </c>
      <c r="D21" s="330">
        <v>1798</v>
      </c>
      <c r="E21" s="420"/>
      <c r="F21" s="330">
        <f t="shared" si="0"/>
        <v>0</v>
      </c>
      <c r="G21" s="331"/>
      <c r="H21" s="331"/>
    </row>
    <row r="22" spans="1:8" ht="12.75">
      <c r="A22" s="332">
        <v>3</v>
      </c>
      <c r="B22" s="385" t="s">
        <v>741</v>
      </c>
      <c r="C22" s="332" t="s">
        <v>1533</v>
      </c>
      <c r="D22" s="330">
        <v>230</v>
      </c>
      <c r="E22" s="420"/>
      <c r="F22" s="330">
        <f t="shared" si="0"/>
        <v>0</v>
      </c>
      <c r="G22" s="331"/>
      <c r="H22" s="331"/>
    </row>
    <row r="23" spans="1:8" ht="12.75">
      <c r="A23" s="332">
        <v>4</v>
      </c>
      <c r="B23" s="385" t="s">
        <v>742</v>
      </c>
      <c r="C23" s="332" t="s">
        <v>1533</v>
      </c>
      <c r="D23" s="330">
        <v>31</v>
      </c>
      <c r="E23" s="420"/>
      <c r="F23" s="330">
        <f t="shared" si="0"/>
        <v>0</v>
      </c>
      <c r="G23" s="331"/>
      <c r="H23" s="331"/>
    </row>
    <row r="24" spans="1:8" ht="12.75">
      <c r="A24" s="332">
        <v>5</v>
      </c>
      <c r="B24" s="385" t="s">
        <v>743</v>
      </c>
      <c r="C24" s="332" t="s">
        <v>1533</v>
      </c>
      <c r="D24" s="330">
        <v>582</v>
      </c>
      <c r="E24" s="420"/>
      <c r="F24" s="330">
        <f t="shared" si="0"/>
        <v>0</v>
      </c>
      <c r="G24" s="331"/>
      <c r="H24" s="331"/>
    </row>
    <row r="25" spans="1:8" ht="12.75">
      <c r="A25" s="332">
        <v>6</v>
      </c>
      <c r="B25" s="385" t="s">
        <v>744</v>
      </c>
      <c r="C25" s="332" t="s">
        <v>1533</v>
      </c>
      <c r="D25" s="330">
        <v>69</v>
      </c>
      <c r="E25" s="420"/>
      <c r="F25" s="330">
        <f t="shared" si="0"/>
        <v>0</v>
      </c>
      <c r="G25" s="331"/>
      <c r="H25" s="331"/>
    </row>
    <row r="26" spans="1:8" ht="12.75">
      <c r="A26" s="332">
        <v>7</v>
      </c>
      <c r="B26" s="385" t="s">
        <v>745</v>
      </c>
      <c r="C26" s="332" t="s">
        <v>1533</v>
      </c>
      <c r="D26" s="330">
        <v>2328</v>
      </c>
      <c r="E26" s="420"/>
      <c r="F26" s="330">
        <f t="shared" si="0"/>
        <v>0</v>
      </c>
      <c r="G26" s="331"/>
      <c r="H26" s="331"/>
    </row>
    <row r="27" spans="1:8" ht="12.75">
      <c r="A27" s="332">
        <v>8</v>
      </c>
      <c r="B27" s="385" t="s">
        <v>746</v>
      </c>
      <c r="C27" s="332" t="s">
        <v>1533</v>
      </c>
      <c r="D27" s="330">
        <v>90</v>
      </c>
      <c r="E27" s="420"/>
      <c r="F27" s="330">
        <f t="shared" si="0"/>
        <v>0</v>
      </c>
      <c r="G27" s="331"/>
      <c r="H27" s="331"/>
    </row>
    <row r="28" spans="1:8" ht="12.75">
      <c r="A28" s="332">
        <v>9</v>
      </c>
      <c r="B28" s="333" t="s">
        <v>747</v>
      </c>
      <c r="C28" s="332" t="s">
        <v>1533</v>
      </c>
      <c r="D28" s="330">
        <v>38</v>
      </c>
      <c r="E28" s="420"/>
      <c r="F28" s="330">
        <f t="shared" si="0"/>
        <v>0</v>
      </c>
      <c r="G28" s="331"/>
      <c r="H28" s="331"/>
    </row>
    <row r="29" spans="1:8" ht="12.75">
      <c r="A29" s="332">
        <v>10</v>
      </c>
      <c r="B29" s="333" t="s">
        <v>748</v>
      </c>
      <c r="C29" s="332" t="s">
        <v>1533</v>
      </c>
      <c r="D29" s="330">
        <v>20</v>
      </c>
      <c r="E29" s="420"/>
      <c r="F29" s="330">
        <f t="shared" si="0"/>
        <v>0</v>
      </c>
      <c r="G29" s="331"/>
      <c r="H29" s="331"/>
    </row>
    <row r="30" spans="1:8" ht="12.75">
      <c r="A30" s="332">
        <v>11</v>
      </c>
      <c r="B30" s="333" t="s">
        <v>749</v>
      </c>
      <c r="C30" s="332" t="s">
        <v>1533</v>
      </c>
      <c r="D30" s="330">
        <v>36</v>
      </c>
      <c r="E30" s="420"/>
      <c r="F30" s="330">
        <f t="shared" si="0"/>
        <v>0</v>
      </c>
      <c r="G30" s="331"/>
      <c r="H30" s="331"/>
    </row>
    <row r="31" spans="1:8" ht="12.75">
      <c r="A31" s="332">
        <v>12</v>
      </c>
      <c r="B31" s="333" t="s">
        <v>750</v>
      </c>
      <c r="C31" s="332"/>
      <c r="D31" s="330">
        <v>38</v>
      </c>
      <c r="E31" s="420"/>
      <c r="F31" s="330">
        <f t="shared" si="0"/>
        <v>0</v>
      </c>
      <c r="G31" s="331"/>
      <c r="H31" s="331"/>
    </row>
    <row r="32" spans="1:8" ht="12.75">
      <c r="A32" s="332">
        <v>13</v>
      </c>
      <c r="B32" s="333" t="s">
        <v>751</v>
      </c>
      <c r="C32" s="332" t="s">
        <v>1632</v>
      </c>
      <c r="D32" s="330">
        <v>1</v>
      </c>
      <c r="E32" s="420"/>
      <c r="F32" s="330">
        <f t="shared" si="0"/>
        <v>0</v>
      </c>
      <c r="G32" s="331"/>
      <c r="H32" s="331"/>
    </row>
    <row r="33" spans="1:8" ht="12.75">
      <c r="A33" s="332"/>
      <c r="B33" s="384" t="s">
        <v>106</v>
      </c>
      <c r="C33" s="373" t="s">
        <v>1530</v>
      </c>
      <c r="D33" s="330"/>
      <c r="E33" s="330"/>
      <c r="F33" s="367">
        <f>SUM(F20:F32)</f>
        <v>0</v>
      </c>
      <c r="G33" s="331"/>
      <c r="H33" s="331"/>
    </row>
    <row r="34" spans="1:8" ht="12.75">
      <c r="A34" s="332"/>
      <c r="B34" s="333"/>
      <c r="C34" s="332"/>
      <c r="D34" s="330"/>
      <c r="E34" s="330"/>
      <c r="F34" s="330"/>
      <c r="G34" s="331"/>
      <c r="H34" s="331"/>
    </row>
    <row r="35" spans="1:8" ht="12" customHeight="1">
      <c r="A35" s="332"/>
      <c r="B35" s="333"/>
      <c r="C35" s="332"/>
      <c r="D35" s="330"/>
      <c r="E35" s="330"/>
      <c r="F35" s="330"/>
      <c r="G35" s="331"/>
      <c r="H35" s="331"/>
    </row>
    <row r="36" spans="1:8" ht="12.75">
      <c r="A36" s="332"/>
      <c r="B36" s="384" t="s">
        <v>752</v>
      </c>
      <c r="C36" s="332"/>
      <c r="D36" s="330"/>
      <c r="E36" s="330"/>
      <c r="F36" s="330"/>
      <c r="G36" s="331"/>
      <c r="H36" s="331"/>
    </row>
    <row r="37" spans="1:8" ht="51.75" customHeight="1">
      <c r="A37" s="332">
        <v>1</v>
      </c>
      <c r="B37" s="333" t="s">
        <v>753</v>
      </c>
      <c r="C37" s="332" t="s">
        <v>1626</v>
      </c>
      <c r="D37" s="330">
        <v>140</v>
      </c>
      <c r="E37" s="420"/>
      <c r="F37" s="330">
        <f t="shared" si="0"/>
        <v>0</v>
      </c>
      <c r="G37" s="331"/>
      <c r="H37" s="331"/>
    </row>
    <row r="38" spans="1:8" ht="53.25" customHeight="1">
      <c r="A38" s="332">
        <v>2</v>
      </c>
      <c r="B38" s="333" t="s">
        <v>754</v>
      </c>
      <c r="C38" s="332" t="s">
        <v>1626</v>
      </c>
      <c r="D38" s="330">
        <v>2</v>
      </c>
      <c r="E38" s="420"/>
      <c r="F38" s="330">
        <f t="shared" si="0"/>
        <v>0</v>
      </c>
      <c r="G38" s="331"/>
      <c r="H38" s="331"/>
    </row>
    <row r="39" spans="1:8" ht="38.25">
      <c r="A39" s="332">
        <v>3</v>
      </c>
      <c r="B39" s="333" t="s">
        <v>755</v>
      </c>
      <c r="C39" s="332" t="s">
        <v>1626</v>
      </c>
      <c r="D39" s="330">
        <v>42</v>
      </c>
      <c r="E39" s="420"/>
      <c r="F39" s="330">
        <f t="shared" si="0"/>
        <v>0</v>
      </c>
      <c r="G39" s="331"/>
      <c r="H39" s="331"/>
    </row>
    <row r="40" spans="1:8" ht="51">
      <c r="A40" s="332">
        <v>4</v>
      </c>
      <c r="B40" s="333" t="s">
        <v>756</v>
      </c>
      <c r="C40" s="332" t="s">
        <v>1626</v>
      </c>
      <c r="D40" s="330">
        <v>14</v>
      </c>
      <c r="E40" s="420"/>
      <c r="F40" s="330">
        <f t="shared" si="0"/>
        <v>0</v>
      </c>
      <c r="G40" s="331"/>
      <c r="H40" s="331"/>
    </row>
    <row r="41" spans="1:8" ht="38.25">
      <c r="A41" s="332">
        <v>5</v>
      </c>
      <c r="B41" s="333" t="s">
        <v>757</v>
      </c>
      <c r="C41" s="332" t="s">
        <v>1626</v>
      </c>
      <c r="D41" s="330">
        <v>2</v>
      </c>
      <c r="E41" s="420"/>
      <c r="F41" s="330">
        <f t="shared" si="0"/>
        <v>0</v>
      </c>
      <c r="G41" s="331"/>
      <c r="H41" s="331"/>
    </row>
    <row r="42" spans="1:8" ht="26.25" customHeight="1">
      <c r="A42" s="332">
        <v>6</v>
      </c>
      <c r="B42" s="333" t="s">
        <v>758</v>
      </c>
      <c r="C42" s="332" t="s">
        <v>1626</v>
      </c>
      <c r="D42" s="330">
        <v>20</v>
      </c>
      <c r="E42" s="420"/>
      <c r="F42" s="330">
        <f t="shared" si="0"/>
        <v>0</v>
      </c>
      <c r="G42" s="331"/>
      <c r="H42" s="331"/>
    </row>
    <row r="43" spans="1:8" ht="25.5">
      <c r="A43" s="332">
        <v>7</v>
      </c>
      <c r="B43" s="333" t="s">
        <v>759</v>
      </c>
      <c r="C43" s="332" t="s">
        <v>1626</v>
      </c>
      <c r="D43" s="330">
        <v>3</v>
      </c>
      <c r="E43" s="420"/>
      <c r="F43" s="330">
        <f t="shared" si="0"/>
        <v>0</v>
      </c>
      <c r="G43" s="331"/>
      <c r="H43" s="331"/>
    </row>
    <row r="44" spans="1:8" ht="25.5">
      <c r="A44" s="332">
        <v>8</v>
      </c>
      <c r="B44" s="333" t="s">
        <v>760</v>
      </c>
      <c r="C44" s="332" t="s">
        <v>1626</v>
      </c>
      <c r="D44" s="330">
        <v>10</v>
      </c>
      <c r="E44" s="420"/>
      <c r="F44" s="330">
        <f t="shared" si="0"/>
        <v>0</v>
      </c>
      <c r="G44" s="331"/>
      <c r="H44" s="331"/>
    </row>
    <row r="45" spans="1:8" ht="25.5">
      <c r="A45" s="332">
        <v>9</v>
      </c>
      <c r="B45" s="333" t="s">
        <v>761</v>
      </c>
      <c r="C45" s="332" t="s">
        <v>1626</v>
      </c>
      <c r="D45" s="330">
        <v>23</v>
      </c>
      <c r="E45" s="420"/>
      <c r="F45" s="330">
        <f t="shared" si="0"/>
        <v>0</v>
      </c>
      <c r="G45" s="331"/>
      <c r="H45" s="331"/>
    </row>
    <row r="46" spans="1:8" ht="38.25">
      <c r="A46" s="332">
        <v>10</v>
      </c>
      <c r="B46" s="333" t="s">
        <v>762</v>
      </c>
      <c r="C46" s="332" t="s">
        <v>1626</v>
      </c>
      <c r="D46" s="330">
        <v>5</v>
      </c>
      <c r="E46" s="420"/>
      <c r="F46" s="330">
        <f t="shared" si="0"/>
        <v>0</v>
      </c>
      <c r="G46" s="331"/>
      <c r="H46" s="331"/>
    </row>
    <row r="47" spans="1:8" ht="25.5">
      <c r="A47" s="332">
        <v>11</v>
      </c>
      <c r="B47" s="333" t="s">
        <v>763</v>
      </c>
      <c r="C47" s="332" t="s">
        <v>1626</v>
      </c>
      <c r="D47" s="330">
        <v>6</v>
      </c>
      <c r="E47" s="420"/>
      <c r="F47" s="330">
        <f t="shared" si="0"/>
        <v>0</v>
      </c>
      <c r="G47" s="331"/>
      <c r="H47" s="331"/>
    </row>
    <row r="48" spans="1:8" ht="25.5">
      <c r="A48" s="332">
        <v>12</v>
      </c>
      <c r="B48" s="333" t="s">
        <v>764</v>
      </c>
      <c r="C48" s="332" t="s">
        <v>1626</v>
      </c>
      <c r="D48" s="330">
        <v>5</v>
      </c>
      <c r="E48" s="420"/>
      <c r="F48" s="330">
        <f t="shared" si="0"/>
        <v>0</v>
      </c>
      <c r="G48" s="331"/>
      <c r="H48" s="331"/>
    </row>
    <row r="49" spans="1:8" ht="25.5">
      <c r="A49" s="332">
        <v>13</v>
      </c>
      <c r="B49" s="333" t="s">
        <v>765</v>
      </c>
      <c r="C49" s="332" t="s">
        <v>1626</v>
      </c>
      <c r="D49" s="330">
        <v>1</v>
      </c>
      <c r="E49" s="420"/>
      <c r="F49" s="330">
        <f t="shared" si="0"/>
        <v>0</v>
      </c>
      <c r="G49" s="331"/>
      <c r="H49" s="331"/>
    </row>
    <row r="50" spans="1:8" ht="38.25">
      <c r="A50" s="332">
        <v>14</v>
      </c>
      <c r="B50" s="333" t="s">
        <v>766</v>
      </c>
      <c r="C50" s="332" t="s">
        <v>1626</v>
      </c>
      <c r="D50" s="330">
        <v>6</v>
      </c>
      <c r="E50" s="420"/>
      <c r="F50" s="330">
        <f t="shared" si="0"/>
        <v>0</v>
      </c>
      <c r="G50" s="331"/>
      <c r="H50" s="331"/>
    </row>
    <row r="51" spans="1:8" ht="25.5">
      <c r="A51" s="332">
        <v>15</v>
      </c>
      <c r="B51" s="333" t="s">
        <v>767</v>
      </c>
      <c r="C51" s="332" t="s">
        <v>1626</v>
      </c>
      <c r="D51" s="330">
        <v>23</v>
      </c>
      <c r="E51" s="420"/>
      <c r="F51" s="330">
        <f t="shared" si="0"/>
        <v>0</v>
      </c>
      <c r="G51" s="331"/>
      <c r="H51" s="331"/>
    </row>
    <row r="52" spans="1:8" ht="25.5">
      <c r="A52" s="332">
        <v>16</v>
      </c>
      <c r="B52" s="333" t="s">
        <v>768</v>
      </c>
      <c r="C52" s="332" t="s">
        <v>1626</v>
      </c>
      <c r="D52" s="330">
        <v>4</v>
      </c>
      <c r="E52" s="420"/>
      <c r="F52" s="330">
        <f t="shared" si="0"/>
        <v>0</v>
      </c>
      <c r="G52" s="331"/>
      <c r="H52" s="331"/>
    </row>
    <row r="53" spans="1:8" ht="38.25">
      <c r="A53" s="332">
        <v>17</v>
      </c>
      <c r="B53" s="333" t="s">
        <v>769</v>
      </c>
      <c r="C53" s="332" t="s">
        <v>1626</v>
      </c>
      <c r="D53" s="330">
        <v>4</v>
      </c>
      <c r="E53" s="420"/>
      <c r="F53" s="330">
        <f t="shared" si="0"/>
        <v>0</v>
      </c>
      <c r="G53" s="331"/>
      <c r="H53" s="331"/>
    </row>
    <row r="54" spans="1:8" ht="12.75">
      <c r="A54" s="332">
        <v>18</v>
      </c>
      <c r="B54" s="333" t="s">
        <v>770</v>
      </c>
      <c r="C54" s="332" t="s">
        <v>1626</v>
      </c>
      <c r="D54" s="330">
        <v>576</v>
      </c>
      <c r="E54" s="420"/>
      <c r="F54" s="330">
        <f t="shared" si="0"/>
        <v>0</v>
      </c>
      <c r="G54" s="331"/>
      <c r="H54" s="331"/>
    </row>
    <row r="55" spans="1:8" ht="12.75">
      <c r="A55" s="332">
        <v>19</v>
      </c>
      <c r="B55" s="333" t="s">
        <v>771</v>
      </c>
      <c r="C55" s="332" t="s">
        <v>1626</v>
      </c>
      <c r="D55" s="330">
        <v>76</v>
      </c>
      <c r="E55" s="420"/>
      <c r="F55" s="330">
        <f t="shared" si="0"/>
        <v>0</v>
      </c>
      <c r="G55" s="331"/>
      <c r="H55" s="331"/>
    </row>
    <row r="56" spans="1:8" ht="12.75">
      <c r="A56" s="332">
        <v>20</v>
      </c>
      <c r="B56" s="333" t="s">
        <v>772</v>
      </c>
      <c r="C56" s="332" t="s">
        <v>1626</v>
      </c>
      <c r="D56" s="330">
        <v>56</v>
      </c>
      <c r="E56" s="420"/>
      <c r="F56" s="330">
        <f t="shared" si="0"/>
        <v>0</v>
      </c>
      <c r="G56" s="331"/>
      <c r="H56" s="331"/>
    </row>
    <row r="57" spans="1:8" ht="12.75">
      <c r="A57" s="332"/>
      <c r="B57" s="384" t="s">
        <v>107</v>
      </c>
      <c r="C57" s="373" t="s">
        <v>1530</v>
      </c>
      <c r="D57" s="330"/>
      <c r="E57" s="330"/>
      <c r="F57" s="367">
        <f>SUM(F37:F56)</f>
        <v>0</v>
      </c>
      <c r="G57" s="331"/>
      <c r="H57" s="331"/>
    </row>
    <row r="58" spans="1:8" ht="12.75">
      <c r="A58" s="332"/>
      <c r="B58" s="333"/>
      <c r="C58" s="332"/>
      <c r="D58" s="330"/>
      <c r="E58" s="330"/>
      <c r="F58" s="330"/>
      <c r="G58" s="331"/>
      <c r="H58" s="331"/>
    </row>
    <row r="59" spans="1:8" ht="12.75">
      <c r="A59" s="332"/>
      <c r="B59" s="333"/>
      <c r="C59" s="332"/>
      <c r="D59" s="330"/>
      <c r="E59" s="330"/>
      <c r="F59" s="330"/>
      <c r="G59" s="331"/>
      <c r="H59" s="331"/>
    </row>
    <row r="60" spans="1:8" ht="12.75">
      <c r="A60" s="332"/>
      <c r="B60" s="384" t="s">
        <v>773</v>
      </c>
      <c r="C60" s="332"/>
      <c r="D60" s="330"/>
      <c r="E60" s="330"/>
      <c r="F60" s="330"/>
      <c r="G60" s="331"/>
      <c r="H60" s="331"/>
    </row>
    <row r="61" spans="1:8" ht="25.5">
      <c r="A61" s="332">
        <v>1</v>
      </c>
      <c r="B61" s="333" t="s">
        <v>774</v>
      </c>
      <c r="C61" s="332" t="s">
        <v>1626</v>
      </c>
      <c r="D61" s="330">
        <v>16</v>
      </c>
      <c r="E61" s="420"/>
      <c r="F61" s="330">
        <f t="shared" si="0"/>
        <v>0</v>
      </c>
      <c r="G61" s="331"/>
      <c r="H61" s="331"/>
    </row>
    <row r="62" spans="1:8" ht="25.5">
      <c r="A62" s="332">
        <v>2</v>
      </c>
      <c r="B62" s="333" t="s">
        <v>775</v>
      </c>
      <c r="C62" s="332" t="s">
        <v>1626</v>
      </c>
      <c r="D62" s="330">
        <v>5</v>
      </c>
      <c r="E62" s="420"/>
      <c r="F62" s="330">
        <f t="shared" si="0"/>
        <v>0</v>
      </c>
      <c r="G62" s="331"/>
      <c r="H62" s="331"/>
    </row>
    <row r="63" spans="1:8" ht="25.5">
      <c r="A63" s="332">
        <v>3</v>
      </c>
      <c r="B63" s="333" t="s">
        <v>776</v>
      </c>
      <c r="C63" s="332" t="s">
        <v>1626</v>
      </c>
      <c r="D63" s="330">
        <v>29</v>
      </c>
      <c r="E63" s="420"/>
      <c r="F63" s="330">
        <f t="shared" si="0"/>
        <v>0</v>
      </c>
      <c r="G63" s="331"/>
      <c r="H63" s="331"/>
    </row>
    <row r="64" spans="1:8" ht="14.25" customHeight="1">
      <c r="A64" s="332">
        <v>4</v>
      </c>
      <c r="B64" s="333" t="s">
        <v>777</v>
      </c>
      <c r="C64" s="332" t="s">
        <v>1626</v>
      </c>
      <c r="D64" s="330">
        <v>13</v>
      </c>
      <c r="E64" s="420"/>
      <c r="F64" s="330">
        <f t="shared" si="0"/>
        <v>0</v>
      </c>
      <c r="G64" s="331"/>
      <c r="H64" s="331"/>
    </row>
    <row r="65" spans="1:8" ht="26.25" customHeight="1">
      <c r="A65" s="332">
        <v>5</v>
      </c>
      <c r="B65" s="333" t="s">
        <v>778</v>
      </c>
      <c r="C65" s="332" t="s">
        <v>1626</v>
      </c>
      <c r="D65" s="330">
        <v>1</v>
      </c>
      <c r="E65" s="420"/>
      <c r="F65" s="330">
        <f t="shared" si="0"/>
        <v>0</v>
      </c>
      <c r="G65" s="331"/>
      <c r="H65" s="331"/>
    </row>
    <row r="66" spans="1:8" ht="25.5">
      <c r="A66" s="332">
        <v>6</v>
      </c>
      <c r="B66" s="333" t="s">
        <v>779</v>
      </c>
      <c r="C66" s="332" t="s">
        <v>1626</v>
      </c>
      <c r="D66" s="330">
        <v>37</v>
      </c>
      <c r="E66" s="420"/>
      <c r="F66" s="330">
        <f t="shared" si="0"/>
        <v>0</v>
      </c>
      <c r="G66" s="331"/>
      <c r="H66" s="331"/>
    </row>
    <row r="67" spans="1:8" ht="25.5">
      <c r="A67" s="332">
        <v>7</v>
      </c>
      <c r="B67" s="333" t="s">
        <v>780</v>
      </c>
      <c r="C67" s="332" t="s">
        <v>1626</v>
      </c>
      <c r="D67" s="330">
        <v>13</v>
      </c>
      <c r="E67" s="420"/>
      <c r="F67" s="330">
        <f t="shared" si="0"/>
        <v>0</v>
      </c>
      <c r="G67" s="331"/>
      <c r="H67" s="331"/>
    </row>
    <row r="68" spans="1:8" ht="12.75">
      <c r="A68" s="332">
        <v>8</v>
      </c>
      <c r="B68" s="333" t="s">
        <v>781</v>
      </c>
      <c r="C68" s="332" t="s">
        <v>1626</v>
      </c>
      <c r="D68" s="330">
        <v>6</v>
      </c>
      <c r="E68" s="420"/>
      <c r="F68" s="330">
        <f t="shared" si="0"/>
        <v>0</v>
      </c>
      <c r="G68" s="331"/>
      <c r="H68" s="331"/>
    </row>
    <row r="69" spans="1:8" ht="25.5" customHeight="1">
      <c r="A69" s="332">
        <v>9</v>
      </c>
      <c r="B69" s="333" t="s">
        <v>782</v>
      </c>
      <c r="C69" s="332" t="s">
        <v>1626</v>
      </c>
      <c r="D69" s="330">
        <v>2</v>
      </c>
      <c r="E69" s="420"/>
      <c r="F69" s="330">
        <f t="shared" si="0"/>
        <v>0</v>
      </c>
      <c r="G69" s="331"/>
      <c r="H69" s="331"/>
    </row>
    <row r="70" spans="1:8" ht="25.5" customHeight="1">
      <c r="A70" s="332">
        <v>10</v>
      </c>
      <c r="B70" s="333" t="s">
        <v>783</v>
      </c>
      <c r="C70" s="332" t="s">
        <v>1626</v>
      </c>
      <c r="D70" s="330">
        <v>2</v>
      </c>
      <c r="E70" s="420"/>
      <c r="F70" s="330">
        <f t="shared" si="0"/>
        <v>0</v>
      </c>
      <c r="G70" s="331"/>
      <c r="H70" s="331"/>
    </row>
    <row r="71" spans="1:8" ht="25.5" customHeight="1">
      <c r="A71" s="332">
        <v>11</v>
      </c>
      <c r="B71" s="333" t="s">
        <v>784</v>
      </c>
      <c r="C71" s="332" t="s">
        <v>1626</v>
      </c>
      <c r="D71" s="330">
        <v>6</v>
      </c>
      <c r="E71" s="420"/>
      <c r="F71" s="330">
        <f t="shared" si="0"/>
        <v>0</v>
      </c>
      <c r="G71" s="331"/>
      <c r="H71" s="331"/>
    </row>
    <row r="72" spans="1:8" ht="12.75">
      <c r="A72" s="332">
        <v>12</v>
      </c>
      <c r="B72" s="333" t="s">
        <v>785</v>
      </c>
      <c r="C72" s="332" t="s">
        <v>1626</v>
      </c>
      <c r="D72" s="330">
        <v>37</v>
      </c>
      <c r="E72" s="420"/>
      <c r="F72" s="330">
        <f t="shared" si="0"/>
        <v>0</v>
      </c>
      <c r="G72" s="331"/>
      <c r="H72" s="331"/>
    </row>
    <row r="73" spans="1:8" ht="25.5">
      <c r="A73" s="332">
        <v>13</v>
      </c>
      <c r="B73" s="333" t="s">
        <v>786</v>
      </c>
      <c r="C73" s="332" t="s">
        <v>1626</v>
      </c>
      <c r="D73" s="330">
        <v>142</v>
      </c>
      <c r="E73" s="420"/>
      <c r="F73" s="330">
        <f t="shared" si="0"/>
        <v>0</v>
      </c>
      <c r="G73" s="331"/>
      <c r="H73" s="331"/>
    </row>
    <row r="74" spans="1:8" ht="25.5">
      <c r="A74" s="332">
        <v>14</v>
      </c>
      <c r="B74" s="333" t="s">
        <v>787</v>
      </c>
      <c r="C74" s="332" t="s">
        <v>1626</v>
      </c>
      <c r="D74" s="330">
        <v>10</v>
      </c>
      <c r="E74" s="420"/>
      <c r="F74" s="330">
        <f t="shared" si="0"/>
        <v>0</v>
      </c>
      <c r="G74" s="331"/>
      <c r="H74" s="331"/>
    </row>
    <row r="75" spans="1:8" ht="42.75" customHeight="1">
      <c r="A75" s="332">
        <v>15</v>
      </c>
      <c r="B75" s="333" t="s">
        <v>788</v>
      </c>
      <c r="C75" s="332" t="s">
        <v>1626</v>
      </c>
      <c r="D75" s="330">
        <v>16</v>
      </c>
      <c r="E75" s="420"/>
      <c r="F75" s="330">
        <f t="shared" si="0"/>
        <v>0</v>
      </c>
      <c r="G75" s="331"/>
      <c r="H75" s="331"/>
    </row>
    <row r="76" spans="1:8" ht="27" customHeight="1">
      <c r="A76" s="332">
        <v>16</v>
      </c>
      <c r="B76" s="333" t="s">
        <v>789</v>
      </c>
      <c r="C76" s="332" t="s">
        <v>1626</v>
      </c>
      <c r="D76" s="330">
        <v>124</v>
      </c>
      <c r="E76" s="420"/>
      <c r="F76" s="330">
        <f t="shared" si="0"/>
        <v>0</v>
      </c>
      <c r="G76" s="331"/>
      <c r="H76" s="331"/>
    </row>
    <row r="77" spans="1:8" ht="25.5">
      <c r="A77" s="332">
        <v>17</v>
      </c>
      <c r="B77" s="333" t="s">
        <v>790</v>
      </c>
      <c r="C77" s="332" t="s">
        <v>1626</v>
      </c>
      <c r="D77" s="330">
        <v>26</v>
      </c>
      <c r="E77" s="420"/>
      <c r="F77" s="330">
        <f t="shared" si="0"/>
        <v>0</v>
      </c>
      <c r="G77" s="331"/>
      <c r="H77" s="331"/>
    </row>
    <row r="78" spans="1:8" ht="25.5">
      <c r="A78" s="332">
        <v>18</v>
      </c>
      <c r="B78" s="333" t="s">
        <v>791</v>
      </c>
      <c r="C78" s="332" t="s">
        <v>1626</v>
      </c>
      <c r="D78" s="330">
        <v>4</v>
      </c>
      <c r="E78" s="420"/>
      <c r="F78" s="330">
        <f t="shared" si="0"/>
        <v>0</v>
      </c>
      <c r="G78" s="331"/>
      <c r="H78" s="331"/>
    </row>
    <row r="79" spans="1:8" ht="12.75">
      <c r="A79" s="332">
        <v>19</v>
      </c>
      <c r="B79" s="333" t="s">
        <v>792</v>
      </c>
      <c r="C79" s="332" t="s">
        <v>1626</v>
      </c>
      <c r="D79" s="330">
        <v>2</v>
      </c>
      <c r="E79" s="420"/>
      <c r="F79" s="330">
        <f t="shared" si="0"/>
        <v>0</v>
      </c>
      <c r="G79" s="331"/>
      <c r="H79" s="331"/>
    </row>
    <row r="80" spans="1:8" ht="25.5">
      <c r="A80" s="332">
        <v>20</v>
      </c>
      <c r="B80" s="333" t="s">
        <v>793</v>
      </c>
      <c r="C80" s="332" t="s">
        <v>1626</v>
      </c>
      <c r="D80" s="330">
        <v>2</v>
      </c>
      <c r="E80" s="420"/>
      <c r="F80" s="330">
        <f t="shared" si="0"/>
        <v>0</v>
      </c>
      <c r="G80" s="331"/>
      <c r="H80" s="331"/>
    </row>
    <row r="81" spans="1:8" ht="25.5">
      <c r="A81" s="332">
        <v>21</v>
      </c>
      <c r="B81" s="333" t="s">
        <v>794</v>
      </c>
      <c r="C81" s="332" t="s">
        <v>1626</v>
      </c>
      <c r="D81" s="330">
        <v>2</v>
      </c>
      <c r="E81" s="420"/>
      <c r="F81" s="330">
        <f t="shared" si="0"/>
        <v>0</v>
      </c>
      <c r="G81" s="331"/>
      <c r="H81" s="331"/>
    </row>
    <row r="82" spans="1:8" ht="12.75">
      <c r="A82" s="332">
        <v>22</v>
      </c>
      <c r="B82" s="333" t="s">
        <v>795</v>
      </c>
      <c r="C82" s="332" t="s">
        <v>1626</v>
      </c>
      <c r="D82" s="330">
        <v>6</v>
      </c>
      <c r="E82" s="420"/>
      <c r="F82" s="330">
        <f t="shared" si="0"/>
        <v>0</v>
      </c>
      <c r="G82" s="331"/>
      <c r="H82" s="331"/>
    </row>
    <row r="83" spans="1:8" ht="27" customHeight="1">
      <c r="A83" s="332">
        <v>23</v>
      </c>
      <c r="B83" s="333" t="s">
        <v>796</v>
      </c>
      <c r="C83" s="332" t="s">
        <v>1626</v>
      </c>
      <c r="D83" s="330">
        <v>1</v>
      </c>
      <c r="E83" s="420"/>
      <c r="F83" s="330">
        <f aca="true" t="shared" si="1" ref="F83:F118">D83*E83</f>
        <v>0</v>
      </c>
      <c r="G83" s="331"/>
      <c r="H83" s="331"/>
    </row>
    <row r="84" spans="1:8" ht="12.75">
      <c r="A84" s="332">
        <v>24</v>
      </c>
      <c r="B84" s="333" t="s">
        <v>797</v>
      </c>
      <c r="C84" s="332" t="s">
        <v>1626</v>
      </c>
      <c r="D84" s="330">
        <v>2</v>
      </c>
      <c r="E84" s="420"/>
      <c r="F84" s="330">
        <f t="shared" si="1"/>
        <v>0</v>
      </c>
      <c r="G84" s="331"/>
      <c r="H84" s="331"/>
    </row>
    <row r="85" spans="1:8" ht="12.75">
      <c r="A85" s="332">
        <v>25</v>
      </c>
      <c r="B85" s="333" t="s">
        <v>798</v>
      </c>
      <c r="C85" s="332" t="s">
        <v>1626</v>
      </c>
      <c r="D85" s="330">
        <v>85</v>
      </c>
      <c r="E85" s="420"/>
      <c r="F85" s="330">
        <f t="shared" si="1"/>
        <v>0</v>
      </c>
      <c r="G85" s="331"/>
      <c r="H85" s="331"/>
    </row>
    <row r="86" spans="1:8" ht="12.75">
      <c r="A86" s="332">
        <v>26</v>
      </c>
      <c r="B86" s="333" t="s">
        <v>799</v>
      </c>
      <c r="C86" s="332" t="s">
        <v>1626</v>
      </c>
      <c r="D86" s="330">
        <v>40</v>
      </c>
      <c r="E86" s="420"/>
      <c r="F86" s="330">
        <f t="shared" si="1"/>
        <v>0</v>
      </c>
      <c r="G86" s="331"/>
      <c r="H86" s="331"/>
    </row>
    <row r="87" spans="1:8" ht="12.75">
      <c r="A87" s="332">
        <v>27</v>
      </c>
      <c r="B87" s="333" t="s">
        <v>800</v>
      </c>
      <c r="C87" s="332" t="s">
        <v>1626</v>
      </c>
      <c r="D87" s="330">
        <v>210</v>
      </c>
      <c r="E87" s="420"/>
      <c r="F87" s="330">
        <f t="shared" si="1"/>
        <v>0</v>
      </c>
      <c r="G87" s="331"/>
      <c r="H87" s="331"/>
    </row>
    <row r="88" spans="1:8" ht="25.5">
      <c r="A88" s="332">
        <v>28</v>
      </c>
      <c r="B88" s="333" t="s">
        <v>801</v>
      </c>
      <c r="C88" s="332" t="s">
        <v>1626</v>
      </c>
      <c r="D88" s="330">
        <v>130</v>
      </c>
      <c r="E88" s="420"/>
      <c r="F88" s="330">
        <f t="shared" si="1"/>
        <v>0</v>
      </c>
      <c r="G88" s="331"/>
      <c r="H88" s="331"/>
    </row>
    <row r="89" spans="1:8" ht="12.75">
      <c r="A89" s="332">
        <v>29</v>
      </c>
      <c r="B89" s="333" t="s">
        <v>802</v>
      </c>
      <c r="C89" s="332" t="s">
        <v>1626</v>
      </c>
      <c r="D89" s="330">
        <v>38</v>
      </c>
      <c r="E89" s="420"/>
      <c r="F89" s="330">
        <f t="shared" si="1"/>
        <v>0</v>
      </c>
      <c r="G89" s="331"/>
      <c r="H89" s="331"/>
    </row>
    <row r="90" spans="1:8" ht="12.75">
      <c r="A90" s="332">
        <v>30</v>
      </c>
      <c r="B90" s="386" t="s">
        <v>803</v>
      </c>
      <c r="C90" s="332" t="s">
        <v>1626</v>
      </c>
      <c r="D90" s="330">
        <v>2</v>
      </c>
      <c r="E90" s="420"/>
      <c r="F90" s="330">
        <f t="shared" si="1"/>
        <v>0</v>
      </c>
      <c r="G90" s="335"/>
      <c r="H90" s="335"/>
    </row>
    <row r="91" spans="1:8" ht="12.75">
      <c r="A91" s="332"/>
      <c r="B91" s="384" t="s">
        <v>108</v>
      </c>
      <c r="C91" s="373" t="s">
        <v>1530</v>
      </c>
      <c r="D91" s="330"/>
      <c r="E91" s="330"/>
      <c r="F91" s="367">
        <f>SUM(F60:F90)</f>
        <v>0</v>
      </c>
      <c r="G91" s="335"/>
      <c r="H91" s="335"/>
    </row>
    <row r="92" spans="1:8" ht="12.75">
      <c r="A92" s="332"/>
      <c r="B92" s="386"/>
      <c r="C92" s="332"/>
      <c r="D92" s="330"/>
      <c r="E92" s="330"/>
      <c r="F92" s="330"/>
      <c r="G92" s="335"/>
      <c r="H92" s="335"/>
    </row>
    <row r="93" spans="1:8" ht="12.75">
      <c r="A93" s="332"/>
      <c r="B93" s="386"/>
      <c r="C93" s="332"/>
      <c r="D93" s="330"/>
      <c r="E93" s="330"/>
      <c r="F93" s="330"/>
      <c r="G93" s="335"/>
      <c r="H93" s="335"/>
    </row>
    <row r="94" spans="1:8" ht="12.75">
      <c r="A94" s="332"/>
      <c r="B94" s="384" t="s">
        <v>804</v>
      </c>
      <c r="C94" s="332"/>
      <c r="D94" s="330"/>
      <c r="E94" s="330"/>
      <c r="F94" s="330"/>
      <c r="G94" s="335"/>
      <c r="H94" s="335"/>
    </row>
    <row r="95" spans="1:8" ht="38.25">
      <c r="A95" s="332">
        <v>1</v>
      </c>
      <c r="B95" s="333" t="s">
        <v>805</v>
      </c>
      <c r="C95" s="332" t="s">
        <v>1533</v>
      </c>
      <c r="D95" s="330">
        <v>16</v>
      </c>
      <c r="E95" s="420"/>
      <c r="F95" s="330">
        <f t="shared" si="1"/>
        <v>0</v>
      </c>
      <c r="G95" s="335"/>
      <c r="H95" s="335"/>
    </row>
    <row r="96" spans="1:8" ht="41.25" customHeight="1">
      <c r="A96" s="332">
        <v>2</v>
      </c>
      <c r="B96" s="333" t="s">
        <v>806</v>
      </c>
      <c r="C96" s="332" t="s">
        <v>1533</v>
      </c>
      <c r="D96" s="330">
        <v>130</v>
      </c>
      <c r="E96" s="420"/>
      <c r="F96" s="330">
        <f t="shared" si="1"/>
        <v>0</v>
      </c>
      <c r="G96" s="335"/>
      <c r="H96" s="335"/>
    </row>
    <row r="97" spans="1:8" ht="27" customHeight="1">
      <c r="A97" s="332">
        <v>3</v>
      </c>
      <c r="B97" s="386" t="s">
        <v>807</v>
      </c>
      <c r="C97" s="332" t="s">
        <v>1533</v>
      </c>
      <c r="D97" s="330">
        <v>140</v>
      </c>
      <c r="E97" s="420"/>
      <c r="F97" s="330">
        <f t="shared" si="1"/>
        <v>0</v>
      </c>
      <c r="G97" s="335"/>
      <c r="H97" s="335"/>
    </row>
    <row r="98" spans="1:8" ht="27" customHeight="1">
      <c r="A98" s="332">
        <v>4</v>
      </c>
      <c r="B98" s="386" t="s">
        <v>808</v>
      </c>
      <c r="C98" s="332" t="s">
        <v>1533</v>
      </c>
      <c r="D98" s="330">
        <v>120</v>
      </c>
      <c r="E98" s="420"/>
      <c r="F98" s="330">
        <f t="shared" si="1"/>
        <v>0</v>
      </c>
      <c r="G98" s="335"/>
      <c r="H98" s="335"/>
    </row>
    <row r="99" spans="1:8" ht="27" customHeight="1">
      <c r="A99" s="332">
        <v>5</v>
      </c>
      <c r="B99" s="386" t="s">
        <v>809</v>
      </c>
      <c r="C99" s="332" t="s">
        <v>1533</v>
      </c>
      <c r="D99" s="330">
        <v>50</v>
      </c>
      <c r="E99" s="420"/>
      <c r="F99" s="330">
        <f t="shared" si="1"/>
        <v>0</v>
      </c>
      <c r="G99" s="335"/>
      <c r="H99" s="335"/>
    </row>
    <row r="100" spans="1:8" ht="12.75">
      <c r="A100" s="332">
        <v>6</v>
      </c>
      <c r="B100" s="386" t="s">
        <v>810</v>
      </c>
      <c r="C100" s="332" t="s">
        <v>1533</v>
      </c>
      <c r="D100" s="330">
        <v>46</v>
      </c>
      <c r="E100" s="420"/>
      <c r="F100" s="330">
        <f t="shared" si="1"/>
        <v>0</v>
      </c>
      <c r="G100" s="335"/>
      <c r="H100" s="335"/>
    </row>
    <row r="101" spans="1:8" ht="12.75">
      <c r="A101" s="332">
        <v>7</v>
      </c>
      <c r="B101" s="386" t="s">
        <v>811</v>
      </c>
      <c r="C101" s="332" t="s">
        <v>1533</v>
      </c>
      <c r="D101" s="330">
        <v>64</v>
      </c>
      <c r="E101" s="420"/>
      <c r="F101" s="330">
        <f t="shared" si="1"/>
        <v>0</v>
      </c>
      <c r="G101" s="335"/>
      <c r="H101" s="335"/>
    </row>
    <row r="102" spans="1:8" ht="12.75">
      <c r="A102" s="332">
        <v>8</v>
      </c>
      <c r="B102" s="386" t="s">
        <v>812</v>
      </c>
      <c r="C102" s="332" t="s">
        <v>1533</v>
      </c>
      <c r="D102" s="330">
        <v>58</v>
      </c>
      <c r="E102" s="420"/>
      <c r="F102" s="330">
        <f t="shared" si="1"/>
        <v>0</v>
      </c>
      <c r="G102" s="335"/>
      <c r="H102" s="335"/>
    </row>
    <row r="103" spans="1:8" ht="12.75">
      <c r="A103" s="332">
        <v>9</v>
      </c>
      <c r="B103" s="386" t="s">
        <v>813</v>
      </c>
      <c r="C103" s="332" t="s">
        <v>1533</v>
      </c>
      <c r="D103" s="330">
        <v>40</v>
      </c>
      <c r="E103" s="420"/>
      <c r="F103" s="330">
        <f t="shared" si="1"/>
        <v>0</v>
      </c>
      <c r="G103" s="335"/>
      <c r="H103" s="335"/>
    </row>
    <row r="104" spans="1:8" ht="38.25">
      <c r="A104" s="332">
        <v>10</v>
      </c>
      <c r="B104" s="333" t="s">
        <v>814</v>
      </c>
      <c r="C104" s="374" t="s">
        <v>1626</v>
      </c>
      <c r="D104" s="334">
        <v>4</v>
      </c>
      <c r="E104" s="420"/>
      <c r="F104" s="330">
        <f t="shared" si="1"/>
        <v>0</v>
      </c>
      <c r="G104" s="336"/>
      <c r="H104" s="336"/>
    </row>
    <row r="105" spans="1:8" ht="12.75">
      <c r="A105" s="332"/>
      <c r="B105" s="384" t="s">
        <v>109</v>
      </c>
      <c r="C105" s="375" t="s">
        <v>1530</v>
      </c>
      <c r="D105" s="334"/>
      <c r="E105" s="334"/>
      <c r="F105" s="367">
        <f>SUM(F94:F104)</f>
        <v>0</v>
      </c>
      <c r="G105" s="336"/>
      <c r="H105" s="336"/>
    </row>
    <row r="106" spans="1:8" ht="12.75">
      <c r="A106" s="332"/>
      <c r="B106" s="386"/>
      <c r="C106" s="374"/>
      <c r="D106" s="334"/>
      <c r="E106" s="334"/>
      <c r="F106" s="330"/>
      <c r="G106" s="336"/>
      <c r="H106" s="336"/>
    </row>
    <row r="107" spans="1:8" ht="12.75">
      <c r="A107" s="332"/>
      <c r="B107" s="386"/>
      <c r="C107" s="374"/>
      <c r="D107" s="334"/>
      <c r="E107" s="334"/>
      <c r="F107" s="330"/>
      <c r="G107" s="336"/>
      <c r="H107" s="336"/>
    </row>
    <row r="108" spans="1:8" ht="12.75">
      <c r="A108" s="332"/>
      <c r="B108" s="384" t="s">
        <v>1241</v>
      </c>
      <c r="C108" s="374"/>
      <c r="D108" s="334"/>
      <c r="E108" s="334"/>
      <c r="F108" s="330"/>
      <c r="G108" s="336"/>
      <c r="H108" s="336"/>
    </row>
    <row r="109" spans="1:8" ht="12.75">
      <c r="A109" s="332"/>
      <c r="B109" s="334" t="s">
        <v>376</v>
      </c>
      <c r="C109" s="377" t="s">
        <v>1632</v>
      </c>
      <c r="D109" s="425">
        <v>1</v>
      </c>
      <c r="E109" s="420"/>
      <c r="F109" s="330">
        <f>D109*E109</f>
        <v>0</v>
      </c>
      <c r="G109" s="336"/>
      <c r="H109" s="336"/>
    </row>
    <row r="110" spans="1:8" ht="12.75">
      <c r="A110" s="332"/>
      <c r="B110" s="334" t="s">
        <v>377</v>
      </c>
      <c r="C110" s="377" t="s">
        <v>1473</v>
      </c>
      <c r="D110" s="425">
        <v>100</v>
      </c>
      <c r="E110" s="420"/>
      <c r="F110" s="330">
        <f>D110*E110</f>
        <v>0</v>
      </c>
      <c r="G110" s="336"/>
      <c r="H110" s="336"/>
    </row>
    <row r="111" spans="1:8" ht="12.75">
      <c r="A111" s="332">
        <v>1</v>
      </c>
      <c r="B111" s="334" t="s">
        <v>815</v>
      </c>
      <c r="C111" s="377" t="s">
        <v>1632</v>
      </c>
      <c r="D111" s="425">
        <v>1</v>
      </c>
      <c r="E111" s="419"/>
      <c r="F111" s="330">
        <f>D111*E111</f>
        <v>0</v>
      </c>
      <c r="G111" s="336"/>
      <c r="H111" s="336"/>
    </row>
    <row r="112" spans="1:8" ht="12.75">
      <c r="A112" s="332">
        <v>2</v>
      </c>
      <c r="B112" s="334" t="s">
        <v>816</v>
      </c>
      <c r="C112" s="377" t="s">
        <v>1632</v>
      </c>
      <c r="D112" s="425">
        <v>1</v>
      </c>
      <c r="E112" s="420"/>
      <c r="F112" s="330">
        <f t="shared" si="1"/>
        <v>0</v>
      </c>
      <c r="G112" s="336"/>
      <c r="H112" s="336"/>
    </row>
    <row r="113" spans="1:8" ht="12.75">
      <c r="A113" s="332">
        <v>3</v>
      </c>
      <c r="B113" s="334" t="s">
        <v>817</v>
      </c>
      <c r="C113" s="377" t="s">
        <v>1632</v>
      </c>
      <c r="D113" s="425">
        <v>1</v>
      </c>
      <c r="E113" s="419"/>
      <c r="F113" s="330">
        <f t="shared" si="1"/>
        <v>0</v>
      </c>
      <c r="G113" s="336"/>
      <c r="H113" s="336"/>
    </row>
    <row r="114" spans="1:8" ht="12.75">
      <c r="A114" s="332">
        <v>4</v>
      </c>
      <c r="B114" s="334" t="s">
        <v>818</v>
      </c>
      <c r="C114" s="377" t="s">
        <v>1632</v>
      </c>
      <c r="D114" s="425">
        <v>1</v>
      </c>
      <c r="E114" s="421"/>
      <c r="F114" s="330">
        <f t="shared" si="1"/>
        <v>0</v>
      </c>
      <c r="G114" s="336"/>
      <c r="H114" s="336"/>
    </row>
    <row r="115" spans="1:8" ht="12.75">
      <c r="A115" s="332">
        <v>5</v>
      </c>
      <c r="B115" s="353" t="s">
        <v>378</v>
      </c>
      <c r="C115" s="377" t="s">
        <v>1632</v>
      </c>
      <c r="D115" s="425">
        <v>1</v>
      </c>
      <c r="E115" s="420"/>
      <c r="F115" s="330">
        <f t="shared" si="1"/>
        <v>0</v>
      </c>
      <c r="G115" s="336"/>
      <c r="H115" s="336"/>
    </row>
    <row r="116" spans="1:8" ht="12.75">
      <c r="A116" s="332">
        <v>6</v>
      </c>
      <c r="B116" s="353" t="s">
        <v>57</v>
      </c>
      <c r="C116" s="377" t="s">
        <v>1632</v>
      </c>
      <c r="D116" s="425">
        <v>1</v>
      </c>
      <c r="E116" s="420"/>
      <c r="F116" s="330">
        <f t="shared" si="1"/>
        <v>0</v>
      </c>
      <c r="G116" s="336"/>
      <c r="H116" s="336"/>
    </row>
    <row r="117" spans="1:8" ht="12.75">
      <c r="A117" s="332">
        <v>7</v>
      </c>
      <c r="B117" s="334" t="s">
        <v>819</v>
      </c>
      <c r="C117" s="377" t="s">
        <v>1632</v>
      </c>
      <c r="D117" s="425">
        <v>1</v>
      </c>
      <c r="E117" s="420"/>
      <c r="F117" s="330">
        <f t="shared" si="1"/>
        <v>0</v>
      </c>
      <c r="G117" s="336"/>
      <c r="H117" s="336"/>
    </row>
    <row r="118" spans="1:8" ht="12.75">
      <c r="A118" s="332">
        <v>8</v>
      </c>
      <c r="B118" s="423" t="s">
        <v>820</v>
      </c>
      <c r="C118" s="424" t="s">
        <v>1632</v>
      </c>
      <c r="D118" s="426">
        <v>1</v>
      </c>
      <c r="E118" s="422"/>
      <c r="F118" s="330">
        <f t="shared" si="1"/>
        <v>0</v>
      </c>
      <c r="G118" s="336"/>
      <c r="H118" s="336"/>
    </row>
    <row r="119" spans="1:8" ht="12.75">
      <c r="A119" s="332"/>
      <c r="B119" s="384" t="s">
        <v>110</v>
      </c>
      <c r="C119" s="376" t="s">
        <v>1530</v>
      </c>
      <c r="D119" s="334"/>
      <c r="E119" s="334"/>
      <c r="F119" s="367">
        <f>SUM(F108:F118)</f>
        <v>0</v>
      </c>
      <c r="G119" s="336"/>
      <c r="H119" s="336"/>
    </row>
    <row r="120" spans="1:8" ht="12.75">
      <c r="A120" s="332"/>
      <c r="B120" s="333"/>
      <c r="C120" s="377"/>
      <c r="D120" s="334"/>
      <c r="E120" s="334"/>
      <c r="F120" s="330"/>
      <c r="G120" s="336"/>
      <c r="H120" s="336"/>
    </row>
    <row r="121" spans="1:8" ht="12.75">
      <c r="A121" s="332"/>
      <c r="B121" s="387"/>
      <c r="C121" s="378"/>
      <c r="D121" s="337"/>
      <c r="E121" s="334"/>
      <c r="F121" s="330"/>
      <c r="G121" s="336"/>
      <c r="H121" s="336"/>
    </row>
    <row r="122" spans="1:8" ht="12.75">
      <c r="A122" s="338"/>
      <c r="B122" s="388"/>
      <c r="C122" s="338"/>
      <c r="D122" s="331"/>
      <c r="E122" s="331"/>
      <c r="F122" s="331"/>
      <c r="G122" s="331"/>
      <c r="H122" s="331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&amp;C&amp;A&amp;RStránka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E9" sqref="E9:E48"/>
    </sheetView>
  </sheetViews>
  <sheetFormatPr defaultColWidth="9.140625" defaultRowHeight="12.75"/>
  <cols>
    <col min="1" max="1" width="9.57421875" style="325" customWidth="1"/>
    <col min="2" max="2" width="43.8515625" style="325" customWidth="1"/>
    <col min="3" max="3" width="5.28125" style="371" customWidth="1"/>
    <col min="4" max="4" width="9.140625" style="430" customWidth="1"/>
    <col min="5" max="5" width="9.140625" style="325" customWidth="1"/>
    <col min="6" max="6" width="9.7109375" style="325" customWidth="1"/>
    <col min="7" max="16384" width="9.140625" style="325" customWidth="1"/>
  </cols>
  <sheetData>
    <row r="1" spans="1:8" ht="12.75">
      <c r="A1" s="343" t="s">
        <v>727</v>
      </c>
      <c r="B1" s="326" t="s">
        <v>112</v>
      </c>
      <c r="C1" s="390"/>
      <c r="H1" s="340"/>
    </row>
    <row r="2" spans="1:8" ht="12.75">
      <c r="A2" s="343"/>
      <c r="B2" s="339"/>
      <c r="C2" s="390"/>
      <c r="H2" s="340"/>
    </row>
    <row r="3" spans="1:8" ht="12.75">
      <c r="A3" s="343" t="s">
        <v>822</v>
      </c>
      <c r="B3" s="339" t="s">
        <v>823</v>
      </c>
      <c r="C3" s="390"/>
      <c r="G3" s="341"/>
      <c r="H3" s="342"/>
    </row>
    <row r="4" spans="1:8" ht="12.75">
      <c r="A4" s="343" t="s">
        <v>731</v>
      </c>
      <c r="B4" s="343" t="s">
        <v>732</v>
      </c>
      <c r="C4" s="390"/>
      <c r="H4" s="342"/>
    </row>
    <row r="5" spans="1:7" ht="12.75">
      <c r="A5" s="343" t="s">
        <v>824</v>
      </c>
      <c r="B5" s="344">
        <v>0</v>
      </c>
      <c r="C5" s="390"/>
      <c r="G5" s="345"/>
    </row>
    <row r="6" spans="1:7" ht="18">
      <c r="A6" s="346"/>
      <c r="B6" s="347"/>
      <c r="C6" s="390"/>
      <c r="G6" s="345"/>
    </row>
    <row r="7" spans="1:7" ht="42" customHeight="1">
      <c r="A7" s="364" t="s">
        <v>1465</v>
      </c>
      <c r="B7" s="362" t="s">
        <v>1467</v>
      </c>
      <c r="C7" s="362" t="s">
        <v>1468</v>
      </c>
      <c r="D7" s="431" t="s">
        <v>1469</v>
      </c>
      <c r="E7" s="365" t="s">
        <v>1475</v>
      </c>
      <c r="F7" s="366" t="s">
        <v>1476</v>
      </c>
      <c r="G7" s="345"/>
    </row>
    <row r="8" spans="1:6" ht="13.5" customHeight="1">
      <c r="A8" s="349">
        <v>1</v>
      </c>
      <c r="B8" s="368" t="s">
        <v>113</v>
      </c>
      <c r="C8" s="391"/>
      <c r="D8" s="370"/>
      <c r="E8" s="330"/>
      <c r="F8" s="330"/>
    </row>
    <row r="9" spans="1:6" ht="13.5" customHeight="1">
      <c r="A9" s="349">
        <v>2</v>
      </c>
      <c r="B9" s="361" t="s">
        <v>114</v>
      </c>
      <c r="C9" s="392" t="s">
        <v>1626</v>
      </c>
      <c r="D9" s="418">
        <v>2</v>
      </c>
      <c r="E9" s="420"/>
      <c r="F9" s="330">
        <f>D9*E9</f>
        <v>0</v>
      </c>
    </row>
    <row r="10" spans="1:6" ht="13.5" customHeight="1">
      <c r="A10" s="349">
        <v>3</v>
      </c>
      <c r="B10" s="361" t="s">
        <v>115</v>
      </c>
      <c r="C10" s="392" t="s">
        <v>1626</v>
      </c>
      <c r="D10" s="418">
        <v>2</v>
      </c>
      <c r="E10" s="420"/>
      <c r="F10" s="330">
        <f aca="true" t="shared" si="0" ref="F10:F39">D10*E10</f>
        <v>0</v>
      </c>
    </row>
    <row r="11" spans="1:6" ht="13.5" customHeight="1">
      <c r="A11" s="349">
        <v>4</v>
      </c>
      <c r="B11" s="361" t="s">
        <v>116</v>
      </c>
      <c r="C11" s="392" t="s">
        <v>1626</v>
      </c>
      <c r="D11" s="418">
        <v>2</v>
      </c>
      <c r="E11" s="420"/>
      <c r="F11" s="330">
        <f t="shared" si="0"/>
        <v>0</v>
      </c>
    </row>
    <row r="12" spans="1:6" ht="13.5" customHeight="1">
      <c r="A12" s="349">
        <v>5</v>
      </c>
      <c r="B12" s="361" t="s">
        <v>117</v>
      </c>
      <c r="C12" s="392" t="s">
        <v>1626</v>
      </c>
      <c r="D12" s="418">
        <v>2</v>
      </c>
      <c r="E12" s="420"/>
      <c r="F12" s="330">
        <f t="shared" si="0"/>
        <v>0</v>
      </c>
    </row>
    <row r="13" spans="1:6" ht="13.5" customHeight="1">
      <c r="A13" s="349">
        <v>6</v>
      </c>
      <c r="B13" s="361" t="s">
        <v>118</v>
      </c>
      <c r="C13" s="392" t="s">
        <v>1632</v>
      </c>
      <c r="D13" s="418">
        <v>1</v>
      </c>
      <c r="E13" s="420"/>
      <c r="F13" s="330">
        <f t="shared" si="0"/>
        <v>0</v>
      </c>
    </row>
    <row r="14" spans="1:6" ht="13.5" customHeight="1">
      <c r="A14" s="349">
        <v>7</v>
      </c>
      <c r="B14" s="359" t="s">
        <v>119</v>
      </c>
      <c r="C14" s="392" t="s">
        <v>1632</v>
      </c>
      <c r="D14" s="418">
        <v>1</v>
      </c>
      <c r="E14" s="420"/>
      <c r="F14" s="330">
        <f t="shared" si="0"/>
        <v>0</v>
      </c>
    </row>
    <row r="15" spans="1:6" ht="13.5" customHeight="1">
      <c r="A15" s="349">
        <v>8</v>
      </c>
      <c r="B15" s="368" t="s">
        <v>129</v>
      </c>
      <c r="C15" s="393" t="s">
        <v>1530</v>
      </c>
      <c r="D15" s="418"/>
      <c r="E15" s="330"/>
      <c r="F15" s="367">
        <f>SUM(F9:F14)</f>
        <v>0</v>
      </c>
    </row>
    <row r="16" spans="1:6" ht="13.5" customHeight="1">
      <c r="A16" s="349"/>
      <c r="B16" s="359"/>
      <c r="C16" s="392"/>
      <c r="D16" s="418"/>
      <c r="E16" s="330"/>
      <c r="F16" s="330"/>
    </row>
    <row r="17" spans="1:6" ht="13.5" customHeight="1">
      <c r="A17" s="349"/>
      <c r="B17" s="359"/>
      <c r="C17" s="392"/>
      <c r="D17" s="418"/>
      <c r="E17" s="330"/>
      <c r="F17" s="330"/>
    </row>
    <row r="18" spans="1:6" ht="13.5" customHeight="1">
      <c r="A18" s="349">
        <v>9</v>
      </c>
      <c r="B18" s="368" t="s">
        <v>31</v>
      </c>
      <c r="C18" s="392"/>
      <c r="D18" s="418"/>
      <c r="E18" s="330"/>
      <c r="F18" s="330"/>
    </row>
    <row r="19" spans="1:6" ht="13.5" customHeight="1">
      <c r="A19" s="349">
        <v>10</v>
      </c>
      <c r="B19" s="361" t="s">
        <v>120</v>
      </c>
      <c r="C19" s="392" t="s">
        <v>1533</v>
      </c>
      <c r="D19" s="418">
        <v>36</v>
      </c>
      <c r="E19" s="420"/>
      <c r="F19" s="330">
        <f t="shared" si="0"/>
        <v>0</v>
      </c>
    </row>
    <row r="20" spans="1:6" ht="13.5" customHeight="1">
      <c r="A20" s="349">
        <v>11</v>
      </c>
      <c r="B20" s="361" t="s">
        <v>35</v>
      </c>
      <c r="C20" s="392" t="s">
        <v>1626</v>
      </c>
      <c r="D20" s="418">
        <v>36</v>
      </c>
      <c r="E20" s="420"/>
      <c r="F20" s="330">
        <f t="shared" si="0"/>
        <v>0</v>
      </c>
    </row>
    <row r="21" spans="1:6" ht="13.5" customHeight="1">
      <c r="A21" s="349">
        <v>12</v>
      </c>
      <c r="B21" s="350" t="s">
        <v>121</v>
      </c>
      <c r="C21" s="392" t="s">
        <v>1533</v>
      </c>
      <c r="D21" s="418">
        <v>7</v>
      </c>
      <c r="E21" s="420"/>
      <c r="F21" s="330">
        <f t="shared" si="0"/>
        <v>0</v>
      </c>
    </row>
    <row r="22" spans="1:6" ht="13.5" customHeight="1">
      <c r="A22" s="349">
        <v>13</v>
      </c>
      <c r="B22" s="350" t="s">
        <v>122</v>
      </c>
      <c r="C22" s="392" t="s">
        <v>1533</v>
      </c>
      <c r="D22" s="418">
        <v>6</v>
      </c>
      <c r="E22" s="420"/>
      <c r="F22" s="330">
        <f t="shared" si="0"/>
        <v>0</v>
      </c>
    </row>
    <row r="23" spans="1:6" ht="13.5" customHeight="1">
      <c r="A23" s="349">
        <v>14</v>
      </c>
      <c r="B23" s="350" t="s">
        <v>41</v>
      </c>
      <c r="C23" s="392" t="s">
        <v>1626</v>
      </c>
      <c r="D23" s="418">
        <v>10</v>
      </c>
      <c r="E23" s="420"/>
      <c r="F23" s="330">
        <f t="shared" si="0"/>
        <v>0</v>
      </c>
    </row>
    <row r="24" spans="1:6" ht="13.5" customHeight="1">
      <c r="A24" s="349">
        <v>15</v>
      </c>
      <c r="B24" s="350" t="s">
        <v>123</v>
      </c>
      <c r="C24" s="392" t="s">
        <v>1626</v>
      </c>
      <c r="D24" s="418">
        <v>16</v>
      </c>
      <c r="E24" s="420"/>
      <c r="F24" s="330">
        <f t="shared" si="0"/>
        <v>0</v>
      </c>
    </row>
    <row r="25" spans="1:6" ht="13.5" customHeight="1">
      <c r="A25" s="349">
        <v>16</v>
      </c>
      <c r="B25" s="350" t="s">
        <v>124</v>
      </c>
      <c r="C25" s="392" t="s">
        <v>1626</v>
      </c>
      <c r="D25" s="418">
        <v>10</v>
      </c>
      <c r="E25" s="420"/>
      <c r="F25" s="330">
        <f t="shared" si="0"/>
        <v>0</v>
      </c>
    </row>
    <row r="26" spans="1:6" ht="13.5" customHeight="1">
      <c r="A26" s="349">
        <v>17</v>
      </c>
      <c r="B26" s="368" t="s">
        <v>130</v>
      </c>
      <c r="C26" s="393" t="s">
        <v>1530</v>
      </c>
      <c r="D26" s="418"/>
      <c r="E26" s="330"/>
      <c r="F26" s="367">
        <f>SUM(F19:F25)</f>
        <v>0</v>
      </c>
    </row>
    <row r="27" spans="1:6" ht="13.5" customHeight="1">
      <c r="A27" s="349"/>
      <c r="B27" s="350"/>
      <c r="C27" s="392"/>
      <c r="D27" s="418"/>
      <c r="E27" s="330"/>
      <c r="F27" s="330"/>
    </row>
    <row r="28" spans="1:6" ht="13.5" customHeight="1">
      <c r="A28" s="349"/>
      <c r="B28" s="350"/>
      <c r="C28" s="392"/>
      <c r="D28" s="418"/>
      <c r="E28" s="330"/>
      <c r="F28" s="330"/>
    </row>
    <row r="29" spans="1:6" ht="13.5" customHeight="1">
      <c r="A29" s="349">
        <v>18</v>
      </c>
      <c r="B29" s="368" t="s">
        <v>1241</v>
      </c>
      <c r="C29" s="392"/>
      <c r="D29" s="418"/>
      <c r="E29" s="330"/>
      <c r="F29" s="330"/>
    </row>
    <row r="30" spans="1:6" ht="13.5" customHeight="1">
      <c r="A30" s="349">
        <v>19</v>
      </c>
      <c r="B30" s="334" t="s">
        <v>379</v>
      </c>
      <c r="C30" s="392" t="s">
        <v>1632</v>
      </c>
      <c r="D30" s="418">
        <v>1</v>
      </c>
      <c r="E30" s="420"/>
      <c r="F30" s="330">
        <f t="shared" si="0"/>
        <v>0</v>
      </c>
    </row>
    <row r="31" spans="1:6" ht="13.5" customHeight="1">
      <c r="A31" s="349">
        <v>20</v>
      </c>
      <c r="B31" s="350" t="s">
        <v>125</v>
      </c>
      <c r="C31" s="392" t="s">
        <v>1533</v>
      </c>
      <c r="D31" s="418">
        <v>125</v>
      </c>
      <c r="E31" s="420"/>
      <c r="F31" s="330">
        <f t="shared" si="0"/>
        <v>0</v>
      </c>
    </row>
    <row r="32" spans="1:6" ht="13.5" customHeight="1">
      <c r="A32" s="349">
        <v>21</v>
      </c>
      <c r="B32" s="350" t="s">
        <v>126</v>
      </c>
      <c r="C32" s="392" t="s">
        <v>1626</v>
      </c>
      <c r="D32" s="418">
        <v>4</v>
      </c>
      <c r="E32" s="420"/>
      <c r="F32" s="330">
        <f t="shared" si="0"/>
        <v>0</v>
      </c>
    </row>
    <row r="33" spans="1:6" ht="13.5" customHeight="1">
      <c r="A33" s="349">
        <v>22</v>
      </c>
      <c r="B33" s="350" t="s">
        <v>127</v>
      </c>
      <c r="C33" s="392" t="s">
        <v>1626</v>
      </c>
      <c r="D33" s="418">
        <v>4</v>
      </c>
      <c r="E33" s="420"/>
      <c r="F33" s="330">
        <f t="shared" si="0"/>
        <v>0</v>
      </c>
    </row>
    <row r="34" spans="1:6" ht="13.5" customHeight="1">
      <c r="A34" s="349">
        <v>23</v>
      </c>
      <c r="B34" s="356" t="s">
        <v>56</v>
      </c>
      <c r="C34" s="394" t="s">
        <v>1632</v>
      </c>
      <c r="D34" s="438">
        <v>1</v>
      </c>
      <c r="E34" s="420"/>
      <c r="F34" s="330">
        <f t="shared" si="0"/>
        <v>0</v>
      </c>
    </row>
    <row r="35" spans="1:6" ht="13.5" customHeight="1">
      <c r="A35" s="349">
        <v>24</v>
      </c>
      <c r="B35" s="353" t="s">
        <v>57</v>
      </c>
      <c r="C35" s="395" t="s">
        <v>1632</v>
      </c>
      <c r="D35" s="439">
        <v>1</v>
      </c>
      <c r="E35" s="420"/>
      <c r="F35" s="330">
        <f t="shared" si="0"/>
        <v>0</v>
      </c>
    </row>
    <row r="36" spans="1:6" ht="13.5" customHeight="1">
      <c r="A36" s="349">
        <v>25</v>
      </c>
      <c r="B36" s="353" t="s">
        <v>378</v>
      </c>
      <c r="C36" s="395" t="s">
        <v>1632</v>
      </c>
      <c r="D36" s="439">
        <v>1</v>
      </c>
      <c r="E36" s="420"/>
      <c r="F36" s="330">
        <f t="shared" si="0"/>
        <v>0</v>
      </c>
    </row>
    <row r="37" spans="1:6" ht="13.5" customHeight="1">
      <c r="A37" s="349">
        <v>26</v>
      </c>
      <c r="B37" s="353" t="s">
        <v>128</v>
      </c>
      <c r="C37" s="395" t="s">
        <v>1632</v>
      </c>
      <c r="D37" s="439">
        <v>1</v>
      </c>
      <c r="E37" s="419"/>
      <c r="F37" s="330">
        <f t="shared" si="0"/>
        <v>0</v>
      </c>
    </row>
    <row r="38" spans="1:6" ht="13.5" customHeight="1">
      <c r="A38" s="349">
        <v>27</v>
      </c>
      <c r="B38" s="353" t="s">
        <v>61</v>
      </c>
      <c r="C38" s="395" t="s">
        <v>1632</v>
      </c>
      <c r="D38" s="439">
        <v>1</v>
      </c>
      <c r="E38" s="420"/>
      <c r="F38" s="330">
        <f t="shared" si="0"/>
        <v>0</v>
      </c>
    </row>
    <row r="39" spans="1:6" ht="13.5" customHeight="1">
      <c r="A39" s="349">
        <v>28</v>
      </c>
      <c r="B39" s="427" t="s">
        <v>62</v>
      </c>
      <c r="C39" s="428" t="s">
        <v>1632</v>
      </c>
      <c r="D39" s="440">
        <v>1</v>
      </c>
      <c r="E39" s="422"/>
      <c r="F39" s="330">
        <f t="shared" si="0"/>
        <v>0</v>
      </c>
    </row>
    <row r="40" spans="1:6" ht="13.5" customHeight="1">
      <c r="A40" s="349">
        <v>29</v>
      </c>
      <c r="B40" s="368" t="s">
        <v>110</v>
      </c>
      <c r="C40" s="393" t="s">
        <v>1530</v>
      </c>
      <c r="D40" s="418"/>
      <c r="E40" s="422"/>
      <c r="F40" s="367">
        <f>SUM(F28:F39)</f>
        <v>0</v>
      </c>
    </row>
    <row r="41" spans="1:6" ht="13.5" customHeight="1">
      <c r="A41" s="349"/>
      <c r="B41" s="353"/>
      <c r="C41" s="395"/>
      <c r="D41" s="439"/>
      <c r="E41" s="330"/>
      <c r="F41" s="330"/>
    </row>
    <row r="42" spans="1:6" ht="13.5" customHeight="1">
      <c r="A42" s="349"/>
      <c r="B42" s="354"/>
      <c r="C42" s="394"/>
      <c r="D42" s="438"/>
      <c r="E42" s="330"/>
      <c r="F42" s="330"/>
    </row>
    <row r="44" spans="1:8" s="358" customFormat="1" ht="12.75">
      <c r="A44" s="325"/>
      <c r="B44" s="357"/>
      <c r="C44" s="371"/>
      <c r="D44" s="430"/>
      <c r="E44" s="325"/>
      <c r="F44" s="325"/>
      <c r="G44" s="325"/>
      <c r="H44" s="325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&amp;C&amp;A&amp;RStránka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05"/>
  <sheetViews>
    <sheetView workbookViewId="0" topLeftCell="A1">
      <selection activeCell="E9" sqref="E9:E111"/>
    </sheetView>
  </sheetViews>
  <sheetFormatPr defaultColWidth="9.140625" defaultRowHeight="12.75"/>
  <cols>
    <col min="1" max="1" width="9.57421875" style="325" customWidth="1"/>
    <col min="2" max="2" width="43.7109375" style="389" customWidth="1"/>
    <col min="3" max="3" width="5.28125" style="371" customWidth="1"/>
    <col min="4" max="4" width="7.57421875" style="430" customWidth="1"/>
    <col min="5" max="5" width="9.140625" style="325" customWidth="1"/>
    <col min="6" max="6" width="11.421875" style="325" customWidth="1"/>
    <col min="7" max="16384" width="9.140625" style="325" customWidth="1"/>
  </cols>
  <sheetData>
    <row r="1" spans="1:8" ht="12.75">
      <c r="A1" s="339" t="s">
        <v>727</v>
      </c>
      <c r="B1" s="380" t="s">
        <v>821</v>
      </c>
      <c r="C1" s="390"/>
      <c r="H1" s="340"/>
    </row>
    <row r="2" spans="1:8" ht="12.75">
      <c r="A2" s="339"/>
      <c r="B2" s="339"/>
      <c r="C2" s="390"/>
      <c r="H2" s="340"/>
    </row>
    <row r="3" spans="1:8" ht="25.5">
      <c r="A3" s="339" t="s">
        <v>822</v>
      </c>
      <c r="B3" s="339" t="s">
        <v>823</v>
      </c>
      <c r="C3" s="390"/>
      <c r="G3" s="341"/>
      <c r="H3" s="342"/>
    </row>
    <row r="4" spans="1:8" ht="12.75">
      <c r="A4" s="339" t="s">
        <v>731</v>
      </c>
      <c r="B4" s="329" t="s">
        <v>732</v>
      </c>
      <c r="C4" s="390"/>
      <c r="H4" s="342"/>
    </row>
    <row r="5" spans="1:7" ht="12.75">
      <c r="A5" s="339" t="s">
        <v>824</v>
      </c>
      <c r="B5" s="396">
        <v>0</v>
      </c>
      <c r="C5" s="390"/>
      <c r="G5" s="345"/>
    </row>
    <row r="6" spans="1:7" ht="18">
      <c r="A6" s="346"/>
      <c r="B6" s="397"/>
      <c r="C6" s="390"/>
      <c r="G6" s="345"/>
    </row>
    <row r="7" spans="1:7" ht="39" customHeight="1">
      <c r="A7" s="364" t="s">
        <v>1465</v>
      </c>
      <c r="B7" s="362" t="s">
        <v>1467</v>
      </c>
      <c r="C7" s="362" t="s">
        <v>1468</v>
      </c>
      <c r="D7" s="431" t="s">
        <v>1469</v>
      </c>
      <c r="E7" s="365" t="s">
        <v>1475</v>
      </c>
      <c r="F7" s="366" t="s">
        <v>1476</v>
      </c>
      <c r="G7" s="345"/>
    </row>
    <row r="8" spans="1:6" ht="12.75">
      <c r="A8" s="349">
        <v>1</v>
      </c>
      <c r="B8" s="398" t="s">
        <v>733</v>
      </c>
      <c r="C8" s="348"/>
      <c r="D8" s="432"/>
      <c r="E8" s="330"/>
      <c r="F8" s="330"/>
    </row>
    <row r="9" spans="1:6" ht="15.75" customHeight="1">
      <c r="A9" s="349">
        <v>2</v>
      </c>
      <c r="B9" s="350" t="s">
        <v>825</v>
      </c>
      <c r="C9" s="392" t="s">
        <v>1626</v>
      </c>
      <c r="D9" s="433">
        <v>1</v>
      </c>
      <c r="E9" s="420"/>
      <c r="F9" s="330">
        <f>D9*E9</f>
        <v>0</v>
      </c>
    </row>
    <row r="10" spans="1:6" ht="26.25" customHeight="1">
      <c r="A10" s="349">
        <v>3</v>
      </c>
      <c r="B10" s="350" t="s">
        <v>826</v>
      </c>
      <c r="C10" s="392" t="s">
        <v>1626</v>
      </c>
      <c r="D10" s="433">
        <v>6</v>
      </c>
      <c r="E10" s="420"/>
      <c r="F10" s="330">
        <f aca="true" t="shared" si="0" ref="F10:F74">D10*E10</f>
        <v>0</v>
      </c>
    </row>
    <row r="11" spans="1:6" ht="38.25" customHeight="1">
      <c r="A11" s="349">
        <v>4</v>
      </c>
      <c r="B11" s="350" t="s">
        <v>827</v>
      </c>
      <c r="C11" s="392" t="s">
        <v>1626</v>
      </c>
      <c r="D11" s="433">
        <v>1</v>
      </c>
      <c r="E11" s="420"/>
      <c r="F11" s="330">
        <f t="shared" si="0"/>
        <v>0</v>
      </c>
    </row>
    <row r="12" spans="1:6" ht="50.25" customHeight="1">
      <c r="A12" s="349">
        <v>5</v>
      </c>
      <c r="B12" s="350" t="s">
        <v>828</v>
      </c>
      <c r="C12" s="392" t="s">
        <v>1626</v>
      </c>
      <c r="D12" s="433">
        <v>1</v>
      </c>
      <c r="E12" s="420"/>
      <c r="F12" s="330">
        <f t="shared" si="0"/>
        <v>0</v>
      </c>
    </row>
    <row r="13" spans="1:6" ht="15.75" customHeight="1">
      <c r="A13" s="349">
        <v>6</v>
      </c>
      <c r="B13" s="398" t="s">
        <v>105</v>
      </c>
      <c r="C13" s="393" t="s">
        <v>1530</v>
      </c>
      <c r="D13" s="433"/>
      <c r="E13" s="330"/>
      <c r="F13" s="367">
        <f>SUM(F9:F12)</f>
        <v>0</v>
      </c>
    </row>
    <row r="14" spans="1:6" ht="15.75" customHeight="1">
      <c r="A14" s="349"/>
      <c r="B14" s="350"/>
      <c r="C14" s="392"/>
      <c r="D14" s="433"/>
      <c r="E14" s="330"/>
      <c r="F14" s="330"/>
    </row>
    <row r="15" spans="1:6" ht="15.75" customHeight="1">
      <c r="A15" s="349"/>
      <c r="B15" s="350"/>
      <c r="C15" s="392"/>
      <c r="D15" s="433"/>
      <c r="E15" s="330"/>
      <c r="F15" s="330"/>
    </row>
    <row r="16" spans="1:6" ht="27" customHeight="1">
      <c r="A16" s="349">
        <v>7</v>
      </c>
      <c r="B16" s="398" t="s">
        <v>829</v>
      </c>
      <c r="C16" s="392"/>
      <c r="D16" s="433"/>
      <c r="E16" s="330"/>
      <c r="F16" s="330"/>
    </row>
    <row r="17" spans="1:6" ht="30" customHeight="1">
      <c r="A17" s="349">
        <v>8</v>
      </c>
      <c r="B17" s="350" t="s">
        <v>830</v>
      </c>
      <c r="C17" s="392" t="s">
        <v>1626</v>
      </c>
      <c r="D17" s="418">
        <v>1</v>
      </c>
      <c r="E17" s="420"/>
      <c r="F17" s="330">
        <f t="shared" si="0"/>
        <v>0</v>
      </c>
    </row>
    <row r="18" spans="1:6" ht="15.75" customHeight="1">
      <c r="A18" s="349">
        <v>9</v>
      </c>
      <c r="B18" s="350" t="s">
        <v>831</v>
      </c>
      <c r="C18" s="392" t="s">
        <v>1626</v>
      </c>
      <c r="D18" s="418">
        <v>1</v>
      </c>
      <c r="E18" s="420"/>
      <c r="F18" s="330">
        <f t="shared" si="0"/>
        <v>0</v>
      </c>
    </row>
    <row r="19" spans="1:6" ht="15.75" customHeight="1">
      <c r="A19" s="349">
        <v>10</v>
      </c>
      <c r="B19" s="350" t="s">
        <v>832</v>
      </c>
      <c r="C19" s="392" t="s">
        <v>1626</v>
      </c>
      <c r="D19" s="418">
        <v>1</v>
      </c>
      <c r="E19" s="420"/>
      <c r="F19" s="330">
        <f t="shared" si="0"/>
        <v>0</v>
      </c>
    </row>
    <row r="20" spans="1:6" ht="15.75" customHeight="1">
      <c r="A20" s="349">
        <v>11</v>
      </c>
      <c r="B20" s="350" t="s">
        <v>833</v>
      </c>
      <c r="C20" s="392" t="s">
        <v>1626</v>
      </c>
      <c r="D20" s="418">
        <v>3</v>
      </c>
      <c r="E20" s="420"/>
      <c r="F20" s="330">
        <f t="shared" si="0"/>
        <v>0</v>
      </c>
    </row>
    <row r="21" spans="1:6" ht="15.75" customHeight="1">
      <c r="A21" s="349">
        <v>12</v>
      </c>
      <c r="B21" s="350" t="s">
        <v>834</v>
      </c>
      <c r="C21" s="392" t="s">
        <v>1626</v>
      </c>
      <c r="D21" s="418">
        <v>1</v>
      </c>
      <c r="E21" s="420"/>
      <c r="F21" s="330">
        <f t="shared" si="0"/>
        <v>0</v>
      </c>
    </row>
    <row r="22" spans="1:6" ht="15.75" customHeight="1">
      <c r="A22" s="349">
        <v>13</v>
      </c>
      <c r="B22" s="350" t="s">
        <v>835</v>
      </c>
      <c r="C22" s="392" t="s">
        <v>1626</v>
      </c>
      <c r="D22" s="418">
        <v>4</v>
      </c>
      <c r="E22" s="420"/>
      <c r="F22" s="330">
        <f t="shared" si="0"/>
        <v>0</v>
      </c>
    </row>
    <row r="23" spans="1:6" ht="15.75" customHeight="1">
      <c r="A23" s="349">
        <v>14</v>
      </c>
      <c r="B23" s="350" t="s">
        <v>0</v>
      </c>
      <c r="C23" s="392" t="s">
        <v>1626</v>
      </c>
      <c r="D23" s="418">
        <v>9</v>
      </c>
      <c r="E23" s="420"/>
      <c r="F23" s="330">
        <f t="shared" si="0"/>
        <v>0</v>
      </c>
    </row>
    <row r="24" spans="1:6" ht="41.25" customHeight="1">
      <c r="A24" s="349">
        <v>15</v>
      </c>
      <c r="B24" s="350" t="s">
        <v>1</v>
      </c>
      <c r="C24" s="392" t="s">
        <v>1626</v>
      </c>
      <c r="D24" s="418">
        <v>7</v>
      </c>
      <c r="E24" s="420"/>
      <c r="F24" s="330">
        <f t="shared" si="0"/>
        <v>0</v>
      </c>
    </row>
    <row r="25" spans="1:6" ht="42.75" customHeight="1">
      <c r="A25" s="349">
        <v>16</v>
      </c>
      <c r="B25" s="350" t="s">
        <v>2</v>
      </c>
      <c r="C25" s="392" t="s">
        <v>1626</v>
      </c>
      <c r="D25" s="418">
        <v>3</v>
      </c>
      <c r="E25" s="420"/>
      <c r="F25" s="330">
        <f t="shared" si="0"/>
        <v>0</v>
      </c>
    </row>
    <row r="26" spans="1:6" ht="15.75" customHeight="1">
      <c r="A26" s="349">
        <v>17</v>
      </c>
      <c r="B26" s="350" t="s">
        <v>3</v>
      </c>
      <c r="C26" s="392" t="s">
        <v>1626</v>
      </c>
      <c r="D26" s="418">
        <v>9</v>
      </c>
      <c r="E26" s="420"/>
      <c r="F26" s="330">
        <f t="shared" si="0"/>
        <v>0</v>
      </c>
    </row>
    <row r="27" spans="1:6" ht="15.75" customHeight="1">
      <c r="A27" s="349">
        <v>19</v>
      </c>
      <c r="B27" s="350"/>
      <c r="C27" s="392"/>
      <c r="D27" s="418"/>
      <c r="E27" s="420"/>
      <c r="F27" s="330">
        <f t="shared" si="0"/>
        <v>0</v>
      </c>
    </row>
    <row r="28" spans="1:6" ht="15.75" customHeight="1">
      <c r="A28" s="349">
        <v>20</v>
      </c>
      <c r="B28" s="350" t="s">
        <v>4</v>
      </c>
      <c r="C28" s="392" t="s">
        <v>1626</v>
      </c>
      <c r="D28" s="418">
        <v>15</v>
      </c>
      <c r="E28" s="420"/>
      <c r="F28" s="330">
        <f t="shared" si="0"/>
        <v>0</v>
      </c>
    </row>
    <row r="29" spans="1:6" ht="15.75" customHeight="1">
      <c r="A29" s="349">
        <v>21</v>
      </c>
      <c r="B29" s="350" t="s">
        <v>5</v>
      </c>
      <c r="C29" s="392" t="s">
        <v>1626</v>
      </c>
      <c r="D29" s="418">
        <v>6</v>
      </c>
      <c r="E29" s="420"/>
      <c r="F29" s="330">
        <f t="shared" si="0"/>
        <v>0</v>
      </c>
    </row>
    <row r="30" spans="1:6" ht="15.75" customHeight="1">
      <c r="A30" s="349">
        <v>22</v>
      </c>
      <c r="B30" s="350" t="s">
        <v>6</v>
      </c>
      <c r="C30" s="392" t="s">
        <v>1626</v>
      </c>
      <c r="D30" s="418">
        <v>3</v>
      </c>
      <c r="E30" s="420"/>
      <c r="F30" s="330">
        <f t="shared" si="0"/>
        <v>0</v>
      </c>
    </row>
    <row r="31" spans="1:6" ht="15.75" customHeight="1">
      <c r="A31" s="349">
        <v>23</v>
      </c>
      <c r="B31" s="350" t="s">
        <v>7</v>
      </c>
      <c r="C31" s="392" t="s">
        <v>1626</v>
      </c>
      <c r="D31" s="418">
        <v>3</v>
      </c>
      <c r="E31" s="420"/>
      <c r="F31" s="330">
        <f t="shared" si="0"/>
        <v>0</v>
      </c>
    </row>
    <row r="32" spans="1:6" ht="15.75" customHeight="1">
      <c r="A32" s="349">
        <v>24</v>
      </c>
      <c r="B32" s="350" t="s">
        <v>8</v>
      </c>
      <c r="C32" s="392" t="s">
        <v>1626</v>
      </c>
      <c r="D32" s="418">
        <v>3</v>
      </c>
      <c r="E32" s="420"/>
      <c r="F32" s="330">
        <f t="shared" si="0"/>
        <v>0</v>
      </c>
    </row>
    <row r="33" spans="1:6" ht="15.75" customHeight="1">
      <c r="A33" s="349">
        <v>25</v>
      </c>
      <c r="B33" s="398" t="s">
        <v>132</v>
      </c>
      <c r="C33" s="393" t="s">
        <v>1530</v>
      </c>
      <c r="D33" s="433"/>
      <c r="E33" s="420"/>
      <c r="F33" s="367">
        <f>SUM(F17:F32)</f>
        <v>0</v>
      </c>
    </row>
    <row r="34" spans="1:6" ht="15.75" customHeight="1">
      <c r="A34" s="349"/>
      <c r="B34" s="350"/>
      <c r="C34" s="392"/>
      <c r="D34" s="433"/>
      <c r="E34" s="330"/>
      <c r="F34" s="330"/>
    </row>
    <row r="35" spans="1:6" ht="15.75" customHeight="1">
      <c r="A35" s="349"/>
      <c r="B35" s="350"/>
      <c r="C35" s="392"/>
      <c r="D35" s="433"/>
      <c r="E35" s="330"/>
      <c r="F35" s="330"/>
    </row>
    <row r="36" spans="1:6" ht="12.75">
      <c r="A36" s="349">
        <v>25</v>
      </c>
      <c r="B36" s="398" t="s">
        <v>9</v>
      </c>
      <c r="C36" s="395"/>
      <c r="D36" s="434"/>
      <c r="E36" s="330"/>
      <c r="F36" s="330"/>
    </row>
    <row r="37" spans="1:6" ht="12.75">
      <c r="A37" s="349">
        <v>26</v>
      </c>
      <c r="B37" s="399" t="s">
        <v>10</v>
      </c>
      <c r="C37" s="378" t="s">
        <v>1533</v>
      </c>
      <c r="D37" s="435">
        <v>12</v>
      </c>
      <c r="E37" s="420"/>
      <c r="F37" s="330">
        <f t="shared" si="0"/>
        <v>0</v>
      </c>
    </row>
    <row r="38" spans="1:6" ht="12.75">
      <c r="A38" s="349">
        <v>27</v>
      </c>
      <c r="B38" s="399" t="s">
        <v>11</v>
      </c>
      <c r="C38" s="378" t="s">
        <v>1533</v>
      </c>
      <c r="D38" s="435">
        <v>12</v>
      </c>
      <c r="E38" s="420"/>
      <c r="F38" s="330">
        <f t="shared" si="0"/>
        <v>0</v>
      </c>
    </row>
    <row r="39" spans="1:6" ht="12.75">
      <c r="A39" s="349">
        <v>28</v>
      </c>
      <c r="B39" s="399" t="s">
        <v>12</v>
      </c>
      <c r="C39" s="378" t="s">
        <v>1533</v>
      </c>
      <c r="D39" s="435">
        <v>70</v>
      </c>
      <c r="E39" s="420"/>
      <c r="F39" s="330">
        <f t="shared" si="0"/>
        <v>0</v>
      </c>
    </row>
    <row r="40" spans="1:6" ht="12.75">
      <c r="A40" s="349">
        <v>29</v>
      </c>
      <c r="B40" s="400" t="s">
        <v>13</v>
      </c>
      <c r="C40" s="378" t="s">
        <v>1533</v>
      </c>
      <c r="D40" s="435">
        <v>18</v>
      </c>
      <c r="E40" s="420"/>
      <c r="F40" s="330">
        <f t="shared" si="0"/>
        <v>0</v>
      </c>
    </row>
    <row r="41" spans="1:6" ht="12.75">
      <c r="A41" s="349">
        <v>30</v>
      </c>
      <c r="B41" s="399" t="s">
        <v>14</v>
      </c>
      <c r="C41" s="378" t="s">
        <v>1533</v>
      </c>
      <c r="D41" s="435">
        <v>76</v>
      </c>
      <c r="E41" s="420"/>
      <c r="F41" s="330">
        <f t="shared" si="0"/>
        <v>0</v>
      </c>
    </row>
    <row r="42" spans="1:6" ht="12.75">
      <c r="A42" s="349">
        <v>31</v>
      </c>
      <c r="B42" s="399" t="s">
        <v>15</v>
      </c>
      <c r="C42" s="378" t="s">
        <v>1533</v>
      </c>
      <c r="D42" s="435">
        <v>152.4</v>
      </c>
      <c r="E42" s="420"/>
      <c r="F42" s="330">
        <f t="shared" si="0"/>
        <v>0</v>
      </c>
    </row>
    <row r="43" spans="1:6" ht="12.75">
      <c r="A43" s="349">
        <v>32</v>
      </c>
      <c r="B43" s="399" t="s">
        <v>16</v>
      </c>
      <c r="C43" s="378" t="s">
        <v>1533</v>
      </c>
      <c r="D43" s="435">
        <v>12</v>
      </c>
      <c r="E43" s="420"/>
      <c r="F43" s="330">
        <f t="shared" si="0"/>
        <v>0</v>
      </c>
    </row>
    <row r="44" spans="1:6" ht="12.75">
      <c r="A44" s="349">
        <v>33</v>
      </c>
      <c r="B44" s="399" t="s">
        <v>17</v>
      </c>
      <c r="C44" s="378" t="s">
        <v>1533</v>
      </c>
      <c r="D44" s="435">
        <v>12</v>
      </c>
      <c r="E44" s="420"/>
      <c r="F44" s="330">
        <f t="shared" si="0"/>
        <v>0</v>
      </c>
    </row>
    <row r="45" spans="1:6" ht="12.75">
      <c r="A45" s="349">
        <v>34</v>
      </c>
      <c r="B45" s="399" t="s">
        <v>18</v>
      </c>
      <c r="C45" s="378" t="s">
        <v>1533</v>
      </c>
      <c r="D45" s="435">
        <v>48</v>
      </c>
      <c r="E45" s="420"/>
      <c r="F45" s="330">
        <f t="shared" si="0"/>
        <v>0</v>
      </c>
    </row>
    <row r="46" spans="1:6" ht="12.75">
      <c r="A46" s="349">
        <v>35</v>
      </c>
      <c r="B46" s="399" t="s">
        <v>19</v>
      </c>
      <c r="C46" s="378" t="s">
        <v>1533</v>
      </c>
      <c r="D46" s="435">
        <v>60</v>
      </c>
      <c r="E46" s="420"/>
      <c r="F46" s="330">
        <f t="shared" si="0"/>
        <v>0</v>
      </c>
    </row>
    <row r="47" spans="1:6" ht="12.75">
      <c r="A47" s="349">
        <v>36</v>
      </c>
      <c r="B47" s="400" t="s">
        <v>20</v>
      </c>
      <c r="C47" s="378" t="s">
        <v>1533</v>
      </c>
      <c r="D47" s="435">
        <v>144</v>
      </c>
      <c r="E47" s="420"/>
      <c r="F47" s="330">
        <f t="shared" si="0"/>
        <v>0</v>
      </c>
    </row>
    <row r="48" spans="1:6" ht="12.75">
      <c r="A48" s="349">
        <v>37</v>
      </c>
      <c r="B48" s="400" t="s">
        <v>21</v>
      </c>
      <c r="C48" s="378" t="s">
        <v>1533</v>
      </c>
      <c r="D48" s="435">
        <v>18</v>
      </c>
      <c r="E48" s="420"/>
      <c r="F48" s="330">
        <f t="shared" si="0"/>
        <v>0</v>
      </c>
    </row>
    <row r="49" spans="1:6" ht="12.75">
      <c r="A49" s="349">
        <v>38</v>
      </c>
      <c r="B49" s="400" t="s">
        <v>22</v>
      </c>
      <c r="C49" s="378" t="s">
        <v>1533</v>
      </c>
      <c r="D49" s="435">
        <v>60</v>
      </c>
      <c r="E49" s="420"/>
      <c r="F49" s="330">
        <f t="shared" si="0"/>
        <v>0</v>
      </c>
    </row>
    <row r="50" spans="1:6" ht="12.75">
      <c r="A50" s="349">
        <v>39</v>
      </c>
      <c r="B50" s="400"/>
      <c r="C50" s="394"/>
      <c r="D50" s="436"/>
      <c r="E50" s="420"/>
      <c r="F50" s="330">
        <f t="shared" si="0"/>
        <v>0</v>
      </c>
    </row>
    <row r="51" spans="1:6" ht="12.75">
      <c r="A51" s="349">
        <v>40</v>
      </c>
      <c r="B51" s="400" t="s">
        <v>23</v>
      </c>
      <c r="C51" s="394" t="s">
        <v>1533</v>
      </c>
      <c r="D51" s="436">
        <v>30</v>
      </c>
      <c r="E51" s="420"/>
      <c r="F51" s="330">
        <f t="shared" si="0"/>
        <v>0</v>
      </c>
    </row>
    <row r="52" spans="1:6" ht="12.75">
      <c r="A52" s="349">
        <v>41</v>
      </c>
      <c r="B52" s="400" t="s">
        <v>24</v>
      </c>
      <c r="C52" s="394" t="s">
        <v>1626</v>
      </c>
      <c r="D52" s="436">
        <v>30</v>
      </c>
      <c r="E52" s="420"/>
      <c r="F52" s="330">
        <f t="shared" si="0"/>
        <v>0</v>
      </c>
    </row>
    <row r="53" spans="1:6" ht="12.75">
      <c r="A53" s="349">
        <v>42</v>
      </c>
      <c r="B53" s="400" t="s">
        <v>25</v>
      </c>
      <c r="C53" s="394" t="s">
        <v>1626</v>
      </c>
      <c r="D53" s="436">
        <v>4</v>
      </c>
      <c r="E53" s="420"/>
      <c r="F53" s="330">
        <f t="shared" si="0"/>
        <v>0</v>
      </c>
    </row>
    <row r="54" spans="1:6" ht="12.75">
      <c r="A54" s="349">
        <v>43</v>
      </c>
      <c r="B54" s="400"/>
      <c r="C54" s="394"/>
      <c r="D54" s="436"/>
      <c r="E54" s="420"/>
      <c r="F54" s="330">
        <f t="shared" si="0"/>
        <v>0</v>
      </c>
    </row>
    <row r="55" spans="1:6" ht="12.75">
      <c r="A55" s="349">
        <v>44</v>
      </c>
      <c r="B55" s="400" t="s">
        <v>26</v>
      </c>
      <c r="C55" s="394" t="s">
        <v>1533</v>
      </c>
      <c r="D55" s="436">
        <v>10</v>
      </c>
      <c r="E55" s="420"/>
      <c r="F55" s="330">
        <f t="shared" si="0"/>
        <v>0</v>
      </c>
    </row>
    <row r="56" spans="1:6" ht="12.75">
      <c r="A56" s="349">
        <v>45</v>
      </c>
      <c r="B56" s="400"/>
      <c r="C56" s="394"/>
      <c r="D56" s="436"/>
      <c r="E56" s="420"/>
      <c r="F56" s="330">
        <f t="shared" si="0"/>
        <v>0</v>
      </c>
    </row>
    <row r="57" spans="1:6" ht="12.75">
      <c r="A57" s="349">
        <v>46</v>
      </c>
      <c r="B57" s="401" t="s">
        <v>27</v>
      </c>
      <c r="C57" s="394" t="s">
        <v>1626</v>
      </c>
      <c r="D57" s="436">
        <v>3</v>
      </c>
      <c r="E57" s="420"/>
      <c r="F57" s="330">
        <f t="shared" si="0"/>
        <v>0</v>
      </c>
    </row>
    <row r="58" spans="1:6" ht="12.75">
      <c r="A58" s="349">
        <v>47</v>
      </c>
      <c r="B58" s="401" t="s">
        <v>28</v>
      </c>
      <c r="C58" s="394" t="s">
        <v>1626</v>
      </c>
      <c r="D58" s="436">
        <v>1</v>
      </c>
      <c r="E58" s="420"/>
      <c r="F58" s="330">
        <f t="shared" si="0"/>
        <v>0</v>
      </c>
    </row>
    <row r="59" spans="1:6" ht="12.75">
      <c r="A59" s="349">
        <v>48</v>
      </c>
      <c r="B59" s="401" t="s">
        <v>29</v>
      </c>
      <c r="C59" s="394" t="s">
        <v>1626</v>
      </c>
      <c r="D59" s="436">
        <v>5</v>
      </c>
      <c r="E59" s="420"/>
      <c r="F59" s="330">
        <f t="shared" si="0"/>
        <v>0</v>
      </c>
    </row>
    <row r="60" spans="1:6" ht="12.75">
      <c r="A60" s="349">
        <v>49</v>
      </c>
      <c r="B60" s="401" t="s">
        <v>30</v>
      </c>
      <c r="C60" s="394" t="s">
        <v>1626</v>
      </c>
      <c r="D60" s="436">
        <v>15</v>
      </c>
      <c r="E60" s="420"/>
      <c r="F60" s="330">
        <f t="shared" si="0"/>
        <v>0</v>
      </c>
    </row>
    <row r="61" spans="1:6" ht="12.75">
      <c r="A61" s="349">
        <v>50</v>
      </c>
      <c r="B61" s="398" t="s">
        <v>9</v>
      </c>
      <c r="C61" s="373" t="s">
        <v>1530</v>
      </c>
      <c r="D61" s="437"/>
      <c r="E61" s="330"/>
      <c r="F61" s="367">
        <f>SUM(F37:F60)</f>
        <v>0</v>
      </c>
    </row>
    <row r="62" spans="1:6" ht="12.75">
      <c r="A62" s="349"/>
      <c r="B62" s="385"/>
      <c r="C62" s="332"/>
      <c r="D62" s="437"/>
      <c r="E62" s="330"/>
      <c r="F62" s="330"/>
    </row>
    <row r="63" spans="1:6" ht="12.75">
      <c r="A63" s="349"/>
      <c r="B63" s="401"/>
      <c r="C63" s="394"/>
      <c r="D63" s="436"/>
      <c r="E63" s="330"/>
      <c r="F63" s="330"/>
    </row>
    <row r="64" spans="1:6" ht="12.75">
      <c r="A64" s="349">
        <v>51</v>
      </c>
      <c r="B64" s="398" t="s">
        <v>31</v>
      </c>
      <c r="C64" s="394"/>
      <c r="D64" s="436"/>
      <c r="E64" s="330"/>
      <c r="F64" s="330"/>
    </row>
    <row r="65" spans="1:6" ht="12.75">
      <c r="A65" s="349">
        <v>52</v>
      </c>
      <c r="B65" s="401" t="s">
        <v>32</v>
      </c>
      <c r="C65" s="394" t="s">
        <v>1533</v>
      </c>
      <c r="D65" s="436">
        <v>10</v>
      </c>
      <c r="E65" s="420"/>
      <c r="F65" s="330">
        <f t="shared" si="0"/>
        <v>0</v>
      </c>
    </row>
    <row r="66" spans="1:6" ht="12.75">
      <c r="A66" s="349">
        <v>53</v>
      </c>
      <c r="B66" s="401" t="s">
        <v>33</v>
      </c>
      <c r="C66" s="394" t="s">
        <v>1533</v>
      </c>
      <c r="D66" s="436">
        <v>120</v>
      </c>
      <c r="E66" s="420"/>
      <c r="F66" s="330">
        <f t="shared" si="0"/>
        <v>0</v>
      </c>
    </row>
    <row r="67" spans="1:6" ht="12.75">
      <c r="A67" s="349">
        <v>54</v>
      </c>
      <c r="B67" s="401" t="s">
        <v>34</v>
      </c>
      <c r="C67" s="394" t="s">
        <v>1533</v>
      </c>
      <c r="D67" s="436">
        <v>30</v>
      </c>
      <c r="E67" s="420"/>
      <c r="F67" s="330">
        <f t="shared" si="0"/>
        <v>0</v>
      </c>
    </row>
    <row r="68" spans="1:6" ht="12.75">
      <c r="A68" s="349">
        <v>55</v>
      </c>
      <c r="B68" s="401" t="s">
        <v>35</v>
      </c>
      <c r="C68" s="394" t="s">
        <v>1626</v>
      </c>
      <c r="D68" s="436">
        <v>150</v>
      </c>
      <c r="E68" s="420"/>
      <c r="F68" s="330">
        <f t="shared" si="0"/>
        <v>0</v>
      </c>
    </row>
    <row r="69" spans="1:6" ht="12.75">
      <c r="A69" s="349">
        <v>56</v>
      </c>
      <c r="B69" s="401" t="s">
        <v>36</v>
      </c>
      <c r="C69" s="394" t="s">
        <v>1626</v>
      </c>
      <c r="D69" s="436">
        <v>8</v>
      </c>
      <c r="E69" s="420"/>
      <c r="F69" s="330">
        <f t="shared" si="0"/>
        <v>0</v>
      </c>
    </row>
    <row r="70" spans="1:6" ht="12.75">
      <c r="A70" s="349">
        <v>57</v>
      </c>
      <c r="B70" s="401" t="s">
        <v>37</v>
      </c>
      <c r="C70" s="394" t="s">
        <v>1626</v>
      </c>
      <c r="D70" s="436">
        <v>34</v>
      </c>
      <c r="E70" s="420"/>
      <c r="F70" s="330">
        <f t="shared" si="0"/>
        <v>0</v>
      </c>
    </row>
    <row r="71" spans="1:6" ht="12.75">
      <c r="A71" s="349">
        <v>58</v>
      </c>
      <c r="B71" s="401" t="s">
        <v>38</v>
      </c>
      <c r="C71" s="394" t="s">
        <v>1626</v>
      </c>
      <c r="D71" s="436">
        <v>30</v>
      </c>
      <c r="E71" s="420"/>
      <c r="F71" s="330">
        <f t="shared" si="0"/>
        <v>0</v>
      </c>
    </row>
    <row r="72" spans="1:6" ht="12.75">
      <c r="A72" s="349">
        <v>59</v>
      </c>
      <c r="B72" s="401" t="s">
        <v>39</v>
      </c>
      <c r="C72" s="394" t="s">
        <v>1626</v>
      </c>
      <c r="D72" s="436">
        <v>16</v>
      </c>
      <c r="E72" s="420"/>
      <c r="F72" s="330">
        <f t="shared" si="0"/>
        <v>0</v>
      </c>
    </row>
    <row r="73" spans="1:6" ht="12.75">
      <c r="A73" s="349">
        <v>60</v>
      </c>
      <c r="B73" s="401" t="s">
        <v>40</v>
      </c>
      <c r="C73" s="394" t="s">
        <v>1626</v>
      </c>
      <c r="D73" s="436">
        <v>10</v>
      </c>
      <c r="E73" s="420"/>
      <c r="F73" s="330">
        <f t="shared" si="0"/>
        <v>0</v>
      </c>
    </row>
    <row r="74" spans="1:6" ht="12.75">
      <c r="A74" s="349">
        <v>61</v>
      </c>
      <c r="B74" s="401" t="s">
        <v>41</v>
      </c>
      <c r="C74" s="394" t="s">
        <v>1626</v>
      </c>
      <c r="D74" s="436">
        <v>70</v>
      </c>
      <c r="E74" s="420"/>
      <c r="F74" s="330">
        <f t="shared" si="0"/>
        <v>0</v>
      </c>
    </row>
    <row r="75" spans="1:6" ht="12.75">
      <c r="A75" s="349">
        <v>62</v>
      </c>
      <c r="B75" s="401" t="s">
        <v>42</v>
      </c>
      <c r="C75" s="394" t="s">
        <v>1626</v>
      </c>
      <c r="D75" s="436">
        <v>30</v>
      </c>
      <c r="E75" s="420"/>
      <c r="F75" s="330">
        <f aca="true" t="shared" si="1" ref="F75:F99">D75*E75</f>
        <v>0</v>
      </c>
    </row>
    <row r="76" spans="1:6" ht="24.75" customHeight="1">
      <c r="A76" s="349">
        <v>63</v>
      </c>
      <c r="B76" s="401" t="s">
        <v>43</v>
      </c>
      <c r="C76" s="394" t="s">
        <v>1533</v>
      </c>
      <c r="D76" s="436">
        <v>50</v>
      </c>
      <c r="E76" s="420"/>
      <c r="F76" s="330">
        <f t="shared" si="1"/>
        <v>0</v>
      </c>
    </row>
    <row r="77" spans="1:6" ht="24.75" customHeight="1">
      <c r="A77" s="349">
        <v>64</v>
      </c>
      <c r="B77" s="401" t="s">
        <v>44</v>
      </c>
      <c r="C77" s="394" t="s">
        <v>1533</v>
      </c>
      <c r="D77" s="436">
        <v>60</v>
      </c>
      <c r="E77" s="420"/>
      <c r="F77" s="330">
        <f t="shared" si="1"/>
        <v>0</v>
      </c>
    </row>
    <row r="78" spans="1:6" ht="12.75">
      <c r="A78" s="349">
        <v>65</v>
      </c>
      <c r="B78" s="401" t="s">
        <v>45</v>
      </c>
      <c r="C78" s="394" t="s">
        <v>1533</v>
      </c>
      <c r="D78" s="436">
        <v>15</v>
      </c>
      <c r="E78" s="420"/>
      <c r="F78" s="330">
        <f t="shared" si="1"/>
        <v>0</v>
      </c>
    </row>
    <row r="79" spans="1:6" ht="12.75">
      <c r="A79" s="349">
        <v>66</v>
      </c>
      <c r="B79" s="401" t="s">
        <v>46</v>
      </c>
      <c r="C79" s="394" t="s">
        <v>1533</v>
      </c>
      <c r="D79" s="436">
        <v>6</v>
      </c>
      <c r="E79" s="420"/>
      <c r="F79" s="330">
        <f t="shared" si="1"/>
        <v>0</v>
      </c>
    </row>
    <row r="80" spans="1:6" ht="12.75">
      <c r="A80" s="349">
        <v>67</v>
      </c>
      <c r="B80" s="398" t="s">
        <v>130</v>
      </c>
      <c r="C80" s="373" t="s">
        <v>1530</v>
      </c>
      <c r="D80" s="437"/>
      <c r="E80" s="330"/>
      <c r="F80" s="367">
        <f>SUM(F65:F79)</f>
        <v>0</v>
      </c>
    </row>
    <row r="81" spans="1:6" ht="12.75">
      <c r="A81" s="349"/>
      <c r="B81" s="401"/>
      <c r="C81" s="394"/>
      <c r="D81" s="436"/>
      <c r="E81" s="330"/>
      <c r="F81" s="330"/>
    </row>
    <row r="82" spans="1:6" ht="12.75">
      <c r="A82" s="349"/>
      <c r="B82" s="401"/>
      <c r="C82" s="394"/>
      <c r="D82" s="436"/>
      <c r="E82" s="330"/>
      <c r="F82" s="330"/>
    </row>
    <row r="83" spans="1:6" ht="12.75">
      <c r="A83" s="349">
        <v>68</v>
      </c>
      <c r="B83" s="398" t="s">
        <v>47</v>
      </c>
      <c r="C83" s="394"/>
      <c r="D83" s="436"/>
      <c r="E83" s="330"/>
      <c r="F83" s="330"/>
    </row>
    <row r="84" spans="1:6" ht="25.5">
      <c r="A84" s="349">
        <v>69</v>
      </c>
      <c r="B84" s="401" t="s">
        <v>48</v>
      </c>
      <c r="C84" s="394" t="s">
        <v>1626</v>
      </c>
      <c r="D84" s="436">
        <v>5</v>
      </c>
      <c r="E84" s="420"/>
      <c r="F84" s="330">
        <f t="shared" si="1"/>
        <v>0</v>
      </c>
    </row>
    <row r="85" spans="1:6" ht="12.75">
      <c r="A85" s="349">
        <v>70</v>
      </c>
      <c r="B85" s="401" t="s">
        <v>49</v>
      </c>
      <c r="C85" s="394" t="s">
        <v>1626</v>
      </c>
      <c r="D85" s="436">
        <v>15</v>
      </c>
      <c r="E85" s="420"/>
      <c r="F85" s="330">
        <f t="shared" si="1"/>
        <v>0</v>
      </c>
    </row>
    <row r="86" spans="1:6" ht="12.75">
      <c r="A86" s="349">
        <v>71</v>
      </c>
      <c r="B86" s="401" t="s">
        <v>50</v>
      </c>
      <c r="C86" s="394" t="s">
        <v>1626</v>
      </c>
      <c r="D86" s="436">
        <v>1</v>
      </c>
      <c r="E86" s="420"/>
      <c r="F86" s="330">
        <f t="shared" si="1"/>
        <v>0</v>
      </c>
    </row>
    <row r="87" spans="1:6" ht="26.25" customHeight="1">
      <c r="A87" s="349">
        <v>72</v>
      </c>
      <c r="B87" s="401" t="s">
        <v>51</v>
      </c>
      <c r="C87" s="394" t="s">
        <v>1626</v>
      </c>
      <c r="D87" s="436">
        <v>1</v>
      </c>
      <c r="E87" s="420"/>
      <c r="F87" s="330">
        <f t="shared" si="1"/>
        <v>0</v>
      </c>
    </row>
    <row r="88" spans="1:6" ht="12.75">
      <c r="A88" s="349">
        <v>73</v>
      </c>
      <c r="B88" s="401" t="s">
        <v>52</v>
      </c>
      <c r="C88" s="394" t="s">
        <v>1626</v>
      </c>
      <c r="D88" s="436">
        <v>4</v>
      </c>
      <c r="E88" s="420"/>
      <c r="F88" s="330">
        <f t="shared" si="1"/>
        <v>0</v>
      </c>
    </row>
    <row r="89" spans="1:6" ht="12.75">
      <c r="A89" s="349">
        <v>74</v>
      </c>
      <c r="B89" s="401" t="s">
        <v>53</v>
      </c>
      <c r="C89" s="394" t="s">
        <v>1626</v>
      </c>
      <c r="D89" s="436">
        <v>1</v>
      </c>
      <c r="E89" s="420"/>
      <c r="F89" s="330">
        <f t="shared" si="1"/>
        <v>0</v>
      </c>
    </row>
    <row r="90" spans="1:6" ht="12.75">
      <c r="A90" s="349">
        <v>75</v>
      </c>
      <c r="B90" s="401" t="s">
        <v>54</v>
      </c>
      <c r="C90" s="394" t="s">
        <v>1626</v>
      </c>
      <c r="D90" s="436">
        <v>10</v>
      </c>
      <c r="E90" s="420"/>
      <c r="F90" s="330">
        <f t="shared" si="1"/>
        <v>0</v>
      </c>
    </row>
    <row r="91" spans="1:6" ht="12.75">
      <c r="A91" s="349">
        <v>76</v>
      </c>
      <c r="B91" s="401" t="s">
        <v>55</v>
      </c>
      <c r="C91" s="394" t="s">
        <v>1626</v>
      </c>
      <c r="D91" s="436">
        <v>2</v>
      </c>
      <c r="E91" s="420"/>
      <c r="F91" s="330">
        <f t="shared" si="1"/>
        <v>0</v>
      </c>
    </row>
    <row r="92" spans="1:6" ht="12.75">
      <c r="A92" s="349">
        <v>77</v>
      </c>
      <c r="B92" s="334" t="s">
        <v>376</v>
      </c>
      <c r="C92" s="394" t="s">
        <v>1632</v>
      </c>
      <c r="D92" s="438">
        <v>1</v>
      </c>
      <c r="E92" s="420"/>
      <c r="F92" s="330">
        <f t="shared" si="1"/>
        <v>0</v>
      </c>
    </row>
    <row r="93" spans="1:6" ht="12.75">
      <c r="A93" s="349">
        <v>78</v>
      </c>
      <c r="B93" s="356" t="s">
        <v>56</v>
      </c>
      <c r="C93" s="394" t="s">
        <v>1632</v>
      </c>
      <c r="D93" s="438">
        <v>1</v>
      </c>
      <c r="E93" s="420"/>
      <c r="F93" s="330">
        <f t="shared" si="1"/>
        <v>0</v>
      </c>
    </row>
    <row r="94" spans="1:6" ht="12.75">
      <c r="A94" s="349">
        <v>79</v>
      </c>
      <c r="B94" s="353" t="s">
        <v>57</v>
      </c>
      <c r="C94" s="394" t="s">
        <v>1632</v>
      </c>
      <c r="D94" s="438">
        <v>1</v>
      </c>
      <c r="E94" s="420"/>
      <c r="F94" s="330">
        <f t="shared" si="1"/>
        <v>0</v>
      </c>
    </row>
    <row r="95" spans="1:6" ht="12.75">
      <c r="A95" s="349">
        <v>80</v>
      </c>
      <c r="B95" s="353" t="s">
        <v>58</v>
      </c>
      <c r="C95" s="395" t="s">
        <v>1473</v>
      </c>
      <c r="D95" s="439">
        <v>100</v>
      </c>
      <c r="E95" s="420"/>
      <c r="F95" s="330">
        <f t="shared" si="1"/>
        <v>0</v>
      </c>
    </row>
    <row r="96" spans="1:6" ht="12.75">
      <c r="A96" s="349">
        <v>81</v>
      </c>
      <c r="B96" s="353" t="s">
        <v>378</v>
      </c>
      <c r="C96" s="395" t="s">
        <v>1632</v>
      </c>
      <c r="D96" s="439">
        <v>1</v>
      </c>
      <c r="E96" s="420"/>
      <c r="F96" s="330">
        <f t="shared" si="1"/>
        <v>0</v>
      </c>
    </row>
    <row r="97" spans="1:6" ht="12.75">
      <c r="A97" s="349">
        <v>82</v>
      </c>
      <c r="B97" s="353" t="s">
        <v>60</v>
      </c>
      <c r="C97" s="395" t="s">
        <v>1632</v>
      </c>
      <c r="D97" s="439">
        <v>1</v>
      </c>
      <c r="E97" s="420"/>
      <c r="F97" s="330">
        <f t="shared" si="1"/>
        <v>0</v>
      </c>
    </row>
    <row r="98" spans="1:6" ht="12.75">
      <c r="A98" s="349">
        <v>83</v>
      </c>
      <c r="B98" s="353" t="s">
        <v>61</v>
      </c>
      <c r="C98" s="395" t="s">
        <v>1632</v>
      </c>
      <c r="D98" s="439">
        <v>1</v>
      </c>
      <c r="E98" s="420"/>
      <c r="F98" s="330">
        <f t="shared" si="1"/>
        <v>0</v>
      </c>
    </row>
    <row r="99" spans="1:6" ht="12.75">
      <c r="A99" s="349">
        <v>84</v>
      </c>
      <c r="B99" s="427" t="s">
        <v>62</v>
      </c>
      <c r="C99" s="428" t="s">
        <v>1632</v>
      </c>
      <c r="D99" s="440">
        <v>1</v>
      </c>
      <c r="E99" s="422"/>
      <c r="F99" s="330">
        <f t="shared" si="1"/>
        <v>0</v>
      </c>
    </row>
    <row r="100" spans="1:6" ht="12.75">
      <c r="A100" s="349">
        <v>85</v>
      </c>
      <c r="B100" s="398" t="s">
        <v>133</v>
      </c>
      <c r="C100" s="373" t="s">
        <v>1530</v>
      </c>
      <c r="D100" s="437"/>
      <c r="E100" s="330"/>
      <c r="F100" s="367">
        <f>SUM(F84:F99)</f>
        <v>0</v>
      </c>
    </row>
    <row r="101" spans="1:6" ht="12.75">
      <c r="A101" s="349"/>
      <c r="B101" s="350"/>
      <c r="C101" s="395"/>
      <c r="D101" s="439"/>
      <c r="E101" s="330"/>
      <c r="F101" s="330"/>
    </row>
    <row r="102" ht="12.75">
      <c r="B102" s="357"/>
    </row>
    <row r="105" ht="12.75">
      <c r="B105" s="357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&amp;C&amp;A&amp;RStránka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E8" sqref="E8:E176"/>
    </sheetView>
  </sheetViews>
  <sheetFormatPr defaultColWidth="9.140625" defaultRowHeight="12.75"/>
  <cols>
    <col min="1" max="1" width="10.00390625" style="325" customWidth="1"/>
    <col min="2" max="2" width="41.7109375" style="389" customWidth="1"/>
    <col min="3" max="3" width="5.28125" style="371" customWidth="1"/>
    <col min="4" max="5" width="9.140625" style="325" customWidth="1"/>
    <col min="6" max="6" width="11.57421875" style="325" customWidth="1"/>
    <col min="7" max="16384" width="9.140625" style="325" customWidth="1"/>
  </cols>
  <sheetData>
    <row r="1" spans="1:8" ht="12.75">
      <c r="A1" s="343" t="s">
        <v>727</v>
      </c>
      <c r="B1" s="380" t="s">
        <v>63</v>
      </c>
      <c r="C1" s="390"/>
      <c r="H1" s="340"/>
    </row>
    <row r="2" spans="1:8" ht="12.75">
      <c r="A2" s="343"/>
      <c r="B2" s="339"/>
      <c r="C2" s="390"/>
      <c r="H2" s="340"/>
    </row>
    <row r="3" spans="1:8" ht="12.75">
      <c r="A3" s="343" t="s">
        <v>822</v>
      </c>
      <c r="B3" s="339" t="s">
        <v>823</v>
      </c>
      <c r="C3" s="390"/>
      <c r="G3" s="341"/>
      <c r="H3" s="342"/>
    </row>
    <row r="4" spans="1:8" ht="12.75">
      <c r="A4" s="343" t="s">
        <v>731</v>
      </c>
      <c r="B4" s="329" t="s">
        <v>732</v>
      </c>
      <c r="C4" s="390"/>
      <c r="H4" s="342"/>
    </row>
    <row r="5" spans="1:7" ht="12.75">
      <c r="A5" s="343" t="s">
        <v>824</v>
      </c>
      <c r="B5" s="396">
        <v>0</v>
      </c>
      <c r="C5" s="390"/>
      <c r="G5" s="345"/>
    </row>
    <row r="6" spans="1:7" ht="18">
      <c r="A6" s="343"/>
      <c r="B6" s="397"/>
      <c r="C6" s="390"/>
      <c r="G6" s="345"/>
    </row>
    <row r="7" spans="1:7" ht="36.75" customHeight="1">
      <c r="A7" s="364" t="s">
        <v>1465</v>
      </c>
      <c r="B7" s="362" t="s">
        <v>1467</v>
      </c>
      <c r="C7" s="362" t="s">
        <v>1468</v>
      </c>
      <c r="D7" s="363" t="s">
        <v>1469</v>
      </c>
      <c r="E7" s="365" t="s">
        <v>1475</v>
      </c>
      <c r="F7" s="366" t="s">
        <v>1476</v>
      </c>
      <c r="G7" s="345"/>
    </row>
    <row r="8" spans="1:6" ht="15.75" customHeight="1">
      <c r="A8" s="349">
        <v>1</v>
      </c>
      <c r="B8" s="361" t="s">
        <v>64</v>
      </c>
      <c r="C8" s="391" t="s">
        <v>1533</v>
      </c>
      <c r="D8" s="360">
        <v>160</v>
      </c>
      <c r="E8" s="420"/>
      <c r="F8" s="330">
        <f>D8*E8</f>
        <v>0</v>
      </c>
    </row>
    <row r="9" spans="1:6" ht="15.75" customHeight="1">
      <c r="A9" s="349">
        <v>2</v>
      </c>
      <c r="B9" s="361" t="s">
        <v>65</v>
      </c>
      <c r="C9" s="392" t="s">
        <v>1533</v>
      </c>
      <c r="D9" s="351">
        <v>33</v>
      </c>
      <c r="E9" s="420"/>
      <c r="F9" s="330">
        <f aca="true" t="shared" si="0" ref="F9:F54">D9*E9</f>
        <v>0</v>
      </c>
    </row>
    <row r="10" spans="1:6" ht="30.75" customHeight="1">
      <c r="A10" s="349">
        <v>3</v>
      </c>
      <c r="B10" s="361" t="s">
        <v>66</v>
      </c>
      <c r="C10" s="392" t="s">
        <v>1632</v>
      </c>
      <c r="D10" s="351">
        <v>2</v>
      </c>
      <c r="E10" s="420"/>
      <c r="F10" s="330">
        <f t="shared" si="0"/>
        <v>0</v>
      </c>
    </row>
    <row r="11" spans="1:6" ht="15.75" customHeight="1">
      <c r="A11" s="349">
        <v>4</v>
      </c>
      <c r="B11" s="361" t="s">
        <v>67</v>
      </c>
      <c r="C11" s="392" t="s">
        <v>1626</v>
      </c>
      <c r="D11" s="351">
        <v>12</v>
      </c>
      <c r="E11" s="420"/>
      <c r="F11" s="330">
        <f t="shared" si="0"/>
        <v>0</v>
      </c>
    </row>
    <row r="12" spans="1:6" ht="15.75" customHeight="1">
      <c r="A12" s="349">
        <v>5</v>
      </c>
      <c r="B12" s="361" t="s">
        <v>68</v>
      </c>
      <c r="C12" s="392" t="s">
        <v>1626</v>
      </c>
      <c r="D12" s="351">
        <v>2</v>
      </c>
      <c r="E12" s="420"/>
      <c r="F12" s="330">
        <f t="shared" si="0"/>
        <v>0</v>
      </c>
    </row>
    <row r="13" spans="1:6" ht="42" customHeight="1">
      <c r="A13" s="349">
        <v>6</v>
      </c>
      <c r="B13" s="361" t="s">
        <v>69</v>
      </c>
      <c r="C13" s="392" t="s">
        <v>1626</v>
      </c>
      <c r="D13" s="351">
        <v>22</v>
      </c>
      <c r="E13" s="420"/>
      <c r="F13" s="330">
        <f t="shared" si="0"/>
        <v>0</v>
      </c>
    </row>
    <row r="14" spans="1:6" ht="15.75" customHeight="1">
      <c r="A14" s="349">
        <v>7</v>
      </c>
      <c r="B14" s="361" t="s">
        <v>70</v>
      </c>
      <c r="C14" s="392" t="s">
        <v>1626</v>
      </c>
      <c r="D14" s="351">
        <v>11</v>
      </c>
      <c r="E14" s="420"/>
      <c r="F14" s="330">
        <f t="shared" si="0"/>
        <v>0</v>
      </c>
    </row>
    <row r="15" spans="1:6" ht="15.75" customHeight="1">
      <c r="A15" s="349">
        <v>8</v>
      </c>
      <c r="B15" s="361" t="s">
        <v>71</v>
      </c>
      <c r="C15" s="392" t="s">
        <v>1626</v>
      </c>
      <c r="D15" s="351">
        <v>20</v>
      </c>
      <c r="E15" s="420"/>
      <c r="F15" s="330">
        <f t="shared" si="0"/>
        <v>0</v>
      </c>
    </row>
    <row r="16" spans="1:6" ht="15.75" customHeight="1">
      <c r="A16" s="349">
        <v>9</v>
      </c>
      <c r="B16" s="361" t="s">
        <v>72</v>
      </c>
      <c r="C16" s="392" t="s">
        <v>1626</v>
      </c>
      <c r="D16" s="351">
        <v>28</v>
      </c>
      <c r="E16" s="420"/>
      <c r="F16" s="330">
        <f t="shared" si="0"/>
        <v>0</v>
      </c>
    </row>
    <row r="17" spans="1:6" ht="15.75" customHeight="1">
      <c r="A17" s="349">
        <v>10</v>
      </c>
      <c r="B17" s="361" t="s">
        <v>73</v>
      </c>
      <c r="C17" s="392" t="s">
        <v>1626</v>
      </c>
      <c r="D17" s="351">
        <v>10</v>
      </c>
      <c r="E17" s="420"/>
      <c r="F17" s="330">
        <f t="shared" si="0"/>
        <v>0</v>
      </c>
    </row>
    <row r="18" spans="1:6" ht="15.75" customHeight="1">
      <c r="A18" s="349">
        <v>11</v>
      </c>
      <c r="B18" s="361" t="s">
        <v>74</v>
      </c>
      <c r="C18" s="392" t="s">
        <v>1626</v>
      </c>
      <c r="D18" s="351">
        <v>4</v>
      </c>
      <c r="E18" s="420"/>
      <c r="F18" s="330">
        <f t="shared" si="0"/>
        <v>0</v>
      </c>
    </row>
    <row r="19" spans="1:6" ht="15.75" customHeight="1">
      <c r="A19" s="349">
        <v>12</v>
      </c>
      <c r="B19" s="350" t="s">
        <v>75</v>
      </c>
      <c r="C19" s="392" t="s">
        <v>558</v>
      </c>
      <c r="D19" s="351">
        <v>2</v>
      </c>
      <c r="E19" s="420"/>
      <c r="F19" s="330">
        <f t="shared" si="0"/>
        <v>0</v>
      </c>
    </row>
    <row r="20" spans="1:6" ht="15.75" customHeight="1">
      <c r="A20" s="349">
        <v>13</v>
      </c>
      <c r="B20" s="350"/>
      <c r="C20" s="392"/>
      <c r="D20" s="351"/>
      <c r="E20" s="420"/>
      <c r="F20" s="330">
        <f t="shared" si="0"/>
        <v>0</v>
      </c>
    </row>
    <row r="21" spans="1:6" ht="15.75" customHeight="1">
      <c r="A21" s="349">
        <v>14</v>
      </c>
      <c r="B21" s="350" t="s">
        <v>76</v>
      </c>
      <c r="C21" s="392" t="s">
        <v>1533</v>
      </c>
      <c r="D21" s="351">
        <v>115</v>
      </c>
      <c r="E21" s="420"/>
      <c r="F21" s="330">
        <f t="shared" si="0"/>
        <v>0</v>
      </c>
    </row>
    <row r="22" spans="1:6" ht="15.75" customHeight="1">
      <c r="A22" s="349">
        <v>15</v>
      </c>
      <c r="B22" s="350" t="s">
        <v>77</v>
      </c>
      <c r="C22" s="392" t="s">
        <v>1533</v>
      </c>
      <c r="D22" s="351">
        <v>12</v>
      </c>
      <c r="E22" s="420"/>
      <c r="F22" s="330">
        <f t="shared" si="0"/>
        <v>0</v>
      </c>
    </row>
    <row r="23" spans="1:6" ht="15.75" customHeight="1">
      <c r="A23" s="349">
        <v>16</v>
      </c>
      <c r="B23" s="350" t="s">
        <v>78</v>
      </c>
      <c r="C23" s="392" t="s">
        <v>1533</v>
      </c>
      <c r="D23" s="351">
        <v>12</v>
      </c>
      <c r="E23" s="420"/>
      <c r="F23" s="330">
        <f t="shared" si="0"/>
        <v>0</v>
      </c>
    </row>
    <row r="24" spans="1:6" ht="15.75" customHeight="1">
      <c r="A24" s="349">
        <v>17</v>
      </c>
      <c r="B24" s="350" t="s">
        <v>79</v>
      </c>
      <c r="C24" s="392" t="s">
        <v>1533</v>
      </c>
      <c r="D24" s="351">
        <v>115</v>
      </c>
      <c r="E24" s="420"/>
      <c r="F24" s="330">
        <f t="shared" si="0"/>
        <v>0</v>
      </c>
    </row>
    <row r="25" spans="1:6" ht="15.75" customHeight="1">
      <c r="A25" s="349">
        <v>18</v>
      </c>
      <c r="B25" s="350" t="s">
        <v>80</v>
      </c>
      <c r="C25" s="392" t="s">
        <v>1533</v>
      </c>
      <c r="D25" s="351">
        <v>12</v>
      </c>
      <c r="E25" s="420"/>
      <c r="F25" s="330">
        <f t="shared" si="0"/>
        <v>0</v>
      </c>
    </row>
    <row r="26" spans="1:6" ht="15.75" customHeight="1">
      <c r="A26" s="349">
        <v>19</v>
      </c>
      <c r="B26" s="350" t="s">
        <v>81</v>
      </c>
      <c r="C26" s="392" t="s">
        <v>1533</v>
      </c>
      <c r="D26" s="351">
        <v>12</v>
      </c>
      <c r="E26" s="420"/>
      <c r="F26" s="330">
        <f t="shared" si="0"/>
        <v>0</v>
      </c>
    </row>
    <row r="27" spans="1:6" ht="15.75" customHeight="1">
      <c r="A27" s="349">
        <v>20</v>
      </c>
      <c r="B27" s="350"/>
      <c r="C27" s="392"/>
      <c r="D27" s="351"/>
      <c r="E27" s="420"/>
      <c r="F27" s="330">
        <f t="shared" si="0"/>
        <v>0</v>
      </c>
    </row>
    <row r="28" spans="1:6" ht="15.75" customHeight="1">
      <c r="A28" s="349">
        <v>21</v>
      </c>
      <c r="B28" s="350" t="s">
        <v>82</v>
      </c>
      <c r="C28" s="392" t="s">
        <v>1533</v>
      </c>
      <c r="D28" s="351">
        <v>400</v>
      </c>
      <c r="E28" s="420"/>
      <c r="F28" s="330">
        <f t="shared" si="0"/>
        <v>0</v>
      </c>
    </row>
    <row r="29" spans="1:6" ht="15.75" customHeight="1">
      <c r="A29" s="349">
        <v>22</v>
      </c>
      <c r="B29" s="350" t="s">
        <v>83</v>
      </c>
      <c r="C29" s="392" t="s">
        <v>1626</v>
      </c>
      <c r="D29" s="351">
        <v>11</v>
      </c>
      <c r="E29" s="420"/>
      <c r="F29" s="330">
        <f t="shared" si="0"/>
        <v>0</v>
      </c>
    </row>
    <row r="30" spans="1:6" ht="32.25" customHeight="1">
      <c r="A30" s="349">
        <v>23</v>
      </c>
      <c r="B30" s="350" t="s">
        <v>84</v>
      </c>
      <c r="C30" s="392" t="s">
        <v>1626</v>
      </c>
      <c r="D30" s="351">
        <v>88</v>
      </c>
      <c r="E30" s="420"/>
      <c r="F30" s="330">
        <f t="shared" si="0"/>
        <v>0</v>
      </c>
    </row>
    <row r="31" spans="1:6" ht="15.75" customHeight="1">
      <c r="A31" s="349">
        <v>24</v>
      </c>
      <c r="B31" s="350" t="s">
        <v>85</v>
      </c>
      <c r="C31" s="392" t="s">
        <v>1626</v>
      </c>
      <c r="D31" s="351">
        <v>170</v>
      </c>
      <c r="E31" s="420"/>
      <c r="F31" s="330">
        <f t="shared" si="0"/>
        <v>0</v>
      </c>
    </row>
    <row r="32" spans="1:6" ht="15.75" customHeight="1">
      <c r="A32" s="349">
        <v>25</v>
      </c>
      <c r="B32" s="350" t="s">
        <v>86</v>
      </c>
      <c r="C32" s="392" t="s">
        <v>1626</v>
      </c>
      <c r="D32" s="351">
        <v>140</v>
      </c>
      <c r="E32" s="420"/>
      <c r="F32" s="330">
        <f t="shared" si="0"/>
        <v>0</v>
      </c>
    </row>
    <row r="33" spans="1:6" ht="15.75" customHeight="1">
      <c r="A33" s="349">
        <v>26</v>
      </c>
      <c r="B33" s="399" t="s">
        <v>87</v>
      </c>
      <c r="C33" s="394" t="s">
        <v>1626</v>
      </c>
      <c r="D33" s="355">
        <v>40</v>
      </c>
      <c r="E33" s="420"/>
      <c r="F33" s="330">
        <f t="shared" si="0"/>
        <v>0</v>
      </c>
    </row>
    <row r="34" spans="1:6" ht="15.75" customHeight="1">
      <c r="A34" s="349">
        <v>27</v>
      </c>
      <c r="B34" s="399" t="s">
        <v>88</v>
      </c>
      <c r="C34" s="394" t="s">
        <v>1626</v>
      </c>
      <c r="D34" s="355">
        <v>15</v>
      </c>
      <c r="E34" s="420"/>
      <c r="F34" s="330">
        <f t="shared" si="0"/>
        <v>0</v>
      </c>
    </row>
    <row r="35" spans="1:6" ht="15.75" customHeight="1">
      <c r="A35" s="349">
        <v>28</v>
      </c>
      <c r="B35" s="399" t="s">
        <v>89</v>
      </c>
      <c r="C35" s="394" t="s">
        <v>1626</v>
      </c>
      <c r="D35" s="355">
        <v>50</v>
      </c>
      <c r="E35" s="420"/>
      <c r="F35" s="330">
        <f t="shared" si="0"/>
        <v>0</v>
      </c>
    </row>
    <row r="36" spans="1:6" ht="15.75" customHeight="1">
      <c r="A36" s="349">
        <v>29</v>
      </c>
      <c r="B36" s="399" t="s">
        <v>90</v>
      </c>
      <c r="C36" s="394" t="s">
        <v>1626</v>
      </c>
      <c r="D36" s="355">
        <v>5</v>
      </c>
      <c r="E36" s="420"/>
      <c r="F36" s="330">
        <f t="shared" si="0"/>
        <v>0</v>
      </c>
    </row>
    <row r="37" spans="1:6" ht="15.75" customHeight="1">
      <c r="A37" s="349">
        <v>30</v>
      </c>
      <c r="B37" s="400" t="s">
        <v>91</v>
      </c>
      <c r="C37" s="394" t="s">
        <v>1626</v>
      </c>
      <c r="D37" s="355">
        <v>11</v>
      </c>
      <c r="E37" s="420"/>
      <c r="F37" s="330">
        <f t="shared" si="0"/>
        <v>0</v>
      </c>
    </row>
    <row r="38" spans="1:6" ht="15.75" customHeight="1">
      <c r="A38" s="349">
        <v>31</v>
      </c>
      <c r="B38" s="399" t="s">
        <v>92</v>
      </c>
      <c r="C38" s="394" t="s">
        <v>1626</v>
      </c>
      <c r="D38" s="355">
        <v>11</v>
      </c>
      <c r="E38" s="420"/>
      <c r="F38" s="330">
        <f t="shared" si="0"/>
        <v>0</v>
      </c>
    </row>
    <row r="39" spans="1:6" ht="15.75" customHeight="1">
      <c r="A39" s="349">
        <v>32</v>
      </c>
      <c r="B39" s="399" t="s">
        <v>93</v>
      </c>
      <c r="C39" s="394" t="s">
        <v>1626</v>
      </c>
      <c r="D39" s="355">
        <v>7</v>
      </c>
      <c r="E39" s="420"/>
      <c r="F39" s="330">
        <f t="shared" si="0"/>
        <v>0</v>
      </c>
    </row>
    <row r="40" spans="1:6" ht="15.75" customHeight="1">
      <c r="A40" s="349">
        <v>33</v>
      </c>
      <c r="B40" s="399" t="s">
        <v>94</v>
      </c>
      <c r="C40" s="394" t="s">
        <v>1626</v>
      </c>
      <c r="D40" s="355">
        <v>7</v>
      </c>
      <c r="E40" s="420"/>
      <c r="F40" s="330">
        <f t="shared" si="0"/>
        <v>0</v>
      </c>
    </row>
    <row r="41" spans="1:6" ht="15.75" customHeight="1">
      <c r="A41" s="349">
        <v>34</v>
      </c>
      <c r="B41" s="399" t="s">
        <v>95</v>
      </c>
      <c r="C41" s="394" t="s">
        <v>1626</v>
      </c>
      <c r="D41" s="355">
        <v>7</v>
      </c>
      <c r="E41" s="420"/>
      <c r="F41" s="330">
        <f t="shared" si="0"/>
        <v>0</v>
      </c>
    </row>
    <row r="42" spans="1:6" ht="15.75" customHeight="1">
      <c r="A42" s="349">
        <v>35</v>
      </c>
      <c r="B42" s="399" t="s">
        <v>96</v>
      </c>
      <c r="C42" s="394" t="s">
        <v>1626</v>
      </c>
      <c r="D42" s="355">
        <v>3</v>
      </c>
      <c r="E42" s="420"/>
      <c r="F42" s="330">
        <f t="shared" si="0"/>
        <v>0</v>
      </c>
    </row>
    <row r="43" spans="1:6" ht="15.75" customHeight="1">
      <c r="A43" s="349">
        <v>36</v>
      </c>
      <c r="B43" s="399" t="s">
        <v>97</v>
      </c>
      <c r="C43" s="394" t="s">
        <v>1626</v>
      </c>
      <c r="D43" s="355">
        <v>2</v>
      </c>
      <c r="E43" s="420"/>
      <c r="F43" s="330">
        <f t="shared" si="0"/>
        <v>0</v>
      </c>
    </row>
    <row r="44" spans="1:6" ht="15.75" customHeight="1">
      <c r="A44" s="349">
        <v>37</v>
      </c>
      <c r="B44" s="400" t="s">
        <v>98</v>
      </c>
      <c r="C44" s="394" t="s">
        <v>1533</v>
      </c>
      <c r="D44" s="355">
        <v>150</v>
      </c>
      <c r="E44" s="420"/>
      <c r="F44" s="330">
        <f t="shared" si="0"/>
        <v>0</v>
      </c>
    </row>
    <row r="45" spans="1:6" ht="15.75" customHeight="1">
      <c r="A45" s="349">
        <v>38</v>
      </c>
      <c r="B45" s="400"/>
      <c r="C45" s="394"/>
      <c r="D45" s="355"/>
      <c r="E45" s="420"/>
      <c r="F45" s="330">
        <f t="shared" si="0"/>
        <v>0</v>
      </c>
    </row>
    <row r="46" spans="1:6" ht="12.75">
      <c r="A46" s="349">
        <v>39</v>
      </c>
      <c r="B46" s="334" t="s">
        <v>380</v>
      </c>
      <c r="C46" s="394" t="s">
        <v>1632</v>
      </c>
      <c r="D46" s="355">
        <v>1</v>
      </c>
      <c r="E46" s="420"/>
      <c r="F46" s="330">
        <f t="shared" si="0"/>
        <v>0</v>
      </c>
    </row>
    <row r="47" spans="1:6" ht="12.75">
      <c r="A47" s="349">
        <v>40</v>
      </c>
      <c r="B47" s="356" t="s">
        <v>56</v>
      </c>
      <c r="C47" s="395" t="s">
        <v>1632</v>
      </c>
      <c r="D47" s="352">
        <v>1</v>
      </c>
      <c r="E47" s="420"/>
      <c r="F47" s="330">
        <f t="shared" si="0"/>
        <v>0</v>
      </c>
    </row>
    <row r="48" spans="1:6" ht="12.75">
      <c r="A48" s="349">
        <v>41</v>
      </c>
      <c r="B48" s="353" t="s">
        <v>57</v>
      </c>
      <c r="C48" s="395" t="s">
        <v>1632</v>
      </c>
      <c r="D48" s="352">
        <v>1</v>
      </c>
      <c r="E48" s="420"/>
      <c r="F48" s="330">
        <f t="shared" si="0"/>
        <v>0</v>
      </c>
    </row>
    <row r="49" spans="1:6" ht="12.75">
      <c r="A49" s="349">
        <v>42</v>
      </c>
      <c r="B49" s="353" t="s">
        <v>99</v>
      </c>
      <c r="C49" s="395" t="s">
        <v>1473</v>
      </c>
      <c r="D49" s="352">
        <v>50</v>
      </c>
      <c r="E49" s="420"/>
      <c r="F49" s="330">
        <f t="shared" si="0"/>
        <v>0</v>
      </c>
    </row>
    <row r="50" spans="1:6" ht="12.75">
      <c r="A50" s="349">
        <v>43</v>
      </c>
      <c r="B50" s="353" t="s">
        <v>59</v>
      </c>
      <c r="C50" s="395" t="s">
        <v>1632</v>
      </c>
      <c r="D50" s="352">
        <v>1</v>
      </c>
      <c r="E50" s="420"/>
      <c r="F50" s="330">
        <f t="shared" si="0"/>
        <v>0</v>
      </c>
    </row>
    <row r="51" spans="1:6" ht="12.75">
      <c r="A51" s="349">
        <v>44</v>
      </c>
      <c r="B51" s="353" t="s">
        <v>100</v>
      </c>
      <c r="C51" s="395" t="s">
        <v>101</v>
      </c>
      <c r="D51" s="352">
        <v>5</v>
      </c>
      <c r="E51" s="420"/>
      <c r="F51" s="330">
        <f t="shared" si="0"/>
        <v>0</v>
      </c>
    </row>
    <row r="52" spans="1:6" ht="12.75">
      <c r="A52" s="349">
        <v>45</v>
      </c>
      <c r="B52" s="353" t="s">
        <v>102</v>
      </c>
      <c r="C52" s="395" t="s">
        <v>1632</v>
      </c>
      <c r="D52" s="352">
        <v>1</v>
      </c>
      <c r="E52" s="420"/>
      <c r="F52" s="330">
        <f t="shared" si="0"/>
        <v>0</v>
      </c>
    </row>
    <row r="53" spans="1:6" ht="12.75">
      <c r="A53" s="349">
        <v>46</v>
      </c>
      <c r="B53" s="353" t="s">
        <v>61</v>
      </c>
      <c r="C53" s="395" t="s">
        <v>1632</v>
      </c>
      <c r="D53" s="352">
        <v>1</v>
      </c>
      <c r="E53" s="420"/>
      <c r="F53" s="330">
        <f t="shared" si="0"/>
        <v>0</v>
      </c>
    </row>
    <row r="54" spans="1:6" ht="12.75">
      <c r="A54" s="349">
        <v>47</v>
      </c>
      <c r="B54" s="427" t="s">
        <v>62</v>
      </c>
      <c r="C54" s="428" t="s">
        <v>1632</v>
      </c>
      <c r="D54" s="429">
        <v>1</v>
      </c>
      <c r="E54" s="422"/>
      <c r="F54" s="330">
        <f t="shared" si="0"/>
        <v>0</v>
      </c>
    </row>
    <row r="55" spans="1:6" ht="12.75">
      <c r="A55" s="330"/>
      <c r="B55" s="398" t="s">
        <v>134</v>
      </c>
      <c r="C55" s="373" t="s">
        <v>1530</v>
      </c>
      <c r="D55" s="369"/>
      <c r="E55" s="330"/>
      <c r="F55" s="367">
        <f>SUM(F8:F54)</f>
        <v>0</v>
      </c>
    </row>
    <row r="56" spans="1:6" ht="12.75">
      <c r="A56" s="330"/>
      <c r="B56" s="370"/>
      <c r="C56" s="332"/>
      <c r="D56" s="330"/>
      <c r="E56" s="330"/>
      <c r="F56" s="330"/>
    </row>
    <row r="57" ht="12.75">
      <c r="B57" s="357"/>
    </row>
    <row r="58" spans="1:2" ht="25.5">
      <c r="A58" s="331" t="s">
        <v>103</v>
      </c>
      <c r="B58" s="402" t="s">
        <v>104</v>
      </c>
    </row>
    <row r="60" spans="1:8" s="358" customFormat="1" ht="12.75">
      <c r="A60" s="325"/>
      <c r="B60" s="357"/>
      <c r="C60" s="371"/>
      <c r="D60" s="325"/>
      <c r="E60" s="325"/>
      <c r="F60" s="325"/>
      <c r="G60" s="325"/>
      <c r="H60" s="325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&amp;C&amp;A&amp;RStránka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najman</dc:creator>
  <cp:keywords/>
  <dc:description/>
  <cp:lastModifiedBy>Najman</cp:lastModifiedBy>
  <cp:lastPrinted>2016-03-17T12:24:21Z</cp:lastPrinted>
  <dcterms:created xsi:type="dcterms:W3CDTF">2010-04-26T11:42:24Z</dcterms:created>
  <dcterms:modified xsi:type="dcterms:W3CDTF">2016-03-17T12:27:14Z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