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1 - příprava území ,..." sheetId="2" r:id="rId2"/>
    <sheet name="SO 102 - Chodníky a  SO 1..." sheetId="3" r:id="rId3"/>
    <sheet name="SO 103 - Chodníky a  SO 1..." sheetId="4" r:id="rId4"/>
    <sheet name="SO 191 - Dopravní značení..." sheetId="5" r:id="rId5"/>
    <sheet name="SO 192 - Dopravní značení..." sheetId="6" r:id="rId6"/>
    <sheet name="SO 401 - Veřejné  osvětle..." sheetId="7" r:id="rId7"/>
    <sheet name="SO 402a - Osvětlení přech..." sheetId="8" r:id="rId8"/>
    <sheet name="SO 402b - Osvětlení přech..." sheetId="9" r:id="rId9"/>
    <sheet name="SO 1000 - Ostatní náklady" sheetId="10" r:id="rId10"/>
    <sheet name="SO 1020 - VRN" sheetId="11" r:id="rId11"/>
  </sheets>
  <definedNames>
    <definedName name="_xlnm.Print_Area" localSheetId="0">'Rekapitulace stavby'!$D$4:$AO$76,'Rekapitulace stavby'!$C$82:$AQ$106</definedName>
    <definedName name="_xlnm._FilterDatabase" localSheetId="1" hidden="1">'SO 001 - příprava území ,...'!$C$122:$K$150</definedName>
    <definedName name="_xlnm.Print_Area" localSheetId="1">'SO 001 - příprava území ,...'!$C$4:$J$76,'SO 001 - příprava území ,...'!$C$82:$J$102,'SO 001 - příprava území ,...'!$C$108:$K$150</definedName>
    <definedName name="_xlnm._FilterDatabase" localSheetId="2" hidden="1">'SO 102 - Chodníky a  SO 1...'!$C$125:$K$161</definedName>
    <definedName name="_xlnm.Print_Area" localSheetId="2">'SO 102 - Chodníky a  SO 1...'!$C$4:$J$76,'SO 102 - Chodníky a  SO 1...'!$C$82:$J$105,'SO 102 - Chodníky a  SO 1...'!$C$111:$K$161</definedName>
    <definedName name="_xlnm._FilterDatabase" localSheetId="3" hidden="1">'SO 103 - Chodníky a  SO 1...'!$C$127:$K$190</definedName>
    <definedName name="_xlnm.Print_Area" localSheetId="3">'SO 103 - Chodníky a  SO 1...'!$C$4:$J$76,'SO 103 - Chodníky a  SO 1...'!$C$82:$J$107,'SO 103 - Chodníky a  SO 1...'!$C$113:$K$190</definedName>
    <definedName name="_xlnm._FilterDatabase" localSheetId="4" hidden="1">'SO 191 - Dopravní značení...'!$C$123:$K$149</definedName>
    <definedName name="_xlnm.Print_Area" localSheetId="4">'SO 191 - Dopravní značení...'!$C$4:$J$76,'SO 191 - Dopravní značení...'!$C$82:$J$103,'SO 191 - Dopravní značení...'!$C$109:$K$149</definedName>
    <definedName name="_xlnm._FilterDatabase" localSheetId="5" hidden="1">'SO 192 - Dopravní značení...'!$C$121:$K$156</definedName>
    <definedName name="_xlnm.Print_Area" localSheetId="5">'SO 192 - Dopravní značení...'!$C$4:$J$76,'SO 192 - Dopravní značení...'!$C$82:$J$101,'SO 192 - Dopravní značení...'!$C$107:$K$156</definedName>
    <definedName name="_xlnm._FilterDatabase" localSheetId="6" hidden="1">'SO 401 - Veřejné  osvětle...'!$C$137:$K$229</definedName>
    <definedName name="_xlnm.Print_Area" localSheetId="6">'SO 401 - Veřejné  osvětle...'!$C$4:$J$76,'SO 401 - Veřejné  osvětle...'!$C$82:$J$117,'SO 401 - Veřejné  osvětle...'!$C$123:$K$229</definedName>
    <definedName name="_xlnm._FilterDatabase" localSheetId="7" hidden="1">'SO 402a - Osvětlení přech...'!$C$135:$K$214</definedName>
    <definedName name="_xlnm.Print_Area" localSheetId="7">'SO 402a - Osvětlení přech...'!$C$4:$J$76,'SO 402a - Osvětlení přech...'!$C$82:$J$115,'SO 402a - Osvětlení přech...'!$C$121:$K$214</definedName>
    <definedName name="_xlnm._FilterDatabase" localSheetId="8" hidden="1">'SO 402b - Osvětlení přech...'!$C$135:$K$206</definedName>
    <definedName name="_xlnm.Print_Area" localSheetId="8">'SO 402b - Osvětlení přech...'!$C$4:$J$76,'SO 402b - Osvětlení přech...'!$C$82:$J$115,'SO 402b - Osvětlení přech...'!$C$121:$K$206</definedName>
    <definedName name="_xlnm._FilterDatabase" localSheetId="9" hidden="1">'SO 1000 - Ostatní náklady'!$C$121:$K$153</definedName>
    <definedName name="_xlnm.Print_Area" localSheetId="9">'SO 1000 - Ostatní náklady'!$C$4:$J$76,'SO 1000 - Ostatní náklady'!$C$82:$J$101,'SO 1000 - Ostatní náklady'!$C$107:$K$153</definedName>
    <definedName name="_xlnm._FilterDatabase" localSheetId="10" hidden="1">'SO 1020 - VRN'!$C$121:$K$126</definedName>
    <definedName name="_xlnm.Print_Area" localSheetId="10">'SO 1020 - VRN'!$C$4:$J$76,'SO 1020 - VRN'!$C$82:$J$101,'SO 1020 - VRN'!$C$107:$K$126</definedName>
    <definedName name="_xlnm.Print_Titles" localSheetId="0">'Rekapitulace stavby'!$92:$92</definedName>
    <definedName name="_xlnm.Print_Titles" localSheetId="2">'SO 102 - Chodníky a  SO 1...'!$125:$125</definedName>
    <definedName name="_xlnm.Print_Titles" localSheetId="3">'SO 103 - Chodníky a  SO 1...'!$127:$127</definedName>
    <definedName name="_xlnm.Print_Titles" localSheetId="4">'SO 191 - Dopravní značení...'!$123:$123</definedName>
    <definedName name="_xlnm.Print_Titles" localSheetId="5">'SO 192 - Dopravní značení...'!$121:$121</definedName>
    <definedName name="_xlnm.Print_Titles" localSheetId="6">'SO 401 - Veřejné  osvětle...'!$137:$137</definedName>
    <definedName name="_xlnm.Print_Titles" localSheetId="7">'SO 402a - Osvětlení přech...'!$135:$135</definedName>
    <definedName name="_xlnm.Print_Titles" localSheetId="8">'SO 402b - Osvětlení přech...'!$135:$135</definedName>
    <definedName name="_xlnm.Print_Titles" localSheetId="9">'SO 1000 - Ostatní náklady'!$121:$121</definedName>
    <definedName name="_xlnm.Print_Titles" localSheetId="10">'SO 1020 - VRN'!$121:$121</definedName>
  </definedNames>
  <calcPr fullCalcOnLoad="1"/>
</workbook>
</file>

<file path=xl/sharedStrings.xml><?xml version="1.0" encoding="utf-8"?>
<sst xmlns="http://schemas.openxmlformats.org/spreadsheetml/2006/main" count="7155" uniqueCount="1021">
  <si>
    <t>Export Komplet</t>
  </si>
  <si>
    <t/>
  </si>
  <si>
    <t>2.0</t>
  </si>
  <si>
    <t>ZAMOK</t>
  </si>
  <si>
    <t>False</t>
  </si>
  <si>
    <t>{b0e3f403-d4b6-4f7b-b64e-a33d86353882}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</si>
  <si>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</si>
  <si>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</si>
  <si>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</si>
  <si>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</si>
  <si>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</si>
  <si>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</si>
  <si>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</si>
  <si>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</si>
  <si>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KoniceCH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</si>
  <si>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</si>
  <si>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</si>
  <si>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Revitalizace  Masarykova náměstí v Konici - rekonstrukce chodníků kolem silnice II.třídy</t>
  </si>
  <si>
    <t>KSO:</t>
  </si>
  <si>
    <t>CC-CZ:</t>
  </si>
  <si>
    <t>Místo:</t>
  </si>
  <si>
    <t>Konice</t>
  </si>
  <si>
    <t>Datum:</t>
  </si>
  <si>
    <t>9. 12. 2023</t>
  </si>
  <si>
    <t>Zadavatel:</t>
  </si>
  <si>
    <t>IČ:</t>
  </si>
  <si>
    <t>Město Konice</t>
  </si>
  <si>
    <t>DIČ:</t>
  </si>
  <si>
    <t>Uchazeč:</t>
  </si>
  <si>
    <t>Vyplň údaj</t>
  </si>
  <si>
    <t>Projektant:</t>
  </si>
  <si>
    <t>Ing.Zdeněk Vitásek</t>
  </si>
  <si>
    <t>True</t>
  </si>
  <si>
    <t>Zpracovatel:</t>
  </si>
  <si>
    <t>Martin Pniok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</si>
  <si>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</si>
  <si>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</si>
  <si>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</si>
  <si>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</si>
  <si>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</si>
  <si>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</si>
  <si>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</si>
  <si>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</si>
  <si>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</si>
  <si>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</si>
  <si>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</si>
  <si>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</si>
  <si>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</si>
  <si>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</si>
  <si>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</si>
  <si>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</si>
  <si>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</si>
  <si>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</si>
  <si>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</si>
  <si>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</si>
  <si>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</si>
  <si>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</si>
  <si>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</si>
  <si>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</si>
  <si>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</si>
  <si>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</si>
  <si>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</si>
  <si>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</si>
  <si>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</si>
  <si>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</si>
  <si>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</si>
  <si>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</si>
  <si>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</si>
  <si>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</si>
  <si>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</si>
  <si>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</si>
  <si>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</si>
  <si>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</si>
  <si>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</si>
  <si>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</si>
  <si>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</si>
  <si>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</si>
  <si>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</si>
  <si>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</si>
  <si>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</si>
  <si>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001</t>
  </si>
  <si>
    <t>Rekonstrukce chodníků kolem silnice II.třídy</t>
  </si>
  <si>
    <t>STA</t>
  </si>
  <si>
    <t>1</t>
  </si>
  <si>
    <t>{ce77771a-19eb-41c2-90cd-07fe0ab51a29}</t>
  </si>
  <si>
    <t>2</t>
  </si>
  <si>
    <t>/</t>
  </si>
  <si>
    <t>SO 001</t>
  </si>
  <si>
    <t>příprava území ,demolice stávajících zpevněných ploch (SO 102 a 103)</t>
  </si>
  <si>
    <t>Soupis</t>
  </si>
  <si>
    <t>{277b9099-224a-4646-8f1c-f9a28752527e}</t>
  </si>
  <si>
    <t>SO 102</t>
  </si>
  <si>
    <t>Chodníky a  SO 103 - sjezdy ( v profilu chodníku)</t>
  </si>
  <si>
    <t>{7501f4fc-5bc9-4f6e-87b3-0dd7c75a43e5}</t>
  </si>
  <si>
    <t>SO 103</t>
  </si>
  <si>
    <t>Chodníky a  SO 103 - sjezdy ( v profilu chodníku) - odvedení vlhkosti</t>
  </si>
  <si>
    <t>{1f47fc18-1e4b-4722-b804-062d24e416f7}</t>
  </si>
  <si>
    <t>SO 191</t>
  </si>
  <si>
    <t>Dopravní značení trvalé</t>
  </si>
  <si>
    <t>{a6a18d34-399a-4b83-ab78-b098e55228d6}</t>
  </si>
  <si>
    <t>SO 192</t>
  </si>
  <si>
    <t>Dopravní značení dočasní  - DIO</t>
  </si>
  <si>
    <t>{2f763fc2-1f9c-4b89-8223-86589f264ea1}</t>
  </si>
  <si>
    <t>SO 401</t>
  </si>
  <si>
    <t>Veřejné  osvětlení -  5 stožárů</t>
  </si>
  <si>
    <t>{b7752577-9100-4ee1-b52e-78d844298ae3}</t>
  </si>
  <si>
    <t>SO 402a</t>
  </si>
  <si>
    <t>Osvětlení přechodu č.1</t>
  </si>
  <si>
    <t>{14cb1ee9-12c6-4979-a677-d275cc1936cb}</t>
  </si>
  <si>
    <t>SO 402b</t>
  </si>
  <si>
    <t>Osvětlení přechodu č.2</t>
  </si>
  <si>
    <t>{02690ce3-c77f-48ae-b162-4131880ea2ab}</t>
  </si>
  <si>
    <t>SO 1000</t>
  </si>
  <si>
    <t>Ostatní náklady</t>
  </si>
  <si>
    <t>{e9db07d6-00b4-4669-91a2-1e4ff1ece61e}</t>
  </si>
  <si>
    <t>SO 1020</t>
  </si>
  <si>
    <t>VRN</t>
  </si>
  <si>
    <t>{c3162890-d2bb-42a3-9df1-d0b58cd0b4f8}</t>
  </si>
  <si>
    <t>KRYCÍ LIST SOUPISU PRACÍ</t>
  </si>
  <si>
    <t>Objekt:</t>
  </si>
  <si>
    <t>001 - Rekonstrukce chodníků kolem silnice II.třídy</t>
  </si>
  <si>
    <t>Soupis:</t>
  </si>
  <si>
    <t>SO 001 - příprava území ,demolice stávajících zpevněných ploch (SO 102 a 103)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</si>
  <si>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</si>
  <si>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</si>
  <si>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</si>
  <si>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</si>
  <si>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</si>
  <si>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</si>
  <si>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</si>
  <si>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</si>
  <si>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</si>
  <si>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</si>
  <si>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</si>
  <si>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</si>
  <si>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</si>
  <si>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</si>
  <si>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</si>
  <si>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</si>
  <si>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</si>
  <si>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</si>
  <si>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</si>
  <si>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</si>
  <si>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</si>
  <si>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</si>
  <si>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</si>
  <si>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</si>
  <si>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</si>
  <si>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</si>
  <si>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113106111</t>
  </si>
  <si>
    <t>Rozebrání dlažeb z mozaiky komunikací pro pěší ručně</t>
  </si>
  <si>
    <t>m2</t>
  </si>
  <si>
    <t>CS ÚRS 2023 02</t>
  </si>
  <si>
    <t>4</t>
  </si>
  <si>
    <t>-234806564</t>
  </si>
  <si>
    <t>113106121</t>
  </si>
  <si>
    <t>Rozebrání dlažeb z betonových nebo kamenných dlaždic komunikací pro pěší ručně</t>
  </si>
  <si>
    <t>-223786476</t>
  </si>
  <si>
    <t>3</t>
  </si>
  <si>
    <t>113106123</t>
  </si>
  <si>
    <t>Rozebrání dlažeb ze zámkových dlaždic komunikací pro pěší ručně</t>
  </si>
  <si>
    <t>-2002792925</t>
  </si>
  <si>
    <t>113107141</t>
  </si>
  <si>
    <t>Odstranění podkladu živičného tl 50 mm ručně</t>
  </si>
  <si>
    <t>1393917544</t>
  </si>
  <si>
    <t>5</t>
  </si>
  <si>
    <t>113107323</t>
  </si>
  <si>
    <t>Odstranění podkladu z kameniva drceného tl přes 200 do 300 mm strojně pl do 50 m2</t>
  </si>
  <si>
    <t>815723984</t>
  </si>
  <si>
    <t>VV</t>
  </si>
  <si>
    <t>"zámková"  247</t>
  </si>
  <si>
    <t>"300x300"  45</t>
  </si>
  <si>
    <t>"mozaika"  95</t>
  </si>
  <si>
    <t>"živice"   30</t>
  </si>
  <si>
    <t>Součet</t>
  </si>
  <si>
    <t>6</t>
  </si>
  <si>
    <t>113202111</t>
  </si>
  <si>
    <t>Vytrhání obrub krajníků obrubníků stojatých</t>
  </si>
  <si>
    <t>m</t>
  </si>
  <si>
    <t>-1220238410</t>
  </si>
  <si>
    <t>115+56</t>
  </si>
  <si>
    <t>997</t>
  </si>
  <si>
    <t>Přesun sutě</t>
  </si>
  <si>
    <t>7</t>
  </si>
  <si>
    <t>997221561</t>
  </si>
  <si>
    <t>Vodorovná doprava suti z kusových materiálů do 1 km</t>
  </si>
  <si>
    <t>t</t>
  </si>
  <si>
    <t>-936411736</t>
  </si>
  <si>
    <t>8</t>
  </si>
  <si>
    <t>997221569</t>
  </si>
  <si>
    <t>Příplatek ZKD 1 km u vodorovné dopravy suti z kusových materiálů</t>
  </si>
  <si>
    <t>-1965218264</t>
  </si>
  <si>
    <t>323,865*4 'Přepočtené koeficientem množství</t>
  </si>
  <si>
    <t>9</t>
  </si>
  <si>
    <t>404930886</t>
  </si>
  <si>
    <t>2,94*5</t>
  </si>
  <si>
    <t>10</t>
  </si>
  <si>
    <t>997221611</t>
  </si>
  <si>
    <t>Nakládání suti na dopravní prostředky pro vodorovnou dopravu</t>
  </si>
  <si>
    <t>690090133</t>
  </si>
  <si>
    <t>11</t>
  </si>
  <si>
    <t>997221861</t>
  </si>
  <si>
    <t>Poplatek za uložení na recyklační skládce (skládkovné) stavebního odpadu z prostého betonu pod kódem 17 01 01</t>
  </si>
  <si>
    <t>-611957252</t>
  </si>
  <si>
    <t>323,865</t>
  </si>
  <si>
    <t>-(183,48+2,94)</t>
  </si>
  <si>
    <t>12</t>
  </si>
  <si>
    <t>997221873</t>
  </si>
  <si>
    <t>Poplatek za uložení na recyklační skládce (skládkovné) stavebního odpadu zeminy a kamení zatříděného do Katalogu odpadů pod kódem 17 05 04</t>
  </si>
  <si>
    <t>-1502535385</t>
  </si>
  <si>
    <t>13</t>
  </si>
  <si>
    <t>997221875</t>
  </si>
  <si>
    <t>Poplatek za uložení na recyklační skládce (skládkovné) stavebního odpadu asfaltového bez obsahu dehtu zatříděného do Katalogu odpadů pod kódem 17 03 02</t>
  </si>
  <si>
    <t>1069909940</t>
  </si>
  <si>
    <t>SO 102 - Chodníky a  SO 103 - sjezdy ( v profilu chodníku)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</si>
  <si>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</si>
  <si>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</si>
  <si>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</si>
  <si>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998 - Přesun hmot</t>
  </si>
  <si>
    <t>181912112</t>
  </si>
  <si>
    <t>Úprava pláně v hornině třídy těžitelnosti I skupiny 3 se zhutněním ručně</t>
  </si>
  <si>
    <t>-817693165</t>
  </si>
  <si>
    <t>368+25+12+12</t>
  </si>
  <si>
    <t>Komunikace pozemní</t>
  </si>
  <si>
    <t>564871111</t>
  </si>
  <si>
    <t>Podklad ze štěrkodrtě ŠD plochy přes 100 m2 tl 250 mm</t>
  </si>
  <si>
    <t>1827437946</t>
  </si>
  <si>
    <t>596211110</t>
  </si>
  <si>
    <t>Kladení zámkové dlažby komunikací pro pěší ručně tl 60 mm skupiny A pl do 50 m2</t>
  </si>
  <si>
    <t>2065588429</t>
  </si>
  <si>
    <t>M</t>
  </si>
  <si>
    <t>59245006</t>
  </si>
  <si>
    <t>dlažba tvar obdélník betonová pro nevidomé 200x100x60mm barevná</t>
  </si>
  <si>
    <t>-1452777648</t>
  </si>
  <si>
    <t>12*1,03 'Přepočtené koeficientem množství</t>
  </si>
  <si>
    <t>-117750955</t>
  </si>
  <si>
    <t>59245021</t>
  </si>
  <si>
    <t>dlažba tvar čtverec betonová 200x200x60mm přírodní bez fazety</t>
  </si>
  <si>
    <t>-1801450065</t>
  </si>
  <si>
    <t>596211112</t>
  </si>
  <si>
    <t>Kladení zámkové dlažby komunikací pro pěší ručně tl 60 mm skupiny A pl přes 100 do 300 m2</t>
  </si>
  <si>
    <t>584096607</t>
  </si>
  <si>
    <t>59245018</t>
  </si>
  <si>
    <t>dlažba tvar obdélník betonová 200x100x60mm přírodní</t>
  </si>
  <si>
    <t>328698311</t>
  </si>
  <si>
    <t>368*1,02 'Přepočtené koeficientem množství</t>
  </si>
  <si>
    <t>596212210</t>
  </si>
  <si>
    <t>Kladení zámkové dlažby pozemních komunikací ručně tl 80 mm skupiny A pl do 50 m2</t>
  </si>
  <si>
    <t>1668197893</t>
  </si>
  <si>
    <t>59245020</t>
  </si>
  <si>
    <t>dlažba tvar obdélník betonová 200x100x80mm přírodní</t>
  </si>
  <si>
    <t>-1442887034</t>
  </si>
  <si>
    <t>25*1,03 'Přepočtené koeficientem množství</t>
  </si>
  <si>
    <t>Trubní vedení</t>
  </si>
  <si>
    <t>899132212</t>
  </si>
  <si>
    <t>Výměna poklopu vodovodního samonivelačního nebo pevného šoupátkového</t>
  </si>
  <si>
    <t>kus</t>
  </si>
  <si>
    <t>-1928015282</t>
  </si>
  <si>
    <t xml:space="preserve">"Výšková úprava poklopu"  5 </t>
  </si>
  <si>
    <t>Ostatní konstrukce a práce, bourání</t>
  </si>
  <si>
    <t>916131213</t>
  </si>
  <si>
    <t>Osazení silničního obrubníku betonového stojatého s boční opěrou do lože z betonu prostého</t>
  </si>
  <si>
    <t>-584052228</t>
  </si>
  <si>
    <t>59217031</t>
  </si>
  <si>
    <t>obrubník betonový silniční 1000x150x250mm</t>
  </si>
  <si>
    <t>-2115089235</t>
  </si>
  <si>
    <t>14</t>
  </si>
  <si>
    <t>1497015648</t>
  </si>
  <si>
    <t>59217029</t>
  </si>
  <si>
    <t>obrubník betonový silniční nájezdový 1000x150x150mm</t>
  </si>
  <si>
    <t>1777763558</t>
  </si>
  <si>
    <t>16</t>
  </si>
  <si>
    <t>-152140956</t>
  </si>
  <si>
    <t>17</t>
  </si>
  <si>
    <t>59217030</t>
  </si>
  <si>
    <t>obrubník betonový silniční přechodový 1000x150x150-250mm</t>
  </si>
  <si>
    <t>-1727304026</t>
  </si>
  <si>
    <t>18</t>
  </si>
  <si>
    <t>916231213</t>
  </si>
  <si>
    <t>Osazení chodníkového obrubníku betonového stojatého s boční opěrou do lože z betonu prostého</t>
  </si>
  <si>
    <t>683304478</t>
  </si>
  <si>
    <t>19</t>
  </si>
  <si>
    <t>59217019</t>
  </si>
  <si>
    <t>obrubník betonový chodníkový 1000x100x200mm</t>
  </si>
  <si>
    <t>1795431067</t>
  </si>
  <si>
    <t>20</t>
  </si>
  <si>
    <t>916991121</t>
  </si>
  <si>
    <t>Lože pod obrubníky, krajníky nebo obruby z dlažebních kostek z betonu prostého</t>
  </si>
  <si>
    <t>m3</t>
  </si>
  <si>
    <t>1664184520</t>
  </si>
  <si>
    <t>(30+103+24+14)*0,3*0,2</t>
  </si>
  <si>
    <t>998</t>
  </si>
  <si>
    <t>Přesun hmot</t>
  </si>
  <si>
    <t>998223011</t>
  </si>
  <si>
    <t>Přesun hmot pro pozemní komunikace s krytem dlážděným</t>
  </si>
  <si>
    <t>326050269</t>
  </si>
  <si>
    <t>SO 103 - Chodníky a  SO 103 - sjezdy ( v profilu chodníku) - odvedení vlhkosti</t>
  </si>
  <si>
    <t xml:space="preserve">    4 - Vodorovné konstrukce</t>
  </si>
  <si>
    <t>PSV - Práce a dodávky PSV</t>
  </si>
  <si>
    <t xml:space="preserve">    711 - Izolace proti vodě, vlhkosti a plynům</t>
  </si>
  <si>
    <t xml:space="preserve">    721 - Zdravotechnika - vnitřní kanalizace</t>
  </si>
  <si>
    <t>132212132</t>
  </si>
  <si>
    <t>Hloubení nezapažených rýh šířky do 800 mm v nesoudržných horninách třídy těžitelnosti I skupiny 3 ručně</t>
  </si>
  <si>
    <t>1448869908</t>
  </si>
  <si>
    <t>"nopovka"</t>
  </si>
  <si>
    <t>171*0,2*0,15</t>
  </si>
  <si>
    <t>"odvodnění"</t>
  </si>
  <si>
    <t>14*0,6*0,8</t>
  </si>
  <si>
    <t>162211311</t>
  </si>
  <si>
    <t>Vodorovné přemístění výkopku z horniny třídy těžitelnosti I skupiny 1 až 3 stavebním kolečkem do 10 m</t>
  </si>
  <si>
    <t>-344957527</t>
  </si>
  <si>
    <t>11,85</t>
  </si>
  <si>
    <t>162211319</t>
  </si>
  <si>
    <t>Příplatek k vodorovnému přemístění výkopku z horniny třídy těžitelnosti I skupiny 1 až 3 stavebním kolečkem za každých dalších 10 m</t>
  </si>
  <si>
    <t>-2105744555</t>
  </si>
  <si>
    <t>162651112</t>
  </si>
  <si>
    <t>Vodorovné přemístění přes 4 000 do 5000 m výkopku/sypaniny z horniny třídy těžitelnosti I skupiny 1 až 3</t>
  </si>
  <si>
    <t>-902383911</t>
  </si>
  <si>
    <t>167111101</t>
  </si>
  <si>
    <t>Nakládání výkopku z hornin třídy těžitelnosti I skupiny 1 až 3 ručně</t>
  </si>
  <si>
    <t>1700928315</t>
  </si>
  <si>
    <t>167111121</t>
  </si>
  <si>
    <t>Skládání nebo překládání výkopku z horniny třídy těžitelnosti I skupiny 1 až 3 ručně</t>
  </si>
  <si>
    <t>-1779434740</t>
  </si>
  <si>
    <t>171201231</t>
  </si>
  <si>
    <t>Poplatek za uložení zeminy a kamení na recyklační skládce (skládkovné) kód odpadu 17 05 04</t>
  </si>
  <si>
    <t>1126562228</t>
  </si>
  <si>
    <t>11,85*1,9 'Přepočtené koeficientem množství</t>
  </si>
  <si>
    <t>171251201</t>
  </si>
  <si>
    <t>Uložení sypaniny na skládky nebo meziskládky</t>
  </si>
  <si>
    <t>272373805</t>
  </si>
  <si>
    <t>175111101</t>
  </si>
  <si>
    <t>Obsypání potrubí ručně sypaninou bez prohození, uloženou do 3 m</t>
  </si>
  <si>
    <t>1525671520</t>
  </si>
  <si>
    <t>14*0,6*0,7</t>
  </si>
  <si>
    <t>58331351</t>
  </si>
  <si>
    <t>kamenivo těžené drobné frakce 0/4</t>
  </si>
  <si>
    <t>90625535</t>
  </si>
  <si>
    <t>14*0,6*0,45*2</t>
  </si>
  <si>
    <t>58337344</t>
  </si>
  <si>
    <t>štěrkopísek frakce 0/32</t>
  </si>
  <si>
    <t>1954031355</t>
  </si>
  <si>
    <t>171*0,2*0,15*2</t>
  </si>
  <si>
    <t>14*0,6*0,25*2</t>
  </si>
  <si>
    <t>Vodorovné konstrukce</t>
  </si>
  <si>
    <t>451572111</t>
  </si>
  <si>
    <t>Lože pod potrubí otevřený výkop z kameniva drobného těženého</t>
  </si>
  <si>
    <t>-1756333095</t>
  </si>
  <si>
    <t>14*0,6*0,1</t>
  </si>
  <si>
    <t>935113111</t>
  </si>
  <si>
    <t>Osazení odvodňovacího polymerbetonového žlabu s krycím roštem šířky do 200 mm</t>
  </si>
  <si>
    <t>-348562604</t>
  </si>
  <si>
    <t>7*1,5</t>
  </si>
  <si>
    <t>59227101</t>
  </si>
  <si>
    <t>žlab odvodňovací z polymerbetonu bez spádu dna pozinkovaná hrana š 100mm</t>
  </si>
  <si>
    <t>-633502769</t>
  </si>
  <si>
    <t>56241406</t>
  </si>
  <si>
    <t>čelo plné na začátek a konec odvodňovacího žlabu PE/PP š 100 mm</t>
  </si>
  <si>
    <t>-2145074683</t>
  </si>
  <si>
    <t>56241016</t>
  </si>
  <si>
    <t>rošt můstkový C250 litina pro žlab š 100mm</t>
  </si>
  <si>
    <t>-33039252</t>
  </si>
  <si>
    <t>935923216</t>
  </si>
  <si>
    <t>Osazení vpusti pro odvodňovací žlab betonový nebo polymerbetonový s krycím roštem šířky do 200 mm</t>
  </si>
  <si>
    <t>1863841489</t>
  </si>
  <si>
    <t>400275768</t>
  </si>
  <si>
    <t>-862127253</t>
  </si>
  <si>
    <t>PSV</t>
  </si>
  <si>
    <t>Práce a dodávky PSV</t>
  </si>
  <si>
    <t>711</t>
  </si>
  <si>
    <t>Izolace proti vodě, vlhkosti a plynům</t>
  </si>
  <si>
    <t>711161212</t>
  </si>
  <si>
    <t>Izolace proti zemní vlhkosti nopovou fólií svislá, nopek v 8,0 mm, tl do 0,6 mm</t>
  </si>
  <si>
    <t>1599127703</t>
  </si>
  <si>
    <t>171*0,5</t>
  </si>
  <si>
    <t>711161383</t>
  </si>
  <si>
    <t>Izolace proti zemní vlhkosti nopovou fólií ukončení horní lištou</t>
  </si>
  <si>
    <t>798788286</t>
  </si>
  <si>
    <t>22</t>
  </si>
  <si>
    <t>998711101</t>
  </si>
  <si>
    <t>Přesun hmot tonážní pro izolace proti vodě, vlhkosti a plynům v objektech v do 6 m</t>
  </si>
  <si>
    <t>-2053521395</t>
  </si>
  <si>
    <t>23</t>
  </si>
  <si>
    <t>998711181</t>
  </si>
  <si>
    <t>Příplatek k přesunu hmot tonážní 711 prováděný bez použití mechanizace</t>
  </si>
  <si>
    <t>91891452</t>
  </si>
  <si>
    <t>24</t>
  </si>
  <si>
    <t>998711194</t>
  </si>
  <si>
    <t>Příplatek k přesunu hmot tonážní 711 za zvětšený přesun do 1000 m</t>
  </si>
  <si>
    <t>1101090398</t>
  </si>
  <si>
    <t>721</t>
  </si>
  <si>
    <t>Zdravotechnika - vnitřní kanalizace</t>
  </si>
  <si>
    <t>25</t>
  </si>
  <si>
    <t>721171915</t>
  </si>
  <si>
    <t>Potrubí z PP propojení potrubí DN 110</t>
  </si>
  <si>
    <t>-1549437299</t>
  </si>
  <si>
    <t>26</t>
  </si>
  <si>
    <t>721173403</t>
  </si>
  <si>
    <t>Potrubí kanalizační z PVC SN 4 svodné DN 160</t>
  </si>
  <si>
    <t>-1157447022</t>
  </si>
  <si>
    <t>27</t>
  </si>
  <si>
    <t>721242105</t>
  </si>
  <si>
    <t>Lapač střešních splavenin z PP se zápachovou klapkou a lapacím košem DN 110</t>
  </si>
  <si>
    <t>-748136222</t>
  </si>
  <si>
    <t>28</t>
  </si>
  <si>
    <t>998721101</t>
  </si>
  <si>
    <t>Přesun hmot tonážní pro vnitřní kanalizace v objektech v do 6 m</t>
  </si>
  <si>
    <t>1729309275</t>
  </si>
  <si>
    <t>29</t>
  </si>
  <si>
    <t>998721181</t>
  </si>
  <si>
    <t>Příplatek k přesunu hmot tonážní 721 prováděný bez použití mechanizace</t>
  </si>
  <si>
    <t>80809144</t>
  </si>
  <si>
    <t>30</t>
  </si>
  <si>
    <t>998721194</t>
  </si>
  <si>
    <t>Příplatek k přesunu hmot tonážní 721 za zvětšený přesun do 1000 m</t>
  </si>
  <si>
    <t>1025517013</t>
  </si>
  <si>
    <t>SO 191 - Dopravní značení trvalé</t>
  </si>
  <si>
    <t>131111333</t>
  </si>
  <si>
    <t>Vrtání jamek pro plotové sloupky D přes 200 do 300 mm ručně s motorovým vrtákem</t>
  </si>
  <si>
    <t>-936150774</t>
  </si>
  <si>
    <t>131111359</t>
  </si>
  <si>
    <t>Příplatek za vtrání v kamenité nebo kořeny prorostlé půdě</t>
  </si>
  <si>
    <t>623903447</t>
  </si>
  <si>
    <t>-1228607583</t>
  </si>
  <si>
    <t>0,15*0,15*3,14*0,9*2</t>
  </si>
  <si>
    <t>-1342748374</t>
  </si>
  <si>
    <t>-717340298</t>
  </si>
  <si>
    <t>-1979432249</t>
  </si>
  <si>
    <t>1946559004</t>
  </si>
  <si>
    <t>797391930</t>
  </si>
  <si>
    <t>0,127*1,9 'Přepočtené koeficientem množství</t>
  </si>
  <si>
    <t>97433643</t>
  </si>
  <si>
    <t>914111111</t>
  </si>
  <si>
    <t>Montáž svislé dopravní značky do velikosti 1 m2 objímkami na sloupek nebo konzolu</t>
  </si>
  <si>
    <t>-497580282</t>
  </si>
  <si>
    <t>"IP6"  2</t>
  </si>
  <si>
    <t>40445622</t>
  </si>
  <si>
    <t>informativní značky provozní IP1-IP3, IP4b-IP7, IP10a, b 750x750mm</t>
  </si>
  <si>
    <t>-170141765</t>
  </si>
  <si>
    <t>914511111</t>
  </si>
  <si>
    <t>Montáž sloupku dopravních značek délky do 3,5 m s betonovým základem</t>
  </si>
  <si>
    <t>-706977898</t>
  </si>
  <si>
    <t>40445225</t>
  </si>
  <si>
    <t>sloupek pro dopravní značku Zn D 60mm v 3,5m</t>
  </si>
  <si>
    <t>134836229</t>
  </si>
  <si>
    <t>915131111</t>
  </si>
  <si>
    <t>Vodorovné dopravní značení přechody pro chodce, šipky, symboly základní bílá barva</t>
  </si>
  <si>
    <t>947451978</t>
  </si>
  <si>
    <t>0,5*3*11</t>
  </si>
  <si>
    <t>915621111</t>
  </si>
  <si>
    <t>Předznačení vodorovného plošného značení</t>
  </si>
  <si>
    <t>-821825506</t>
  </si>
  <si>
    <t>998229112</t>
  </si>
  <si>
    <t>Přesun hmot ruční pro pozemní komunikace s krytem dlážděným na vzdálenost do 50 m</t>
  </si>
  <si>
    <t>-1288620707</t>
  </si>
  <si>
    <t>SO 192 - Dopravní značení dočasní  - DIO</t>
  </si>
  <si>
    <t>913111111</t>
  </si>
  <si>
    <t>Montáž a demontáž plastového podstavce dočasné dopravní značky</t>
  </si>
  <si>
    <t>-438187522</t>
  </si>
  <si>
    <t>"Z4a"  10</t>
  </si>
  <si>
    <t>913111115</t>
  </si>
  <si>
    <t>Montáž a demontáž dočasné dopravní značky samostatné základní</t>
  </si>
  <si>
    <t>650410433</t>
  </si>
  <si>
    <t>"A15" 2</t>
  </si>
  <si>
    <t>"E13"   2</t>
  </si>
  <si>
    <t>913111211</t>
  </si>
  <si>
    <t>Příplatek k dočasnému podstavci plastovému za první a ZKD den použití</t>
  </si>
  <si>
    <t>-1848041015</t>
  </si>
  <si>
    <t>"Z4a"  10*16*7</t>
  </si>
  <si>
    <t>913111215</t>
  </si>
  <si>
    <t>Příplatek k dočasné dopravní značce samostatné základní za první a ZKD den použití</t>
  </si>
  <si>
    <t>1971194527</t>
  </si>
  <si>
    <t>"A15" 2*16*7</t>
  </si>
  <si>
    <t>"E13"   2*12*7</t>
  </si>
  <si>
    <t>913121111</t>
  </si>
  <si>
    <t>Montáž a demontáž dočasné dopravní značky kompletní základní</t>
  </si>
  <si>
    <t>-462977489</t>
  </si>
  <si>
    <t>"B20a" 2</t>
  </si>
  <si>
    <t>"B26"   2</t>
  </si>
  <si>
    <t>"B1"   2</t>
  </si>
  <si>
    <t>913121211</t>
  </si>
  <si>
    <t>Příplatek k dočasné dopravní značce kompletní základní za první a ZKD den použití</t>
  </si>
  <si>
    <t>263869078</t>
  </si>
  <si>
    <t>"B20a" 2*16*7</t>
  </si>
  <si>
    <t>"B26"   2*16*7</t>
  </si>
  <si>
    <t>"B1"   2*12*7</t>
  </si>
  <si>
    <t>913221111</t>
  </si>
  <si>
    <t>Montáž a demontáž dočasné dopravní zábrany světelné šířky 1,5 m se 3 světly</t>
  </si>
  <si>
    <t>-1478598499</t>
  </si>
  <si>
    <t>913221211</t>
  </si>
  <si>
    <t>Příplatek k dočasné dopravní zábraně světelné šířky 1,5 m se 3 světly za první a ZKD den použití</t>
  </si>
  <si>
    <t>1647624087</t>
  </si>
  <si>
    <t>2*12*7</t>
  </si>
  <si>
    <t>913321111</t>
  </si>
  <si>
    <t>Montáž a demontáž dočasné dopravní směrové desky základní</t>
  </si>
  <si>
    <t>455197938</t>
  </si>
  <si>
    <t>913321211</t>
  </si>
  <si>
    <t>Příplatek k dočasné směrové desce základní za první a ZKD den použití</t>
  </si>
  <si>
    <t>-1708200423</t>
  </si>
  <si>
    <t>913911113</t>
  </si>
  <si>
    <t>Montáž a demontáž akumulátoru dočasného dopravního značení olověného 12 V/180 Ah</t>
  </si>
  <si>
    <t>-113336433</t>
  </si>
  <si>
    <t>913911213</t>
  </si>
  <si>
    <t>Příplatek k dočasnému akumulátor 12V/180 Ah za první a ZKD den použití</t>
  </si>
  <si>
    <t>-559926613</t>
  </si>
  <si>
    <t>SO 401 - Veřejné  osvětlení -  5 stožárů</t>
  </si>
  <si>
    <t>Město Konice, Masarykovo náměstí 27, 798 52 Konice</t>
  </si>
  <si>
    <t>Milan Vician</t>
  </si>
  <si>
    <t xml:space="preserve">    741 - Elektroinstalace - silnoproud</t>
  </si>
  <si>
    <t xml:space="preserve">    749 - Elektromontáže - součásti elektrozařízení</t>
  </si>
  <si>
    <t>M - Práce a dodávky M</t>
  </si>
  <si>
    <t xml:space="preserve">    21-M - Elektromontáže</t>
  </si>
  <si>
    <t xml:space="preserve">    46-M - Zemní práce při extr.mont.pracích</t>
  </si>
  <si>
    <t>HZS - Hodinové zúčtovací sazby</t>
  </si>
  <si>
    <t>Ostatní - Ostatní</t>
  </si>
  <si>
    <t xml:space="preserve">    N - Náklady</t>
  </si>
  <si>
    <t>R - Revize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</si>
  <si>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</si>
  <si>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</si>
  <si>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</si>
  <si>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</si>
  <si>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</si>
  <si>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VRN8 - Přesun stavebních kapacit</t>
  </si>
  <si>
    <t>945412112</t>
  </si>
  <si>
    <t>Teleskopická hydraulická montážní plošina výška zdvihu do 21 m</t>
  </si>
  <si>
    <t>den</t>
  </si>
  <si>
    <t>1101193540</t>
  </si>
  <si>
    <t>741</t>
  </si>
  <si>
    <t>Elektroinstalace - silnoproud</t>
  </si>
  <si>
    <t>R_1002_26</t>
  </si>
  <si>
    <t>Trubka plastová, dvouplášťová pr90/110-pod komunikacii a vjezdy</t>
  </si>
  <si>
    <t>32</t>
  </si>
  <si>
    <t>1756871183</t>
  </si>
  <si>
    <t>741110302</t>
  </si>
  <si>
    <t>Montáž trubka ochranná do krabic plastová tuhá D přes 40 do 90 mm uložená pevně</t>
  </si>
  <si>
    <t>1816427939</t>
  </si>
  <si>
    <t>R_1001.11</t>
  </si>
  <si>
    <t>Trubka dvouplášťová pr.50mm - ke stožárům</t>
  </si>
  <si>
    <t>-892966114</t>
  </si>
  <si>
    <t>R_1002.12</t>
  </si>
  <si>
    <t>Trubka dvouplášťová pr.63mm volný terén, chodník</t>
  </si>
  <si>
    <t>156785431</t>
  </si>
  <si>
    <t>741122223</t>
  </si>
  <si>
    <t>Montáž kabel Cu plný kulatý žíla 4x16 až 25 mm2 uložený volně (CYKY)</t>
  </si>
  <si>
    <t>-1779429450</t>
  </si>
  <si>
    <t>34111080</t>
  </si>
  <si>
    <t>kabel instalační jádro Cu plné izolace PVC plášť PVC 450/750V (CYKY) 4x16mm2</t>
  </si>
  <si>
    <t>1646768409</t>
  </si>
  <si>
    <t>741122231</t>
  </si>
  <si>
    <t>Montáž kabel Cu plný kulatý žíla 5x1,5 až 2,5 mm2 uložený volně (např. CYKY)</t>
  </si>
  <si>
    <t>441830636</t>
  </si>
  <si>
    <t>34111090</t>
  </si>
  <si>
    <t>kabel instalační jádro Cu plné izolace PVC plášť PVC 450/750V (CYKY) 5x1,5mm2</t>
  </si>
  <si>
    <t>-1172976950</t>
  </si>
  <si>
    <t>741128002</t>
  </si>
  <si>
    <t>Ostatní práce při montáži vodičů a kabelů - označení dalším štítkem</t>
  </si>
  <si>
    <t>-703615249</t>
  </si>
  <si>
    <t>R_1003</t>
  </si>
  <si>
    <t>kabelovy stitek</t>
  </si>
  <si>
    <t>345289796</t>
  </si>
  <si>
    <t>R_1013</t>
  </si>
  <si>
    <t>Koncovka pro kabely  ( 4-35mm2)</t>
  </si>
  <si>
    <t>-1059690048</t>
  </si>
  <si>
    <t>741132145</t>
  </si>
  <si>
    <t>Ukončení kabelů 5x1,5 až 4 mm2 smršťovací záklopkou nebo páskem bez letování</t>
  </si>
  <si>
    <t>-2115197160</t>
  </si>
  <si>
    <t>741132424</t>
  </si>
  <si>
    <t>Ukončení kabelů a vodičů do 1 kV celoplastových koncovkou přírubovou jednocestnou 4x0,5 až 16 mm2</t>
  </si>
  <si>
    <t>2081779783</t>
  </si>
  <si>
    <t>741372152</t>
  </si>
  <si>
    <t>Montáž svítidlo LED průmyslové závěsné reflektor</t>
  </si>
  <si>
    <t>202446642</t>
  </si>
  <si>
    <t>R_249_01_222</t>
  </si>
  <si>
    <t>EL1 - Led svítidlo 53,44W na 6m stožárech, dle výpočtu osvětlení</t>
  </si>
  <si>
    <t>-1852307821</t>
  </si>
  <si>
    <t>R_1014</t>
  </si>
  <si>
    <t>poplatek za likvidaci svítidla</t>
  </si>
  <si>
    <t>458269319</t>
  </si>
  <si>
    <t>R_1015</t>
  </si>
  <si>
    <t>poplatek za likvidaci světelného zdroje</t>
  </si>
  <si>
    <t>754809531</t>
  </si>
  <si>
    <t>741410021</t>
  </si>
  <si>
    <t>Montáž vodič uzemňovací pásek průřezu do 120 mm2 v městské zástavbě v zemi</t>
  </si>
  <si>
    <t>-977335519</t>
  </si>
  <si>
    <t>35442062</t>
  </si>
  <si>
    <t>pás zemnící 30x4mm FeZn</t>
  </si>
  <si>
    <t>kg</t>
  </si>
  <si>
    <t>1383025087</t>
  </si>
  <si>
    <t>741410041</t>
  </si>
  <si>
    <t>Montáž vodič uzemňovací drát nebo lano D do 10 mm v městské zástavbě</t>
  </si>
  <si>
    <t>-942177337</t>
  </si>
  <si>
    <t>35441073</t>
  </si>
  <si>
    <t>drát D 10mm FeZn</t>
  </si>
  <si>
    <t>1744945069</t>
  </si>
  <si>
    <t>741420021</t>
  </si>
  <si>
    <t>Montáž svorka hromosvodná se 2 šrouby</t>
  </si>
  <si>
    <t>-77855527</t>
  </si>
  <si>
    <t>R_1008</t>
  </si>
  <si>
    <t>Svorka SR03</t>
  </si>
  <si>
    <t>-562423082</t>
  </si>
  <si>
    <t>741820013</t>
  </si>
  <si>
    <t>Měření zemnící síť délky pásku do 500 m</t>
  </si>
  <si>
    <t>-255582164</t>
  </si>
  <si>
    <t>741820102</t>
  </si>
  <si>
    <t>Měření intenzity osvětlení</t>
  </si>
  <si>
    <t>soubor</t>
  </si>
  <si>
    <t>480025645</t>
  </si>
  <si>
    <t>R_200.0101</t>
  </si>
  <si>
    <t>Demontáž stávajícího VO</t>
  </si>
  <si>
    <t>822191524</t>
  </si>
  <si>
    <t>749</t>
  </si>
  <si>
    <t>Elektromontáže - součásti elektrozařízení</t>
  </si>
  <si>
    <t>RK-010.1</t>
  </si>
  <si>
    <t>Podružný materiál</t>
  </si>
  <si>
    <t>233036030</t>
  </si>
  <si>
    <t>RK-011.1</t>
  </si>
  <si>
    <t>Prořez</t>
  </si>
  <si>
    <t>489329115</t>
  </si>
  <si>
    <t>Práce a dodávky M</t>
  </si>
  <si>
    <t>21-M</t>
  </si>
  <si>
    <t>Elektromontáže</t>
  </si>
  <si>
    <t>210204002</t>
  </si>
  <si>
    <t>Montáž stožárů osvětlení parkových ocelových</t>
  </si>
  <si>
    <t>64</t>
  </si>
  <si>
    <t>231162092</t>
  </si>
  <si>
    <t>31</t>
  </si>
  <si>
    <t>R_106_633_223</t>
  </si>
  <si>
    <t>Parkový stožár typu - 6m, kónický min. , žárově zinkování s rovnoměrnou vrstvou zinku 0,07 až 0,087mm, podle EN 40/2 a DIN 50976, dle výkresové dokumentace</t>
  </si>
  <si>
    <t>256</t>
  </si>
  <si>
    <t>1783337957</t>
  </si>
  <si>
    <t>210204201</t>
  </si>
  <si>
    <t>Montáž elektrovýzbroje stožárů osvětlení 1 okruh</t>
  </si>
  <si>
    <t>-845058769</t>
  </si>
  <si>
    <t>33</t>
  </si>
  <si>
    <t>R_1006.1</t>
  </si>
  <si>
    <t>Svorkovnice SR 951 Uni 20</t>
  </si>
  <si>
    <t>1613029196</t>
  </si>
  <si>
    <t>34</t>
  </si>
  <si>
    <t>R_1007</t>
  </si>
  <si>
    <t>Elektrovýzbroj  stožáru</t>
  </si>
  <si>
    <t>392024012</t>
  </si>
  <si>
    <t>46-M</t>
  </si>
  <si>
    <t>Zemní práce při extr.mont.pracích</t>
  </si>
  <si>
    <t>35</t>
  </si>
  <si>
    <t>460010024</t>
  </si>
  <si>
    <t>Vytyčení trasy vedení kabelového podzemního v zastavěném prostoru</t>
  </si>
  <si>
    <t>km</t>
  </si>
  <si>
    <t>-1496307685</t>
  </si>
  <si>
    <t>36</t>
  </si>
  <si>
    <t>460010025</t>
  </si>
  <si>
    <t>Vytyčení trasy inženýrských sítí v zastavěném prostoru</t>
  </si>
  <si>
    <t>-1781389269</t>
  </si>
  <si>
    <t>37</t>
  </si>
  <si>
    <t>460161142</t>
  </si>
  <si>
    <t>Hloubení kabelových rýh ručně š 35 cm hl 50 cm v hornině tř I skupiny 3</t>
  </si>
  <si>
    <t>1061411504</t>
  </si>
  <si>
    <t>38</t>
  </si>
  <si>
    <t>460161272</t>
  </si>
  <si>
    <t>Hloubení kabelových rýh ručně š 50 cm hl 80 cm v hornině tř I skupiny 3</t>
  </si>
  <si>
    <t>-990491336</t>
  </si>
  <si>
    <t>39</t>
  </si>
  <si>
    <t>460241111</t>
  </si>
  <si>
    <t>Příplatek za ztížení vykopávky při elektromontážích v blízkosti podzemního vedení</t>
  </si>
  <si>
    <t>1090600645</t>
  </si>
  <si>
    <t>40</t>
  </si>
  <si>
    <t>460242211</t>
  </si>
  <si>
    <t>Provizorní zajištění kabelů ve výkopech při jejich křížení</t>
  </si>
  <si>
    <t>-707876922</t>
  </si>
  <si>
    <t>41</t>
  </si>
  <si>
    <t>460242221</t>
  </si>
  <si>
    <t>Provizorní zajištění kabelů ve výkopech při jejich souběhu</t>
  </si>
  <si>
    <t>-2132451864</t>
  </si>
  <si>
    <t>42</t>
  </si>
  <si>
    <t>460341113</t>
  </si>
  <si>
    <t>Vodorovné přemístění horniny jakékoliv třídy dopravními prostředky při elektromontážích do 1000 m</t>
  </si>
  <si>
    <t>964450452</t>
  </si>
  <si>
    <t>43</t>
  </si>
  <si>
    <t>460341121</t>
  </si>
  <si>
    <t>Příplatek k vodorovnému přemístění horniny dopravními prostředky při elektromontážích za každých dalších 1000 m</t>
  </si>
  <si>
    <t>1545400759</t>
  </si>
  <si>
    <t>44</t>
  </si>
  <si>
    <t>460361121</t>
  </si>
  <si>
    <t>Poplatek za uložení zeminy na recyklační skládce (skládkovné) kód odpadu 17 05 04</t>
  </si>
  <si>
    <t>855602547</t>
  </si>
  <si>
    <t>45</t>
  </si>
  <si>
    <t>460431152</t>
  </si>
  <si>
    <t>Zásyp kabelových rýh ručně se zhutněním š 35 cm hl 50 cm z horniny tř I skupiny 3</t>
  </si>
  <si>
    <t>1665019247</t>
  </si>
  <si>
    <t>46</t>
  </si>
  <si>
    <t>460431282</t>
  </si>
  <si>
    <t>Zásyp kabelových rýh ručně se zhutněním š 50 cm hl 80 cm z horniny tř I skupiny 3</t>
  </si>
  <si>
    <t>418332863</t>
  </si>
  <si>
    <t>47</t>
  </si>
  <si>
    <t>460641112</t>
  </si>
  <si>
    <t>Základové konstrukce při elektromontážích z monolitického betonu tř. C 12/15</t>
  </si>
  <si>
    <t>536761928</t>
  </si>
  <si>
    <t>48</t>
  </si>
  <si>
    <t>460641411</t>
  </si>
  <si>
    <t>Zřízení nezabudovaného bednění základových konstrukcí při elektromontážích</t>
  </si>
  <si>
    <t>-164817457</t>
  </si>
  <si>
    <t>49</t>
  </si>
  <si>
    <t>460641412</t>
  </si>
  <si>
    <t>Odstranění nezabudovaného bednění základových konstrukcí při elektromontážích</t>
  </si>
  <si>
    <t>-679713160</t>
  </si>
  <si>
    <t>50</t>
  </si>
  <si>
    <t>58331200</t>
  </si>
  <si>
    <t>štěrkopísek netříděný</t>
  </si>
  <si>
    <t>128</t>
  </si>
  <si>
    <t>-1384550817</t>
  </si>
  <si>
    <t>51</t>
  </si>
  <si>
    <t>460661511</t>
  </si>
  <si>
    <t>Kabelové lože z písku pro kabely nn kryté plastovou fólií š lože do 25 cm</t>
  </si>
  <si>
    <t>-1747753014</t>
  </si>
  <si>
    <t>52</t>
  </si>
  <si>
    <t>460671112</t>
  </si>
  <si>
    <t>Výstražná fólie pro krytí kabelů šířky 25 cm</t>
  </si>
  <si>
    <t>-2085644398</t>
  </si>
  <si>
    <t>53</t>
  </si>
  <si>
    <t>JTA.0013701.URS.3</t>
  </si>
  <si>
    <t>výstražná fólie z polyethylenu šíře 22cm s potiskem</t>
  </si>
  <si>
    <t>1959936318</t>
  </si>
  <si>
    <t>54</t>
  </si>
  <si>
    <t>460742121</t>
  </si>
  <si>
    <t>Osazení kabelových prostupů z trub plastových do rýhy s obsypem z písku průměru do 10 cm</t>
  </si>
  <si>
    <t>1897282214</t>
  </si>
  <si>
    <t>55</t>
  </si>
  <si>
    <t>460742132</t>
  </si>
  <si>
    <t>Osazení kabelových prostupů z trub plastových do rýhy s obetonováním průměru přes 10 do 15 cm</t>
  </si>
  <si>
    <t>2038772633</t>
  </si>
  <si>
    <t>56</t>
  </si>
  <si>
    <t>469972121</t>
  </si>
  <si>
    <t>Příplatek k odvozu suti a vybouraných hmot při elektromontážích za každý další 1 km</t>
  </si>
  <si>
    <t>750393165</t>
  </si>
  <si>
    <t>57</t>
  </si>
  <si>
    <t>469973111</t>
  </si>
  <si>
    <t>Poplatek za uložení na skládce (skládkovné) stavebního odpadu betonového kód odpadu 17 01 01</t>
  </si>
  <si>
    <t>-1741715692</t>
  </si>
  <si>
    <t>58</t>
  </si>
  <si>
    <t>R_460050703</t>
  </si>
  <si>
    <t>Hloubení nezapažených jam pro stožáry veřejného osvětlení ručně v hornině tř 3_</t>
  </si>
  <si>
    <t>vlastní</t>
  </si>
  <si>
    <t>-1691971192</t>
  </si>
  <si>
    <t>59</t>
  </si>
  <si>
    <t>R_4601</t>
  </si>
  <si>
    <t>Stožárové pouzdro pro silniční stožár, vč. betonáže a plastového pouzdra</t>
  </si>
  <si>
    <t>ks</t>
  </si>
  <si>
    <t>-1863810183</t>
  </si>
  <si>
    <t>HZS</t>
  </si>
  <si>
    <t>Hodinové zúčtovací sazby</t>
  </si>
  <si>
    <t>60</t>
  </si>
  <si>
    <t>RK-013</t>
  </si>
  <si>
    <t>Práce související s napojením -vyp,zap síť, součinnost s investorem</t>
  </si>
  <si>
    <t>hod</t>
  </si>
  <si>
    <t>512</t>
  </si>
  <si>
    <t>-1180524152</t>
  </si>
  <si>
    <t>61</t>
  </si>
  <si>
    <t>RK-013.1</t>
  </si>
  <si>
    <t>Práce nespecifikované - dokončovací</t>
  </si>
  <si>
    <t>64712560</t>
  </si>
  <si>
    <t>Ostatní</t>
  </si>
  <si>
    <t>N</t>
  </si>
  <si>
    <t>Náklady</t>
  </si>
  <si>
    <t>62</t>
  </si>
  <si>
    <t>N-003</t>
  </si>
  <si>
    <t>Podíl přidružených výkonů PPV</t>
  </si>
  <si>
    <t>Kč</t>
  </si>
  <si>
    <t>-1121295074</t>
  </si>
  <si>
    <t>R</t>
  </si>
  <si>
    <t>Revize</t>
  </si>
  <si>
    <t>63</t>
  </si>
  <si>
    <t>RK-012</t>
  </si>
  <si>
    <t>-803686797</t>
  </si>
  <si>
    <t>Vedlejší rozpočtové náklady</t>
  </si>
  <si>
    <t>VRN1</t>
  </si>
  <si>
    <t>Průzkumné, geodetické a projektové práce</t>
  </si>
  <si>
    <t>011464000</t>
  </si>
  <si>
    <t>Měření (monitoring) úrovně osvětlení</t>
  </si>
  <si>
    <t>CS ÚRS 2022 02</t>
  </si>
  <si>
    <t>1024</t>
  </si>
  <si>
    <t>1203816403</t>
  </si>
  <si>
    <t>65</t>
  </si>
  <si>
    <t>012103000</t>
  </si>
  <si>
    <t>Geodetické práce před výstavbou</t>
  </si>
  <si>
    <t>sada</t>
  </si>
  <si>
    <t>-930706278</t>
  </si>
  <si>
    <t>66</t>
  </si>
  <si>
    <t>012303000</t>
  </si>
  <si>
    <t>Geodetické práce po výstavbě</t>
  </si>
  <si>
    <t>-1593339210</t>
  </si>
  <si>
    <t>67</t>
  </si>
  <si>
    <t>013254000</t>
  </si>
  <si>
    <t>Dokumentace skutečného provedení stavby</t>
  </si>
  <si>
    <t>1104984073</t>
  </si>
  <si>
    <t>VRN3</t>
  </si>
  <si>
    <t>Zařízení staveniště</t>
  </si>
  <si>
    <t>68</t>
  </si>
  <si>
    <t>030001000</t>
  </si>
  <si>
    <t>…</t>
  </si>
  <si>
    <t>-892924907</t>
  </si>
  <si>
    <t>VRN4</t>
  </si>
  <si>
    <t>Inženýrská činnost</t>
  </si>
  <si>
    <t>69</t>
  </si>
  <si>
    <t>041103000</t>
  </si>
  <si>
    <t>Autorský dozor projektanta</t>
  </si>
  <si>
    <t>-1842532050</t>
  </si>
  <si>
    <t>70</t>
  </si>
  <si>
    <t>045203000</t>
  </si>
  <si>
    <t>Kompletační činnost</t>
  </si>
  <si>
    <t>-1903250108</t>
  </si>
  <si>
    <t>VRN5</t>
  </si>
  <si>
    <t>Finanční náklady</t>
  </si>
  <si>
    <t>71</t>
  </si>
  <si>
    <t>052103000</t>
  </si>
  <si>
    <t>Rezerva investora</t>
  </si>
  <si>
    <t>-1542956494</t>
  </si>
  <si>
    <t>72</t>
  </si>
  <si>
    <t>052203000</t>
  </si>
  <si>
    <t>Rezerva dodavatele</t>
  </si>
  <si>
    <t>-211955610</t>
  </si>
  <si>
    <t>VRN8</t>
  </si>
  <si>
    <t>Přesun stavebních kapacit</t>
  </si>
  <si>
    <t>73</t>
  </si>
  <si>
    <t>081002000</t>
  </si>
  <si>
    <t>Doprava zaměstnanců</t>
  </si>
  <si>
    <t>1956485882</t>
  </si>
  <si>
    <t>SO 402a - Osvětlení přechodu č.1</t>
  </si>
  <si>
    <t>-279051543</t>
  </si>
  <si>
    <t>795049388</t>
  </si>
  <si>
    <t>903141937</t>
  </si>
  <si>
    <t>1401864937</t>
  </si>
  <si>
    <t>1188672685</t>
  </si>
  <si>
    <t>-586192451</t>
  </si>
  <si>
    <t>-702699967</t>
  </si>
  <si>
    <t>531476609</t>
  </si>
  <si>
    <t>2088829097</t>
  </si>
  <si>
    <t>1136817046</t>
  </si>
  <si>
    <t>2133534193</t>
  </si>
  <si>
    <t>78384599</t>
  </si>
  <si>
    <t>-768788491</t>
  </si>
  <si>
    <t>-1621349867</t>
  </si>
  <si>
    <t>R_249_01_222_15</t>
  </si>
  <si>
    <t>EL2 - Led přechodové svítidlo 57,86W na 6m stožárech, dle výpočtu osvětlení</t>
  </si>
  <si>
    <t>-1474646688</t>
  </si>
  <si>
    <t>-1434060526</t>
  </si>
  <si>
    <t>-1360290399</t>
  </si>
  <si>
    <t>-1815972520</t>
  </si>
  <si>
    <t>-1013911524</t>
  </si>
  <si>
    <t>44474517</t>
  </si>
  <si>
    <t>950982802</t>
  </si>
  <si>
    <t>1252069020</t>
  </si>
  <si>
    <t>-1371048472</t>
  </si>
  <si>
    <t>741820011</t>
  </si>
  <si>
    <t>Měření zemnící síť dl pásku do 100 m</t>
  </si>
  <si>
    <t>-1552271206</t>
  </si>
  <si>
    <t>718899124</t>
  </si>
  <si>
    <t>-2122717292</t>
  </si>
  <si>
    <t>1094404049</t>
  </si>
  <si>
    <t>288599708</t>
  </si>
  <si>
    <t>210204104</t>
  </si>
  <si>
    <t>Montáž výložníků osvětlení jednoramenných sloupových hmotnosti přes 35 kg</t>
  </si>
  <si>
    <t>-805471877</t>
  </si>
  <si>
    <t>R_1004</t>
  </si>
  <si>
    <t>Stožár VO-přechod, Žárově zinkovaný,vč spec.úpravy na zinek., L=7m,  v zemi 1m,  těžký, vyložení do 3,5mZáv.výška 6m,žárově zinkování s rovnoměrnou vrstvou zinku 0,07 až 0,087mm, podle EN 40/2 a DIN 50976</t>
  </si>
  <si>
    <t>2088135681</t>
  </si>
  <si>
    <t>R_100528.211.2</t>
  </si>
  <si>
    <t>Výložník 2000mm, žárově zinkovaný, pro přechod.stožár</t>
  </si>
  <si>
    <t>-179379884</t>
  </si>
  <si>
    <t>-1264907944</t>
  </si>
  <si>
    <t>1603065509</t>
  </si>
  <si>
    <t>-345058780</t>
  </si>
  <si>
    <t>1562612693</t>
  </si>
  <si>
    <t>161283422</t>
  </si>
  <si>
    <t>-676048879</t>
  </si>
  <si>
    <t>-417860450</t>
  </si>
  <si>
    <t>1856781848</t>
  </si>
  <si>
    <t>1372399434</t>
  </si>
  <si>
    <t>-2076272838</t>
  </si>
  <si>
    <t>-1962285451</t>
  </si>
  <si>
    <t>-414424815</t>
  </si>
  <si>
    <t>402744966</t>
  </si>
  <si>
    <t>1137467808</t>
  </si>
  <si>
    <t>2011100405</t>
  </si>
  <si>
    <t>-1117752447</t>
  </si>
  <si>
    <t>-575404034</t>
  </si>
  <si>
    <t>357899176</t>
  </si>
  <si>
    <t>933970970</t>
  </si>
  <si>
    <t>-380929630</t>
  </si>
  <si>
    <t>-1245586578</t>
  </si>
  <si>
    <t>739982284</t>
  </si>
  <si>
    <t>-1171959372</t>
  </si>
  <si>
    <t>741670092</t>
  </si>
  <si>
    <t>1824514958</t>
  </si>
  <si>
    <t>888084092</t>
  </si>
  <si>
    <t>2027652415</t>
  </si>
  <si>
    <t>-1686020470</t>
  </si>
  <si>
    <t>-748017698</t>
  </si>
  <si>
    <t>875259702</t>
  </si>
  <si>
    <t>-2040484609</t>
  </si>
  <si>
    <t>SO 402b - Osvětlení přechodu č.2</t>
  </si>
  <si>
    <t>741110301</t>
  </si>
  <si>
    <t>Montáž trubka ochranná do krabic plastová tuhá D do 40 mm uložená pevně</t>
  </si>
  <si>
    <t>-552099272</t>
  </si>
  <si>
    <t>34571063</t>
  </si>
  <si>
    <t>trubka elektroinstalační ohebná z PVC (ČSN) 2323</t>
  </si>
  <si>
    <t>-1153411126</t>
  </si>
  <si>
    <t>845181021</t>
  </si>
  <si>
    <t>-1048933781</t>
  </si>
  <si>
    <t>-1236105279</t>
  </si>
  <si>
    <t>1956140736</t>
  </si>
  <si>
    <t>1943703413</t>
  </si>
  <si>
    <t>1069051313</t>
  </si>
  <si>
    <t>-977824707</t>
  </si>
  <si>
    <t>-638435930</t>
  </si>
  <si>
    <t>-207782163</t>
  </si>
  <si>
    <t>-437765679</t>
  </si>
  <si>
    <t>-379847881</t>
  </si>
  <si>
    <t>-1167629783</t>
  </si>
  <si>
    <t>578985275</t>
  </si>
  <si>
    <t>-577659924</t>
  </si>
  <si>
    <t>-502080896</t>
  </si>
  <si>
    <t>-523398694</t>
  </si>
  <si>
    <t>753750990</t>
  </si>
  <si>
    <t>1417372357</t>
  </si>
  <si>
    <t>1600011006</t>
  </si>
  <si>
    <t>-1077391915</t>
  </si>
  <si>
    <t>210191530</t>
  </si>
  <si>
    <t>Montáž skříní plastových do výklenku typ SP100, SP200, SP182, SP282 bez zapojení vodičů</t>
  </si>
  <si>
    <t>-863853922</t>
  </si>
  <si>
    <t>35711715</t>
  </si>
  <si>
    <t>skříň přípojková do výklenku celoplastové provedení výzbroj 1x sada pojistkové spodky nožové velikosti 00 (SP100/NVP1P)</t>
  </si>
  <si>
    <t>-1047598834</t>
  </si>
  <si>
    <t>1122232575</t>
  </si>
  <si>
    <t>1718370355</t>
  </si>
  <si>
    <t>1749217842</t>
  </si>
  <si>
    <t>-434955537</t>
  </si>
  <si>
    <t>111904546</t>
  </si>
  <si>
    <t>-1687078991</t>
  </si>
  <si>
    <t>1089613659</t>
  </si>
  <si>
    <t>-1590246524</t>
  </si>
  <si>
    <t>-224578747</t>
  </si>
  <si>
    <t>93199577</t>
  </si>
  <si>
    <t>28631225</t>
  </si>
  <si>
    <t>682398255</t>
  </si>
  <si>
    <t>677280696</t>
  </si>
  <si>
    <t>-59060982</t>
  </si>
  <si>
    <t>-1723141292</t>
  </si>
  <si>
    <t>-645860696</t>
  </si>
  <si>
    <t>N-001</t>
  </si>
  <si>
    <t>Mimostaveništní doprava dodávek</t>
  </si>
  <si>
    <t>744795028</t>
  </si>
  <si>
    <t>N-002</t>
  </si>
  <si>
    <t>Přesun dodávek</t>
  </si>
  <si>
    <t>-864402046</t>
  </si>
  <si>
    <t>1101482590</t>
  </si>
  <si>
    <t>823523663</t>
  </si>
  <si>
    <t>-1562017520</t>
  </si>
  <si>
    <t>-1944861702</t>
  </si>
  <si>
    <t>-479251818</t>
  </si>
  <si>
    <t>-1612292845</t>
  </si>
  <si>
    <t>-1179926414</t>
  </si>
  <si>
    <t>-1170124314</t>
  </si>
  <si>
    <t>-1667542188</t>
  </si>
  <si>
    <t>-1378814662</t>
  </si>
  <si>
    <t>-1737954291</t>
  </si>
  <si>
    <t>2050253096</t>
  </si>
  <si>
    <t>SO 1000 - Ostatní náklady</t>
  </si>
  <si>
    <t>OST - Ostatní</t>
  </si>
  <si>
    <t xml:space="preserve">    O01 - Ostatní</t>
  </si>
  <si>
    <t>OST</t>
  </si>
  <si>
    <t>O01</t>
  </si>
  <si>
    <t>211500000</t>
  </si>
  <si>
    <t>Dokumentace skutečného provedení</t>
  </si>
  <si>
    <t>kpl</t>
  </si>
  <si>
    <t>262144</t>
  </si>
  <si>
    <t>18541858</t>
  </si>
  <si>
    <t>221500000</t>
  </si>
  <si>
    <t>Vytýčení stávajících sítí</t>
  </si>
  <si>
    <t>-1136454446</t>
  </si>
  <si>
    <t>"  vytýčení  stávajících podzemních inženýrských sítí před zahájením zemních prací a přeložek"</t>
  </si>
  <si>
    <t>221600000</t>
  </si>
  <si>
    <t>Vytýčení hlavních bodů stavby autorizovaným geodetem</t>
  </si>
  <si>
    <t>-1220579394</t>
  </si>
  <si>
    <t>" vytýčení hlavních bodů stavby před zahájením stavby autorizovaným geodetem vč. vypracování TZ"</t>
  </si>
  <si>
    <t>" včetně souřadnic a situace- ověřeno kulatým razítkem a dodatkem dle právních předpisů"</t>
  </si>
  <si>
    <t>231600000</t>
  </si>
  <si>
    <t>Geodetické práce</t>
  </si>
  <si>
    <t>583973795</t>
  </si>
  <si>
    <t>" vytýčení obvodu a hranic staveniště, objektů stavby a pevných vytyčovacích bodů vč. fixace a obnovení zhotovitelem"</t>
  </si>
  <si>
    <t>"  vyhotovení dokumentace v listinné a digitální podobě"</t>
  </si>
  <si>
    <t>241700000</t>
  </si>
  <si>
    <t>Pasportizace objektů</t>
  </si>
  <si>
    <t>-42429233</t>
  </si>
  <si>
    <t>" pasportizace stávajících objektů v blízkosti  stavby před a po ukončení stavby"</t>
  </si>
  <si>
    <t>" pokud nebude prováděno nebude i fakturováno"</t>
  </si>
  <si>
    <t>311600000</t>
  </si>
  <si>
    <t>Geodetické zaměření stavby</t>
  </si>
  <si>
    <t>-1494304127</t>
  </si>
  <si>
    <t>411600000</t>
  </si>
  <si>
    <t xml:space="preserve">GP oddělování pro všechny SO, </t>
  </si>
  <si>
    <t>-2017468248</t>
  </si>
  <si>
    <t>411800000</t>
  </si>
  <si>
    <t>GP věcná břemena pro všechny SO,</t>
  </si>
  <si>
    <t>697600793</t>
  </si>
  <si>
    <t>711800000</t>
  </si>
  <si>
    <t>Průkazné a kontrolní zkoušky</t>
  </si>
  <si>
    <t>592690758</t>
  </si>
  <si>
    <t>" dle ČSN , TP,TPG, ostatních předpisů, kompletní revize, kompletní tlakové zkoušky"</t>
  </si>
  <si>
    <t>821800000</t>
  </si>
  <si>
    <t>Fotodokumentace stavby</t>
  </si>
  <si>
    <t>1228156520</t>
  </si>
  <si>
    <t>" fotodokumentace stavcby před a po stavbě- ucelené foto změny celé komunikace v jejím průběhu"</t>
  </si>
  <si>
    <t>" zařazení fotek do fotoalba v časové souslednosti s popisem činností a číslem objektu"</t>
  </si>
  <si>
    <t>" provedení v listinné a v digitální podobě"</t>
  </si>
  <si>
    <t>823800000</t>
  </si>
  <si>
    <t>Vyřízení  povolení  zvláštního užívání přechodného dopravního značení</t>
  </si>
  <si>
    <t>792541991</t>
  </si>
  <si>
    <t>SO 1020 - VRN</t>
  </si>
  <si>
    <t>661279209</t>
  </si>
  <si>
    <t>034002000</t>
  </si>
  <si>
    <t>Zabezpečení staveniště</t>
  </si>
  <si>
    <t>605399912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</si>
</sst>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KoniceCH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 xml:space="preserve">Revitalizace  Masarykova náměstí v Konici - rekonstrukce chodníků kolem silnice II.třídy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Konice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9. 12. 2023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Konice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Ing.Zdeněk Vitásek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Martin Pniok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U94" s="118" t="s">
        <v>77</v>
      </c>
      <c r="BV94" s="117" t="s">
        <v>78</v>
      </c>
      <c r="BW94" s="117" t="s">
        <v>5</v>
      </c>
      <c r="BX94" s="117" t="s">
        <v>79</v>
      </c>
      <c r="CL94" s="117" t="s">
        <v>1</v>
      </c>
    </row>
    <row r="95" spans="1:91" s="7" customFormat="1" ht="24.75" customHeight="1">
      <c r="A95" s="7"/>
      <c r="B95" s="119"/>
      <c r="C95" s="120"/>
      <c r="D95" s="121" t="s">
        <v>80</v>
      </c>
      <c r="E95" s="121"/>
      <c r="F95" s="121"/>
      <c r="G95" s="121"/>
      <c r="H95" s="121"/>
      <c r="I95" s="122"/>
      <c r="J95" s="121" t="s">
        <v>81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ROUND(SUM(AG96:AG105),2)</f>
        <v>0</v>
      </c>
      <c r="AH95" s="122"/>
      <c r="AI95" s="122"/>
      <c r="AJ95" s="122"/>
      <c r="AK95" s="122"/>
      <c r="AL95" s="122"/>
      <c r="AM95" s="122"/>
      <c r="AN95" s="124">
        <f>SUM(AG95,AT95)</f>
        <v>0</v>
      </c>
      <c r="AO95" s="122"/>
      <c r="AP95" s="122"/>
      <c r="AQ95" s="125" t="s">
        <v>82</v>
      </c>
      <c r="AR95" s="126"/>
      <c r="AS95" s="127">
        <f>ROUND(SUM(AS96:AS105),2)</f>
        <v>0</v>
      </c>
      <c r="AT95" s="128">
        <f>ROUND(SUM(AV95:AW95),2)</f>
        <v>0</v>
      </c>
      <c r="AU95" s="129">
        <f>ROUND(SUM(AU96:AU105),5)</f>
        <v>0</v>
      </c>
      <c r="AV95" s="128">
        <f>ROUND(AZ95*L29,2)</f>
        <v>0</v>
      </c>
      <c r="AW95" s="128">
        <f>ROUND(BA95*L30,2)</f>
        <v>0</v>
      </c>
      <c r="AX95" s="128">
        <f>ROUND(BB95*L29,2)</f>
        <v>0</v>
      </c>
      <c r="AY95" s="128">
        <f>ROUND(BC95*L30,2)</f>
        <v>0</v>
      </c>
      <c r="AZ95" s="128">
        <f>ROUND(SUM(AZ96:AZ105),2)</f>
        <v>0</v>
      </c>
      <c r="BA95" s="128">
        <f>ROUND(SUM(BA96:BA105),2)</f>
        <v>0</v>
      </c>
      <c r="BB95" s="128">
        <f>ROUND(SUM(BB96:BB105),2)</f>
        <v>0</v>
      </c>
      <c r="BC95" s="128">
        <f>ROUND(SUM(BC96:BC105),2)</f>
        <v>0</v>
      </c>
      <c r="BD95" s="130">
        <f>ROUND(SUM(BD96:BD105),2)</f>
        <v>0</v>
      </c>
      <c r="BE95" s="7"/>
      <c r="BS95" s="131" t="s">
        <v>75</v>
      </c>
      <c r="BT95" s="131" t="s">
        <v>83</v>
      </c>
      <c r="BU95" s="131" t="s">
        <v>77</v>
      </c>
      <c r="BV95" s="131" t="s">
        <v>78</v>
      </c>
      <c r="BW95" s="131" t="s">
        <v>84</v>
      </c>
      <c r="BX95" s="131" t="s">
        <v>5</v>
      </c>
      <c r="CL95" s="131" t="s">
        <v>1</v>
      </c>
      <c r="CM95" s="131" t="s">
        <v>85</v>
      </c>
    </row>
    <row r="96" spans="1:90" s="4" customFormat="1" ht="23.25" customHeight="1">
      <c r="A96" s="132" t="s">
        <v>86</v>
      </c>
      <c r="B96" s="70"/>
      <c r="C96" s="133"/>
      <c r="D96" s="133"/>
      <c r="E96" s="134" t="s">
        <v>87</v>
      </c>
      <c r="F96" s="134"/>
      <c r="G96" s="134"/>
      <c r="H96" s="134"/>
      <c r="I96" s="134"/>
      <c r="J96" s="133"/>
      <c r="K96" s="134" t="s">
        <v>88</v>
      </c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5">
        <f>'SO 001 - příprava území ,...'!J32</f>
        <v>0</v>
      </c>
      <c r="AH96" s="133"/>
      <c r="AI96" s="133"/>
      <c r="AJ96" s="133"/>
      <c r="AK96" s="133"/>
      <c r="AL96" s="133"/>
      <c r="AM96" s="133"/>
      <c r="AN96" s="135">
        <f>SUM(AG96,AT96)</f>
        <v>0</v>
      </c>
      <c r="AO96" s="133"/>
      <c r="AP96" s="133"/>
      <c r="AQ96" s="136" t="s">
        <v>89</v>
      </c>
      <c r="AR96" s="72"/>
      <c r="AS96" s="137">
        <v>0</v>
      </c>
      <c r="AT96" s="138">
        <f>ROUND(SUM(AV96:AW96),2)</f>
        <v>0</v>
      </c>
      <c r="AU96" s="139">
        <f>'SO 001 - příprava území ,...'!P123</f>
        <v>0</v>
      </c>
      <c r="AV96" s="138">
        <f>'SO 001 - příprava území ,...'!J35</f>
        <v>0</v>
      </c>
      <c r="AW96" s="138">
        <f>'SO 001 - příprava území ,...'!J36</f>
        <v>0</v>
      </c>
      <c r="AX96" s="138">
        <f>'SO 001 - příprava území ,...'!J37</f>
        <v>0</v>
      </c>
      <c r="AY96" s="138">
        <f>'SO 001 - příprava území ,...'!J38</f>
        <v>0</v>
      </c>
      <c r="AZ96" s="138">
        <f>'SO 001 - příprava území ,...'!F35</f>
        <v>0</v>
      </c>
      <c r="BA96" s="138">
        <f>'SO 001 - příprava území ,...'!F36</f>
        <v>0</v>
      </c>
      <c r="BB96" s="138">
        <f>'SO 001 - příprava území ,...'!F37</f>
        <v>0</v>
      </c>
      <c r="BC96" s="138">
        <f>'SO 001 - příprava území ,...'!F38</f>
        <v>0</v>
      </c>
      <c r="BD96" s="140">
        <f>'SO 001 - příprava území ,...'!F39</f>
        <v>0</v>
      </c>
      <c r="BE96" s="4"/>
      <c r="BT96" s="141" t="s">
        <v>85</v>
      </c>
      <c r="BV96" s="141" t="s">
        <v>78</v>
      </c>
      <c r="BW96" s="141" t="s">
        <v>90</v>
      </c>
      <c r="BX96" s="141" t="s">
        <v>84</v>
      </c>
      <c r="CL96" s="141" t="s">
        <v>1</v>
      </c>
    </row>
    <row r="97" spans="1:90" s="4" customFormat="1" ht="23.25" customHeight="1">
      <c r="A97" s="132" t="s">
        <v>86</v>
      </c>
      <c r="B97" s="70"/>
      <c r="C97" s="133"/>
      <c r="D97" s="133"/>
      <c r="E97" s="134" t="s">
        <v>91</v>
      </c>
      <c r="F97" s="134"/>
      <c r="G97" s="134"/>
      <c r="H97" s="134"/>
      <c r="I97" s="134"/>
      <c r="J97" s="133"/>
      <c r="K97" s="134" t="s">
        <v>92</v>
      </c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5">
        <f>'SO 102 - Chodníky a  SO 1...'!J32</f>
        <v>0</v>
      </c>
      <c r="AH97" s="133"/>
      <c r="AI97" s="133"/>
      <c r="AJ97" s="133"/>
      <c r="AK97" s="133"/>
      <c r="AL97" s="133"/>
      <c r="AM97" s="133"/>
      <c r="AN97" s="135">
        <f>SUM(AG97,AT97)</f>
        <v>0</v>
      </c>
      <c r="AO97" s="133"/>
      <c r="AP97" s="133"/>
      <c r="AQ97" s="136" t="s">
        <v>89</v>
      </c>
      <c r="AR97" s="72"/>
      <c r="AS97" s="137">
        <v>0</v>
      </c>
      <c r="AT97" s="138">
        <f>ROUND(SUM(AV97:AW97),2)</f>
        <v>0</v>
      </c>
      <c r="AU97" s="139">
        <f>'SO 102 - Chodníky a  SO 1...'!P126</f>
        <v>0</v>
      </c>
      <c r="AV97" s="138">
        <f>'SO 102 - Chodníky a  SO 1...'!J35</f>
        <v>0</v>
      </c>
      <c r="AW97" s="138">
        <f>'SO 102 - Chodníky a  SO 1...'!J36</f>
        <v>0</v>
      </c>
      <c r="AX97" s="138">
        <f>'SO 102 - Chodníky a  SO 1...'!J37</f>
        <v>0</v>
      </c>
      <c r="AY97" s="138">
        <f>'SO 102 - Chodníky a  SO 1...'!J38</f>
        <v>0</v>
      </c>
      <c r="AZ97" s="138">
        <f>'SO 102 - Chodníky a  SO 1...'!F35</f>
        <v>0</v>
      </c>
      <c r="BA97" s="138">
        <f>'SO 102 - Chodníky a  SO 1...'!F36</f>
        <v>0</v>
      </c>
      <c r="BB97" s="138">
        <f>'SO 102 - Chodníky a  SO 1...'!F37</f>
        <v>0</v>
      </c>
      <c r="BC97" s="138">
        <f>'SO 102 - Chodníky a  SO 1...'!F38</f>
        <v>0</v>
      </c>
      <c r="BD97" s="140">
        <f>'SO 102 - Chodníky a  SO 1...'!F39</f>
        <v>0</v>
      </c>
      <c r="BE97" s="4"/>
      <c r="BT97" s="141" t="s">
        <v>85</v>
      </c>
      <c r="BV97" s="141" t="s">
        <v>78</v>
      </c>
      <c r="BW97" s="141" t="s">
        <v>93</v>
      </c>
      <c r="BX97" s="141" t="s">
        <v>84</v>
      </c>
      <c r="CL97" s="141" t="s">
        <v>1</v>
      </c>
    </row>
    <row r="98" spans="1:90" s="4" customFormat="1" ht="23.25" customHeight="1">
      <c r="A98" s="132" t="s">
        <v>86</v>
      </c>
      <c r="B98" s="70"/>
      <c r="C98" s="133"/>
      <c r="D98" s="133"/>
      <c r="E98" s="134" t="s">
        <v>94</v>
      </c>
      <c r="F98" s="134"/>
      <c r="G98" s="134"/>
      <c r="H98" s="134"/>
      <c r="I98" s="134"/>
      <c r="J98" s="133"/>
      <c r="K98" s="134" t="s">
        <v>95</v>
      </c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5">
        <f>'SO 103 - Chodníky a  SO 1...'!J32</f>
        <v>0</v>
      </c>
      <c r="AH98" s="133"/>
      <c r="AI98" s="133"/>
      <c r="AJ98" s="133"/>
      <c r="AK98" s="133"/>
      <c r="AL98" s="133"/>
      <c r="AM98" s="133"/>
      <c r="AN98" s="135">
        <f>SUM(AG98,AT98)</f>
        <v>0</v>
      </c>
      <c r="AO98" s="133"/>
      <c r="AP98" s="133"/>
      <c r="AQ98" s="136" t="s">
        <v>89</v>
      </c>
      <c r="AR98" s="72"/>
      <c r="AS98" s="137">
        <v>0</v>
      </c>
      <c r="AT98" s="138">
        <f>ROUND(SUM(AV98:AW98),2)</f>
        <v>0</v>
      </c>
      <c r="AU98" s="139">
        <f>'SO 103 - Chodníky a  SO 1...'!P128</f>
        <v>0</v>
      </c>
      <c r="AV98" s="138">
        <f>'SO 103 - Chodníky a  SO 1...'!J35</f>
        <v>0</v>
      </c>
      <c r="AW98" s="138">
        <f>'SO 103 - Chodníky a  SO 1...'!J36</f>
        <v>0</v>
      </c>
      <c r="AX98" s="138">
        <f>'SO 103 - Chodníky a  SO 1...'!J37</f>
        <v>0</v>
      </c>
      <c r="AY98" s="138">
        <f>'SO 103 - Chodníky a  SO 1...'!J38</f>
        <v>0</v>
      </c>
      <c r="AZ98" s="138">
        <f>'SO 103 - Chodníky a  SO 1...'!F35</f>
        <v>0</v>
      </c>
      <c r="BA98" s="138">
        <f>'SO 103 - Chodníky a  SO 1...'!F36</f>
        <v>0</v>
      </c>
      <c r="BB98" s="138">
        <f>'SO 103 - Chodníky a  SO 1...'!F37</f>
        <v>0</v>
      </c>
      <c r="BC98" s="138">
        <f>'SO 103 - Chodníky a  SO 1...'!F38</f>
        <v>0</v>
      </c>
      <c r="BD98" s="140">
        <f>'SO 103 - Chodníky a  SO 1...'!F39</f>
        <v>0</v>
      </c>
      <c r="BE98" s="4"/>
      <c r="BT98" s="141" t="s">
        <v>85</v>
      </c>
      <c r="BV98" s="141" t="s">
        <v>78</v>
      </c>
      <c r="BW98" s="141" t="s">
        <v>96</v>
      </c>
      <c r="BX98" s="141" t="s">
        <v>84</v>
      </c>
      <c r="CL98" s="141" t="s">
        <v>1</v>
      </c>
    </row>
    <row r="99" spans="1:90" s="4" customFormat="1" ht="16.5" customHeight="1">
      <c r="A99" s="132" t="s">
        <v>86</v>
      </c>
      <c r="B99" s="70"/>
      <c r="C99" s="133"/>
      <c r="D99" s="133"/>
      <c r="E99" s="134" t="s">
        <v>97</v>
      </c>
      <c r="F99" s="134"/>
      <c r="G99" s="134"/>
      <c r="H99" s="134"/>
      <c r="I99" s="134"/>
      <c r="J99" s="133"/>
      <c r="K99" s="134" t="s">
        <v>98</v>
      </c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5">
        <f>'SO 191 - Dopravní značení...'!J32</f>
        <v>0</v>
      </c>
      <c r="AH99" s="133"/>
      <c r="AI99" s="133"/>
      <c r="AJ99" s="133"/>
      <c r="AK99" s="133"/>
      <c r="AL99" s="133"/>
      <c r="AM99" s="133"/>
      <c r="AN99" s="135">
        <f>SUM(AG99,AT99)</f>
        <v>0</v>
      </c>
      <c r="AO99" s="133"/>
      <c r="AP99" s="133"/>
      <c r="AQ99" s="136" t="s">
        <v>89</v>
      </c>
      <c r="AR99" s="72"/>
      <c r="AS99" s="137">
        <v>0</v>
      </c>
      <c r="AT99" s="138">
        <f>ROUND(SUM(AV99:AW99),2)</f>
        <v>0</v>
      </c>
      <c r="AU99" s="139">
        <f>'SO 191 - Dopravní značení...'!P124</f>
        <v>0</v>
      </c>
      <c r="AV99" s="138">
        <f>'SO 191 - Dopravní značení...'!J35</f>
        <v>0</v>
      </c>
      <c r="AW99" s="138">
        <f>'SO 191 - Dopravní značení...'!J36</f>
        <v>0</v>
      </c>
      <c r="AX99" s="138">
        <f>'SO 191 - Dopravní značení...'!J37</f>
        <v>0</v>
      </c>
      <c r="AY99" s="138">
        <f>'SO 191 - Dopravní značení...'!J38</f>
        <v>0</v>
      </c>
      <c r="AZ99" s="138">
        <f>'SO 191 - Dopravní značení...'!F35</f>
        <v>0</v>
      </c>
      <c r="BA99" s="138">
        <f>'SO 191 - Dopravní značení...'!F36</f>
        <v>0</v>
      </c>
      <c r="BB99" s="138">
        <f>'SO 191 - Dopravní značení...'!F37</f>
        <v>0</v>
      </c>
      <c r="BC99" s="138">
        <f>'SO 191 - Dopravní značení...'!F38</f>
        <v>0</v>
      </c>
      <c r="BD99" s="140">
        <f>'SO 191 - Dopravní značení...'!F39</f>
        <v>0</v>
      </c>
      <c r="BE99" s="4"/>
      <c r="BT99" s="141" t="s">
        <v>85</v>
      </c>
      <c r="BV99" s="141" t="s">
        <v>78</v>
      </c>
      <c r="BW99" s="141" t="s">
        <v>99</v>
      </c>
      <c r="BX99" s="141" t="s">
        <v>84</v>
      </c>
      <c r="CL99" s="141" t="s">
        <v>1</v>
      </c>
    </row>
    <row r="100" spans="1:90" s="4" customFormat="1" ht="16.5" customHeight="1">
      <c r="A100" s="132" t="s">
        <v>86</v>
      </c>
      <c r="B100" s="70"/>
      <c r="C100" s="133"/>
      <c r="D100" s="133"/>
      <c r="E100" s="134" t="s">
        <v>100</v>
      </c>
      <c r="F100" s="134"/>
      <c r="G100" s="134"/>
      <c r="H100" s="134"/>
      <c r="I100" s="134"/>
      <c r="J100" s="133"/>
      <c r="K100" s="134" t="s">
        <v>101</v>
      </c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5">
        <f>'SO 192 - Dopravní značení...'!J32</f>
        <v>0</v>
      </c>
      <c r="AH100" s="133"/>
      <c r="AI100" s="133"/>
      <c r="AJ100" s="133"/>
      <c r="AK100" s="133"/>
      <c r="AL100" s="133"/>
      <c r="AM100" s="133"/>
      <c r="AN100" s="135">
        <f>SUM(AG100,AT100)</f>
        <v>0</v>
      </c>
      <c r="AO100" s="133"/>
      <c r="AP100" s="133"/>
      <c r="AQ100" s="136" t="s">
        <v>89</v>
      </c>
      <c r="AR100" s="72"/>
      <c r="AS100" s="137">
        <v>0</v>
      </c>
      <c r="AT100" s="138">
        <f>ROUND(SUM(AV100:AW100),2)</f>
        <v>0</v>
      </c>
      <c r="AU100" s="139">
        <f>'SO 192 - Dopravní značení...'!P122</f>
        <v>0</v>
      </c>
      <c r="AV100" s="138">
        <f>'SO 192 - Dopravní značení...'!J35</f>
        <v>0</v>
      </c>
      <c r="AW100" s="138">
        <f>'SO 192 - Dopravní značení...'!J36</f>
        <v>0</v>
      </c>
      <c r="AX100" s="138">
        <f>'SO 192 - Dopravní značení...'!J37</f>
        <v>0</v>
      </c>
      <c r="AY100" s="138">
        <f>'SO 192 - Dopravní značení...'!J38</f>
        <v>0</v>
      </c>
      <c r="AZ100" s="138">
        <f>'SO 192 - Dopravní značení...'!F35</f>
        <v>0</v>
      </c>
      <c r="BA100" s="138">
        <f>'SO 192 - Dopravní značení...'!F36</f>
        <v>0</v>
      </c>
      <c r="BB100" s="138">
        <f>'SO 192 - Dopravní značení...'!F37</f>
        <v>0</v>
      </c>
      <c r="BC100" s="138">
        <f>'SO 192 - Dopravní značení...'!F38</f>
        <v>0</v>
      </c>
      <c r="BD100" s="140">
        <f>'SO 192 - Dopravní značení...'!F39</f>
        <v>0</v>
      </c>
      <c r="BE100" s="4"/>
      <c r="BT100" s="141" t="s">
        <v>85</v>
      </c>
      <c r="BV100" s="141" t="s">
        <v>78</v>
      </c>
      <c r="BW100" s="141" t="s">
        <v>102</v>
      </c>
      <c r="BX100" s="141" t="s">
        <v>84</v>
      </c>
      <c r="CL100" s="141" t="s">
        <v>1</v>
      </c>
    </row>
    <row r="101" spans="1:90" s="4" customFormat="1" ht="16.5" customHeight="1">
      <c r="A101" s="132" t="s">
        <v>86</v>
      </c>
      <c r="B101" s="70"/>
      <c r="C101" s="133"/>
      <c r="D101" s="133"/>
      <c r="E101" s="134" t="s">
        <v>103</v>
      </c>
      <c r="F101" s="134"/>
      <c r="G101" s="134"/>
      <c r="H101" s="134"/>
      <c r="I101" s="134"/>
      <c r="J101" s="133"/>
      <c r="K101" s="134" t="s">
        <v>104</v>
      </c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5">
        <f>'SO 401 - Veřejné  osvětle...'!J32</f>
        <v>0</v>
      </c>
      <c r="AH101" s="133"/>
      <c r="AI101" s="133"/>
      <c r="AJ101" s="133"/>
      <c r="AK101" s="133"/>
      <c r="AL101" s="133"/>
      <c r="AM101" s="133"/>
      <c r="AN101" s="135">
        <f>SUM(AG101,AT101)</f>
        <v>0</v>
      </c>
      <c r="AO101" s="133"/>
      <c r="AP101" s="133"/>
      <c r="AQ101" s="136" t="s">
        <v>89</v>
      </c>
      <c r="AR101" s="72"/>
      <c r="AS101" s="137">
        <v>0</v>
      </c>
      <c r="AT101" s="138">
        <f>ROUND(SUM(AV101:AW101),2)</f>
        <v>0</v>
      </c>
      <c r="AU101" s="139">
        <f>'SO 401 - Veřejné  osvětle...'!P138</f>
        <v>0</v>
      </c>
      <c r="AV101" s="138">
        <f>'SO 401 - Veřejné  osvětle...'!J35</f>
        <v>0</v>
      </c>
      <c r="AW101" s="138">
        <f>'SO 401 - Veřejné  osvětle...'!J36</f>
        <v>0</v>
      </c>
      <c r="AX101" s="138">
        <f>'SO 401 - Veřejné  osvětle...'!J37</f>
        <v>0</v>
      </c>
      <c r="AY101" s="138">
        <f>'SO 401 - Veřejné  osvětle...'!J38</f>
        <v>0</v>
      </c>
      <c r="AZ101" s="138">
        <f>'SO 401 - Veřejné  osvětle...'!F35</f>
        <v>0</v>
      </c>
      <c r="BA101" s="138">
        <f>'SO 401 - Veřejné  osvětle...'!F36</f>
        <v>0</v>
      </c>
      <c r="BB101" s="138">
        <f>'SO 401 - Veřejné  osvětle...'!F37</f>
        <v>0</v>
      </c>
      <c r="BC101" s="138">
        <f>'SO 401 - Veřejné  osvětle...'!F38</f>
        <v>0</v>
      </c>
      <c r="BD101" s="140">
        <f>'SO 401 - Veřejné  osvětle...'!F39</f>
        <v>0</v>
      </c>
      <c r="BE101" s="4"/>
      <c r="BT101" s="141" t="s">
        <v>85</v>
      </c>
      <c r="BV101" s="141" t="s">
        <v>78</v>
      </c>
      <c r="BW101" s="141" t="s">
        <v>105</v>
      </c>
      <c r="BX101" s="141" t="s">
        <v>84</v>
      </c>
      <c r="CL101" s="141" t="s">
        <v>1</v>
      </c>
    </row>
    <row r="102" spans="1:90" s="4" customFormat="1" ht="23.25" customHeight="1">
      <c r="A102" s="132" t="s">
        <v>86</v>
      </c>
      <c r="B102" s="70"/>
      <c r="C102" s="133"/>
      <c r="D102" s="133"/>
      <c r="E102" s="134" t="s">
        <v>106</v>
      </c>
      <c r="F102" s="134"/>
      <c r="G102" s="134"/>
      <c r="H102" s="134"/>
      <c r="I102" s="134"/>
      <c r="J102" s="133"/>
      <c r="K102" s="134" t="s">
        <v>107</v>
      </c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5">
        <f>'SO 402a - Osvětlení přech...'!J32</f>
        <v>0</v>
      </c>
      <c r="AH102" s="133"/>
      <c r="AI102" s="133"/>
      <c r="AJ102" s="133"/>
      <c r="AK102" s="133"/>
      <c r="AL102" s="133"/>
      <c r="AM102" s="133"/>
      <c r="AN102" s="135">
        <f>SUM(AG102,AT102)</f>
        <v>0</v>
      </c>
      <c r="AO102" s="133"/>
      <c r="AP102" s="133"/>
      <c r="AQ102" s="136" t="s">
        <v>89</v>
      </c>
      <c r="AR102" s="72"/>
      <c r="AS102" s="137">
        <v>0</v>
      </c>
      <c r="AT102" s="138">
        <f>ROUND(SUM(AV102:AW102),2)</f>
        <v>0</v>
      </c>
      <c r="AU102" s="139">
        <f>'SO 402a - Osvětlení přech...'!P136</f>
        <v>0</v>
      </c>
      <c r="AV102" s="138">
        <f>'SO 402a - Osvětlení přech...'!J35</f>
        <v>0</v>
      </c>
      <c r="AW102" s="138">
        <f>'SO 402a - Osvětlení přech...'!J36</f>
        <v>0</v>
      </c>
      <c r="AX102" s="138">
        <f>'SO 402a - Osvětlení přech...'!J37</f>
        <v>0</v>
      </c>
      <c r="AY102" s="138">
        <f>'SO 402a - Osvětlení přech...'!J38</f>
        <v>0</v>
      </c>
      <c r="AZ102" s="138">
        <f>'SO 402a - Osvětlení přech...'!F35</f>
        <v>0</v>
      </c>
      <c r="BA102" s="138">
        <f>'SO 402a - Osvětlení přech...'!F36</f>
        <v>0</v>
      </c>
      <c r="BB102" s="138">
        <f>'SO 402a - Osvětlení přech...'!F37</f>
        <v>0</v>
      </c>
      <c r="BC102" s="138">
        <f>'SO 402a - Osvětlení přech...'!F38</f>
        <v>0</v>
      </c>
      <c r="BD102" s="140">
        <f>'SO 402a - Osvětlení přech...'!F39</f>
        <v>0</v>
      </c>
      <c r="BE102" s="4"/>
      <c r="BT102" s="141" t="s">
        <v>85</v>
      </c>
      <c r="BV102" s="141" t="s">
        <v>78</v>
      </c>
      <c r="BW102" s="141" t="s">
        <v>108</v>
      </c>
      <c r="BX102" s="141" t="s">
        <v>84</v>
      </c>
      <c r="CL102" s="141" t="s">
        <v>1</v>
      </c>
    </row>
    <row r="103" spans="1:90" s="4" customFormat="1" ht="23.25" customHeight="1">
      <c r="A103" s="132" t="s">
        <v>86</v>
      </c>
      <c r="B103" s="70"/>
      <c r="C103" s="133"/>
      <c r="D103" s="133"/>
      <c r="E103" s="134" t="s">
        <v>109</v>
      </c>
      <c r="F103" s="134"/>
      <c r="G103" s="134"/>
      <c r="H103" s="134"/>
      <c r="I103" s="134"/>
      <c r="J103" s="133"/>
      <c r="K103" s="134" t="s">
        <v>110</v>
      </c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5">
        <f>'SO 402b - Osvětlení přech...'!J32</f>
        <v>0</v>
      </c>
      <c r="AH103" s="133"/>
      <c r="AI103" s="133"/>
      <c r="AJ103" s="133"/>
      <c r="AK103" s="133"/>
      <c r="AL103" s="133"/>
      <c r="AM103" s="133"/>
      <c r="AN103" s="135">
        <f>SUM(AG103,AT103)</f>
        <v>0</v>
      </c>
      <c r="AO103" s="133"/>
      <c r="AP103" s="133"/>
      <c r="AQ103" s="136" t="s">
        <v>89</v>
      </c>
      <c r="AR103" s="72"/>
      <c r="AS103" s="137">
        <v>0</v>
      </c>
      <c r="AT103" s="138">
        <f>ROUND(SUM(AV103:AW103),2)</f>
        <v>0</v>
      </c>
      <c r="AU103" s="139">
        <f>'SO 402b - Osvětlení přech...'!P136</f>
        <v>0</v>
      </c>
      <c r="AV103" s="138">
        <f>'SO 402b - Osvětlení přech...'!J35</f>
        <v>0</v>
      </c>
      <c r="AW103" s="138">
        <f>'SO 402b - Osvětlení přech...'!J36</f>
        <v>0</v>
      </c>
      <c r="AX103" s="138">
        <f>'SO 402b - Osvětlení přech...'!J37</f>
        <v>0</v>
      </c>
      <c r="AY103" s="138">
        <f>'SO 402b - Osvětlení přech...'!J38</f>
        <v>0</v>
      </c>
      <c r="AZ103" s="138">
        <f>'SO 402b - Osvětlení přech...'!F35</f>
        <v>0</v>
      </c>
      <c r="BA103" s="138">
        <f>'SO 402b - Osvětlení přech...'!F36</f>
        <v>0</v>
      </c>
      <c r="BB103" s="138">
        <f>'SO 402b - Osvětlení přech...'!F37</f>
        <v>0</v>
      </c>
      <c r="BC103" s="138">
        <f>'SO 402b - Osvětlení přech...'!F38</f>
        <v>0</v>
      </c>
      <c r="BD103" s="140">
        <f>'SO 402b - Osvětlení přech...'!F39</f>
        <v>0</v>
      </c>
      <c r="BE103" s="4"/>
      <c r="BT103" s="141" t="s">
        <v>85</v>
      </c>
      <c r="BV103" s="141" t="s">
        <v>78</v>
      </c>
      <c r="BW103" s="141" t="s">
        <v>111</v>
      </c>
      <c r="BX103" s="141" t="s">
        <v>84</v>
      </c>
      <c r="CL103" s="141" t="s">
        <v>1</v>
      </c>
    </row>
    <row r="104" spans="1:90" s="4" customFormat="1" ht="23.25" customHeight="1">
      <c r="A104" s="132" t="s">
        <v>86</v>
      </c>
      <c r="B104" s="70"/>
      <c r="C104" s="133"/>
      <c r="D104" s="133"/>
      <c r="E104" s="134" t="s">
        <v>112</v>
      </c>
      <c r="F104" s="134"/>
      <c r="G104" s="134"/>
      <c r="H104" s="134"/>
      <c r="I104" s="134"/>
      <c r="J104" s="133"/>
      <c r="K104" s="134" t="s">
        <v>113</v>
      </c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5">
        <f>'SO 1000 - Ostatní náklady'!J32</f>
        <v>0</v>
      </c>
      <c r="AH104" s="133"/>
      <c r="AI104" s="133"/>
      <c r="AJ104" s="133"/>
      <c r="AK104" s="133"/>
      <c r="AL104" s="133"/>
      <c r="AM104" s="133"/>
      <c r="AN104" s="135">
        <f>SUM(AG104,AT104)</f>
        <v>0</v>
      </c>
      <c r="AO104" s="133"/>
      <c r="AP104" s="133"/>
      <c r="AQ104" s="136" t="s">
        <v>89</v>
      </c>
      <c r="AR104" s="72"/>
      <c r="AS104" s="137">
        <v>0</v>
      </c>
      <c r="AT104" s="138">
        <f>ROUND(SUM(AV104:AW104),2)</f>
        <v>0</v>
      </c>
      <c r="AU104" s="139">
        <f>'SO 1000 - Ostatní náklady'!P122</f>
        <v>0</v>
      </c>
      <c r="AV104" s="138">
        <f>'SO 1000 - Ostatní náklady'!J35</f>
        <v>0</v>
      </c>
      <c r="AW104" s="138">
        <f>'SO 1000 - Ostatní náklady'!J36</f>
        <v>0</v>
      </c>
      <c r="AX104" s="138">
        <f>'SO 1000 - Ostatní náklady'!J37</f>
        <v>0</v>
      </c>
      <c r="AY104" s="138">
        <f>'SO 1000 - Ostatní náklady'!J38</f>
        <v>0</v>
      </c>
      <c r="AZ104" s="138">
        <f>'SO 1000 - Ostatní náklady'!F35</f>
        <v>0</v>
      </c>
      <c r="BA104" s="138">
        <f>'SO 1000 - Ostatní náklady'!F36</f>
        <v>0</v>
      </c>
      <c r="BB104" s="138">
        <f>'SO 1000 - Ostatní náklady'!F37</f>
        <v>0</v>
      </c>
      <c r="BC104" s="138">
        <f>'SO 1000 - Ostatní náklady'!F38</f>
        <v>0</v>
      </c>
      <c r="BD104" s="140">
        <f>'SO 1000 - Ostatní náklady'!F39</f>
        <v>0</v>
      </c>
      <c r="BE104" s="4"/>
      <c r="BT104" s="141" t="s">
        <v>85</v>
      </c>
      <c r="BV104" s="141" t="s">
        <v>78</v>
      </c>
      <c r="BW104" s="141" t="s">
        <v>114</v>
      </c>
      <c r="BX104" s="141" t="s">
        <v>84</v>
      </c>
      <c r="CL104" s="141" t="s">
        <v>1</v>
      </c>
    </row>
    <row r="105" spans="1:90" s="4" customFormat="1" ht="23.25" customHeight="1">
      <c r="A105" s="132" t="s">
        <v>86</v>
      </c>
      <c r="B105" s="70"/>
      <c r="C105" s="133"/>
      <c r="D105" s="133"/>
      <c r="E105" s="134" t="s">
        <v>115</v>
      </c>
      <c r="F105" s="134"/>
      <c r="G105" s="134"/>
      <c r="H105" s="134"/>
      <c r="I105" s="134"/>
      <c r="J105" s="133"/>
      <c r="K105" s="134" t="s">
        <v>116</v>
      </c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5">
        <f>'SO 1020 - VRN'!J32</f>
        <v>0</v>
      </c>
      <c r="AH105" s="133"/>
      <c r="AI105" s="133"/>
      <c r="AJ105" s="133"/>
      <c r="AK105" s="133"/>
      <c r="AL105" s="133"/>
      <c r="AM105" s="133"/>
      <c r="AN105" s="135">
        <f>SUM(AG105,AT105)</f>
        <v>0</v>
      </c>
      <c r="AO105" s="133"/>
      <c r="AP105" s="133"/>
      <c r="AQ105" s="136" t="s">
        <v>89</v>
      </c>
      <c r="AR105" s="72"/>
      <c r="AS105" s="142">
        <v>0</v>
      </c>
      <c r="AT105" s="143">
        <f>ROUND(SUM(AV105:AW105),2)</f>
        <v>0</v>
      </c>
      <c r="AU105" s="144">
        <f>'SO 1020 - VRN'!P122</f>
        <v>0</v>
      </c>
      <c r="AV105" s="143">
        <f>'SO 1020 - VRN'!J35</f>
        <v>0</v>
      </c>
      <c r="AW105" s="143">
        <f>'SO 1020 - VRN'!J36</f>
        <v>0</v>
      </c>
      <c r="AX105" s="143">
        <f>'SO 1020 - VRN'!J37</f>
        <v>0</v>
      </c>
      <c r="AY105" s="143">
        <f>'SO 1020 - VRN'!J38</f>
        <v>0</v>
      </c>
      <c r="AZ105" s="143">
        <f>'SO 1020 - VRN'!F35</f>
        <v>0</v>
      </c>
      <c r="BA105" s="143">
        <f>'SO 1020 - VRN'!F36</f>
        <v>0</v>
      </c>
      <c r="BB105" s="143">
        <f>'SO 1020 - VRN'!F37</f>
        <v>0</v>
      </c>
      <c r="BC105" s="143">
        <f>'SO 1020 - VRN'!F38</f>
        <v>0</v>
      </c>
      <c r="BD105" s="145">
        <f>'SO 1020 - VRN'!F39</f>
        <v>0</v>
      </c>
      <c r="BE105" s="4"/>
      <c r="BT105" s="141" t="s">
        <v>85</v>
      </c>
      <c r="BV105" s="141" t="s">
        <v>78</v>
      </c>
      <c r="BW105" s="141" t="s">
        <v>117</v>
      </c>
      <c r="BX105" s="141" t="s">
        <v>84</v>
      </c>
      <c r="CL105" s="141" t="s">
        <v>1</v>
      </c>
    </row>
    <row r="106" spans="1:57" s="2" customFormat="1" ht="30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4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</row>
    <row r="107" spans="1:57" s="2" customFormat="1" ht="6.95" customHeight="1">
      <c r="A107" s="38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44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</row>
  </sheetData>
  <sheetProtection password="CC35" sheet="1" objects="1" scenarios="1" formatColumns="0" formatRows="0"/>
  <mergeCells count="82">
    <mergeCell ref="C92:G92"/>
    <mergeCell ref="D95:H95"/>
    <mergeCell ref="E97:I97"/>
    <mergeCell ref="E104:I104"/>
    <mergeCell ref="E98:I98"/>
    <mergeCell ref="E103:I103"/>
    <mergeCell ref="E102:I102"/>
    <mergeCell ref="E101:I101"/>
    <mergeCell ref="E99:I99"/>
    <mergeCell ref="E100:I100"/>
    <mergeCell ref="E96:I96"/>
    <mergeCell ref="I92:AF92"/>
    <mergeCell ref="J95:AF95"/>
    <mergeCell ref="K96:AF96"/>
    <mergeCell ref="K104:AF104"/>
    <mergeCell ref="K100:AF100"/>
    <mergeCell ref="K97:AF97"/>
    <mergeCell ref="K101:AF101"/>
    <mergeCell ref="K102:AF102"/>
    <mergeCell ref="K103:AF103"/>
    <mergeCell ref="K99:AF99"/>
    <mergeCell ref="K98:AF98"/>
    <mergeCell ref="L85:AO85"/>
    <mergeCell ref="E105:I105"/>
    <mergeCell ref="K105:AF105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101:AM101"/>
    <mergeCell ref="AG103:AM103"/>
    <mergeCell ref="AG102:AM102"/>
    <mergeCell ref="AG92:AM92"/>
    <mergeCell ref="AG100:AM100"/>
    <mergeCell ref="AG104:AM104"/>
    <mergeCell ref="AG99:AM99"/>
    <mergeCell ref="AG96:AM96"/>
    <mergeCell ref="AG97:AM97"/>
    <mergeCell ref="AG98:AM98"/>
    <mergeCell ref="AG95:AM95"/>
    <mergeCell ref="AM87:AN87"/>
    <mergeCell ref="AM89:AP89"/>
    <mergeCell ref="AM90:AP90"/>
    <mergeCell ref="AN99:AP99"/>
    <mergeCell ref="AN104:AP104"/>
    <mergeCell ref="AN103:AP103"/>
    <mergeCell ref="AN96:AP96"/>
    <mergeCell ref="AN92:AP92"/>
    <mergeCell ref="AN101:AP101"/>
    <mergeCell ref="AN97:AP97"/>
    <mergeCell ref="AN100:AP100"/>
    <mergeCell ref="AN95:AP95"/>
    <mergeCell ref="AN102:AP102"/>
    <mergeCell ref="AN98:AP98"/>
    <mergeCell ref="AS89:AT91"/>
    <mergeCell ref="AN105:AP105"/>
    <mergeCell ref="AG105:AM105"/>
    <mergeCell ref="AN94:AP94"/>
  </mergeCells>
  <hyperlinks>
    <hyperlink ref="A96" location="'SO 001 - příprava území ,...'!C2" display="/"/>
    <hyperlink ref="A97" location="'SO 102 - Chodníky a  SO 1...'!C2" display="/"/>
    <hyperlink ref="A98" location="'SO 103 - Chodníky a  SO 1...'!C2" display="/"/>
    <hyperlink ref="A99" location="'SO 191 - Dopravní značení...'!C2" display="/"/>
    <hyperlink ref="A100" location="'SO 192 - Dopravní značení...'!C2" display="/"/>
    <hyperlink ref="A101" location="'SO 401 - Veřejné  osvětle...'!C2" display="/"/>
    <hyperlink ref="A102" location="'SO 402a - Osvětlení přech...'!C2" display="/"/>
    <hyperlink ref="A103" location="'SO 402b - Osvětlení přech...'!C2" display="/"/>
    <hyperlink ref="A104" location="'SO 1000 - Ostatní náklady'!C2" display="/"/>
    <hyperlink ref="A105" location="'SO 1020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114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</row>
    <row r="4" spans="2:46" s="1" customFormat="1" ht="24.95" customHeight="1">
      <c r="B4" s="20"/>
      <c r="D4" s="148" t="s">
        <v>118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26.25" customHeight="1">
      <c r="B7" s="20"/>
      <c r="E7" s="151" t="str">
        <f>'Rekapitulace stavby'!K6</f>
        <v xml:space="preserve">Revitalizace  Masarykova náměstí v Konici - rekonstrukce chodníků kolem silnice II.třídy</v>
      </c>
      <c r="F7" s="150"/>
      <c r="G7" s="150"/>
      <c r="H7" s="150"/>
      <c r="L7" s="20"/>
    </row>
    <row r="8" spans="2:12" s="1" customFormat="1" ht="12" customHeight="1">
      <c r="B8" s="20"/>
      <c r="D8" s="150" t="s">
        <v>119</v>
      </c>
      <c r="L8" s="20"/>
    </row>
    <row r="9" spans="1:31" s="2" customFormat="1" ht="16.5" customHeight="1">
      <c r="A9" s="38"/>
      <c r="B9" s="44"/>
      <c r="C9" s="38"/>
      <c r="D9" s="38"/>
      <c r="E9" s="151" t="s">
        <v>120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121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965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9. 12. 2023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34</v>
      </c>
      <c r="F26" s="38"/>
      <c r="G26" s="38"/>
      <c r="H26" s="38"/>
      <c r="I26" s="150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36</v>
      </c>
      <c r="E32" s="38"/>
      <c r="F32" s="38"/>
      <c r="G32" s="38"/>
      <c r="H32" s="38"/>
      <c r="I32" s="38"/>
      <c r="J32" s="160">
        <f>ROUND(J122,2)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38</v>
      </c>
      <c r="G34" s="38"/>
      <c r="H34" s="38"/>
      <c r="I34" s="161" t="s">
        <v>37</v>
      </c>
      <c r="J34" s="161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40</v>
      </c>
      <c r="E35" s="150" t="s">
        <v>41</v>
      </c>
      <c r="F35" s="163">
        <f>ROUND((SUM(BE122:BE153)),2)</f>
        <v>0</v>
      </c>
      <c r="G35" s="38"/>
      <c r="H35" s="38"/>
      <c r="I35" s="164">
        <v>0.21</v>
      </c>
      <c r="J35" s="163">
        <f>ROUND(((SUM(BE122:BE153))*I35),2)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3">
        <f>ROUND((SUM(BF122:BF153)),2)</f>
        <v>0</v>
      </c>
      <c r="G36" s="38"/>
      <c r="H36" s="38"/>
      <c r="I36" s="164">
        <v>0.15</v>
      </c>
      <c r="J36" s="163">
        <f>ROUND(((SUM(BF122:BF153))*I36),2)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3">
        <f>ROUND((SUM(BG122:BG153)),2)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3">
        <f>ROUND((SUM(BH122:BH153)),2)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3">
        <f>ROUND((SUM(BI122:BI153)),2)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46</v>
      </c>
      <c r="E41" s="167"/>
      <c r="F41" s="167"/>
      <c r="G41" s="168" t="s">
        <v>47</v>
      </c>
      <c r="H41" s="169" t="s">
        <v>48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3" t="str">
        <f>E7</f>
        <v xml:space="preserve">Revitalizace  Masarykova náměstí v Konici - rekonstrukce chodníků kolem silnice II.třídy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119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120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121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1000 - Ostatní náklady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Konice</v>
      </c>
      <c r="G91" s="40"/>
      <c r="H91" s="40"/>
      <c r="I91" s="32" t="s">
        <v>22</v>
      </c>
      <c r="J91" s="79" t="str">
        <f>IF(J14="","",J14)</f>
        <v>9. 12. 2023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Město Konice</v>
      </c>
      <c r="G93" s="40"/>
      <c r="H93" s="40"/>
      <c r="I93" s="32" t="s">
        <v>30</v>
      </c>
      <c r="J93" s="36" t="str">
        <f>E23</f>
        <v>Ing.Zdeněk Vitásek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>Martin Pniok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124</v>
      </c>
      <c r="D96" s="185"/>
      <c r="E96" s="185"/>
      <c r="F96" s="185"/>
      <c r="G96" s="185"/>
      <c r="H96" s="185"/>
      <c r="I96" s="185"/>
      <c r="J96" s="186" t="s">
        <v>125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126</v>
      </c>
      <c r="D98" s="40"/>
      <c r="E98" s="40"/>
      <c r="F98" s="40"/>
      <c r="G98" s="40"/>
      <c r="H98" s="40"/>
      <c r="I98" s="40"/>
      <c r="J98" s="110">
        <f>J122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127</v>
      </c>
    </row>
    <row r="99" spans="1:31" s="9" customFormat="1" ht="24.95" customHeight="1">
      <c r="A99" s="9"/>
      <c r="B99" s="188"/>
      <c r="C99" s="189"/>
      <c r="D99" s="190" t="s">
        <v>966</v>
      </c>
      <c r="E99" s="191"/>
      <c r="F99" s="191"/>
      <c r="G99" s="191"/>
      <c r="H99" s="191"/>
      <c r="I99" s="191"/>
      <c r="J99" s="192">
        <f>J123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967</v>
      </c>
      <c r="E100" s="196"/>
      <c r="F100" s="196"/>
      <c r="G100" s="196"/>
      <c r="H100" s="196"/>
      <c r="I100" s="196"/>
      <c r="J100" s="197">
        <f>J124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131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6.25" customHeight="1">
      <c r="A110" s="38"/>
      <c r="B110" s="39"/>
      <c r="C110" s="40"/>
      <c r="D110" s="40"/>
      <c r="E110" s="183" t="str">
        <f>E7</f>
        <v xml:space="preserve">Revitalizace  Masarykova náměstí v Konici - rekonstrukce chodníků kolem silnice II.třídy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119</v>
      </c>
      <c r="D111" s="22"/>
      <c r="E111" s="22"/>
      <c r="F111" s="22"/>
      <c r="G111" s="22"/>
      <c r="H111" s="22"/>
      <c r="I111" s="22"/>
      <c r="J111" s="22"/>
      <c r="K111" s="22"/>
      <c r="L111" s="20"/>
    </row>
    <row r="112" spans="1:31" s="2" customFormat="1" ht="16.5" customHeight="1">
      <c r="A112" s="38"/>
      <c r="B112" s="39"/>
      <c r="C112" s="40"/>
      <c r="D112" s="40"/>
      <c r="E112" s="183" t="s">
        <v>120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121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E11</f>
        <v>SO 1000 - Ostatní náklady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F14</f>
        <v>Konice</v>
      </c>
      <c r="G116" s="40"/>
      <c r="H116" s="40"/>
      <c r="I116" s="32" t="s">
        <v>22</v>
      </c>
      <c r="J116" s="79" t="str">
        <f>IF(J14="","",J14)</f>
        <v>9. 12. 2023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E17</f>
        <v>Město Konice</v>
      </c>
      <c r="G118" s="40"/>
      <c r="H118" s="40"/>
      <c r="I118" s="32" t="s">
        <v>30</v>
      </c>
      <c r="J118" s="36" t="str">
        <f>E23</f>
        <v>Ing.Zdeněk Vitásek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28</v>
      </c>
      <c r="D119" s="40"/>
      <c r="E119" s="40"/>
      <c r="F119" s="27" t="str">
        <f>IF(E20="","",E20)</f>
        <v>Vyplň údaj</v>
      </c>
      <c r="G119" s="40"/>
      <c r="H119" s="40"/>
      <c r="I119" s="32" t="s">
        <v>33</v>
      </c>
      <c r="J119" s="36" t="str">
        <f>E26</f>
        <v>Martin Pniok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9"/>
      <c r="B121" s="200"/>
      <c r="C121" s="201" t="s">
        <v>132</v>
      </c>
      <c r="D121" s="202" t="s">
        <v>61</v>
      </c>
      <c r="E121" s="202" t="s">
        <v>57</v>
      </c>
      <c r="F121" s="202" t="s">
        <v>58</v>
      </c>
      <c r="G121" s="202" t="s">
        <v>133</v>
      </c>
      <c r="H121" s="202" t="s">
        <v>134</v>
      </c>
      <c r="I121" s="202" t="s">
        <v>135</v>
      </c>
      <c r="J121" s="202" t="s">
        <v>125</v>
      </c>
      <c r="K121" s="203" t="s">
        <v>136</v>
      </c>
      <c r="L121" s="204"/>
      <c r="M121" s="100" t="s">
        <v>1</v>
      </c>
      <c r="N121" s="101" t="s">
        <v>40</v>
      </c>
      <c r="O121" s="101" t="s">
        <v>137</v>
      </c>
      <c r="P121" s="101" t="s">
        <v>138</v>
      </c>
      <c r="Q121" s="101" t="s">
        <v>139</v>
      </c>
      <c r="R121" s="101" t="s">
        <v>140</v>
      </c>
      <c r="S121" s="101" t="s">
        <v>141</v>
      </c>
      <c r="T121" s="102" t="s">
        <v>142</v>
      </c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</row>
    <row r="122" spans="1:63" s="2" customFormat="1" ht="22.8" customHeight="1">
      <c r="A122" s="38"/>
      <c r="B122" s="39"/>
      <c r="C122" s="107" t="s">
        <v>143</v>
      </c>
      <c r="D122" s="40"/>
      <c r="E122" s="40"/>
      <c r="F122" s="40"/>
      <c r="G122" s="40"/>
      <c r="H122" s="40"/>
      <c r="I122" s="40"/>
      <c r="J122" s="205">
        <f>BK122</f>
        <v>0</v>
      </c>
      <c r="K122" s="40"/>
      <c r="L122" s="44"/>
      <c r="M122" s="103"/>
      <c r="N122" s="206"/>
      <c r="O122" s="104"/>
      <c r="P122" s="207">
        <f>P123</f>
        <v>0</v>
      </c>
      <c r="Q122" s="104"/>
      <c r="R122" s="207">
        <f>R123</f>
        <v>0</v>
      </c>
      <c r="S122" s="104"/>
      <c r="T122" s="208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75</v>
      </c>
      <c r="AU122" s="17" t="s">
        <v>127</v>
      </c>
      <c r="BK122" s="209">
        <f>BK123</f>
        <v>0</v>
      </c>
    </row>
    <row r="123" spans="1:63" s="12" customFormat="1" ht="25.9" customHeight="1">
      <c r="A123" s="12"/>
      <c r="B123" s="210"/>
      <c r="C123" s="211"/>
      <c r="D123" s="212" t="s">
        <v>75</v>
      </c>
      <c r="E123" s="213" t="s">
        <v>968</v>
      </c>
      <c r="F123" s="213" t="s">
        <v>759</v>
      </c>
      <c r="G123" s="211"/>
      <c r="H123" s="211"/>
      <c r="I123" s="214"/>
      <c r="J123" s="215">
        <f>BK123</f>
        <v>0</v>
      </c>
      <c r="K123" s="211"/>
      <c r="L123" s="216"/>
      <c r="M123" s="217"/>
      <c r="N123" s="218"/>
      <c r="O123" s="218"/>
      <c r="P123" s="219">
        <f>P124</f>
        <v>0</v>
      </c>
      <c r="Q123" s="218"/>
      <c r="R123" s="219">
        <f>R124</f>
        <v>0</v>
      </c>
      <c r="S123" s="218"/>
      <c r="T123" s="220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153</v>
      </c>
      <c r="AT123" s="222" t="s">
        <v>75</v>
      </c>
      <c r="AU123" s="222" t="s">
        <v>76</v>
      </c>
      <c r="AY123" s="221" t="s">
        <v>146</v>
      </c>
      <c r="BK123" s="223">
        <f>BK124</f>
        <v>0</v>
      </c>
    </row>
    <row r="124" spans="1:63" s="12" customFormat="1" ht="22.8" customHeight="1">
      <c r="A124" s="12"/>
      <c r="B124" s="210"/>
      <c r="C124" s="211"/>
      <c r="D124" s="212" t="s">
        <v>75</v>
      </c>
      <c r="E124" s="224" t="s">
        <v>969</v>
      </c>
      <c r="F124" s="224" t="s">
        <v>759</v>
      </c>
      <c r="G124" s="211"/>
      <c r="H124" s="211"/>
      <c r="I124" s="214"/>
      <c r="J124" s="225">
        <f>BK124</f>
        <v>0</v>
      </c>
      <c r="K124" s="211"/>
      <c r="L124" s="216"/>
      <c r="M124" s="217"/>
      <c r="N124" s="218"/>
      <c r="O124" s="218"/>
      <c r="P124" s="219">
        <f>SUM(P125:P153)</f>
        <v>0</v>
      </c>
      <c r="Q124" s="218"/>
      <c r="R124" s="219">
        <f>SUM(R125:R153)</f>
        <v>0</v>
      </c>
      <c r="S124" s="218"/>
      <c r="T124" s="220">
        <f>SUM(T125:T153)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153</v>
      </c>
      <c r="AT124" s="222" t="s">
        <v>75</v>
      </c>
      <c r="AU124" s="222" t="s">
        <v>83</v>
      </c>
      <c r="AY124" s="221" t="s">
        <v>146</v>
      </c>
      <c r="BK124" s="223">
        <f>SUM(BK125:BK153)</f>
        <v>0</v>
      </c>
    </row>
    <row r="125" spans="1:65" s="2" customFormat="1" ht="16.5" customHeight="1">
      <c r="A125" s="38"/>
      <c r="B125" s="39"/>
      <c r="C125" s="226" t="s">
        <v>83</v>
      </c>
      <c r="D125" s="226" t="s">
        <v>148</v>
      </c>
      <c r="E125" s="227" t="s">
        <v>970</v>
      </c>
      <c r="F125" s="228" t="s">
        <v>971</v>
      </c>
      <c r="G125" s="229" t="s">
        <v>972</v>
      </c>
      <c r="H125" s="230">
        <v>1</v>
      </c>
      <c r="I125" s="231"/>
      <c r="J125" s="232">
        <f>ROUND(I125*H125,2)</f>
        <v>0</v>
      </c>
      <c r="K125" s="228" t="s">
        <v>1</v>
      </c>
      <c r="L125" s="44"/>
      <c r="M125" s="233" t="s">
        <v>1</v>
      </c>
      <c r="N125" s="234" t="s">
        <v>41</v>
      </c>
      <c r="O125" s="91"/>
      <c r="P125" s="235">
        <f>O125*H125</f>
        <v>0</v>
      </c>
      <c r="Q125" s="235">
        <v>0</v>
      </c>
      <c r="R125" s="235">
        <f>Q125*H125</f>
        <v>0</v>
      </c>
      <c r="S125" s="235">
        <v>0</v>
      </c>
      <c r="T125" s="23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7" t="s">
        <v>973</v>
      </c>
      <c r="AT125" s="237" t="s">
        <v>148</v>
      </c>
      <c r="AU125" s="237" t="s">
        <v>85</v>
      </c>
      <c r="AY125" s="17" t="s">
        <v>146</v>
      </c>
      <c r="BE125" s="238">
        <f>IF(N125="základní",J125,0)</f>
        <v>0</v>
      </c>
      <c r="BF125" s="238">
        <f>IF(N125="snížená",J125,0)</f>
        <v>0</v>
      </c>
      <c r="BG125" s="238">
        <f>IF(N125="zákl. přenesená",J125,0)</f>
        <v>0</v>
      </c>
      <c r="BH125" s="238">
        <f>IF(N125="sníž. přenesená",J125,0)</f>
        <v>0</v>
      </c>
      <c r="BI125" s="238">
        <f>IF(N125="nulová",J125,0)</f>
        <v>0</v>
      </c>
      <c r="BJ125" s="17" t="s">
        <v>83</v>
      </c>
      <c r="BK125" s="238">
        <f>ROUND(I125*H125,2)</f>
        <v>0</v>
      </c>
      <c r="BL125" s="17" t="s">
        <v>973</v>
      </c>
      <c r="BM125" s="237" t="s">
        <v>974</v>
      </c>
    </row>
    <row r="126" spans="1:65" s="2" customFormat="1" ht="16.5" customHeight="1">
      <c r="A126" s="38"/>
      <c r="B126" s="39"/>
      <c r="C126" s="226" t="s">
        <v>85</v>
      </c>
      <c r="D126" s="226" t="s">
        <v>148</v>
      </c>
      <c r="E126" s="227" t="s">
        <v>975</v>
      </c>
      <c r="F126" s="228" t="s">
        <v>976</v>
      </c>
      <c r="G126" s="229" t="s">
        <v>972</v>
      </c>
      <c r="H126" s="230">
        <v>1</v>
      </c>
      <c r="I126" s="231"/>
      <c r="J126" s="232">
        <f>ROUND(I126*H126,2)</f>
        <v>0</v>
      </c>
      <c r="K126" s="228" t="s">
        <v>1</v>
      </c>
      <c r="L126" s="44"/>
      <c r="M126" s="233" t="s">
        <v>1</v>
      </c>
      <c r="N126" s="234" t="s">
        <v>41</v>
      </c>
      <c r="O126" s="91"/>
      <c r="P126" s="235">
        <f>O126*H126</f>
        <v>0</v>
      </c>
      <c r="Q126" s="235">
        <v>0</v>
      </c>
      <c r="R126" s="235">
        <f>Q126*H126</f>
        <v>0</v>
      </c>
      <c r="S126" s="235">
        <v>0</v>
      </c>
      <c r="T126" s="236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7" t="s">
        <v>973</v>
      </c>
      <c r="AT126" s="237" t="s">
        <v>148</v>
      </c>
      <c r="AU126" s="237" t="s">
        <v>85</v>
      </c>
      <c r="AY126" s="17" t="s">
        <v>146</v>
      </c>
      <c r="BE126" s="238">
        <f>IF(N126="základní",J126,0)</f>
        <v>0</v>
      </c>
      <c r="BF126" s="238">
        <f>IF(N126="snížená",J126,0)</f>
        <v>0</v>
      </c>
      <c r="BG126" s="238">
        <f>IF(N126="zákl. přenesená",J126,0)</f>
        <v>0</v>
      </c>
      <c r="BH126" s="238">
        <f>IF(N126="sníž. přenesená",J126,0)</f>
        <v>0</v>
      </c>
      <c r="BI126" s="238">
        <f>IF(N126="nulová",J126,0)</f>
        <v>0</v>
      </c>
      <c r="BJ126" s="17" t="s">
        <v>83</v>
      </c>
      <c r="BK126" s="238">
        <f>ROUND(I126*H126,2)</f>
        <v>0</v>
      </c>
      <c r="BL126" s="17" t="s">
        <v>973</v>
      </c>
      <c r="BM126" s="237" t="s">
        <v>977</v>
      </c>
    </row>
    <row r="127" spans="1:51" s="15" customFormat="1" ht="12">
      <c r="A127" s="15"/>
      <c r="B127" s="277"/>
      <c r="C127" s="278"/>
      <c r="D127" s="241" t="s">
        <v>169</v>
      </c>
      <c r="E127" s="279" t="s">
        <v>1</v>
      </c>
      <c r="F127" s="280" t="s">
        <v>978</v>
      </c>
      <c r="G127" s="278"/>
      <c r="H127" s="279" t="s">
        <v>1</v>
      </c>
      <c r="I127" s="281"/>
      <c r="J127" s="278"/>
      <c r="K127" s="278"/>
      <c r="L127" s="282"/>
      <c r="M127" s="283"/>
      <c r="N127" s="284"/>
      <c r="O127" s="284"/>
      <c r="P127" s="284"/>
      <c r="Q127" s="284"/>
      <c r="R127" s="284"/>
      <c r="S127" s="284"/>
      <c r="T127" s="28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86" t="s">
        <v>169</v>
      </c>
      <c r="AU127" s="286" t="s">
        <v>85</v>
      </c>
      <c r="AV127" s="15" t="s">
        <v>83</v>
      </c>
      <c r="AW127" s="15" t="s">
        <v>32</v>
      </c>
      <c r="AX127" s="15" t="s">
        <v>76</v>
      </c>
      <c r="AY127" s="286" t="s">
        <v>146</v>
      </c>
    </row>
    <row r="128" spans="1:51" s="13" customFormat="1" ht="12">
      <c r="A128" s="13"/>
      <c r="B128" s="239"/>
      <c r="C128" s="240"/>
      <c r="D128" s="241" t="s">
        <v>169</v>
      </c>
      <c r="E128" s="242" t="s">
        <v>1</v>
      </c>
      <c r="F128" s="243" t="s">
        <v>83</v>
      </c>
      <c r="G128" s="240"/>
      <c r="H128" s="244">
        <v>1</v>
      </c>
      <c r="I128" s="245"/>
      <c r="J128" s="240"/>
      <c r="K128" s="240"/>
      <c r="L128" s="246"/>
      <c r="M128" s="247"/>
      <c r="N128" s="248"/>
      <c r="O128" s="248"/>
      <c r="P128" s="248"/>
      <c r="Q128" s="248"/>
      <c r="R128" s="248"/>
      <c r="S128" s="248"/>
      <c r="T128" s="249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0" t="s">
        <v>169</v>
      </c>
      <c r="AU128" s="250" t="s">
        <v>85</v>
      </c>
      <c r="AV128" s="13" t="s">
        <v>85</v>
      </c>
      <c r="AW128" s="13" t="s">
        <v>32</v>
      </c>
      <c r="AX128" s="13" t="s">
        <v>83</v>
      </c>
      <c r="AY128" s="250" t="s">
        <v>146</v>
      </c>
    </row>
    <row r="129" spans="1:65" s="2" customFormat="1" ht="21.75" customHeight="1">
      <c r="A129" s="38"/>
      <c r="B129" s="39"/>
      <c r="C129" s="226" t="s">
        <v>158</v>
      </c>
      <c r="D129" s="226" t="s">
        <v>148</v>
      </c>
      <c r="E129" s="227" t="s">
        <v>979</v>
      </c>
      <c r="F129" s="228" t="s">
        <v>980</v>
      </c>
      <c r="G129" s="229" t="s">
        <v>972</v>
      </c>
      <c r="H129" s="230">
        <v>1</v>
      </c>
      <c r="I129" s="231"/>
      <c r="J129" s="232">
        <f>ROUND(I129*H129,2)</f>
        <v>0</v>
      </c>
      <c r="K129" s="228" t="s">
        <v>1</v>
      </c>
      <c r="L129" s="44"/>
      <c r="M129" s="233" t="s">
        <v>1</v>
      </c>
      <c r="N129" s="234" t="s">
        <v>41</v>
      </c>
      <c r="O129" s="91"/>
      <c r="P129" s="235">
        <f>O129*H129</f>
        <v>0</v>
      </c>
      <c r="Q129" s="235">
        <v>0</v>
      </c>
      <c r="R129" s="235">
        <f>Q129*H129</f>
        <v>0</v>
      </c>
      <c r="S129" s="235">
        <v>0</v>
      </c>
      <c r="T129" s="23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7" t="s">
        <v>973</v>
      </c>
      <c r="AT129" s="237" t="s">
        <v>148</v>
      </c>
      <c r="AU129" s="237" t="s">
        <v>85</v>
      </c>
      <c r="AY129" s="17" t="s">
        <v>146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7" t="s">
        <v>83</v>
      </c>
      <c r="BK129" s="238">
        <f>ROUND(I129*H129,2)</f>
        <v>0</v>
      </c>
      <c r="BL129" s="17" t="s">
        <v>973</v>
      </c>
      <c r="BM129" s="237" t="s">
        <v>981</v>
      </c>
    </row>
    <row r="130" spans="1:51" s="15" customFormat="1" ht="12">
      <c r="A130" s="15"/>
      <c r="B130" s="277"/>
      <c r="C130" s="278"/>
      <c r="D130" s="241" t="s">
        <v>169</v>
      </c>
      <c r="E130" s="279" t="s">
        <v>1</v>
      </c>
      <c r="F130" s="280" t="s">
        <v>982</v>
      </c>
      <c r="G130" s="278"/>
      <c r="H130" s="279" t="s">
        <v>1</v>
      </c>
      <c r="I130" s="281"/>
      <c r="J130" s="278"/>
      <c r="K130" s="278"/>
      <c r="L130" s="282"/>
      <c r="M130" s="283"/>
      <c r="N130" s="284"/>
      <c r="O130" s="284"/>
      <c r="P130" s="284"/>
      <c r="Q130" s="284"/>
      <c r="R130" s="284"/>
      <c r="S130" s="284"/>
      <c r="T130" s="28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86" t="s">
        <v>169</v>
      </c>
      <c r="AU130" s="286" t="s">
        <v>85</v>
      </c>
      <c r="AV130" s="15" t="s">
        <v>83</v>
      </c>
      <c r="AW130" s="15" t="s">
        <v>32</v>
      </c>
      <c r="AX130" s="15" t="s">
        <v>76</v>
      </c>
      <c r="AY130" s="286" t="s">
        <v>146</v>
      </c>
    </row>
    <row r="131" spans="1:51" s="15" customFormat="1" ht="12">
      <c r="A131" s="15"/>
      <c r="B131" s="277"/>
      <c r="C131" s="278"/>
      <c r="D131" s="241" t="s">
        <v>169</v>
      </c>
      <c r="E131" s="279" t="s">
        <v>1</v>
      </c>
      <c r="F131" s="280" t="s">
        <v>983</v>
      </c>
      <c r="G131" s="278"/>
      <c r="H131" s="279" t="s">
        <v>1</v>
      </c>
      <c r="I131" s="281"/>
      <c r="J131" s="278"/>
      <c r="K131" s="278"/>
      <c r="L131" s="282"/>
      <c r="M131" s="283"/>
      <c r="N131" s="284"/>
      <c r="O131" s="284"/>
      <c r="P131" s="284"/>
      <c r="Q131" s="284"/>
      <c r="R131" s="284"/>
      <c r="S131" s="284"/>
      <c r="T131" s="28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86" t="s">
        <v>169</v>
      </c>
      <c r="AU131" s="286" t="s">
        <v>85</v>
      </c>
      <c r="AV131" s="15" t="s">
        <v>83</v>
      </c>
      <c r="AW131" s="15" t="s">
        <v>32</v>
      </c>
      <c r="AX131" s="15" t="s">
        <v>76</v>
      </c>
      <c r="AY131" s="286" t="s">
        <v>146</v>
      </c>
    </row>
    <row r="132" spans="1:51" s="13" customFormat="1" ht="12">
      <c r="A132" s="13"/>
      <c r="B132" s="239"/>
      <c r="C132" s="240"/>
      <c r="D132" s="241" t="s">
        <v>169</v>
      </c>
      <c r="E132" s="242" t="s">
        <v>1</v>
      </c>
      <c r="F132" s="243" t="s">
        <v>83</v>
      </c>
      <c r="G132" s="240"/>
      <c r="H132" s="244">
        <v>1</v>
      </c>
      <c r="I132" s="245"/>
      <c r="J132" s="240"/>
      <c r="K132" s="240"/>
      <c r="L132" s="246"/>
      <c r="M132" s="247"/>
      <c r="N132" s="248"/>
      <c r="O132" s="248"/>
      <c r="P132" s="248"/>
      <c r="Q132" s="248"/>
      <c r="R132" s="248"/>
      <c r="S132" s="248"/>
      <c r="T132" s="24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0" t="s">
        <v>169</v>
      </c>
      <c r="AU132" s="250" t="s">
        <v>85</v>
      </c>
      <c r="AV132" s="13" t="s">
        <v>85</v>
      </c>
      <c r="AW132" s="13" t="s">
        <v>32</v>
      </c>
      <c r="AX132" s="13" t="s">
        <v>83</v>
      </c>
      <c r="AY132" s="250" t="s">
        <v>146</v>
      </c>
    </row>
    <row r="133" spans="1:65" s="2" customFormat="1" ht="16.5" customHeight="1">
      <c r="A133" s="38"/>
      <c r="B133" s="39"/>
      <c r="C133" s="226" t="s">
        <v>153</v>
      </c>
      <c r="D133" s="226" t="s">
        <v>148</v>
      </c>
      <c r="E133" s="227" t="s">
        <v>984</v>
      </c>
      <c r="F133" s="228" t="s">
        <v>985</v>
      </c>
      <c r="G133" s="229" t="s">
        <v>972</v>
      </c>
      <c r="H133" s="230">
        <v>1</v>
      </c>
      <c r="I133" s="231"/>
      <c r="J133" s="232">
        <f>ROUND(I133*H133,2)</f>
        <v>0</v>
      </c>
      <c r="K133" s="228" t="s">
        <v>1</v>
      </c>
      <c r="L133" s="44"/>
      <c r="M133" s="233" t="s">
        <v>1</v>
      </c>
      <c r="N133" s="234" t="s">
        <v>41</v>
      </c>
      <c r="O133" s="91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7" t="s">
        <v>973</v>
      </c>
      <c r="AT133" s="237" t="s">
        <v>148</v>
      </c>
      <c r="AU133" s="237" t="s">
        <v>85</v>
      </c>
      <c r="AY133" s="17" t="s">
        <v>146</v>
      </c>
      <c r="BE133" s="238">
        <f>IF(N133="základní",J133,0)</f>
        <v>0</v>
      </c>
      <c r="BF133" s="238">
        <f>IF(N133="snížená",J133,0)</f>
        <v>0</v>
      </c>
      <c r="BG133" s="238">
        <f>IF(N133="zákl. přenesená",J133,0)</f>
        <v>0</v>
      </c>
      <c r="BH133" s="238">
        <f>IF(N133="sníž. přenesená",J133,0)</f>
        <v>0</v>
      </c>
      <c r="BI133" s="238">
        <f>IF(N133="nulová",J133,0)</f>
        <v>0</v>
      </c>
      <c r="BJ133" s="17" t="s">
        <v>83</v>
      </c>
      <c r="BK133" s="238">
        <f>ROUND(I133*H133,2)</f>
        <v>0</v>
      </c>
      <c r="BL133" s="17" t="s">
        <v>973</v>
      </c>
      <c r="BM133" s="237" t="s">
        <v>986</v>
      </c>
    </row>
    <row r="134" spans="1:51" s="15" customFormat="1" ht="12">
      <c r="A134" s="15"/>
      <c r="B134" s="277"/>
      <c r="C134" s="278"/>
      <c r="D134" s="241" t="s">
        <v>169</v>
      </c>
      <c r="E134" s="279" t="s">
        <v>1</v>
      </c>
      <c r="F134" s="280" t="s">
        <v>987</v>
      </c>
      <c r="G134" s="278"/>
      <c r="H134" s="279" t="s">
        <v>1</v>
      </c>
      <c r="I134" s="281"/>
      <c r="J134" s="278"/>
      <c r="K134" s="278"/>
      <c r="L134" s="282"/>
      <c r="M134" s="283"/>
      <c r="N134" s="284"/>
      <c r="O134" s="284"/>
      <c r="P134" s="284"/>
      <c r="Q134" s="284"/>
      <c r="R134" s="284"/>
      <c r="S134" s="284"/>
      <c r="T134" s="28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86" t="s">
        <v>169</v>
      </c>
      <c r="AU134" s="286" t="s">
        <v>85</v>
      </c>
      <c r="AV134" s="15" t="s">
        <v>83</v>
      </c>
      <c r="AW134" s="15" t="s">
        <v>32</v>
      </c>
      <c r="AX134" s="15" t="s">
        <v>76</v>
      </c>
      <c r="AY134" s="286" t="s">
        <v>146</v>
      </c>
    </row>
    <row r="135" spans="1:51" s="15" customFormat="1" ht="12">
      <c r="A135" s="15"/>
      <c r="B135" s="277"/>
      <c r="C135" s="278"/>
      <c r="D135" s="241" t="s">
        <v>169</v>
      </c>
      <c r="E135" s="279" t="s">
        <v>1</v>
      </c>
      <c r="F135" s="280" t="s">
        <v>988</v>
      </c>
      <c r="G135" s="278"/>
      <c r="H135" s="279" t="s">
        <v>1</v>
      </c>
      <c r="I135" s="281"/>
      <c r="J135" s="278"/>
      <c r="K135" s="278"/>
      <c r="L135" s="282"/>
      <c r="M135" s="283"/>
      <c r="N135" s="284"/>
      <c r="O135" s="284"/>
      <c r="P135" s="284"/>
      <c r="Q135" s="284"/>
      <c r="R135" s="284"/>
      <c r="S135" s="284"/>
      <c r="T135" s="28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86" t="s">
        <v>169</v>
      </c>
      <c r="AU135" s="286" t="s">
        <v>85</v>
      </c>
      <c r="AV135" s="15" t="s">
        <v>83</v>
      </c>
      <c r="AW135" s="15" t="s">
        <v>32</v>
      </c>
      <c r="AX135" s="15" t="s">
        <v>76</v>
      </c>
      <c r="AY135" s="286" t="s">
        <v>146</v>
      </c>
    </row>
    <row r="136" spans="1:51" s="13" customFormat="1" ht="12">
      <c r="A136" s="13"/>
      <c r="B136" s="239"/>
      <c r="C136" s="240"/>
      <c r="D136" s="241" t="s">
        <v>169</v>
      </c>
      <c r="E136" s="242" t="s">
        <v>1</v>
      </c>
      <c r="F136" s="243" t="s">
        <v>83</v>
      </c>
      <c r="G136" s="240"/>
      <c r="H136" s="244">
        <v>1</v>
      </c>
      <c r="I136" s="245"/>
      <c r="J136" s="240"/>
      <c r="K136" s="240"/>
      <c r="L136" s="246"/>
      <c r="M136" s="247"/>
      <c r="N136" s="248"/>
      <c r="O136" s="248"/>
      <c r="P136" s="248"/>
      <c r="Q136" s="248"/>
      <c r="R136" s="248"/>
      <c r="S136" s="248"/>
      <c r="T136" s="24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0" t="s">
        <v>169</v>
      </c>
      <c r="AU136" s="250" t="s">
        <v>85</v>
      </c>
      <c r="AV136" s="13" t="s">
        <v>85</v>
      </c>
      <c r="AW136" s="13" t="s">
        <v>32</v>
      </c>
      <c r="AX136" s="13" t="s">
        <v>83</v>
      </c>
      <c r="AY136" s="250" t="s">
        <v>146</v>
      </c>
    </row>
    <row r="137" spans="1:65" s="2" customFormat="1" ht="16.5" customHeight="1">
      <c r="A137" s="38"/>
      <c r="B137" s="39"/>
      <c r="C137" s="226" t="s">
        <v>165</v>
      </c>
      <c r="D137" s="226" t="s">
        <v>148</v>
      </c>
      <c r="E137" s="227" t="s">
        <v>989</v>
      </c>
      <c r="F137" s="228" t="s">
        <v>990</v>
      </c>
      <c r="G137" s="229" t="s">
        <v>972</v>
      </c>
      <c r="H137" s="230">
        <v>1</v>
      </c>
      <c r="I137" s="231"/>
      <c r="J137" s="232">
        <f>ROUND(I137*H137,2)</f>
        <v>0</v>
      </c>
      <c r="K137" s="228" t="s">
        <v>1</v>
      </c>
      <c r="L137" s="44"/>
      <c r="M137" s="233" t="s">
        <v>1</v>
      </c>
      <c r="N137" s="234" t="s">
        <v>41</v>
      </c>
      <c r="O137" s="91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7" t="s">
        <v>973</v>
      </c>
      <c r="AT137" s="237" t="s">
        <v>148</v>
      </c>
      <c r="AU137" s="237" t="s">
        <v>85</v>
      </c>
      <c r="AY137" s="17" t="s">
        <v>146</v>
      </c>
      <c r="BE137" s="238">
        <f>IF(N137="základní",J137,0)</f>
        <v>0</v>
      </c>
      <c r="BF137" s="238">
        <f>IF(N137="snížená",J137,0)</f>
        <v>0</v>
      </c>
      <c r="BG137" s="238">
        <f>IF(N137="zákl. přenesená",J137,0)</f>
        <v>0</v>
      </c>
      <c r="BH137" s="238">
        <f>IF(N137="sníž. přenesená",J137,0)</f>
        <v>0</v>
      </c>
      <c r="BI137" s="238">
        <f>IF(N137="nulová",J137,0)</f>
        <v>0</v>
      </c>
      <c r="BJ137" s="17" t="s">
        <v>83</v>
      </c>
      <c r="BK137" s="238">
        <f>ROUND(I137*H137,2)</f>
        <v>0</v>
      </c>
      <c r="BL137" s="17" t="s">
        <v>973</v>
      </c>
      <c r="BM137" s="237" t="s">
        <v>991</v>
      </c>
    </row>
    <row r="138" spans="1:51" s="15" customFormat="1" ht="12">
      <c r="A138" s="15"/>
      <c r="B138" s="277"/>
      <c r="C138" s="278"/>
      <c r="D138" s="241" t="s">
        <v>169</v>
      </c>
      <c r="E138" s="279" t="s">
        <v>1</v>
      </c>
      <c r="F138" s="280" t="s">
        <v>992</v>
      </c>
      <c r="G138" s="278"/>
      <c r="H138" s="279" t="s">
        <v>1</v>
      </c>
      <c r="I138" s="281"/>
      <c r="J138" s="278"/>
      <c r="K138" s="278"/>
      <c r="L138" s="282"/>
      <c r="M138" s="283"/>
      <c r="N138" s="284"/>
      <c r="O138" s="284"/>
      <c r="P138" s="284"/>
      <c r="Q138" s="284"/>
      <c r="R138" s="284"/>
      <c r="S138" s="284"/>
      <c r="T138" s="28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86" t="s">
        <v>169</v>
      </c>
      <c r="AU138" s="286" t="s">
        <v>85</v>
      </c>
      <c r="AV138" s="15" t="s">
        <v>83</v>
      </c>
      <c r="AW138" s="15" t="s">
        <v>32</v>
      </c>
      <c r="AX138" s="15" t="s">
        <v>76</v>
      </c>
      <c r="AY138" s="286" t="s">
        <v>146</v>
      </c>
    </row>
    <row r="139" spans="1:51" s="15" customFormat="1" ht="12">
      <c r="A139" s="15"/>
      <c r="B139" s="277"/>
      <c r="C139" s="278"/>
      <c r="D139" s="241" t="s">
        <v>169</v>
      </c>
      <c r="E139" s="279" t="s">
        <v>1</v>
      </c>
      <c r="F139" s="280" t="s">
        <v>988</v>
      </c>
      <c r="G139" s="278"/>
      <c r="H139" s="279" t="s">
        <v>1</v>
      </c>
      <c r="I139" s="281"/>
      <c r="J139" s="278"/>
      <c r="K139" s="278"/>
      <c r="L139" s="282"/>
      <c r="M139" s="283"/>
      <c r="N139" s="284"/>
      <c r="O139" s="284"/>
      <c r="P139" s="284"/>
      <c r="Q139" s="284"/>
      <c r="R139" s="284"/>
      <c r="S139" s="284"/>
      <c r="T139" s="28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86" t="s">
        <v>169</v>
      </c>
      <c r="AU139" s="286" t="s">
        <v>85</v>
      </c>
      <c r="AV139" s="15" t="s">
        <v>83</v>
      </c>
      <c r="AW139" s="15" t="s">
        <v>32</v>
      </c>
      <c r="AX139" s="15" t="s">
        <v>76</v>
      </c>
      <c r="AY139" s="286" t="s">
        <v>146</v>
      </c>
    </row>
    <row r="140" spans="1:51" s="15" customFormat="1" ht="12">
      <c r="A140" s="15"/>
      <c r="B140" s="277"/>
      <c r="C140" s="278"/>
      <c r="D140" s="241" t="s">
        <v>169</v>
      </c>
      <c r="E140" s="279" t="s">
        <v>1</v>
      </c>
      <c r="F140" s="280" t="s">
        <v>993</v>
      </c>
      <c r="G140" s="278"/>
      <c r="H140" s="279" t="s">
        <v>1</v>
      </c>
      <c r="I140" s="281"/>
      <c r="J140" s="278"/>
      <c r="K140" s="278"/>
      <c r="L140" s="282"/>
      <c r="M140" s="283"/>
      <c r="N140" s="284"/>
      <c r="O140" s="284"/>
      <c r="P140" s="284"/>
      <c r="Q140" s="284"/>
      <c r="R140" s="284"/>
      <c r="S140" s="284"/>
      <c r="T140" s="28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86" t="s">
        <v>169</v>
      </c>
      <c r="AU140" s="286" t="s">
        <v>85</v>
      </c>
      <c r="AV140" s="15" t="s">
        <v>83</v>
      </c>
      <c r="AW140" s="15" t="s">
        <v>32</v>
      </c>
      <c r="AX140" s="15" t="s">
        <v>76</v>
      </c>
      <c r="AY140" s="286" t="s">
        <v>146</v>
      </c>
    </row>
    <row r="141" spans="1:51" s="13" customFormat="1" ht="12">
      <c r="A141" s="13"/>
      <c r="B141" s="239"/>
      <c r="C141" s="240"/>
      <c r="D141" s="241" t="s">
        <v>169</v>
      </c>
      <c r="E141" s="242" t="s">
        <v>1</v>
      </c>
      <c r="F141" s="243" t="s">
        <v>83</v>
      </c>
      <c r="G141" s="240"/>
      <c r="H141" s="244">
        <v>1</v>
      </c>
      <c r="I141" s="245"/>
      <c r="J141" s="240"/>
      <c r="K141" s="240"/>
      <c r="L141" s="246"/>
      <c r="M141" s="247"/>
      <c r="N141" s="248"/>
      <c r="O141" s="248"/>
      <c r="P141" s="248"/>
      <c r="Q141" s="248"/>
      <c r="R141" s="248"/>
      <c r="S141" s="248"/>
      <c r="T141" s="24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0" t="s">
        <v>169</v>
      </c>
      <c r="AU141" s="250" t="s">
        <v>85</v>
      </c>
      <c r="AV141" s="13" t="s">
        <v>85</v>
      </c>
      <c r="AW141" s="13" t="s">
        <v>32</v>
      </c>
      <c r="AX141" s="13" t="s">
        <v>83</v>
      </c>
      <c r="AY141" s="250" t="s">
        <v>146</v>
      </c>
    </row>
    <row r="142" spans="1:65" s="2" customFormat="1" ht="16.5" customHeight="1">
      <c r="A142" s="38"/>
      <c r="B142" s="39"/>
      <c r="C142" s="226" t="s">
        <v>175</v>
      </c>
      <c r="D142" s="226" t="s">
        <v>148</v>
      </c>
      <c r="E142" s="227" t="s">
        <v>994</v>
      </c>
      <c r="F142" s="228" t="s">
        <v>995</v>
      </c>
      <c r="G142" s="229" t="s">
        <v>972</v>
      </c>
      <c r="H142" s="230">
        <v>1</v>
      </c>
      <c r="I142" s="231"/>
      <c r="J142" s="232">
        <f>ROUND(I142*H142,2)</f>
        <v>0</v>
      </c>
      <c r="K142" s="228" t="s">
        <v>1</v>
      </c>
      <c r="L142" s="44"/>
      <c r="M142" s="233" t="s">
        <v>1</v>
      </c>
      <c r="N142" s="234" t="s">
        <v>41</v>
      </c>
      <c r="O142" s="91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7" t="s">
        <v>973</v>
      </c>
      <c r="AT142" s="237" t="s">
        <v>148</v>
      </c>
      <c r="AU142" s="237" t="s">
        <v>85</v>
      </c>
      <c r="AY142" s="17" t="s">
        <v>146</v>
      </c>
      <c r="BE142" s="238">
        <f>IF(N142="základní",J142,0)</f>
        <v>0</v>
      </c>
      <c r="BF142" s="238">
        <f>IF(N142="snížená",J142,0)</f>
        <v>0</v>
      </c>
      <c r="BG142" s="238">
        <f>IF(N142="zákl. přenesená",J142,0)</f>
        <v>0</v>
      </c>
      <c r="BH142" s="238">
        <f>IF(N142="sníž. přenesená",J142,0)</f>
        <v>0</v>
      </c>
      <c r="BI142" s="238">
        <f>IF(N142="nulová",J142,0)</f>
        <v>0</v>
      </c>
      <c r="BJ142" s="17" t="s">
        <v>83</v>
      </c>
      <c r="BK142" s="238">
        <f>ROUND(I142*H142,2)</f>
        <v>0</v>
      </c>
      <c r="BL142" s="17" t="s">
        <v>973</v>
      </c>
      <c r="BM142" s="237" t="s">
        <v>996</v>
      </c>
    </row>
    <row r="143" spans="1:65" s="2" customFormat="1" ht="16.5" customHeight="1">
      <c r="A143" s="38"/>
      <c r="B143" s="39"/>
      <c r="C143" s="226" t="s">
        <v>183</v>
      </c>
      <c r="D143" s="226" t="s">
        <v>148</v>
      </c>
      <c r="E143" s="227" t="s">
        <v>997</v>
      </c>
      <c r="F143" s="228" t="s">
        <v>998</v>
      </c>
      <c r="G143" s="229" t="s">
        <v>972</v>
      </c>
      <c r="H143" s="230">
        <v>1</v>
      </c>
      <c r="I143" s="231"/>
      <c r="J143" s="232">
        <f>ROUND(I143*H143,2)</f>
        <v>0</v>
      </c>
      <c r="K143" s="228" t="s">
        <v>1</v>
      </c>
      <c r="L143" s="44"/>
      <c r="M143" s="233" t="s">
        <v>1</v>
      </c>
      <c r="N143" s="234" t="s">
        <v>41</v>
      </c>
      <c r="O143" s="91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7" t="s">
        <v>973</v>
      </c>
      <c r="AT143" s="237" t="s">
        <v>148</v>
      </c>
      <c r="AU143" s="237" t="s">
        <v>85</v>
      </c>
      <c r="AY143" s="17" t="s">
        <v>146</v>
      </c>
      <c r="BE143" s="238">
        <f>IF(N143="základní",J143,0)</f>
        <v>0</v>
      </c>
      <c r="BF143" s="238">
        <f>IF(N143="snížená",J143,0)</f>
        <v>0</v>
      </c>
      <c r="BG143" s="238">
        <f>IF(N143="zákl. přenesená",J143,0)</f>
        <v>0</v>
      </c>
      <c r="BH143" s="238">
        <f>IF(N143="sníž. přenesená",J143,0)</f>
        <v>0</v>
      </c>
      <c r="BI143" s="238">
        <f>IF(N143="nulová",J143,0)</f>
        <v>0</v>
      </c>
      <c r="BJ143" s="17" t="s">
        <v>83</v>
      </c>
      <c r="BK143" s="238">
        <f>ROUND(I143*H143,2)</f>
        <v>0</v>
      </c>
      <c r="BL143" s="17" t="s">
        <v>973</v>
      </c>
      <c r="BM143" s="237" t="s">
        <v>999</v>
      </c>
    </row>
    <row r="144" spans="1:65" s="2" customFormat="1" ht="16.5" customHeight="1">
      <c r="A144" s="38"/>
      <c r="B144" s="39"/>
      <c r="C144" s="226" t="s">
        <v>188</v>
      </c>
      <c r="D144" s="226" t="s">
        <v>148</v>
      </c>
      <c r="E144" s="227" t="s">
        <v>1000</v>
      </c>
      <c r="F144" s="228" t="s">
        <v>1001</v>
      </c>
      <c r="G144" s="229" t="s">
        <v>972</v>
      </c>
      <c r="H144" s="230">
        <v>1</v>
      </c>
      <c r="I144" s="231"/>
      <c r="J144" s="232">
        <f>ROUND(I144*H144,2)</f>
        <v>0</v>
      </c>
      <c r="K144" s="228" t="s">
        <v>1</v>
      </c>
      <c r="L144" s="44"/>
      <c r="M144" s="233" t="s">
        <v>1</v>
      </c>
      <c r="N144" s="234" t="s">
        <v>41</v>
      </c>
      <c r="O144" s="91"/>
      <c r="P144" s="235">
        <f>O144*H144</f>
        <v>0</v>
      </c>
      <c r="Q144" s="235">
        <v>0</v>
      </c>
      <c r="R144" s="235">
        <f>Q144*H144</f>
        <v>0</v>
      </c>
      <c r="S144" s="235">
        <v>0</v>
      </c>
      <c r="T144" s="23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7" t="s">
        <v>973</v>
      </c>
      <c r="AT144" s="237" t="s">
        <v>148</v>
      </c>
      <c r="AU144" s="237" t="s">
        <v>85</v>
      </c>
      <c r="AY144" s="17" t="s">
        <v>146</v>
      </c>
      <c r="BE144" s="238">
        <f>IF(N144="základní",J144,0)</f>
        <v>0</v>
      </c>
      <c r="BF144" s="238">
        <f>IF(N144="snížená",J144,0)</f>
        <v>0</v>
      </c>
      <c r="BG144" s="238">
        <f>IF(N144="zákl. přenesená",J144,0)</f>
        <v>0</v>
      </c>
      <c r="BH144" s="238">
        <f>IF(N144="sníž. přenesená",J144,0)</f>
        <v>0</v>
      </c>
      <c r="BI144" s="238">
        <f>IF(N144="nulová",J144,0)</f>
        <v>0</v>
      </c>
      <c r="BJ144" s="17" t="s">
        <v>83</v>
      </c>
      <c r="BK144" s="238">
        <f>ROUND(I144*H144,2)</f>
        <v>0</v>
      </c>
      <c r="BL144" s="17" t="s">
        <v>973</v>
      </c>
      <c r="BM144" s="237" t="s">
        <v>1002</v>
      </c>
    </row>
    <row r="145" spans="1:65" s="2" customFormat="1" ht="16.5" customHeight="1">
      <c r="A145" s="38"/>
      <c r="B145" s="39"/>
      <c r="C145" s="226" t="s">
        <v>193</v>
      </c>
      <c r="D145" s="226" t="s">
        <v>148</v>
      </c>
      <c r="E145" s="227" t="s">
        <v>1003</v>
      </c>
      <c r="F145" s="228" t="s">
        <v>1004</v>
      </c>
      <c r="G145" s="229" t="s">
        <v>972</v>
      </c>
      <c r="H145" s="230">
        <v>1</v>
      </c>
      <c r="I145" s="231"/>
      <c r="J145" s="232">
        <f>ROUND(I145*H145,2)</f>
        <v>0</v>
      </c>
      <c r="K145" s="228" t="s">
        <v>1</v>
      </c>
      <c r="L145" s="44"/>
      <c r="M145" s="233" t="s">
        <v>1</v>
      </c>
      <c r="N145" s="234" t="s">
        <v>41</v>
      </c>
      <c r="O145" s="91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7" t="s">
        <v>973</v>
      </c>
      <c r="AT145" s="237" t="s">
        <v>148</v>
      </c>
      <c r="AU145" s="237" t="s">
        <v>85</v>
      </c>
      <c r="AY145" s="17" t="s">
        <v>146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7" t="s">
        <v>83</v>
      </c>
      <c r="BK145" s="238">
        <f>ROUND(I145*H145,2)</f>
        <v>0</v>
      </c>
      <c r="BL145" s="17" t="s">
        <v>973</v>
      </c>
      <c r="BM145" s="237" t="s">
        <v>1005</v>
      </c>
    </row>
    <row r="146" spans="1:51" s="15" customFormat="1" ht="12">
      <c r="A146" s="15"/>
      <c r="B146" s="277"/>
      <c r="C146" s="278"/>
      <c r="D146" s="241" t="s">
        <v>169</v>
      </c>
      <c r="E146" s="279" t="s">
        <v>1</v>
      </c>
      <c r="F146" s="280" t="s">
        <v>1006</v>
      </c>
      <c r="G146" s="278"/>
      <c r="H146" s="279" t="s">
        <v>1</v>
      </c>
      <c r="I146" s="281"/>
      <c r="J146" s="278"/>
      <c r="K146" s="278"/>
      <c r="L146" s="282"/>
      <c r="M146" s="283"/>
      <c r="N146" s="284"/>
      <c r="O146" s="284"/>
      <c r="P146" s="284"/>
      <c r="Q146" s="284"/>
      <c r="R146" s="284"/>
      <c r="S146" s="284"/>
      <c r="T146" s="28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86" t="s">
        <v>169</v>
      </c>
      <c r="AU146" s="286" t="s">
        <v>85</v>
      </c>
      <c r="AV146" s="15" t="s">
        <v>83</v>
      </c>
      <c r="AW146" s="15" t="s">
        <v>32</v>
      </c>
      <c r="AX146" s="15" t="s">
        <v>76</v>
      </c>
      <c r="AY146" s="286" t="s">
        <v>146</v>
      </c>
    </row>
    <row r="147" spans="1:51" s="13" customFormat="1" ht="12">
      <c r="A147" s="13"/>
      <c r="B147" s="239"/>
      <c r="C147" s="240"/>
      <c r="D147" s="241" t="s">
        <v>169</v>
      </c>
      <c r="E147" s="242" t="s">
        <v>1</v>
      </c>
      <c r="F147" s="243" t="s">
        <v>83</v>
      </c>
      <c r="G147" s="240"/>
      <c r="H147" s="244">
        <v>1</v>
      </c>
      <c r="I147" s="245"/>
      <c r="J147" s="240"/>
      <c r="K147" s="240"/>
      <c r="L147" s="246"/>
      <c r="M147" s="247"/>
      <c r="N147" s="248"/>
      <c r="O147" s="248"/>
      <c r="P147" s="248"/>
      <c r="Q147" s="248"/>
      <c r="R147" s="248"/>
      <c r="S147" s="248"/>
      <c r="T147" s="24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0" t="s">
        <v>169</v>
      </c>
      <c r="AU147" s="250" t="s">
        <v>85</v>
      </c>
      <c r="AV147" s="13" t="s">
        <v>85</v>
      </c>
      <c r="AW147" s="13" t="s">
        <v>32</v>
      </c>
      <c r="AX147" s="13" t="s">
        <v>83</v>
      </c>
      <c r="AY147" s="250" t="s">
        <v>146</v>
      </c>
    </row>
    <row r="148" spans="1:65" s="2" customFormat="1" ht="16.5" customHeight="1">
      <c r="A148" s="38"/>
      <c r="B148" s="39"/>
      <c r="C148" s="226" t="s">
        <v>196</v>
      </c>
      <c r="D148" s="226" t="s">
        <v>148</v>
      </c>
      <c r="E148" s="227" t="s">
        <v>1007</v>
      </c>
      <c r="F148" s="228" t="s">
        <v>1008</v>
      </c>
      <c r="G148" s="229" t="s">
        <v>972</v>
      </c>
      <c r="H148" s="230">
        <v>1</v>
      </c>
      <c r="I148" s="231"/>
      <c r="J148" s="232">
        <f>ROUND(I148*H148,2)</f>
        <v>0</v>
      </c>
      <c r="K148" s="228" t="s">
        <v>1</v>
      </c>
      <c r="L148" s="44"/>
      <c r="M148" s="233" t="s">
        <v>1</v>
      </c>
      <c r="N148" s="234" t="s">
        <v>41</v>
      </c>
      <c r="O148" s="91"/>
      <c r="P148" s="235">
        <f>O148*H148</f>
        <v>0</v>
      </c>
      <c r="Q148" s="235">
        <v>0</v>
      </c>
      <c r="R148" s="235">
        <f>Q148*H148</f>
        <v>0</v>
      </c>
      <c r="S148" s="235">
        <v>0</v>
      </c>
      <c r="T148" s="236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7" t="s">
        <v>973</v>
      </c>
      <c r="AT148" s="237" t="s">
        <v>148</v>
      </c>
      <c r="AU148" s="237" t="s">
        <v>85</v>
      </c>
      <c r="AY148" s="17" t="s">
        <v>146</v>
      </c>
      <c r="BE148" s="238">
        <f>IF(N148="základní",J148,0)</f>
        <v>0</v>
      </c>
      <c r="BF148" s="238">
        <f>IF(N148="snížená",J148,0)</f>
        <v>0</v>
      </c>
      <c r="BG148" s="238">
        <f>IF(N148="zákl. přenesená",J148,0)</f>
        <v>0</v>
      </c>
      <c r="BH148" s="238">
        <f>IF(N148="sníž. přenesená",J148,0)</f>
        <v>0</v>
      </c>
      <c r="BI148" s="238">
        <f>IF(N148="nulová",J148,0)</f>
        <v>0</v>
      </c>
      <c r="BJ148" s="17" t="s">
        <v>83</v>
      </c>
      <c r="BK148" s="238">
        <f>ROUND(I148*H148,2)</f>
        <v>0</v>
      </c>
      <c r="BL148" s="17" t="s">
        <v>973</v>
      </c>
      <c r="BM148" s="237" t="s">
        <v>1009</v>
      </c>
    </row>
    <row r="149" spans="1:51" s="15" customFormat="1" ht="12">
      <c r="A149" s="15"/>
      <c r="B149" s="277"/>
      <c r="C149" s="278"/>
      <c r="D149" s="241" t="s">
        <v>169</v>
      </c>
      <c r="E149" s="279" t="s">
        <v>1</v>
      </c>
      <c r="F149" s="280" t="s">
        <v>1010</v>
      </c>
      <c r="G149" s="278"/>
      <c r="H149" s="279" t="s">
        <v>1</v>
      </c>
      <c r="I149" s="281"/>
      <c r="J149" s="278"/>
      <c r="K149" s="278"/>
      <c r="L149" s="282"/>
      <c r="M149" s="283"/>
      <c r="N149" s="284"/>
      <c r="O149" s="284"/>
      <c r="P149" s="284"/>
      <c r="Q149" s="284"/>
      <c r="R149" s="284"/>
      <c r="S149" s="284"/>
      <c r="T149" s="28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86" t="s">
        <v>169</v>
      </c>
      <c r="AU149" s="286" t="s">
        <v>85</v>
      </c>
      <c r="AV149" s="15" t="s">
        <v>83</v>
      </c>
      <c r="AW149" s="15" t="s">
        <v>32</v>
      </c>
      <c r="AX149" s="15" t="s">
        <v>76</v>
      </c>
      <c r="AY149" s="286" t="s">
        <v>146</v>
      </c>
    </row>
    <row r="150" spans="1:51" s="15" customFormat="1" ht="12">
      <c r="A150" s="15"/>
      <c r="B150" s="277"/>
      <c r="C150" s="278"/>
      <c r="D150" s="241" t="s">
        <v>169</v>
      </c>
      <c r="E150" s="279" t="s">
        <v>1</v>
      </c>
      <c r="F150" s="280" t="s">
        <v>1011</v>
      </c>
      <c r="G150" s="278"/>
      <c r="H150" s="279" t="s">
        <v>1</v>
      </c>
      <c r="I150" s="281"/>
      <c r="J150" s="278"/>
      <c r="K150" s="278"/>
      <c r="L150" s="282"/>
      <c r="M150" s="283"/>
      <c r="N150" s="284"/>
      <c r="O150" s="284"/>
      <c r="P150" s="284"/>
      <c r="Q150" s="284"/>
      <c r="R150" s="284"/>
      <c r="S150" s="284"/>
      <c r="T150" s="28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86" t="s">
        <v>169</v>
      </c>
      <c r="AU150" s="286" t="s">
        <v>85</v>
      </c>
      <c r="AV150" s="15" t="s">
        <v>83</v>
      </c>
      <c r="AW150" s="15" t="s">
        <v>32</v>
      </c>
      <c r="AX150" s="15" t="s">
        <v>76</v>
      </c>
      <c r="AY150" s="286" t="s">
        <v>146</v>
      </c>
    </row>
    <row r="151" spans="1:51" s="15" customFormat="1" ht="12">
      <c r="A151" s="15"/>
      <c r="B151" s="277"/>
      <c r="C151" s="278"/>
      <c r="D151" s="241" t="s">
        <v>169</v>
      </c>
      <c r="E151" s="279" t="s">
        <v>1</v>
      </c>
      <c r="F151" s="280" t="s">
        <v>1012</v>
      </c>
      <c r="G151" s="278"/>
      <c r="H151" s="279" t="s">
        <v>1</v>
      </c>
      <c r="I151" s="281"/>
      <c r="J151" s="278"/>
      <c r="K151" s="278"/>
      <c r="L151" s="282"/>
      <c r="M151" s="283"/>
      <c r="N151" s="284"/>
      <c r="O151" s="284"/>
      <c r="P151" s="284"/>
      <c r="Q151" s="284"/>
      <c r="R151" s="284"/>
      <c r="S151" s="284"/>
      <c r="T151" s="28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86" t="s">
        <v>169</v>
      </c>
      <c r="AU151" s="286" t="s">
        <v>85</v>
      </c>
      <c r="AV151" s="15" t="s">
        <v>83</v>
      </c>
      <c r="AW151" s="15" t="s">
        <v>32</v>
      </c>
      <c r="AX151" s="15" t="s">
        <v>76</v>
      </c>
      <c r="AY151" s="286" t="s">
        <v>146</v>
      </c>
    </row>
    <row r="152" spans="1:51" s="13" customFormat="1" ht="12">
      <c r="A152" s="13"/>
      <c r="B152" s="239"/>
      <c r="C152" s="240"/>
      <c r="D152" s="241" t="s">
        <v>169</v>
      </c>
      <c r="E152" s="242" t="s">
        <v>1</v>
      </c>
      <c r="F152" s="243" t="s">
        <v>83</v>
      </c>
      <c r="G152" s="240"/>
      <c r="H152" s="244">
        <v>1</v>
      </c>
      <c r="I152" s="245"/>
      <c r="J152" s="240"/>
      <c r="K152" s="240"/>
      <c r="L152" s="246"/>
      <c r="M152" s="247"/>
      <c r="N152" s="248"/>
      <c r="O152" s="248"/>
      <c r="P152" s="248"/>
      <c r="Q152" s="248"/>
      <c r="R152" s="248"/>
      <c r="S152" s="248"/>
      <c r="T152" s="24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0" t="s">
        <v>169</v>
      </c>
      <c r="AU152" s="250" t="s">
        <v>85</v>
      </c>
      <c r="AV152" s="13" t="s">
        <v>85</v>
      </c>
      <c r="AW152" s="13" t="s">
        <v>32</v>
      </c>
      <c r="AX152" s="13" t="s">
        <v>83</v>
      </c>
      <c r="AY152" s="250" t="s">
        <v>146</v>
      </c>
    </row>
    <row r="153" spans="1:65" s="2" customFormat="1" ht="24.15" customHeight="1">
      <c r="A153" s="38"/>
      <c r="B153" s="39"/>
      <c r="C153" s="226" t="s">
        <v>200</v>
      </c>
      <c r="D153" s="226" t="s">
        <v>148</v>
      </c>
      <c r="E153" s="227" t="s">
        <v>1013</v>
      </c>
      <c r="F153" s="228" t="s">
        <v>1014</v>
      </c>
      <c r="G153" s="229" t="s">
        <v>972</v>
      </c>
      <c r="H153" s="230">
        <v>1</v>
      </c>
      <c r="I153" s="231"/>
      <c r="J153" s="232">
        <f>ROUND(I153*H153,2)</f>
        <v>0</v>
      </c>
      <c r="K153" s="228" t="s">
        <v>1</v>
      </c>
      <c r="L153" s="44"/>
      <c r="M153" s="262" t="s">
        <v>1</v>
      </c>
      <c r="N153" s="263" t="s">
        <v>41</v>
      </c>
      <c r="O153" s="264"/>
      <c r="P153" s="265">
        <f>O153*H153</f>
        <v>0</v>
      </c>
      <c r="Q153" s="265">
        <v>0</v>
      </c>
      <c r="R153" s="265">
        <f>Q153*H153</f>
        <v>0</v>
      </c>
      <c r="S153" s="265">
        <v>0</v>
      </c>
      <c r="T153" s="266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7" t="s">
        <v>973</v>
      </c>
      <c r="AT153" s="237" t="s">
        <v>148</v>
      </c>
      <c r="AU153" s="237" t="s">
        <v>85</v>
      </c>
      <c r="AY153" s="17" t="s">
        <v>146</v>
      </c>
      <c r="BE153" s="238">
        <f>IF(N153="základní",J153,0)</f>
        <v>0</v>
      </c>
      <c r="BF153" s="238">
        <f>IF(N153="snížená",J153,0)</f>
        <v>0</v>
      </c>
      <c r="BG153" s="238">
        <f>IF(N153="zákl. přenesená",J153,0)</f>
        <v>0</v>
      </c>
      <c r="BH153" s="238">
        <f>IF(N153="sníž. přenesená",J153,0)</f>
        <v>0</v>
      </c>
      <c r="BI153" s="238">
        <f>IF(N153="nulová",J153,0)</f>
        <v>0</v>
      </c>
      <c r="BJ153" s="17" t="s">
        <v>83</v>
      </c>
      <c r="BK153" s="238">
        <f>ROUND(I153*H153,2)</f>
        <v>0</v>
      </c>
      <c r="BL153" s="17" t="s">
        <v>973</v>
      </c>
      <c r="BM153" s="237" t="s">
        <v>1015</v>
      </c>
    </row>
    <row r="154" spans="1:31" s="2" customFormat="1" ht="6.95" customHeight="1">
      <c r="A154" s="38"/>
      <c r="B154" s="66"/>
      <c r="C154" s="67"/>
      <c r="D154" s="67"/>
      <c r="E154" s="67"/>
      <c r="F154" s="67"/>
      <c r="G154" s="67"/>
      <c r="H154" s="67"/>
      <c r="I154" s="67"/>
      <c r="J154" s="67"/>
      <c r="K154" s="67"/>
      <c r="L154" s="44"/>
      <c r="M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</row>
  </sheetData>
  <sheetProtection password="CC35" sheet="1" objects="1" scenarios="1" formatColumns="0" formatRows="0" autoFilter="0"/>
  <autoFilter ref="C121:K15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117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</row>
    <row r="4" spans="2:46" s="1" customFormat="1" ht="24.95" customHeight="1">
      <c r="B4" s="20"/>
      <c r="D4" s="148" t="s">
        <v>118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26.25" customHeight="1">
      <c r="B7" s="20"/>
      <c r="E7" s="151" t="str">
        <f>'Rekapitulace stavby'!K6</f>
        <v xml:space="preserve">Revitalizace  Masarykova náměstí v Konici - rekonstrukce chodníků kolem silnice II.třídy</v>
      </c>
      <c r="F7" s="150"/>
      <c r="G7" s="150"/>
      <c r="H7" s="150"/>
      <c r="L7" s="20"/>
    </row>
    <row r="8" spans="2:12" s="1" customFormat="1" ht="12" customHeight="1">
      <c r="B8" s="20"/>
      <c r="D8" s="150" t="s">
        <v>119</v>
      </c>
      <c r="L8" s="20"/>
    </row>
    <row r="9" spans="1:31" s="2" customFormat="1" ht="16.5" customHeight="1">
      <c r="A9" s="38"/>
      <c r="B9" s="44"/>
      <c r="C9" s="38"/>
      <c r="D9" s="38"/>
      <c r="E9" s="151" t="s">
        <v>120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121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1016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9. 12. 2023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34</v>
      </c>
      <c r="F26" s="38"/>
      <c r="G26" s="38"/>
      <c r="H26" s="38"/>
      <c r="I26" s="150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36</v>
      </c>
      <c r="E32" s="38"/>
      <c r="F32" s="38"/>
      <c r="G32" s="38"/>
      <c r="H32" s="38"/>
      <c r="I32" s="38"/>
      <c r="J32" s="160">
        <f>ROUND(J122,2)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38</v>
      </c>
      <c r="G34" s="38"/>
      <c r="H34" s="38"/>
      <c r="I34" s="161" t="s">
        <v>37</v>
      </c>
      <c r="J34" s="161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40</v>
      </c>
      <c r="E35" s="150" t="s">
        <v>41</v>
      </c>
      <c r="F35" s="163">
        <f>ROUND((SUM(BE122:BE126)),2)</f>
        <v>0</v>
      </c>
      <c r="G35" s="38"/>
      <c r="H35" s="38"/>
      <c r="I35" s="164">
        <v>0.21</v>
      </c>
      <c r="J35" s="163">
        <f>ROUND(((SUM(BE122:BE126))*I35),2)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3">
        <f>ROUND((SUM(BF122:BF126)),2)</f>
        <v>0</v>
      </c>
      <c r="G36" s="38"/>
      <c r="H36" s="38"/>
      <c r="I36" s="164">
        <v>0.15</v>
      </c>
      <c r="J36" s="163">
        <f>ROUND(((SUM(BF122:BF126))*I36),2)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3">
        <f>ROUND((SUM(BG122:BG126)),2)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3">
        <f>ROUND((SUM(BH122:BH126)),2)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3">
        <f>ROUND((SUM(BI122:BI126)),2)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46</v>
      </c>
      <c r="E41" s="167"/>
      <c r="F41" s="167"/>
      <c r="G41" s="168" t="s">
        <v>47</v>
      </c>
      <c r="H41" s="169" t="s">
        <v>48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3" t="str">
        <f>E7</f>
        <v xml:space="preserve">Revitalizace  Masarykova náměstí v Konici - rekonstrukce chodníků kolem silnice II.třídy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119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120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121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1020 - VRN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Konice</v>
      </c>
      <c r="G91" s="40"/>
      <c r="H91" s="40"/>
      <c r="I91" s="32" t="s">
        <v>22</v>
      </c>
      <c r="J91" s="79" t="str">
        <f>IF(J14="","",J14)</f>
        <v>9. 12. 2023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Město Konice</v>
      </c>
      <c r="G93" s="40"/>
      <c r="H93" s="40"/>
      <c r="I93" s="32" t="s">
        <v>30</v>
      </c>
      <c r="J93" s="36" t="str">
        <f>E23</f>
        <v>Ing.Zdeněk Vitásek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>Martin Pniok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124</v>
      </c>
      <c r="D96" s="185"/>
      <c r="E96" s="185"/>
      <c r="F96" s="185"/>
      <c r="G96" s="185"/>
      <c r="H96" s="185"/>
      <c r="I96" s="185"/>
      <c r="J96" s="186" t="s">
        <v>125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126</v>
      </c>
      <c r="D98" s="40"/>
      <c r="E98" s="40"/>
      <c r="F98" s="40"/>
      <c r="G98" s="40"/>
      <c r="H98" s="40"/>
      <c r="I98" s="40"/>
      <c r="J98" s="110">
        <f>J122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127</v>
      </c>
    </row>
    <row r="99" spans="1:31" s="9" customFormat="1" ht="24.95" customHeight="1">
      <c r="A99" s="9"/>
      <c r="B99" s="188"/>
      <c r="C99" s="189"/>
      <c r="D99" s="190" t="s">
        <v>517</v>
      </c>
      <c r="E99" s="191"/>
      <c r="F99" s="191"/>
      <c r="G99" s="191"/>
      <c r="H99" s="191"/>
      <c r="I99" s="191"/>
      <c r="J99" s="192">
        <f>J123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519</v>
      </c>
      <c r="E100" s="196"/>
      <c r="F100" s="196"/>
      <c r="G100" s="196"/>
      <c r="H100" s="196"/>
      <c r="I100" s="196"/>
      <c r="J100" s="197">
        <f>J124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131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6.25" customHeight="1">
      <c r="A110" s="38"/>
      <c r="B110" s="39"/>
      <c r="C110" s="40"/>
      <c r="D110" s="40"/>
      <c r="E110" s="183" t="str">
        <f>E7</f>
        <v xml:space="preserve">Revitalizace  Masarykova náměstí v Konici - rekonstrukce chodníků kolem silnice II.třídy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119</v>
      </c>
      <c r="D111" s="22"/>
      <c r="E111" s="22"/>
      <c r="F111" s="22"/>
      <c r="G111" s="22"/>
      <c r="H111" s="22"/>
      <c r="I111" s="22"/>
      <c r="J111" s="22"/>
      <c r="K111" s="22"/>
      <c r="L111" s="20"/>
    </row>
    <row r="112" spans="1:31" s="2" customFormat="1" ht="16.5" customHeight="1">
      <c r="A112" s="38"/>
      <c r="B112" s="39"/>
      <c r="C112" s="40"/>
      <c r="D112" s="40"/>
      <c r="E112" s="183" t="s">
        <v>120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121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E11</f>
        <v>SO 1020 - VRN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F14</f>
        <v>Konice</v>
      </c>
      <c r="G116" s="40"/>
      <c r="H116" s="40"/>
      <c r="I116" s="32" t="s">
        <v>22</v>
      </c>
      <c r="J116" s="79" t="str">
        <f>IF(J14="","",J14)</f>
        <v>9. 12. 2023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E17</f>
        <v>Město Konice</v>
      </c>
      <c r="G118" s="40"/>
      <c r="H118" s="40"/>
      <c r="I118" s="32" t="s">
        <v>30</v>
      </c>
      <c r="J118" s="36" t="str">
        <f>E23</f>
        <v>Ing.Zdeněk Vitásek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28</v>
      </c>
      <c r="D119" s="40"/>
      <c r="E119" s="40"/>
      <c r="F119" s="27" t="str">
        <f>IF(E20="","",E20)</f>
        <v>Vyplň údaj</v>
      </c>
      <c r="G119" s="40"/>
      <c r="H119" s="40"/>
      <c r="I119" s="32" t="s">
        <v>33</v>
      </c>
      <c r="J119" s="36" t="str">
        <f>E26</f>
        <v>Martin Pniok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9"/>
      <c r="B121" s="200"/>
      <c r="C121" s="201" t="s">
        <v>132</v>
      </c>
      <c r="D121" s="202" t="s">
        <v>61</v>
      </c>
      <c r="E121" s="202" t="s">
        <v>57</v>
      </c>
      <c r="F121" s="202" t="s">
        <v>58</v>
      </c>
      <c r="G121" s="202" t="s">
        <v>133</v>
      </c>
      <c r="H121" s="202" t="s">
        <v>134</v>
      </c>
      <c r="I121" s="202" t="s">
        <v>135</v>
      </c>
      <c r="J121" s="202" t="s">
        <v>125</v>
      </c>
      <c r="K121" s="203" t="s">
        <v>136</v>
      </c>
      <c r="L121" s="204"/>
      <c r="M121" s="100" t="s">
        <v>1</v>
      </c>
      <c r="N121" s="101" t="s">
        <v>40</v>
      </c>
      <c r="O121" s="101" t="s">
        <v>137</v>
      </c>
      <c r="P121" s="101" t="s">
        <v>138</v>
      </c>
      <c r="Q121" s="101" t="s">
        <v>139</v>
      </c>
      <c r="R121" s="101" t="s">
        <v>140</v>
      </c>
      <c r="S121" s="101" t="s">
        <v>141</v>
      </c>
      <c r="T121" s="102" t="s">
        <v>142</v>
      </c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</row>
    <row r="122" spans="1:63" s="2" customFormat="1" ht="22.8" customHeight="1">
      <c r="A122" s="38"/>
      <c r="B122" s="39"/>
      <c r="C122" s="107" t="s">
        <v>143</v>
      </c>
      <c r="D122" s="40"/>
      <c r="E122" s="40"/>
      <c r="F122" s="40"/>
      <c r="G122" s="40"/>
      <c r="H122" s="40"/>
      <c r="I122" s="40"/>
      <c r="J122" s="205">
        <f>BK122</f>
        <v>0</v>
      </c>
      <c r="K122" s="40"/>
      <c r="L122" s="44"/>
      <c r="M122" s="103"/>
      <c r="N122" s="206"/>
      <c r="O122" s="104"/>
      <c r="P122" s="207">
        <f>P123</f>
        <v>0</v>
      </c>
      <c r="Q122" s="104"/>
      <c r="R122" s="207">
        <f>R123</f>
        <v>0</v>
      </c>
      <c r="S122" s="104"/>
      <c r="T122" s="208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75</v>
      </c>
      <c r="AU122" s="17" t="s">
        <v>127</v>
      </c>
      <c r="BK122" s="209">
        <f>BK123</f>
        <v>0</v>
      </c>
    </row>
    <row r="123" spans="1:63" s="12" customFormat="1" ht="25.9" customHeight="1">
      <c r="A123" s="12"/>
      <c r="B123" s="210"/>
      <c r="C123" s="211"/>
      <c r="D123" s="212" t="s">
        <v>75</v>
      </c>
      <c r="E123" s="213" t="s">
        <v>116</v>
      </c>
      <c r="F123" s="213" t="s">
        <v>772</v>
      </c>
      <c r="G123" s="211"/>
      <c r="H123" s="211"/>
      <c r="I123" s="214"/>
      <c r="J123" s="215">
        <f>BK123</f>
        <v>0</v>
      </c>
      <c r="K123" s="211"/>
      <c r="L123" s="216"/>
      <c r="M123" s="217"/>
      <c r="N123" s="218"/>
      <c r="O123" s="218"/>
      <c r="P123" s="219">
        <f>P124</f>
        <v>0</v>
      </c>
      <c r="Q123" s="218"/>
      <c r="R123" s="219">
        <f>R124</f>
        <v>0</v>
      </c>
      <c r="S123" s="218"/>
      <c r="T123" s="220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165</v>
      </c>
      <c r="AT123" s="222" t="s">
        <v>75</v>
      </c>
      <c r="AU123" s="222" t="s">
        <v>76</v>
      </c>
      <c r="AY123" s="221" t="s">
        <v>146</v>
      </c>
      <c r="BK123" s="223">
        <f>BK124</f>
        <v>0</v>
      </c>
    </row>
    <row r="124" spans="1:63" s="12" customFormat="1" ht="22.8" customHeight="1">
      <c r="A124" s="12"/>
      <c r="B124" s="210"/>
      <c r="C124" s="211"/>
      <c r="D124" s="212" t="s">
        <v>75</v>
      </c>
      <c r="E124" s="224" t="s">
        <v>793</v>
      </c>
      <c r="F124" s="224" t="s">
        <v>794</v>
      </c>
      <c r="G124" s="211"/>
      <c r="H124" s="211"/>
      <c r="I124" s="214"/>
      <c r="J124" s="225">
        <f>BK124</f>
        <v>0</v>
      </c>
      <c r="K124" s="211"/>
      <c r="L124" s="216"/>
      <c r="M124" s="217"/>
      <c r="N124" s="218"/>
      <c r="O124" s="218"/>
      <c r="P124" s="219">
        <f>SUM(P125:P126)</f>
        <v>0</v>
      </c>
      <c r="Q124" s="218"/>
      <c r="R124" s="219">
        <f>SUM(R125:R126)</f>
        <v>0</v>
      </c>
      <c r="S124" s="218"/>
      <c r="T124" s="220">
        <f>SUM(T125:T126)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165</v>
      </c>
      <c r="AT124" s="222" t="s">
        <v>75</v>
      </c>
      <c r="AU124" s="222" t="s">
        <v>83</v>
      </c>
      <c r="AY124" s="221" t="s">
        <v>146</v>
      </c>
      <c r="BK124" s="223">
        <f>SUM(BK125:BK126)</f>
        <v>0</v>
      </c>
    </row>
    <row r="125" spans="1:65" s="2" customFormat="1" ht="16.5" customHeight="1">
      <c r="A125" s="38"/>
      <c r="B125" s="39"/>
      <c r="C125" s="226" t="s">
        <v>83</v>
      </c>
      <c r="D125" s="226" t="s">
        <v>148</v>
      </c>
      <c r="E125" s="227" t="s">
        <v>796</v>
      </c>
      <c r="F125" s="228" t="s">
        <v>794</v>
      </c>
      <c r="G125" s="229" t="s">
        <v>972</v>
      </c>
      <c r="H125" s="230">
        <v>1</v>
      </c>
      <c r="I125" s="231"/>
      <c r="J125" s="232">
        <f>ROUND(I125*H125,2)</f>
        <v>0</v>
      </c>
      <c r="K125" s="228" t="s">
        <v>152</v>
      </c>
      <c r="L125" s="44"/>
      <c r="M125" s="233" t="s">
        <v>1</v>
      </c>
      <c r="N125" s="234" t="s">
        <v>41</v>
      </c>
      <c r="O125" s="91"/>
      <c r="P125" s="235">
        <f>O125*H125</f>
        <v>0</v>
      </c>
      <c r="Q125" s="235">
        <v>0</v>
      </c>
      <c r="R125" s="235">
        <f>Q125*H125</f>
        <v>0</v>
      </c>
      <c r="S125" s="235">
        <v>0</v>
      </c>
      <c r="T125" s="23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7" t="s">
        <v>778</v>
      </c>
      <c r="AT125" s="237" t="s">
        <v>148</v>
      </c>
      <c r="AU125" s="237" t="s">
        <v>85</v>
      </c>
      <c r="AY125" s="17" t="s">
        <v>146</v>
      </c>
      <c r="BE125" s="238">
        <f>IF(N125="základní",J125,0)</f>
        <v>0</v>
      </c>
      <c r="BF125" s="238">
        <f>IF(N125="snížená",J125,0)</f>
        <v>0</v>
      </c>
      <c r="BG125" s="238">
        <f>IF(N125="zákl. přenesená",J125,0)</f>
        <v>0</v>
      </c>
      <c r="BH125" s="238">
        <f>IF(N125="sníž. přenesená",J125,0)</f>
        <v>0</v>
      </c>
      <c r="BI125" s="238">
        <f>IF(N125="nulová",J125,0)</f>
        <v>0</v>
      </c>
      <c r="BJ125" s="17" t="s">
        <v>83</v>
      </c>
      <c r="BK125" s="238">
        <f>ROUND(I125*H125,2)</f>
        <v>0</v>
      </c>
      <c r="BL125" s="17" t="s">
        <v>778</v>
      </c>
      <c r="BM125" s="237" t="s">
        <v>1017</v>
      </c>
    </row>
    <row r="126" spans="1:65" s="2" customFormat="1" ht="16.5" customHeight="1">
      <c r="A126" s="38"/>
      <c r="B126" s="39"/>
      <c r="C126" s="226" t="s">
        <v>85</v>
      </c>
      <c r="D126" s="226" t="s">
        <v>148</v>
      </c>
      <c r="E126" s="227" t="s">
        <v>1018</v>
      </c>
      <c r="F126" s="228" t="s">
        <v>1019</v>
      </c>
      <c r="G126" s="229" t="s">
        <v>972</v>
      </c>
      <c r="H126" s="230">
        <v>1</v>
      </c>
      <c r="I126" s="231"/>
      <c r="J126" s="232">
        <f>ROUND(I126*H126,2)</f>
        <v>0</v>
      </c>
      <c r="K126" s="228" t="s">
        <v>152</v>
      </c>
      <c r="L126" s="44"/>
      <c r="M126" s="262" t="s">
        <v>1</v>
      </c>
      <c r="N126" s="263" t="s">
        <v>41</v>
      </c>
      <c r="O126" s="264"/>
      <c r="P126" s="265">
        <f>O126*H126</f>
        <v>0</v>
      </c>
      <c r="Q126" s="265">
        <v>0</v>
      </c>
      <c r="R126" s="265">
        <f>Q126*H126</f>
        <v>0</v>
      </c>
      <c r="S126" s="265">
        <v>0</v>
      </c>
      <c r="T126" s="266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7" t="s">
        <v>778</v>
      </c>
      <c r="AT126" s="237" t="s">
        <v>148</v>
      </c>
      <c r="AU126" s="237" t="s">
        <v>85</v>
      </c>
      <c r="AY126" s="17" t="s">
        <v>146</v>
      </c>
      <c r="BE126" s="238">
        <f>IF(N126="základní",J126,0)</f>
        <v>0</v>
      </c>
      <c r="BF126" s="238">
        <f>IF(N126="snížená",J126,0)</f>
        <v>0</v>
      </c>
      <c r="BG126" s="238">
        <f>IF(N126="zákl. přenesená",J126,0)</f>
        <v>0</v>
      </c>
      <c r="BH126" s="238">
        <f>IF(N126="sníž. přenesená",J126,0)</f>
        <v>0</v>
      </c>
      <c r="BI126" s="238">
        <f>IF(N126="nulová",J126,0)</f>
        <v>0</v>
      </c>
      <c r="BJ126" s="17" t="s">
        <v>83</v>
      </c>
      <c r="BK126" s="238">
        <f>ROUND(I126*H126,2)</f>
        <v>0</v>
      </c>
      <c r="BL126" s="17" t="s">
        <v>778</v>
      </c>
      <c r="BM126" s="237" t="s">
        <v>1020</v>
      </c>
    </row>
    <row r="127" spans="1:31" s="2" customFormat="1" ht="6.95" customHeight="1">
      <c r="A127" s="38"/>
      <c r="B127" s="66"/>
      <c r="C127" s="67"/>
      <c r="D127" s="67"/>
      <c r="E127" s="67"/>
      <c r="F127" s="67"/>
      <c r="G127" s="67"/>
      <c r="H127" s="67"/>
      <c r="I127" s="67"/>
      <c r="J127" s="67"/>
      <c r="K127" s="67"/>
      <c r="L127" s="44"/>
      <c r="M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</sheetData>
  <sheetProtection password="CC35" sheet="1" objects="1" scenarios="1" formatColumns="0" formatRows="0" autoFilter="0"/>
  <autoFilter ref="C121:K12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</row>
    <row r="4" spans="2:46" s="1" customFormat="1" ht="24.95" customHeight="1">
      <c r="B4" s="20"/>
      <c r="D4" s="148" t="s">
        <v>118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26.25" customHeight="1">
      <c r="B7" s="20"/>
      <c r="E7" s="151" t="str">
        <f>'Rekapitulace stavby'!K6</f>
        <v xml:space="preserve">Revitalizace  Masarykova náměstí v Konici - rekonstrukce chodníků kolem silnice II.třídy</v>
      </c>
      <c r="F7" s="150"/>
      <c r="G7" s="150"/>
      <c r="H7" s="150"/>
      <c r="L7" s="20"/>
    </row>
    <row r="8" spans="2:12" s="1" customFormat="1" ht="12" customHeight="1">
      <c r="B8" s="20"/>
      <c r="D8" s="150" t="s">
        <v>119</v>
      </c>
      <c r="L8" s="20"/>
    </row>
    <row r="9" spans="1:31" s="2" customFormat="1" ht="16.5" customHeight="1">
      <c r="A9" s="38"/>
      <c r="B9" s="44"/>
      <c r="C9" s="38"/>
      <c r="D9" s="38"/>
      <c r="E9" s="151" t="s">
        <v>120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121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30" customHeight="1">
      <c r="A11" s="38"/>
      <c r="B11" s="44"/>
      <c r="C11" s="38"/>
      <c r="D11" s="38"/>
      <c r="E11" s="152" t="s">
        <v>122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9. 12. 2023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34</v>
      </c>
      <c r="F26" s="38"/>
      <c r="G26" s="38"/>
      <c r="H26" s="38"/>
      <c r="I26" s="150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36</v>
      </c>
      <c r="E32" s="38"/>
      <c r="F32" s="38"/>
      <c r="G32" s="38"/>
      <c r="H32" s="38"/>
      <c r="I32" s="38"/>
      <c r="J32" s="160">
        <f>ROUND(J123,2)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38</v>
      </c>
      <c r="G34" s="38"/>
      <c r="H34" s="38"/>
      <c r="I34" s="161" t="s">
        <v>37</v>
      </c>
      <c r="J34" s="161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40</v>
      </c>
      <c r="E35" s="150" t="s">
        <v>41</v>
      </c>
      <c r="F35" s="163">
        <f>ROUND((SUM(BE123:BE150)),2)</f>
        <v>0</v>
      </c>
      <c r="G35" s="38"/>
      <c r="H35" s="38"/>
      <c r="I35" s="164">
        <v>0.21</v>
      </c>
      <c r="J35" s="163">
        <f>ROUND(((SUM(BE123:BE150))*I35),2)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3">
        <f>ROUND((SUM(BF123:BF150)),2)</f>
        <v>0</v>
      </c>
      <c r="G36" s="38"/>
      <c r="H36" s="38"/>
      <c r="I36" s="164">
        <v>0.15</v>
      </c>
      <c r="J36" s="163">
        <f>ROUND(((SUM(BF123:BF150))*I36),2)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3">
        <f>ROUND((SUM(BG123:BG150)),2)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3">
        <f>ROUND((SUM(BH123:BH150)),2)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3">
        <f>ROUND((SUM(BI123:BI150)),2)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46</v>
      </c>
      <c r="E41" s="167"/>
      <c r="F41" s="167"/>
      <c r="G41" s="168" t="s">
        <v>47</v>
      </c>
      <c r="H41" s="169" t="s">
        <v>48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3" t="str">
        <f>E7</f>
        <v xml:space="preserve">Revitalizace  Masarykova náměstí v Konici - rekonstrukce chodníků kolem silnice II.třídy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119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120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121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30" customHeight="1">
      <c r="A89" s="38"/>
      <c r="B89" s="39"/>
      <c r="C89" s="40"/>
      <c r="D89" s="40"/>
      <c r="E89" s="76" t="str">
        <f>E11</f>
        <v>SO 001 - příprava území ,demolice stávajících zpevněných ploch (SO 102 a 103)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Konice</v>
      </c>
      <c r="G91" s="40"/>
      <c r="H91" s="40"/>
      <c r="I91" s="32" t="s">
        <v>22</v>
      </c>
      <c r="J91" s="79" t="str">
        <f>IF(J14="","",J14)</f>
        <v>9. 12. 2023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Město Konice</v>
      </c>
      <c r="G93" s="40"/>
      <c r="H93" s="40"/>
      <c r="I93" s="32" t="s">
        <v>30</v>
      </c>
      <c r="J93" s="36" t="str">
        <f>E23</f>
        <v>Ing.Zdeněk Vitásek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>Martin Pniok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124</v>
      </c>
      <c r="D96" s="185"/>
      <c r="E96" s="185"/>
      <c r="F96" s="185"/>
      <c r="G96" s="185"/>
      <c r="H96" s="185"/>
      <c r="I96" s="185"/>
      <c r="J96" s="186" t="s">
        <v>125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126</v>
      </c>
      <c r="D98" s="40"/>
      <c r="E98" s="40"/>
      <c r="F98" s="40"/>
      <c r="G98" s="40"/>
      <c r="H98" s="40"/>
      <c r="I98" s="40"/>
      <c r="J98" s="110">
        <f>J123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127</v>
      </c>
    </row>
    <row r="99" spans="1:31" s="9" customFormat="1" ht="24.95" customHeight="1">
      <c r="A99" s="9"/>
      <c r="B99" s="188"/>
      <c r="C99" s="189"/>
      <c r="D99" s="190" t="s">
        <v>128</v>
      </c>
      <c r="E99" s="191"/>
      <c r="F99" s="191"/>
      <c r="G99" s="191"/>
      <c r="H99" s="191"/>
      <c r="I99" s="191"/>
      <c r="J99" s="192">
        <f>J124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129</v>
      </c>
      <c r="E100" s="196"/>
      <c r="F100" s="196"/>
      <c r="G100" s="196"/>
      <c r="H100" s="196"/>
      <c r="I100" s="196"/>
      <c r="J100" s="197">
        <f>J125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4"/>
      <c r="C101" s="133"/>
      <c r="D101" s="195" t="s">
        <v>130</v>
      </c>
      <c r="E101" s="196"/>
      <c r="F101" s="196"/>
      <c r="G101" s="196"/>
      <c r="H101" s="196"/>
      <c r="I101" s="196"/>
      <c r="J101" s="197">
        <f>J138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131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6.25" customHeight="1">
      <c r="A111" s="38"/>
      <c r="B111" s="39"/>
      <c r="C111" s="40"/>
      <c r="D111" s="40"/>
      <c r="E111" s="183" t="str">
        <f>E7</f>
        <v xml:space="preserve">Revitalizace  Masarykova náměstí v Konici - rekonstrukce chodníků kolem silnice II.třídy</v>
      </c>
      <c r="F111" s="32"/>
      <c r="G111" s="32"/>
      <c r="H111" s="32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2:12" s="1" customFormat="1" ht="12" customHeight="1">
      <c r="B112" s="21"/>
      <c r="C112" s="32" t="s">
        <v>119</v>
      </c>
      <c r="D112" s="22"/>
      <c r="E112" s="22"/>
      <c r="F112" s="22"/>
      <c r="G112" s="22"/>
      <c r="H112" s="22"/>
      <c r="I112" s="22"/>
      <c r="J112" s="22"/>
      <c r="K112" s="22"/>
      <c r="L112" s="20"/>
    </row>
    <row r="113" spans="1:31" s="2" customFormat="1" ht="16.5" customHeight="1">
      <c r="A113" s="38"/>
      <c r="B113" s="39"/>
      <c r="C113" s="40"/>
      <c r="D113" s="40"/>
      <c r="E113" s="183" t="s">
        <v>120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121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30" customHeight="1">
      <c r="A115" s="38"/>
      <c r="B115" s="39"/>
      <c r="C115" s="40"/>
      <c r="D115" s="40"/>
      <c r="E115" s="76" t="str">
        <f>E11</f>
        <v>SO 001 - příprava území ,demolice stávajících zpevněných ploch (SO 102 a 103)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40"/>
      <c r="E117" s="40"/>
      <c r="F117" s="27" t="str">
        <f>F14</f>
        <v>Konice</v>
      </c>
      <c r="G117" s="40"/>
      <c r="H117" s="40"/>
      <c r="I117" s="32" t="s">
        <v>22</v>
      </c>
      <c r="J117" s="79" t="str">
        <f>IF(J14="","",J14)</f>
        <v>9. 12. 2023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24</v>
      </c>
      <c r="D119" s="40"/>
      <c r="E119" s="40"/>
      <c r="F119" s="27" t="str">
        <f>E17</f>
        <v>Město Konice</v>
      </c>
      <c r="G119" s="40"/>
      <c r="H119" s="40"/>
      <c r="I119" s="32" t="s">
        <v>30</v>
      </c>
      <c r="J119" s="36" t="str">
        <f>E23</f>
        <v>Ing.Zdeněk Vitásek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28</v>
      </c>
      <c r="D120" s="40"/>
      <c r="E120" s="40"/>
      <c r="F120" s="27" t="str">
        <f>IF(E20="","",E20)</f>
        <v>Vyplň údaj</v>
      </c>
      <c r="G120" s="40"/>
      <c r="H120" s="40"/>
      <c r="I120" s="32" t="s">
        <v>33</v>
      </c>
      <c r="J120" s="36" t="str">
        <f>E26</f>
        <v>Martin Pniok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99"/>
      <c r="B122" s="200"/>
      <c r="C122" s="201" t="s">
        <v>132</v>
      </c>
      <c r="D122" s="202" t="s">
        <v>61</v>
      </c>
      <c r="E122" s="202" t="s">
        <v>57</v>
      </c>
      <c r="F122" s="202" t="s">
        <v>58</v>
      </c>
      <c r="G122" s="202" t="s">
        <v>133</v>
      </c>
      <c r="H122" s="202" t="s">
        <v>134</v>
      </c>
      <c r="I122" s="202" t="s">
        <v>135</v>
      </c>
      <c r="J122" s="202" t="s">
        <v>125</v>
      </c>
      <c r="K122" s="203" t="s">
        <v>136</v>
      </c>
      <c r="L122" s="204"/>
      <c r="M122" s="100" t="s">
        <v>1</v>
      </c>
      <c r="N122" s="101" t="s">
        <v>40</v>
      </c>
      <c r="O122" s="101" t="s">
        <v>137</v>
      </c>
      <c r="P122" s="101" t="s">
        <v>138</v>
      </c>
      <c r="Q122" s="101" t="s">
        <v>139</v>
      </c>
      <c r="R122" s="101" t="s">
        <v>140</v>
      </c>
      <c r="S122" s="101" t="s">
        <v>141</v>
      </c>
      <c r="T122" s="102" t="s">
        <v>142</v>
      </c>
      <c r="U122" s="199"/>
      <c r="V122" s="199"/>
      <c r="W122" s="199"/>
      <c r="X122" s="199"/>
      <c r="Y122" s="199"/>
      <c r="Z122" s="199"/>
      <c r="AA122" s="199"/>
      <c r="AB122" s="199"/>
      <c r="AC122" s="199"/>
      <c r="AD122" s="199"/>
      <c r="AE122" s="199"/>
    </row>
    <row r="123" spans="1:63" s="2" customFormat="1" ht="22.8" customHeight="1">
      <c r="A123" s="38"/>
      <c r="B123" s="39"/>
      <c r="C123" s="107" t="s">
        <v>143</v>
      </c>
      <c r="D123" s="40"/>
      <c r="E123" s="40"/>
      <c r="F123" s="40"/>
      <c r="G123" s="40"/>
      <c r="H123" s="40"/>
      <c r="I123" s="40"/>
      <c r="J123" s="205">
        <f>BK123</f>
        <v>0</v>
      </c>
      <c r="K123" s="40"/>
      <c r="L123" s="44"/>
      <c r="M123" s="103"/>
      <c r="N123" s="206"/>
      <c r="O123" s="104"/>
      <c r="P123" s="207">
        <f>P124</f>
        <v>0</v>
      </c>
      <c r="Q123" s="104"/>
      <c r="R123" s="207">
        <f>R124</f>
        <v>0</v>
      </c>
      <c r="S123" s="104"/>
      <c r="T123" s="208">
        <f>T124</f>
        <v>323.865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75</v>
      </c>
      <c r="AU123" s="17" t="s">
        <v>127</v>
      </c>
      <c r="BK123" s="209">
        <f>BK124</f>
        <v>0</v>
      </c>
    </row>
    <row r="124" spans="1:63" s="12" customFormat="1" ht="25.9" customHeight="1">
      <c r="A124" s="12"/>
      <c r="B124" s="210"/>
      <c r="C124" s="211"/>
      <c r="D124" s="212" t="s">
        <v>75</v>
      </c>
      <c r="E124" s="213" t="s">
        <v>144</v>
      </c>
      <c r="F124" s="213" t="s">
        <v>145</v>
      </c>
      <c r="G124" s="211"/>
      <c r="H124" s="211"/>
      <c r="I124" s="214"/>
      <c r="J124" s="215">
        <f>BK124</f>
        <v>0</v>
      </c>
      <c r="K124" s="211"/>
      <c r="L124" s="216"/>
      <c r="M124" s="217"/>
      <c r="N124" s="218"/>
      <c r="O124" s="218"/>
      <c r="P124" s="219">
        <f>P125+P138</f>
        <v>0</v>
      </c>
      <c r="Q124" s="218"/>
      <c r="R124" s="219">
        <f>R125+R138</f>
        <v>0</v>
      </c>
      <c r="S124" s="218"/>
      <c r="T124" s="220">
        <f>T125+T138</f>
        <v>323.865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83</v>
      </c>
      <c r="AT124" s="222" t="s">
        <v>75</v>
      </c>
      <c r="AU124" s="222" t="s">
        <v>76</v>
      </c>
      <c r="AY124" s="221" t="s">
        <v>146</v>
      </c>
      <c r="BK124" s="223">
        <f>BK125+BK138</f>
        <v>0</v>
      </c>
    </row>
    <row r="125" spans="1:63" s="12" customFormat="1" ht="22.8" customHeight="1">
      <c r="A125" s="12"/>
      <c r="B125" s="210"/>
      <c r="C125" s="211"/>
      <c r="D125" s="212" t="s">
        <v>75</v>
      </c>
      <c r="E125" s="224" t="s">
        <v>83</v>
      </c>
      <c r="F125" s="224" t="s">
        <v>147</v>
      </c>
      <c r="G125" s="211"/>
      <c r="H125" s="211"/>
      <c r="I125" s="214"/>
      <c r="J125" s="225">
        <f>BK125</f>
        <v>0</v>
      </c>
      <c r="K125" s="211"/>
      <c r="L125" s="216"/>
      <c r="M125" s="217"/>
      <c r="N125" s="218"/>
      <c r="O125" s="218"/>
      <c r="P125" s="219">
        <f>SUM(P126:P137)</f>
        <v>0</v>
      </c>
      <c r="Q125" s="218"/>
      <c r="R125" s="219">
        <f>SUM(R126:R137)</f>
        <v>0</v>
      </c>
      <c r="S125" s="218"/>
      <c r="T125" s="220">
        <f>SUM(T126:T137)</f>
        <v>323.865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1" t="s">
        <v>83</v>
      </c>
      <c r="AT125" s="222" t="s">
        <v>75</v>
      </c>
      <c r="AU125" s="222" t="s">
        <v>83</v>
      </c>
      <c r="AY125" s="221" t="s">
        <v>146</v>
      </c>
      <c r="BK125" s="223">
        <f>SUM(BK126:BK137)</f>
        <v>0</v>
      </c>
    </row>
    <row r="126" spans="1:65" s="2" customFormat="1" ht="21.75" customHeight="1">
      <c r="A126" s="38"/>
      <c r="B126" s="39"/>
      <c r="C126" s="226" t="s">
        <v>83</v>
      </c>
      <c r="D126" s="226" t="s">
        <v>148</v>
      </c>
      <c r="E126" s="227" t="s">
        <v>149</v>
      </c>
      <c r="F126" s="228" t="s">
        <v>150</v>
      </c>
      <c r="G126" s="229" t="s">
        <v>151</v>
      </c>
      <c r="H126" s="230">
        <v>95</v>
      </c>
      <c r="I126" s="231"/>
      <c r="J126" s="232">
        <f>ROUND(I126*H126,2)</f>
        <v>0</v>
      </c>
      <c r="K126" s="228" t="s">
        <v>152</v>
      </c>
      <c r="L126" s="44"/>
      <c r="M126" s="233" t="s">
        <v>1</v>
      </c>
      <c r="N126" s="234" t="s">
        <v>41</v>
      </c>
      <c r="O126" s="91"/>
      <c r="P126" s="235">
        <f>O126*H126</f>
        <v>0</v>
      </c>
      <c r="Q126" s="235">
        <v>0</v>
      </c>
      <c r="R126" s="235">
        <f>Q126*H126</f>
        <v>0</v>
      </c>
      <c r="S126" s="235">
        <v>0.281</v>
      </c>
      <c r="T126" s="236">
        <f>S126*H126</f>
        <v>26.695000000000004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37" t="s">
        <v>153</v>
      </c>
      <c r="AT126" s="237" t="s">
        <v>148</v>
      </c>
      <c r="AU126" s="237" t="s">
        <v>85</v>
      </c>
      <c r="AY126" s="17" t="s">
        <v>146</v>
      </c>
      <c r="BE126" s="238">
        <f>IF(N126="základní",J126,0)</f>
        <v>0</v>
      </c>
      <c r="BF126" s="238">
        <f>IF(N126="snížená",J126,0)</f>
        <v>0</v>
      </c>
      <c r="BG126" s="238">
        <f>IF(N126="zákl. přenesená",J126,0)</f>
        <v>0</v>
      </c>
      <c r="BH126" s="238">
        <f>IF(N126="sníž. přenesená",J126,0)</f>
        <v>0</v>
      </c>
      <c r="BI126" s="238">
        <f>IF(N126="nulová",J126,0)</f>
        <v>0</v>
      </c>
      <c r="BJ126" s="17" t="s">
        <v>83</v>
      </c>
      <c r="BK126" s="238">
        <f>ROUND(I126*H126,2)</f>
        <v>0</v>
      </c>
      <c r="BL126" s="17" t="s">
        <v>153</v>
      </c>
      <c r="BM126" s="237" t="s">
        <v>154</v>
      </c>
    </row>
    <row r="127" spans="1:65" s="2" customFormat="1" ht="24.15" customHeight="1">
      <c r="A127" s="38"/>
      <c r="B127" s="39"/>
      <c r="C127" s="226" t="s">
        <v>85</v>
      </c>
      <c r="D127" s="226" t="s">
        <v>148</v>
      </c>
      <c r="E127" s="227" t="s">
        <v>155</v>
      </c>
      <c r="F127" s="228" t="s">
        <v>156</v>
      </c>
      <c r="G127" s="229" t="s">
        <v>151</v>
      </c>
      <c r="H127" s="230">
        <v>45</v>
      </c>
      <c r="I127" s="231"/>
      <c r="J127" s="232">
        <f>ROUND(I127*H127,2)</f>
        <v>0</v>
      </c>
      <c r="K127" s="228" t="s">
        <v>152</v>
      </c>
      <c r="L127" s="44"/>
      <c r="M127" s="233" t="s">
        <v>1</v>
      </c>
      <c r="N127" s="234" t="s">
        <v>41</v>
      </c>
      <c r="O127" s="91"/>
      <c r="P127" s="235">
        <f>O127*H127</f>
        <v>0</v>
      </c>
      <c r="Q127" s="235">
        <v>0</v>
      </c>
      <c r="R127" s="235">
        <f>Q127*H127</f>
        <v>0</v>
      </c>
      <c r="S127" s="235">
        <v>0.255</v>
      </c>
      <c r="T127" s="236">
        <f>S127*H127</f>
        <v>11.475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7" t="s">
        <v>153</v>
      </c>
      <c r="AT127" s="237" t="s">
        <v>148</v>
      </c>
      <c r="AU127" s="237" t="s">
        <v>85</v>
      </c>
      <c r="AY127" s="17" t="s">
        <v>146</v>
      </c>
      <c r="BE127" s="238">
        <f>IF(N127="základní",J127,0)</f>
        <v>0</v>
      </c>
      <c r="BF127" s="238">
        <f>IF(N127="snížená",J127,0)</f>
        <v>0</v>
      </c>
      <c r="BG127" s="238">
        <f>IF(N127="zákl. přenesená",J127,0)</f>
        <v>0</v>
      </c>
      <c r="BH127" s="238">
        <f>IF(N127="sníž. přenesená",J127,0)</f>
        <v>0</v>
      </c>
      <c r="BI127" s="238">
        <f>IF(N127="nulová",J127,0)</f>
        <v>0</v>
      </c>
      <c r="BJ127" s="17" t="s">
        <v>83</v>
      </c>
      <c r="BK127" s="238">
        <f>ROUND(I127*H127,2)</f>
        <v>0</v>
      </c>
      <c r="BL127" s="17" t="s">
        <v>153</v>
      </c>
      <c r="BM127" s="237" t="s">
        <v>157</v>
      </c>
    </row>
    <row r="128" spans="1:65" s="2" customFormat="1" ht="24.15" customHeight="1">
      <c r="A128" s="38"/>
      <c r="B128" s="39"/>
      <c r="C128" s="226" t="s">
        <v>158</v>
      </c>
      <c r="D128" s="226" t="s">
        <v>148</v>
      </c>
      <c r="E128" s="227" t="s">
        <v>159</v>
      </c>
      <c r="F128" s="228" t="s">
        <v>160</v>
      </c>
      <c r="G128" s="229" t="s">
        <v>151</v>
      </c>
      <c r="H128" s="230">
        <v>247</v>
      </c>
      <c r="I128" s="231"/>
      <c r="J128" s="232">
        <f>ROUND(I128*H128,2)</f>
        <v>0</v>
      </c>
      <c r="K128" s="228" t="s">
        <v>152</v>
      </c>
      <c r="L128" s="44"/>
      <c r="M128" s="233" t="s">
        <v>1</v>
      </c>
      <c r="N128" s="234" t="s">
        <v>41</v>
      </c>
      <c r="O128" s="91"/>
      <c r="P128" s="235">
        <f>O128*H128</f>
        <v>0</v>
      </c>
      <c r="Q128" s="235">
        <v>0</v>
      </c>
      <c r="R128" s="235">
        <f>Q128*H128</f>
        <v>0</v>
      </c>
      <c r="S128" s="235">
        <v>0.26</v>
      </c>
      <c r="T128" s="236">
        <f>S128*H128</f>
        <v>64.22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7" t="s">
        <v>153</v>
      </c>
      <c r="AT128" s="237" t="s">
        <v>148</v>
      </c>
      <c r="AU128" s="237" t="s">
        <v>85</v>
      </c>
      <c r="AY128" s="17" t="s">
        <v>146</v>
      </c>
      <c r="BE128" s="238">
        <f>IF(N128="základní",J128,0)</f>
        <v>0</v>
      </c>
      <c r="BF128" s="238">
        <f>IF(N128="snížená",J128,0)</f>
        <v>0</v>
      </c>
      <c r="BG128" s="238">
        <f>IF(N128="zákl. přenesená",J128,0)</f>
        <v>0</v>
      </c>
      <c r="BH128" s="238">
        <f>IF(N128="sníž. přenesená",J128,0)</f>
        <v>0</v>
      </c>
      <c r="BI128" s="238">
        <f>IF(N128="nulová",J128,0)</f>
        <v>0</v>
      </c>
      <c r="BJ128" s="17" t="s">
        <v>83</v>
      </c>
      <c r="BK128" s="238">
        <f>ROUND(I128*H128,2)</f>
        <v>0</v>
      </c>
      <c r="BL128" s="17" t="s">
        <v>153</v>
      </c>
      <c r="BM128" s="237" t="s">
        <v>161</v>
      </c>
    </row>
    <row r="129" spans="1:65" s="2" customFormat="1" ht="16.5" customHeight="1">
      <c r="A129" s="38"/>
      <c r="B129" s="39"/>
      <c r="C129" s="226" t="s">
        <v>153</v>
      </c>
      <c r="D129" s="226" t="s">
        <v>148</v>
      </c>
      <c r="E129" s="227" t="s">
        <v>162</v>
      </c>
      <c r="F129" s="228" t="s">
        <v>163</v>
      </c>
      <c r="G129" s="229" t="s">
        <v>151</v>
      </c>
      <c r="H129" s="230">
        <v>30</v>
      </c>
      <c r="I129" s="231"/>
      <c r="J129" s="232">
        <f>ROUND(I129*H129,2)</f>
        <v>0</v>
      </c>
      <c r="K129" s="228" t="s">
        <v>152</v>
      </c>
      <c r="L129" s="44"/>
      <c r="M129" s="233" t="s">
        <v>1</v>
      </c>
      <c r="N129" s="234" t="s">
        <v>41</v>
      </c>
      <c r="O129" s="91"/>
      <c r="P129" s="235">
        <f>O129*H129</f>
        <v>0</v>
      </c>
      <c r="Q129" s="235">
        <v>0</v>
      </c>
      <c r="R129" s="235">
        <f>Q129*H129</f>
        <v>0</v>
      </c>
      <c r="S129" s="235">
        <v>0.098</v>
      </c>
      <c r="T129" s="236">
        <f>S129*H129</f>
        <v>2.94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7" t="s">
        <v>153</v>
      </c>
      <c r="AT129" s="237" t="s">
        <v>148</v>
      </c>
      <c r="AU129" s="237" t="s">
        <v>85</v>
      </c>
      <c r="AY129" s="17" t="s">
        <v>146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7" t="s">
        <v>83</v>
      </c>
      <c r="BK129" s="238">
        <f>ROUND(I129*H129,2)</f>
        <v>0</v>
      </c>
      <c r="BL129" s="17" t="s">
        <v>153</v>
      </c>
      <c r="BM129" s="237" t="s">
        <v>164</v>
      </c>
    </row>
    <row r="130" spans="1:65" s="2" customFormat="1" ht="24.15" customHeight="1">
      <c r="A130" s="38"/>
      <c r="B130" s="39"/>
      <c r="C130" s="226" t="s">
        <v>165</v>
      </c>
      <c r="D130" s="226" t="s">
        <v>148</v>
      </c>
      <c r="E130" s="227" t="s">
        <v>166</v>
      </c>
      <c r="F130" s="228" t="s">
        <v>167</v>
      </c>
      <c r="G130" s="229" t="s">
        <v>151</v>
      </c>
      <c r="H130" s="230">
        <v>417</v>
      </c>
      <c r="I130" s="231"/>
      <c r="J130" s="232">
        <f>ROUND(I130*H130,2)</f>
        <v>0</v>
      </c>
      <c r="K130" s="228" t="s">
        <v>152</v>
      </c>
      <c r="L130" s="44"/>
      <c r="M130" s="233" t="s">
        <v>1</v>
      </c>
      <c r="N130" s="234" t="s">
        <v>41</v>
      </c>
      <c r="O130" s="91"/>
      <c r="P130" s="235">
        <f>O130*H130</f>
        <v>0</v>
      </c>
      <c r="Q130" s="235">
        <v>0</v>
      </c>
      <c r="R130" s="235">
        <f>Q130*H130</f>
        <v>0</v>
      </c>
      <c r="S130" s="235">
        <v>0.44</v>
      </c>
      <c r="T130" s="236">
        <f>S130*H130</f>
        <v>183.48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7" t="s">
        <v>153</v>
      </c>
      <c r="AT130" s="237" t="s">
        <v>148</v>
      </c>
      <c r="AU130" s="237" t="s">
        <v>85</v>
      </c>
      <c r="AY130" s="17" t="s">
        <v>146</v>
      </c>
      <c r="BE130" s="238">
        <f>IF(N130="základní",J130,0)</f>
        <v>0</v>
      </c>
      <c r="BF130" s="238">
        <f>IF(N130="snížená",J130,0)</f>
        <v>0</v>
      </c>
      <c r="BG130" s="238">
        <f>IF(N130="zákl. přenesená",J130,0)</f>
        <v>0</v>
      </c>
      <c r="BH130" s="238">
        <f>IF(N130="sníž. přenesená",J130,0)</f>
        <v>0</v>
      </c>
      <c r="BI130" s="238">
        <f>IF(N130="nulová",J130,0)</f>
        <v>0</v>
      </c>
      <c r="BJ130" s="17" t="s">
        <v>83</v>
      </c>
      <c r="BK130" s="238">
        <f>ROUND(I130*H130,2)</f>
        <v>0</v>
      </c>
      <c r="BL130" s="17" t="s">
        <v>153</v>
      </c>
      <c r="BM130" s="237" t="s">
        <v>168</v>
      </c>
    </row>
    <row r="131" spans="1:51" s="13" customFormat="1" ht="12">
      <c r="A131" s="13"/>
      <c r="B131" s="239"/>
      <c r="C131" s="240"/>
      <c r="D131" s="241" t="s">
        <v>169</v>
      </c>
      <c r="E131" s="242" t="s">
        <v>1</v>
      </c>
      <c r="F131" s="243" t="s">
        <v>170</v>
      </c>
      <c r="G131" s="240"/>
      <c r="H131" s="244">
        <v>247</v>
      </c>
      <c r="I131" s="245"/>
      <c r="J131" s="240"/>
      <c r="K131" s="240"/>
      <c r="L131" s="246"/>
      <c r="M131" s="247"/>
      <c r="N131" s="248"/>
      <c r="O131" s="248"/>
      <c r="P131" s="248"/>
      <c r="Q131" s="248"/>
      <c r="R131" s="248"/>
      <c r="S131" s="248"/>
      <c r="T131" s="24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0" t="s">
        <v>169</v>
      </c>
      <c r="AU131" s="250" t="s">
        <v>85</v>
      </c>
      <c r="AV131" s="13" t="s">
        <v>85</v>
      </c>
      <c r="AW131" s="13" t="s">
        <v>32</v>
      </c>
      <c r="AX131" s="13" t="s">
        <v>76</v>
      </c>
      <c r="AY131" s="250" t="s">
        <v>146</v>
      </c>
    </row>
    <row r="132" spans="1:51" s="13" customFormat="1" ht="12">
      <c r="A132" s="13"/>
      <c r="B132" s="239"/>
      <c r="C132" s="240"/>
      <c r="D132" s="241" t="s">
        <v>169</v>
      </c>
      <c r="E132" s="242" t="s">
        <v>1</v>
      </c>
      <c r="F132" s="243" t="s">
        <v>171</v>
      </c>
      <c r="G132" s="240"/>
      <c r="H132" s="244">
        <v>45</v>
      </c>
      <c r="I132" s="245"/>
      <c r="J132" s="240"/>
      <c r="K132" s="240"/>
      <c r="L132" s="246"/>
      <c r="M132" s="247"/>
      <c r="N132" s="248"/>
      <c r="O132" s="248"/>
      <c r="P132" s="248"/>
      <c r="Q132" s="248"/>
      <c r="R132" s="248"/>
      <c r="S132" s="248"/>
      <c r="T132" s="24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0" t="s">
        <v>169</v>
      </c>
      <c r="AU132" s="250" t="s">
        <v>85</v>
      </c>
      <c r="AV132" s="13" t="s">
        <v>85</v>
      </c>
      <c r="AW132" s="13" t="s">
        <v>32</v>
      </c>
      <c r="AX132" s="13" t="s">
        <v>76</v>
      </c>
      <c r="AY132" s="250" t="s">
        <v>146</v>
      </c>
    </row>
    <row r="133" spans="1:51" s="13" customFormat="1" ht="12">
      <c r="A133" s="13"/>
      <c r="B133" s="239"/>
      <c r="C133" s="240"/>
      <c r="D133" s="241" t="s">
        <v>169</v>
      </c>
      <c r="E133" s="242" t="s">
        <v>1</v>
      </c>
      <c r="F133" s="243" t="s">
        <v>172</v>
      </c>
      <c r="G133" s="240"/>
      <c r="H133" s="244">
        <v>95</v>
      </c>
      <c r="I133" s="245"/>
      <c r="J133" s="240"/>
      <c r="K133" s="240"/>
      <c r="L133" s="246"/>
      <c r="M133" s="247"/>
      <c r="N133" s="248"/>
      <c r="O133" s="248"/>
      <c r="P133" s="248"/>
      <c r="Q133" s="248"/>
      <c r="R133" s="248"/>
      <c r="S133" s="248"/>
      <c r="T133" s="24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0" t="s">
        <v>169</v>
      </c>
      <c r="AU133" s="250" t="s">
        <v>85</v>
      </c>
      <c r="AV133" s="13" t="s">
        <v>85</v>
      </c>
      <c r="AW133" s="13" t="s">
        <v>32</v>
      </c>
      <c r="AX133" s="13" t="s">
        <v>76</v>
      </c>
      <c r="AY133" s="250" t="s">
        <v>146</v>
      </c>
    </row>
    <row r="134" spans="1:51" s="13" customFormat="1" ht="12">
      <c r="A134" s="13"/>
      <c r="B134" s="239"/>
      <c r="C134" s="240"/>
      <c r="D134" s="241" t="s">
        <v>169</v>
      </c>
      <c r="E134" s="242" t="s">
        <v>1</v>
      </c>
      <c r="F134" s="243" t="s">
        <v>173</v>
      </c>
      <c r="G134" s="240"/>
      <c r="H134" s="244">
        <v>30</v>
      </c>
      <c r="I134" s="245"/>
      <c r="J134" s="240"/>
      <c r="K134" s="240"/>
      <c r="L134" s="246"/>
      <c r="M134" s="247"/>
      <c r="N134" s="248"/>
      <c r="O134" s="248"/>
      <c r="P134" s="248"/>
      <c r="Q134" s="248"/>
      <c r="R134" s="248"/>
      <c r="S134" s="248"/>
      <c r="T134" s="24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0" t="s">
        <v>169</v>
      </c>
      <c r="AU134" s="250" t="s">
        <v>85</v>
      </c>
      <c r="AV134" s="13" t="s">
        <v>85</v>
      </c>
      <c r="AW134" s="13" t="s">
        <v>32</v>
      </c>
      <c r="AX134" s="13" t="s">
        <v>76</v>
      </c>
      <c r="AY134" s="250" t="s">
        <v>146</v>
      </c>
    </row>
    <row r="135" spans="1:51" s="14" customFormat="1" ht="12">
      <c r="A135" s="14"/>
      <c r="B135" s="251"/>
      <c r="C135" s="252"/>
      <c r="D135" s="241" t="s">
        <v>169</v>
      </c>
      <c r="E135" s="253" t="s">
        <v>1</v>
      </c>
      <c r="F135" s="254" t="s">
        <v>174</v>
      </c>
      <c r="G135" s="252"/>
      <c r="H135" s="255">
        <v>417</v>
      </c>
      <c r="I135" s="256"/>
      <c r="J135" s="252"/>
      <c r="K135" s="252"/>
      <c r="L135" s="257"/>
      <c r="M135" s="258"/>
      <c r="N135" s="259"/>
      <c r="O135" s="259"/>
      <c r="P135" s="259"/>
      <c r="Q135" s="259"/>
      <c r="R135" s="259"/>
      <c r="S135" s="259"/>
      <c r="T135" s="260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1" t="s">
        <v>169</v>
      </c>
      <c r="AU135" s="261" t="s">
        <v>85</v>
      </c>
      <c r="AV135" s="14" t="s">
        <v>153</v>
      </c>
      <c r="AW135" s="14" t="s">
        <v>32</v>
      </c>
      <c r="AX135" s="14" t="s">
        <v>83</v>
      </c>
      <c r="AY135" s="261" t="s">
        <v>146</v>
      </c>
    </row>
    <row r="136" spans="1:65" s="2" customFormat="1" ht="16.5" customHeight="1">
      <c r="A136" s="38"/>
      <c r="B136" s="39"/>
      <c r="C136" s="226" t="s">
        <v>175</v>
      </c>
      <c r="D136" s="226" t="s">
        <v>148</v>
      </c>
      <c r="E136" s="227" t="s">
        <v>176</v>
      </c>
      <c r="F136" s="228" t="s">
        <v>177</v>
      </c>
      <c r="G136" s="229" t="s">
        <v>178</v>
      </c>
      <c r="H136" s="230">
        <v>171</v>
      </c>
      <c r="I136" s="231"/>
      <c r="J136" s="232">
        <f>ROUND(I136*H136,2)</f>
        <v>0</v>
      </c>
      <c r="K136" s="228" t="s">
        <v>152</v>
      </c>
      <c r="L136" s="44"/>
      <c r="M136" s="233" t="s">
        <v>1</v>
      </c>
      <c r="N136" s="234" t="s">
        <v>41</v>
      </c>
      <c r="O136" s="91"/>
      <c r="P136" s="235">
        <f>O136*H136</f>
        <v>0</v>
      </c>
      <c r="Q136" s="235">
        <v>0</v>
      </c>
      <c r="R136" s="235">
        <f>Q136*H136</f>
        <v>0</v>
      </c>
      <c r="S136" s="235">
        <v>0.205</v>
      </c>
      <c r="T136" s="236">
        <f>S136*H136</f>
        <v>35.055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7" t="s">
        <v>153</v>
      </c>
      <c r="AT136" s="237" t="s">
        <v>148</v>
      </c>
      <c r="AU136" s="237" t="s">
        <v>85</v>
      </c>
      <c r="AY136" s="17" t="s">
        <v>146</v>
      </c>
      <c r="BE136" s="238">
        <f>IF(N136="základní",J136,0)</f>
        <v>0</v>
      </c>
      <c r="BF136" s="238">
        <f>IF(N136="snížená",J136,0)</f>
        <v>0</v>
      </c>
      <c r="BG136" s="238">
        <f>IF(N136="zákl. přenesená",J136,0)</f>
        <v>0</v>
      </c>
      <c r="BH136" s="238">
        <f>IF(N136="sníž. přenesená",J136,0)</f>
        <v>0</v>
      </c>
      <c r="BI136" s="238">
        <f>IF(N136="nulová",J136,0)</f>
        <v>0</v>
      </c>
      <c r="BJ136" s="17" t="s">
        <v>83</v>
      </c>
      <c r="BK136" s="238">
        <f>ROUND(I136*H136,2)</f>
        <v>0</v>
      </c>
      <c r="BL136" s="17" t="s">
        <v>153</v>
      </c>
      <c r="BM136" s="237" t="s">
        <v>179</v>
      </c>
    </row>
    <row r="137" spans="1:51" s="13" customFormat="1" ht="12">
      <c r="A137" s="13"/>
      <c r="B137" s="239"/>
      <c r="C137" s="240"/>
      <c r="D137" s="241" t="s">
        <v>169</v>
      </c>
      <c r="E137" s="242" t="s">
        <v>1</v>
      </c>
      <c r="F137" s="243" t="s">
        <v>180</v>
      </c>
      <c r="G137" s="240"/>
      <c r="H137" s="244">
        <v>171</v>
      </c>
      <c r="I137" s="245"/>
      <c r="J137" s="240"/>
      <c r="K137" s="240"/>
      <c r="L137" s="246"/>
      <c r="M137" s="247"/>
      <c r="N137" s="248"/>
      <c r="O137" s="248"/>
      <c r="P137" s="248"/>
      <c r="Q137" s="248"/>
      <c r="R137" s="248"/>
      <c r="S137" s="248"/>
      <c r="T137" s="24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0" t="s">
        <v>169</v>
      </c>
      <c r="AU137" s="250" t="s">
        <v>85</v>
      </c>
      <c r="AV137" s="13" t="s">
        <v>85</v>
      </c>
      <c r="AW137" s="13" t="s">
        <v>32</v>
      </c>
      <c r="AX137" s="13" t="s">
        <v>83</v>
      </c>
      <c r="AY137" s="250" t="s">
        <v>146</v>
      </c>
    </row>
    <row r="138" spans="1:63" s="12" customFormat="1" ht="22.8" customHeight="1">
      <c r="A138" s="12"/>
      <c r="B138" s="210"/>
      <c r="C138" s="211"/>
      <c r="D138" s="212" t="s">
        <v>75</v>
      </c>
      <c r="E138" s="224" t="s">
        <v>181</v>
      </c>
      <c r="F138" s="224" t="s">
        <v>182</v>
      </c>
      <c r="G138" s="211"/>
      <c r="H138" s="211"/>
      <c r="I138" s="214"/>
      <c r="J138" s="225">
        <f>BK138</f>
        <v>0</v>
      </c>
      <c r="K138" s="211"/>
      <c r="L138" s="216"/>
      <c r="M138" s="217"/>
      <c r="N138" s="218"/>
      <c r="O138" s="218"/>
      <c r="P138" s="219">
        <f>SUM(P139:P150)</f>
        <v>0</v>
      </c>
      <c r="Q138" s="218"/>
      <c r="R138" s="219">
        <f>SUM(R139:R150)</f>
        <v>0</v>
      </c>
      <c r="S138" s="218"/>
      <c r="T138" s="220">
        <f>SUM(T139:T150)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1" t="s">
        <v>83</v>
      </c>
      <c r="AT138" s="222" t="s">
        <v>75</v>
      </c>
      <c r="AU138" s="222" t="s">
        <v>83</v>
      </c>
      <c r="AY138" s="221" t="s">
        <v>146</v>
      </c>
      <c r="BK138" s="223">
        <f>SUM(BK139:BK150)</f>
        <v>0</v>
      </c>
    </row>
    <row r="139" spans="1:65" s="2" customFormat="1" ht="21.75" customHeight="1">
      <c r="A139" s="38"/>
      <c r="B139" s="39"/>
      <c r="C139" s="226" t="s">
        <v>183</v>
      </c>
      <c r="D139" s="226" t="s">
        <v>148</v>
      </c>
      <c r="E139" s="227" t="s">
        <v>184</v>
      </c>
      <c r="F139" s="228" t="s">
        <v>185</v>
      </c>
      <c r="G139" s="229" t="s">
        <v>186</v>
      </c>
      <c r="H139" s="230">
        <v>323.865</v>
      </c>
      <c r="I139" s="231"/>
      <c r="J139" s="232">
        <f>ROUND(I139*H139,2)</f>
        <v>0</v>
      </c>
      <c r="K139" s="228" t="s">
        <v>152</v>
      </c>
      <c r="L139" s="44"/>
      <c r="M139" s="233" t="s">
        <v>1</v>
      </c>
      <c r="N139" s="234" t="s">
        <v>41</v>
      </c>
      <c r="O139" s="91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7" t="s">
        <v>153</v>
      </c>
      <c r="AT139" s="237" t="s">
        <v>148</v>
      </c>
      <c r="AU139" s="237" t="s">
        <v>85</v>
      </c>
      <c r="AY139" s="17" t="s">
        <v>146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7" t="s">
        <v>83</v>
      </c>
      <c r="BK139" s="238">
        <f>ROUND(I139*H139,2)</f>
        <v>0</v>
      </c>
      <c r="BL139" s="17" t="s">
        <v>153</v>
      </c>
      <c r="BM139" s="237" t="s">
        <v>187</v>
      </c>
    </row>
    <row r="140" spans="1:65" s="2" customFormat="1" ht="24.15" customHeight="1">
      <c r="A140" s="38"/>
      <c r="B140" s="39"/>
      <c r="C140" s="226" t="s">
        <v>188</v>
      </c>
      <c r="D140" s="226" t="s">
        <v>148</v>
      </c>
      <c r="E140" s="227" t="s">
        <v>189</v>
      </c>
      <c r="F140" s="228" t="s">
        <v>190</v>
      </c>
      <c r="G140" s="229" t="s">
        <v>186</v>
      </c>
      <c r="H140" s="230">
        <v>1295.46</v>
      </c>
      <c r="I140" s="231"/>
      <c r="J140" s="232">
        <f>ROUND(I140*H140,2)</f>
        <v>0</v>
      </c>
      <c r="K140" s="228" t="s">
        <v>152</v>
      </c>
      <c r="L140" s="44"/>
      <c r="M140" s="233" t="s">
        <v>1</v>
      </c>
      <c r="N140" s="234" t="s">
        <v>41</v>
      </c>
      <c r="O140" s="91"/>
      <c r="P140" s="235">
        <f>O140*H140</f>
        <v>0</v>
      </c>
      <c r="Q140" s="235">
        <v>0</v>
      </c>
      <c r="R140" s="235">
        <f>Q140*H140</f>
        <v>0</v>
      </c>
      <c r="S140" s="235">
        <v>0</v>
      </c>
      <c r="T140" s="236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7" t="s">
        <v>153</v>
      </c>
      <c r="AT140" s="237" t="s">
        <v>148</v>
      </c>
      <c r="AU140" s="237" t="s">
        <v>85</v>
      </c>
      <c r="AY140" s="17" t="s">
        <v>146</v>
      </c>
      <c r="BE140" s="238">
        <f>IF(N140="základní",J140,0)</f>
        <v>0</v>
      </c>
      <c r="BF140" s="238">
        <f>IF(N140="snížená",J140,0)</f>
        <v>0</v>
      </c>
      <c r="BG140" s="238">
        <f>IF(N140="zákl. přenesená",J140,0)</f>
        <v>0</v>
      </c>
      <c r="BH140" s="238">
        <f>IF(N140="sníž. přenesená",J140,0)</f>
        <v>0</v>
      </c>
      <c r="BI140" s="238">
        <f>IF(N140="nulová",J140,0)</f>
        <v>0</v>
      </c>
      <c r="BJ140" s="17" t="s">
        <v>83</v>
      </c>
      <c r="BK140" s="238">
        <f>ROUND(I140*H140,2)</f>
        <v>0</v>
      </c>
      <c r="BL140" s="17" t="s">
        <v>153</v>
      </c>
      <c r="BM140" s="237" t="s">
        <v>191</v>
      </c>
    </row>
    <row r="141" spans="1:51" s="13" customFormat="1" ht="12">
      <c r="A141" s="13"/>
      <c r="B141" s="239"/>
      <c r="C141" s="240"/>
      <c r="D141" s="241" t="s">
        <v>169</v>
      </c>
      <c r="E141" s="240"/>
      <c r="F141" s="243" t="s">
        <v>192</v>
      </c>
      <c r="G141" s="240"/>
      <c r="H141" s="244">
        <v>1295.46</v>
      </c>
      <c r="I141" s="245"/>
      <c r="J141" s="240"/>
      <c r="K141" s="240"/>
      <c r="L141" s="246"/>
      <c r="M141" s="247"/>
      <c r="N141" s="248"/>
      <c r="O141" s="248"/>
      <c r="P141" s="248"/>
      <c r="Q141" s="248"/>
      <c r="R141" s="248"/>
      <c r="S141" s="248"/>
      <c r="T141" s="24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0" t="s">
        <v>169</v>
      </c>
      <c r="AU141" s="250" t="s">
        <v>85</v>
      </c>
      <c r="AV141" s="13" t="s">
        <v>85</v>
      </c>
      <c r="AW141" s="13" t="s">
        <v>4</v>
      </c>
      <c r="AX141" s="13" t="s">
        <v>83</v>
      </c>
      <c r="AY141" s="250" t="s">
        <v>146</v>
      </c>
    </row>
    <row r="142" spans="1:65" s="2" customFormat="1" ht="24.15" customHeight="1">
      <c r="A142" s="38"/>
      <c r="B142" s="39"/>
      <c r="C142" s="226" t="s">
        <v>193</v>
      </c>
      <c r="D142" s="226" t="s">
        <v>148</v>
      </c>
      <c r="E142" s="227" t="s">
        <v>189</v>
      </c>
      <c r="F142" s="228" t="s">
        <v>190</v>
      </c>
      <c r="G142" s="229" t="s">
        <v>186</v>
      </c>
      <c r="H142" s="230">
        <v>14.7</v>
      </c>
      <c r="I142" s="231"/>
      <c r="J142" s="232">
        <f>ROUND(I142*H142,2)</f>
        <v>0</v>
      </c>
      <c r="K142" s="228" t="s">
        <v>152</v>
      </c>
      <c r="L142" s="44"/>
      <c r="M142" s="233" t="s">
        <v>1</v>
      </c>
      <c r="N142" s="234" t="s">
        <v>41</v>
      </c>
      <c r="O142" s="91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7" t="s">
        <v>153</v>
      </c>
      <c r="AT142" s="237" t="s">
        <v>148</v>
      </c>
      <c r="AU142" s="237" t="s">
        <v>85</v>
      </c>
      <c r="AY142" s="17" t="s">
        <v>146</v>
      </c>
      <c r="BE142" s="238">
        <f>IF(N142="základní",J142,0)</f>
        <v>0</v>
      </c>
      <c r="BF142" s="238">
        <f>IF(N142="snížená",J142,0)</f>
        <v>0</v>
      </c>
      <c r="BG142" s="238">
        <f>IF(N142="zákl. přenesená",J142,0)</f>
        <v>0</v>
      </c>
      <c r="BH142" s="238">
        <f>IF(N142="sníž. přenesená",J142,0)</f>
        <v>0</v>
      </c>
      <c r="BI142" s="238">
        <f>IF(N142="nulová",J142,0)</f>
        <v>0</v>
      </c>
      <c r="BJ142" s="17" t="s">
        <v>83</v>
      </c>
      <c r="BK142" s="238">
        <f>ROUND(I142*H142,2)</f>
        <v>0</v>
      </c>
      <c r="BL142" s="17" t="s">
        <v>153</v>
      </c>
      <c r="BM142" s="237" t="s">
        <v>194</v>
      </c>
    </row>
    <row r="143" spans="1:51" s="13" customFormat="1" ht="12">
      <c r="A143" s="13"/>
      <c r="B143" s="239"/>
      <c r="C143" s="240"/>
      <c r="D143" s="241" t="s">
        <v>169</v>
      </c>
      <c r="E143" s="242" t="s">
        <v>1</v>
      </c>
      <c r="F143" s="243" t="s">
        <v>195</v>
      </c>
      <c r="G143" s="240"/>
      <c r="H143" s="244">
        <v>14.7</v>
      </c>
      <c r="I143" s="245"/>
      <c r="J143" s="240"/>
      <c r="K143" s="240"/>
      <c r="L143" s="246"/>
      <c r="M143" s="247"/>
      <c r="N143" s="248"/>
      <c r="O143" s="248"/>
      <c r="P143" s="248"/>
      <c r="Q143" s="248"/>
      <c r="R143" s="248"/>
      <c r="S143" s="248"/>
      <c r="T143" s="24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0" t="s">
        <v>169</v>
      </c>
      <c r="AU143" s="250" t="s">
        <v>85</v>
      </c>
      <c r="AV143" s="13" t="s">
        <v>85</v>
      </c>
      <c r="AW143" s="13" t="s">
        <v>32</v>
      </c>
      <c r="AX143" s="13" t="s">
        <v>83</v>
      </c>
      <c r="AY143" s="250" t="s">
        <v>146</v>
      </c>
    </row>
    <row r="144" spans="1:65" s="2" customFormat="1" ht="24.15" customHeight="1">
      <c r="A144" s="38"/>
      <c r="B144" s="39"/>
      <c r="C144" s="226" t="s">
        <v>196</v>
      </c>
      <c r="D144" s="226" t="s">
        <v>148</v>
      </c>
      <c r="E144" s="227" t="s">
        <v>197</v>
      </c>
      <c r="F144" s="228" t="s">
        <v>198</v>
      </c>
      <c r="G144" s="229" t="s">
        <v>186</v>
      </c>
      <c r="H144" s="230">
        <v>323.865</v>
      </c>
      <c r="I144" s="231"/>
      <c r="J144" s="232">
        <f>ROUND(I144*H144,2)</f>
        <v>0</v>
      </c>
      <c r="K144" s="228" t="s">
        <v>152</v>
      </c>
      <c r="L144" s="44"/>
      <c r="M144" s="233" t="s">
        <v>1</v>
      </c>
      <c r="N144" s="234" t="s">
        <v>41</v>
      </c>
      <c r="O144" s="91"/>
      <c r="P144" s="235">
        <f>O144*H144</f>
        <v>0</v>
      </c>
      <c r="Q144" s="235">
        <v>0</v>
      </c>
      <c r="R144" s="235">
        <f>Q144*H144</f>
        <v>0</v>
      </c>
      <c r="S144" s="235">
        <v>0</v>
      </c>
      <c r="T144" s="23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7" t="s">
        <v>153</v>
      </c>
      <c r="AT144" s="237" t="s">
        <v>148</v>
      </c>
      <c r="AU144" s="237" t="s">
        <v>85</v>
      </c>
      <c r="AY144" s="17" t="s">
        <v>146</v>
      </c>
      <c r="BE144" s="238">
        <f>IF(N144="základní",J144,0)</f>
        <v>0</v>
      </c>
      <c r="BF144" s="238">
        <f>IF(N144="snížená",J144,0)</f>
        <v>0</v>
      </c>
      <c r="BG144" s="238">
        <f>IF(N144="zákl. přenesená",J144,0)</f>
        <v>0</v>
      </c>
      <c r="BH144" s="238">
        <f>IF(N144="sníž. přenesená",J144,0)</f>
        <v>0</v>
      </c>
      <c r="BI144" s="238">
        <f>IF(N144="nulová",J144,0)</f>
        <v>0</v>
      </c>
      <c r="BJ144" s="17" t="s">
        <v>83</v>
      </c>
      <c r="BK144" s="238">
        <f>ROUND(I144*H144,2)</f>
        <v>0</v>
      </c>
      <c r="BL144" s="17" t="s">
        <v>153</v>
      </c>
      <c r="BM144" s="237" t="s">
        <v>199</v>
      </c>
    </row>
    <row r="145" spans="1:65" s="2" customFormat="1" ht="37.8" customHeight="1">
      <c r="A145" s="38"/>
      <c r="B145" s="39"/>
      <c r="C145" s="226" t="s">
        <v>200</v>
      </c>
      <c r="D145" s="226" t="s">
        <v>148</v>
      </c>
      <c r="E145" s="227" t="s">
        <v>201</v>
      </c>
      <c r="F145" s="228" t="s">
        <v>202</v>
      </c>
      <c r="G145" s="229" t="s">
        <v>186</v>
      </c>
      <c r="H145" s="230">
        <v>137.445</v>
      </c>
      <c r="I145" s="231"/>
      <c r="J145" s="232">
        <f>ROUND(I145*H145,2)</f>
        <v>0</v>
      </c>
      <c r="K145" s="228" t="s">
        <v>152</v>
      </c>
      <c r="L145" s="44"/>
      <c r="M145" s="233" t="s">
        <v>1</v>
      </c>
      <c r="N145" s="234" t="s">
        <v>41</v>
      </c>
      <c r="O145" s="91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7" t="s">
        <v>153</v>
      </c>
      <c r="AT145" s="237" t="s">
        <v>148</v>
      </c>
      <c r="AU145" s="237" t="s">
        <v>85</v>
      </c>
      <c r="AY145" s="17" t="s">
        <v>146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7" t="s">
        <v>83</v>
      </c>
      <c r="BK145" s="238">
        <f>ROUND(I145*H145,2)</f>
        <v>0</v>
      </c>
      <c r="BL145" s="17" t="s">
        <v>153</v>
      </c>
      <c r="BM145" s="237" t="s">
        <v>203</v>
      </c>
    </row>
    <row r="146" spans="1:51" s="13" customFormat="1" ht="12">
      <c r="A146" s="13"/>
      <c r="B146" s="239"/>
      <c r="C146" s="240"/>
      <c r="D146" s="241" t="s">
        <v>169</v>
      </c>
      <c r="E146" s="242" t="s">
        <v>1</v>
      </c>
      <c r="F146" s="243" t="s">
        <v>204</v>
      </c>
      <c r="G146" s="240"/>
      <c r="H146" s="244">
        <v>323.865</v>
      </c>
      <c r="I146" s="245"/>
      <c r="J146" s="240"/>
      <c r="K146" s="240"/>
      <c r="L146" s="246"/>
      <c r="M146" s="247"/>
      <c r="N146" s="248"/>
      <c r="O146" s="248"/>
      <c r="P146" s="248"/>
      <c r="Q146" s="248"/>
      <c r="R146" s="248"/>
      <c r="S146" s="248"/>
      <c r="T146" s="24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0" t="s">
        <v>169</v>
      </c>
      <c r="AU146" s="250" t="s">
        <v>85</v>
      </c>
      <c r="AV146" s="13" t="s">
        <v>85</v>
      </c>
      <c r="AW146" s="13" t="s">
        <v>32</v>
      </c>
      <c r="AX146" s="13" t="s">
        <v>76</v>
      </c>
      <c r="AY146" s="250" t="s">
        <v>146</v>
      </c>
    </row>
    <row r="147" spans="1:51" s="13" customFormat="1" ht="12">
      <c r="A147" s="13"/>
      <c r="B147" s="239"/>
      <c r="C147" s="240"/>
      <c r="D147" s="241" t="s">
        <v>169</v>
      </c>
      <c r="E147" s="242" t="s">
        <v>1</v>
      </c>
      <c r="F147" s="243" t="s">
        <v>205</v>
      </c>
      <c r="G147" s="240"/>
      <c r="H147" s="244">
        <v>-186.42</v>
      </c>
      <c r="I147" s="245"/>
      <c r="J147" s="240"/>
      <c r="K147" s="240"/>
      <c r="L147" s="246"/>
      <c r="M147" s="247"/>
      <c r="N147" s="248"/>
      <c r="O147" s="248"/>
      <c r="P147" s="248"/>
      <c r="Q147" s="248"/>
      <c r="R147" s="248"/>
      <c r="S147" s="248"/>
      <c r="T147" s="24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0" t="s">
        <v>169</v>
      </c>
      <c r="AU147" s="250" t="s">
        <v>85</v>
      </c>
      <c r="AV147" s="13" t="s">
        <v>85</v>
      </c>
      <c r="AW147" s="13" t="s">
        <v>32</v>
      </c>
      <c r="AX147" s="13" t="s">
        <v>76</v>
      </c>
      <c r="AY147" s="250" t="s">
        <v>146</v>
      </c>
    </row>
    <row r="148" spans="1:51" s="14" customFormat="1" ht="12">
      <c r="A148" s="14"/>
      <c r="B148" s="251"/>
      <c r="C148" s="252"/>
      <c r="D148" s="241" t="s">
        <v>169</v>
      </c>
      <c r="E148" s="253" t="s">
        <v>1</v>
      </c>
      <c r="F148" s="254" t="s">
        <v>174</v>
      </c>
      <c r="G148" s="252"/>
      <c r="H148" s="255">
        <v>137.44500000000002</v>
      </c>
      <c r="I148" s="256"/>
      <c r="J148" s="252"/>
      <c r="K148" s="252"/>
      <c r="L148" s="257"/>
      <c r="M148" s="258"/>
      <c r="N148" s="259"/>
      <c r="O148" s="259"/>
      <c r="P148" s="259"/>
      <c r="Q148" s="259"/>
      <c r="R148" s="259"/>
      <c r="S148" s="259"/>
      <c r="T148" s="260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1" t="s">
        <v>169</v>
      </c>
      <c r="AU148" s="261" t="s">
        <v>85</v>
      </c>
      <c r="AV148" s="14" t="s">
        <v>153</v>
      </c>
      <c r="AW148" s="14" t="s">
        <v>32</v>
      </c>
      <c r="AX148" s="14" t="s">
        <v>83</v>
      </c>
      <c r="AY148" s="261" t="s">
        <v>146</v>
      </c>
    </row>
    <row r="149" spans="1:65" s="2" customFormat="1" ht="44.25" customHeight="1">
      <c r="A149" s="38"/>
      <c r="B149" s="39"/>
      <c r="C149" s="226" t="s">
        <v>206</v>
      </c>
      <c r="D149" s="226" t="s">
        <v>148</v>
      </c>
      <c r="E149" s="227" t="s">
        <v>207</v>
      </c>
      <c r="F149" s="228" t="s">
        <v>208</v>
      </c>
      <c r="G149" s="229" t="s">
        <v>186</v>
      </c>
      <c r="H149" s="230">
        <v>183.48</v>
      </c>
      <c r="I149" s="231"/>
      <c r="J149" s="232">
        <f>ROUND(I149*H149,2)</f>
        <v>0</v>
      </c>
      <c r="K149" s="228" t="s">
        <v>152</v>
      </c>
      <c r="L149" s="44"/>
      <c r="M149" s="233" t="s">
        <v>1</v>
      </c>
      <c r="N149" s="234" t="s">
        <v>41</v>
      </c>
      <c r="O149" s="91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7" t="s">
        <v>153</v>
      </c>
      <c r="AT149" s="237" t="s">
        <v>148</v>
      </c>
      <c r="AU149" s="237" t="s">
        <v>85</v>
      </c>
      <c r="AY149" s="17" t="s">
        <v>146</v>
      </c>
      <c r="BE149" s="238">
        <f>IF(N149="základní",J149,0)</f>
        <v>0</v>
      </c>
      <c r="BF149" s="238">
        <f>IF(N149="snížená",J149,0)</f>
        <v>0</v>
      </c>
      <c r="BG149" s="238">
        <f>IF(N149="zákl. přenesená",J149,0)</f>
        <v>0</v>
      </c>
      <c r="BH149" s="238">
        <f>IF(N149="sníž. přenesená",J149,0)</f>
        <v>0</v>
      </c>
      <c r="BI149" s="238">
        <f>IF(N149="nulová",J149,0)</f>
        <v>0</v>
      </c>
      <c r="BJ149" s="17" t="s">
        <v>83</v>
      </c>
      <c r="BK149" s="238">
        <f>ROUND(I149*H149,2)</f>
        <v>0</v>
      </c>
      <c r="BL149" s="17" t="s">
        <v>153</v>
      </c>
      <c r="BM149" s="237" t="s">
        <v>209</v>
      </c>
    </row>
    <row r="150" spans="1:65" s="2" customFormat="1" ht="44.25" customHeight="1">
      <c r="A150" s="38"/>
      <c r="B150" s="39"/>
      <c r="C150" s="226" t="s">
        <v>210</v>
      </c>
      <c r="D150" s="226" t="s">
        <v>148</v>
      </c>
      <c r="E150" s="227" t="s">
        <v>211</v>
      </c>
      <c r="F150" s="228" t="s">
        <v>212</v>
      </c>
      <c r="G150" s="229" t="s">
        <v>186</v>
      </c>
      <c r="H150" s="230">
        <v>2.94</v>
      </c>
      <c r="I150" s="231"/>
      <c r="J150" s="232">
        <f>ROUND(I150*H150,2)</f>
        <v>0</v>
      </c>
      <c r="K150" s="228" t="s">
        <v>152</v>
      </c>
      <c r="L150" s="44"/>
      <c r="M150" s="262" t="s">
        <v>1</v>
      </c>
      <c r="N150" s="263" t="s">
        <v>41</v>
      </c>
      <c r="O150" s="264"/>
      <c r="P150" s="265">
        <f>O150*H150</f>
        <v>0</v>
      </c>
      <c r="Q150" s="265">
        <v>0</v>
      </c>
      <c r="R150" s="265">
        <f>Q150*H150</f>
        <v>0</v>
      </c>
      <c r="S150" s="265">
        <v>0</v>
      </c>
      <c r="T150" s="266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7" t="s">
        <v>153</v>
      </c>
      <c r="AT150" s="237" t="s">
        <v>148</v>
      </c>
      <c r="AU150" s="237" t="s">
        <v>85</v>
      </c>
      <c r="AY150" s="17" t="s">
        <v>146</v>
      </c>
      <c r="BE150" s="238">
        <f>IF(N150="základní",J150,0)</f>
        <v>0</v>
      </c>
      <c r="BF150" s="238">
        <f>IF(N150="snížená",J150,0)</f>
        <v>0</v>
      </c>
      <c r="BG150" s="238">
        <f>IF(N150="zákl. přenesená",J150,0)</f>
        <v>0</v>
      </c>
      <c r="BH150" s="238">
        <f>IF(N150="sníž. přenesená",J150,0)</f>
        <v>0</v>
      </c>
      <c r="BI150" s="238">
        <f>IF(N150="nulová",J150,0)</f>
        <v>0</v>
      </c>
      <c r="BJ150" s="17" t="s">
        <v>83</v>
      </c>
      <c r="BK150" s="238">
        <f>ROUND(I150*H150,2)</f>
        <v>0</v>
      </c>
      <c r="BL150" s="17" t="s">
        <v>153</v>
      </c>
      <c r="BM150" s="237" t="s">
        <v>213</v>
      </c>
    </row>
    <row r="151" spans="1:31" s="2" customFormat="1" ht="6.95" customHeight="1">
      <c r="A151" s="38"/>
      <c r="B151" s="66"/>
      <c r="C151" s="67"/>
      <c r="D151" s="67"/>
      <c r="E151" s="67"/>
      <c r="F151" s="67"/>
      <c r="G151" s="67"/>
      <c r="H151" s="67"/>
      <c r="I151" s="67"/>
      <c r="J151" s="67"/>
      <c r="K151" s="67"/>
      <c r="L151" s="44"/>
      <c r="M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</row>
  </sheetData>
  <sheetProtection password="CC35" sheet="1" objects="1" scenarios="1" formatColumns="0" formatRows="0" autoFilter="0"/>
  <autoFilter ref="C122:K15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93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</row>
    <row r="4" spans="2:46" s="1" customFormat="1" ht="24.95" customHeight="1">
      <c r="B4" s="20"/>
      <c r="D4" s="148" t="s">
        <v>118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26.25" customHeight="1">
      <c r="B7" s="20"/>
      <c r="E7" s="151" t="str">
        <f>'Rekapitulace stavby'!K6</f>
        <v xml:space="preserve">Revitalizace  Masarykova náměstí v Konici - rekonstrukce chodníků kolem silnice II.třídy</v>
      </c>
      <c r="F7" s="150"/>
      <c r="G7" s="150"/>
      <c r="H7" s="150"/>
      <c r="L7" s="20"/>
    </row>
    <row r="8" spans="2:12" s="1" customFormat="1" ht="12" customHeight="1">
      <c r="B8" s="20"/>
      <c r="D8" s="150" t="s">
        <v>119</v>
      </c>
      <c r="L8" s="20"/>
    </row>
    <row r="9" spans="1:31" s="2" customFormat="1" ht="16.5" customHeight="1">
      <c r="A9" s="38"/>
      <c r="B9" s="44"/>
      <c r="C9" s="38"/>
      <c r="D9" s="38"/>
      <c r="E9" s="151" t="s">
        <v>120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121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30" customHeight="1">
      <c r="A11" s="38"/>
      <c r="B11" s="44"/>
      <c r="C11" s="38"/>
      <c r="D11" s="38"/>
      <c r="E11" s="152" t="s">
        <v>214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9. 12. 2023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34</v>
      </c>
      <c r="F26" s="38"/>
      <c r="G26" s="38"/>
      <c r="H26" s="38"/>
      <c r="I26" s="150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36</v>
      </c>
      <c r="E32" s="38"/>
      <c r="F32" s="38"/>
      <c r="G32" s="38"/>
      <c r="H32" s="38"/>
      <c r="I32" s="38"/>
      <c r="J32" s="160">
        <f>ROUND(J126,2)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38</v>
      </c>
      <c r="G34" s="38"/>
      <c r="H34" s="38"/>
      <c r="I34" s="161" t="s">
        <v>37</v>
      </c>
      <c r="J34" s="161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40</v>
      </c>
      <c r="E35" s="150" t="s">
        <v>41</v>
      </c>
      <c r="F35" s="163">
        <f>ROUND((SUM(BE126:BE161)),2)</f>
        <v>0</v>
      </c>
      <c r="G35" s="38"/>
      <c r="H35" s="38"/>
      <c r="I35" s="164">
        <v>0.21</v>
      </c>
      <c r="J35" s="163">
        <f>ROUND(((SUM(BE126:BE161))*I35),2)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3">
        <f>ROUND((SUM(BF126:BF161)),2)</f>
        <v>0</v>
      </c>
      <c r="G36" s="38"/>
      <c r="H36" s="38"/>
      <c r="I36" s="164">
        <v>0.15</v>
      </c>
      <c r="J36" s="163">
        <f>ROUND(((SUM(BF126:BF161))*I36),2)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3">
        <f>ROUND((SUM(BG126:BG161)),2)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3">
        <f>ROUND((SUM(BH126:BH161)),2)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3">
        <f>ROUND((SUM(BI126:BI161)),2)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46</v>
      </c>
      <c r="E41" s="167"/>
      <c r="F41" s="167"/>
      <c r="G41" s="168" t="s">
        <v>47</v>
      </c>
      <c r="H41" s="169" t="s">
        <v>48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3" t="str">
        <f>E7</f>
        <v xml:space="preserve">Revitalizace  Masarykova náměstí v Konici - rekonstrukce chodníků kolem silnice II.třídy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119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120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121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30" customHeight="1">
      <c r="A89" s="38"/>
      <c r="B89" s="39"/>
      <c r="C89" s="40"/>
      <c r="D89" s="40"/>
      <c r="E89" s="76" t="str">
        <f>E11</f>
        <v xml:space="preserve">SO 102 - Chodníky a  SO 103 - sjezdy ( v profilu chodníku)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Konice</v>
      </c>
      <c r="G91" s="40"/>
      <c r="H91" s="40"/>
      <c r="I91" s="32" t="s">
        <v>22</v>
      </c>
      <c r="J91" s="79" t="str">
        <f>IF(J14="","",J14)</f>
        <v>9. 12. 2023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Město Konice</v>
      </c>
      <c r="G93" s="40"/>
      <c r="H93" s="40"/>
      <c r="I93" s="32" t="s">
        <v>30</v>
      </c>
      <c r="J93" s="36" t="str">
        <f>E23</f>
        <v>Ing.Zdeněk Vitásek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>Martin Pniok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124</v>
      </c>
      <c r="D96" s="185"/>
      <c r="E96" s="185"/>
      <c r="F96" s="185"/>
      <c r="G96" s="185"/>
      <c r="H96" s="185"/>
      <c r="I96" s="185"/>
      <c r="J96" s="186" t="s">
        <v>125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126</v>
      </c>
      <c r="D98" s="40"/>
      <c r="E98" s="40"/>
      <c r="F98" s="40"/>
      <c r="G98" s="40"/>
      <c r="H98" s="40"/>
      <c r="I98" s="40"/>
      <c r="J98" s="110">
        <f>J126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127</v>
      </c>
    </row>
    <row r="99" spans="1:31" s="9" customFormat="1" ht="24.95" customHeight="1">
      <c r="A99" s="9"/>
      <c r="B99" s="188"/>
      <c r="C99" s="189"/>
      <c r="D99" s="190" t="s">
        <v>128</v>
      </c>
      <c r="E99" s="191"/>
      <c r="F99" s="191"/>
      <c r="G99" s="191"/>
      <c r="H99" s="191"/>
      <c r="I99" s="191"/>
      <c r="J99" s="192">
        <f>J127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129</v>
      </c>
      <c r="E100" s="196"/>
      <c r="F100" s="196"/>
      <c r="G100" s="196"/>
      <c r="H100" s="196"/>
      <c r="I100" s="196"/>
      <c r="J100" s="197">
        <f>J128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4"/>
      <c r="C101" s="133"/>
      <c r="D101" s="195" t="s">
        <v>215</v>
      </c>
      <c r="E101" s="196"/>
      <c r="F101" s="196"/>
      <c r="G101" s="196"/>
      <c r="H101" s="196"/>
      <c r="I101" s="196"/>
      <c r="J101" s="197">
        <f>J131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4"/>
      <c r="C102" s="133"/>
      <c r="D102" s="195" t="s">
        <v>216</v>
      </c>
      <c r="E102" s="196"/>
      <c r="F102" s="196"/>
      <c r="G102" s="196"/>
      <c r="H102" s="196"/>
      <c r="I102" s="196"/>
      <c r="J102" s="197">
        <f>J146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4"/>
      <c r="C103" s="133"/>
      <c r="D103" s="195" t="s">
        <v>217</v>
      </c>
      <c r="E103" s="196"/>
      <c r="F103" s="196"/>
      <c r="G103" s="196"/>
      <c r="H103" s="196"/>
      <c r="I103" s="196"/>
      <c r="J103" s="197">
        <f>J149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4"/>
      <c r="C104" s="133"/>
      <c r="D104" s="195" t="s">
        <v>218</v>
      </c>
      <c r="E104" s="196"/>
      <c r="F104" s="196"/>
      <c r="G104" s="196"/>
      <c r="H104" s="196"/>
      <c r="I104" s="196"/>
      <c r="J104" s="197">
        <f>J160</f>
        <v>0</v>
      </c>
      <c r="K104" s="133"/>
      <c r="L104" s="19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131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6.25" customHeight="1">
      <c r="A114" s="38"/>
      <c r="B114" s="39"/>
      <c r="C114" s="40"/>
      <c r="D114" s="40"/>
      <c r="E114" s="183" t="str">
        <f>E7</f>
        <v xml:space="preserve">Revitalizace  Masarykova náměstí v Konici - rekonstrukce chodníků kolem silnice II.třídy</v>
      </c>
      <c r="F114" s="32"/>
      <c r="G114" s="32"/>
      <c r="H114" s="32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2:12" s="1" customFormat="1" ht="12" customHeight="1">
      <c r="B115" s="21"/>
      <c r="C115" s="32" t="s">
        <v>119</v>
      </c>
      <c r="D115" s="22"/>
      <c r="E115" s="22"/>
      <c r="F115" s="22"/>
      <c r="G115" s="22"/>
      <c r="H115" s="22"/>
      <c r="I115" s="22"/>
      <c r="J115" s="22"/>
      <c r="K115" s="22"/>
      <c r="L115" s="20"/>
    </row>
    <row r="116" spans="1:31" s="2" customFormat="1" ht="16.5" customHeight="1">
      <c r="A116" s="38"/>
      <c r="B116" s="39"/>
      <c r="C116" s="40"/>
      <c r="D116" s="40"/>
      <c r="E116" s="183" t="s">
        <v>120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121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30" customHeight="1">
      <c r="A118" s="38"/>
      <c r="B118" s="39"/>
      <c r="C118" s="40"/>
      <c r="D118" s="40"/>
      <c r="E118" s="76" t="str">
        <f>E11</f>
        <v xml:space="preserve">SO 102 - Chodníky a  SO 103 - sjezdy ( v profilu chodníku)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20</v>
      </c>
      <c r="D120" s="40"/>
      <c r="E120" s="40"/>
      <c r="F120" s="27" t="str">
        <f>F14</f>
        <v>Konice</v>
      </c>
      <c r="G120" s="40"/>
      <c r="H120" s="40"/>
      <c r="I120" s="32" t="s">
        <v>22</v>
      </c>
      <c r="J120" s="79" t="str">
        <f>IF(J14="","",J14)</f>
        <v>9. 12. 2023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24</v>
      </c>
      <c r="D122" s="40"/>
      <c r="E122" s="40"/>
      <c r="F122" s="27" t="str">
        <f>E17</f>
        <v>Město Konice</v>
      </c>
      <c r="G122" s="40"/>
      <c r="H122" s="40"/>
      <c r="I122" s="32" t="s">
        <v>30</v>
      </c>
      <c r="J122" s="36" t="str">
        <f>E23</f>
        <v>Ing.Zdeněk Vitásek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28</v>
      </c>
      <c r="D123" s="40"/>
      <c r="E123" s="40"/>
      <c r="F123" s="27" t="str">
        <f>IF(E20="","",E20)</f>
        <v>Vyplň údaj</v>
      </c>
      <c r="G123" s="40"/>
      <c r="H123" s="40"/>
      <c r="I123" s="32" t="s">
        <v>33</v>
      </c>
      <c r="J123" s="36" t="str">
        <f>E26</f>
        <v>Martin Pniok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199"/>
      <c r="B125" s="200"/>
      <c r="C125" s="201" t="s">
        <v>132</v>
      </c>
      <c r="D125" s="202" t="s">
        <v>61</v>
      </c>
      <c r="E125" s="202" t="s">
        <v>57</v>
      </c>
      <c r="F125" s="202" t="s">
        <v>58</v>
      </c>
      <c r="G125" s="202" t="s">
        <v>133</v>
      </c>
      <c r="H125" s="202" t="s">
        <v>134</v>
      </c>
      <c r="I125" s="202" t="s">
        <v>135</v>
      </c>
      <c r="J125" s="202" t="s">
        <v>125</v>
      </c>
      <c r="K125" s="203" t="s">
        <v>136</v>
      </c>
      <c r="L125" s="204"/>
      <c r="M125" s="100" t="s">
        <v>1</v>
      </c>
      <c r="N125" s="101" t="s">
        <v>40</v>
      </c>
      <c r="O125" s="101" t="s">
        <v>137</v>
      </c>
      <c r="P125" s="101" t="s">
        <v>138</v>
      </c>
      <c r="Q125" s="101" t="s">
        <v>139</v>
      </c>
      <c r="R125" s="101" t="s">
        <v>140</v>
      </c>
      <c r="S125" s="101" t="s">
        <v>141</v>
      </c>
      <c r="T125" s="102" t="s">
        <v>142</v>
      </c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</row>
    <row r="126" spans="1:63" s="2" customFormat="1" ht="22.8" customHeight="1">
      <c r="A126" s="38"/>
      <c r="B126" s="39"/>
      <c r="C126" s="107" t="s">
        <v>143</v>
      </c>
      <c r="D126" s="40"/>
      <c r="E126" s="40"/>
      <c r="F126" s="40"/>
      <c r="G126" s="40"/>
      <c r="H126" s="40"/>
      <c r="I126" s="40"/>
      <c r="J126" s="205">
        <f>BK126</f>
        <v>0</v>
      </c>
      <c r="K126" s="40"/>
      <c r="L126" s="44"/>
      <c r="M126" s="103"/>
      <c r="N126" s="206"/>
      <c r="O126" s="104"/>
      <c r="P126" s="207">
        <f>P127</f>
        <v>0</v>
      </c>
      <c r="Q126" s="104"/>
      <c r="R126" s="207">
        <f>R127</f>
        <v>395.62909840000003</v>
      </c>
      <c r="S126" s="104"/>
      <c r="T126" s="208">
        <f>T127</f>
        <v>0.5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75</v>
      </c>
      <c r="AU126" s="17" t="s">
        <v>127</v>
      </c>
      <c r="BK126" s="209">
        <f>BK127</f>
        <v>0</v>
      </c>
    </row>
    <row r="127" spans="1:63" s="12" customFormat="1" ht="25.9" customHeight="1">
      <c r="A127" s="12"/>
      <c r="B127" s="210"/>
      <c r="C127" s="211"/>
      <c r="D127" s="212" t="s">
        <v>75</v>
      </c>
      <c r="E127" s="213" t="s">
        <v>144</v>
      </c>
      <c r="F127" s="213" t="s">
        <v>145</v>
      </c>
      <c r="G127" s="211"/>
      <c r="H127" s="211"/>
      <c r="I127" s="214"/>
      <c r="J127" s="215">
        <f>BK127</f>
        <v>0</v>
      </c>
      <c r="K127" s="211"/>
      <c r="L127" s="216"/>
      <c r="M127" s="217"/>
      <c r="N127" s="218"/>
      <c r="O127" s="218"/>
      <c r="P127" s="219">
        <f>P128+P131+P146+P149+P160</f>
        <v>0</v>
      </c>
      <c r="Q127" s="218"/>
      <c r="R127" s="219">
        <f>R128+R131+R146+R149+R160</f>
        <v>395.62909840000003</v>
      </c>
      <c r="S127" s="218"/>
      <c r="T127" s="220">
        <f>T128+T131+T146+T149+T160</f>
        <v>0.5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1" t="s">
        <v>83</v>
      </c>
      <c r="AT127" s="222" t="s">
        <v>75</v>
      </c>
      <c r="AU127" s="222" t="s">
        <v>76</v>
      </c>
      <c r="AY127" s="221" t="s">
        <v>146</v>
      </c>
      <c r="BK127" s="223">
        <f>BK128+BK131+BK146+BK149+BK160</f>
        <v>0</v>
      </c>
    </row>
    <row r="128" spans="1:63" s="12" customFormat="1" ht="22.8" customHeight="1">
      <c r="A128" s="12"/>
      <c r="B128" s="210"/>
      <c r="C128" s="211"/>
      <c r="D128" s="212" t="s">
        <v>75</v>
      </c>
      <c r="E128" s="224" t="s">
        <v>83</v>
      </c>
      <c r="F128" s="224" t="s">
        <v>147</v>
      </c>
      <c r="G128" s="211"/>
      <c r="H128" s="211"/>
      <c r="I128" s="214"/>
      <c r="J128" s="225">
        <f>BK128</f>
        <v>0</v>
      </c>
      <c r="K128" s="211"/>
      <c r="L128" s="216"/>
      <c r="M128" s="217"/>
      <c r="N128" s="218"/>
      <c r="O128" s="218"/>
      <c r="P128" s="219">
        <f>SUM(P129:P130)</f>
        <v>0</v>
      </c>
      <c r="Q128" s="218"/>
      <c r="R128" s="219">
        <f>SUM(R129:R130)</f>
        <v>0</v>
      </c>
      <c r="S128" s="218"/>
      <c r="T128" s="220">
        <f>SUM(T129:T130)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1" t="s">
        <v>83</v>
      </c>
      <c r="AT128" s="222" t="s">
        <v>75</v>
      </c>
      <c r="AU128" s="222" t="s">
        <v>83</v>
      </c>
      <c r="AY128" s="221" t="s">
        <v>146</v>
      </c>
      <c r="BK128" s="223">
        <f>SUM(BK129:BK130)</f>
        <v>0</v>
      </c>
    </row>
    <row r="129" spans="1:65" s="2" customFormat="1" ht="24.15" customHeight="1">
      <c r="A129" s="38"/>
      <c r="B129" s="39"/>
      <c r="C129" s="226" t="s">
        <v>83</v>
      </c>
      <c r="D129" s="226" t="s">
        <v>148</v>
      </c>
      <c r="E129" s="227" t="s">
        <v>219</v>
      </c>
      <c r="F129" s="228" t="s">
        <v>220</v>
      </c>
      <c r="G129" s="229" t="s">
        <v>151</v>
      </c>
      <c r="H129" s="230">
        <v>417</v>
      </c>
      <c r="I129" s="231"/>
      <c r="J129" s="232">
        <f>ROUND(I129*H129,2)</f>
        <v>0</v>
      </c>
      <c r="K129" s="228" t="s">
        <v>152</v>
      </c>
      <c r="L129" s="44"/>
      <c r="M129" s="233" t="s">
        <v>1</v>
      </c>
      <c r="N129" s="234" t="s">
        <v>41</v>
      </c>
      <c r="O129" s="91"/>
      <c r="P129" s="235">
        <f>O129*H129</f>
        <v>0</v>
      </c>
      <c r="Q129" s="235">
        <v>0</v>
      </c>
      <c r="R129" s="235">
        <f>Q129*H129</f>
        <v>0</v>
      </c>
      <c r="S129" s="235">
        <v>0</v>
      </c>
      <c r="T129" s="23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7" t="s">
        <v>153</v>
      </c>
      <c r="AT129" s="237" t="s">
        <v>148</v>
      </c>
      <c r="AU129" s="237" t="s">
        <v>85</v>
      </c>
      <c r="AY129" s="17" t="s">
        <v>146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7" t="s">
        <v>83</v>
      </c>
      <c r="BK129" s="238">
        <f>ROUND(I129*H129,2)</f>
        <v>0</v>
      </c>
      <c r="BL129" s="17" t="s">
        <v>153</v>
      </c>
      <c r="BM129" s="237" t="s">
        <v>221</v>
      </c>
    </row>
    <row r="130" spans="1:51" s="13" customFormat="1" ht="12">
      <c r="A130" s="13"/>
      <c r="B130" s="239"/>
      <c r="C130" s="240"/>
      <c r="D130" s="241" t="s">
        <v>169</v>
      </c>
      <c r="E130" s="242" t="s">
        <v>1</v>
      </c>
      <c r="F130" s="243" t="s">
        <v>222</v>
      </c>
      <c r="G130" s="240"/>
      <c r="H130" s="244">
        <v>417</v>
      </c>
      <c r="I130" s="245"/>
      <c r="J130" s="240"/>
      <c r="K130" s="240"/>
      <c r="L130" s="246"/>
      <c r="M130" s="247"/>
      <c r="N130" s="248"/>
      <c r="O130" s="248"/>
      <c r="P130" s="248"/>
      <c r="Q130" s="248"/>
      <c r="R130" s="248"/>
      <c r="S130" s="248"/>
      <c r="T130" s="24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0" t="s">
        <v>169</v>
      </c>
      <c r="AU130" s="250" t="s">
        <v>85</v>
      </c>
      <c r="AV130" s="13" t="s">
        <v>85</v>
      </c>
      <c r="AW130" s="13" t="s">
        <v>32</v>
      </c>
      <c r="AX130" s="13" t="s">
        <v>83</v>
      </c>
      <c r="AY130" s="250" t="s">
        <v>146</v>
      </c>
    </row>
    <row r="131" spans="1:63" s="12" customFormat="1" ht="22.8" customHeight="1">
      <c r="A131" s="12"/>
      <c r="B131" s="210"/>
      <c r="C131" s="211"/>
      <c r="D131" s="212" t="s">
        <v>75</v>
      </c>
      <c r="E131" s="224" t="s">
        <v>165</v>
      </c>
      <c r="F131" s="224" t="s">
        <v>223</v>
      </c>
      <c r="G131" s="211"/>
      <c r="H131" s="211"/>
      <c r="I131" s="214"/>
      <c r="J131" s="225">
        <f>BK131</f>
        <v>0</v>
      </c>
      <c r="K131" s="211"/>
      <c r="L131" s="216"/>
      <c r="M131" s="217"/>
      <c r="N131" s="218"/>
      <c r="O131" s="218"/>
      <c r="P131" s="219">
        <f>SUM(P132:P145)</f>
        <v>0</v>
      </c>
      <c r="Q131" s="218"/>
      <c r="R131" s="219">
        <f>SUM(R132:R145)</f>
        <v>334.48222000000004</v>
      </c>
      <c r="S131" s="218"/>
      <c r="T131" s="220">
        <f>SUM(T132:T145)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1" t="s">
        <v>83</v>
      </c>
      <c r="AT131" s="222" t="s">
        <v>75</v>
      </c>
      <c r="AU131" s="222" t="s">
        <v>83</v>
      </c>
      <c r="AY131" s="221" t="s">
        <v>146</v>
      </c>
      <c r="BK131" s="223">
        <f>SUM(BK132:BK145)</f>
        <v>0</v>
      </c>
    </row>
    <row r="132" spans="1:65" s="2" customFormat="1" ht="24.15" customHeight="1">
      <c r="A132" s="38"/>
      <c r="B132" s="39"/>
      <c r="C132" s="226" t="s">
        <v>85</v>
      </c>
      <c r="D132" s="226" t="s">
        <v>148</v>
      </c>
      <c r="E132" s="227" t="s">
        <v>224</v>
      </c>
      <c r="F132" s="228" t="s">
        <v>225</v>
      </c>
      <c r="G132" s="229" t="s">
        <v>151</v>
      </c>
      <c r="H132" s="230">
        <v>417</v>
      </c>
      <c r="I132" s="231"/>
      <c r="J132" s="232">
        <f>ROUND(I132*H132,2)</f>
        <v>0</v>
      </c>
      <c r="K132" s="228" t="s">
        <v>152</v>
      </c>
      <c r="L132" s="44"/>
      <c r="M132" s="233" t="s">
        <v>1</v>
      </c>
      <c r="N132" s="234" t="s">
        <v>41</v>
      </c>
      <c r="O132" s="91"/>
      <c r="P132" s="235">
        <f>O132*H132</f>
        <v>0</v>
      </c>
      <c r="Q132" s="235">
        <v>0.575</v>
      </c>
      <c r="R132" s="235">
        <f>Q132*H132</f>
        <v>239.77499999999998</v>
      </c>
      <c r="S132" s="235">
        <v>0</v>
      </c>
      <c r="T132" s="23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7" t="s">
        <v>153</v>
      </c>
      <c r="AT132" s="237" t="s">
        <v>148</v>
      </c>
      <c r="AU132" s="237" t="s">
        <v>85</v>
      </c>
      <c r="AY132" s="17" t="s">
        <v>146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7" t="s">
        <v>83</v>
      </c>
      <c r="BK132" s="238">
        <f>ROUND(I132*H132,2)</f>
        <v>0</v>
      </c>
      <c r="BL132" s="17" t="s">
        <v>153</v>
      </c>
      <c r="BM132" s="237" t="s">
        <v>226</v>
      </c>
    </row>
    <row r="133" spans="1:51" s="13" customFormat="1" ht="12">
      <c r="A133" s="13"/>
      <c r="B133" s="239"/>
      <c r="C133" s="240"/>
      <c r="D133" s="241" t="s">
        <v>169</v>
      </c>
      <c r="E133" s="242" t="s">
        <v>1</v>
      </c>
      <c r="F133" s="243" t="s">
        <v>222</v>
      </c>
      <c r="G133" s="240"/>
      <c r="H133" s="244">
        <v>417</v>
      </c>
      <c r="I133" s="245"/>
      <c r="J133" s="240"/>
      <c r="K133" s="240"/>
      <c r="L133" s="246"/>
      <c r="M133" s="247"/>
      <c r="N133" s="248"/>
      <c r="O133" s="248"/>
      <c r="P133" s="248"/>
      <c r="Q133" s="248"/>
      <c r="R133" s="248"/>
      <c r="S133" s="248"/>
      <c r="T133" s="24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0" t="s">
        <v>169</v>
      </c>
      <c r="AU133" s="250" t="s">
        <v>85</v>
      </c>
      <c r="AV133" s="13" t="s">
        <v>85</v>
      </c>
      <c r="AW133" s="13" t="s">
        <v>32</v>
      </c>
      <c r="AX133" s="13" t="s">
        <v>83</v>
      </c>
      <c r="AY133" s="250" t="s">
        <v>146</v>
      </c>
    </row>
    <row r="134" spans="1:65" s="2" customFormat="1" ht="24.15" customHeight="1">
      <c r="A134" s="38"/>
      <c r="B134" s="39"/>
      <c r="C134" s="226" t="s">
        <v>158</v>
      </c>
      <c r="D134" s="226" t="s">
        <v>148</v>
      </c>
      <c r="E134" s="227" t="s">
        <v>227</v>
      </c>
      <c r="F134" s="228" t="s">
        <v>228</v>
      </c>
      <c r="G134" s="229" t="s">
        <v>151</v>
      </c>
      <c r="H134" s="230">
        <v>12</v>
      </c>
      <c r="I134" s="231"/>
      <c r="J134" s="232">
        <f>ROUND(I134*H134,2)</f>
        <v>0</v>
      </c>
      <c r="K134" s="228" t="s">
        <v>152</v>
      </c>
      <c r="L134" s="44"/>
      <c r="M134" s="233" t="s">
        <v>1</v>
      </c>
      <c r="N134" s="234" t="s">
        <v>41</v>
      </c>
      <c r="O134" s="91"/>
      <c r="P134" s="235">
        <f>O134*H134</f>
        <v>0</v>
      </c>
      <c r="Q134" s="235">
        <v>0.08922</v>
      </c>
      <c r="R134" s="235">
        <f>Q134*H134</f>
        <v>1.07064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153</v>
      </c>
      <c r="AT134" s="237" t="s">
        <v>148</v>
      </c>
      <c r="AU134" s="237" t="s">
        <v>85</v>
      </c>
      <c r="AY134" s="17" t="s">
        <v>146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83</v>
      </c>
      <c r="BK134" s="238">
        <f>ROUND(I134*H134,2)</f>
        <v>0</v>
      </c>
      <c r="BL134" s="17" t="s">
        <v>153</v>
      </c>
      <c r="BM134" s="237" t="s">
        <v>229</v>
      </c>
    </row>
    <row r="135" spans="1:65" s="2" customFormat="1" ht="24.15" customHeight="1">
      <c r="A135" s="38"/>
      <c r="B135" s="39"/>
      <c r="C135" s="267" t="s">
        <v>153</v>
      </c>
      <c r="D135" s="267" t="s">
        <v>230</v>
      </c>
      <c r="E135" s="268" t="s">
        <v>231</v>
      </c>
      <c r="F135" s="269" t="s">
        <v>232</v>
      </c>
      <c r="G135" s="270" t="s">
        <v>151</v>
      </c>
      <c r="H135" s="271">
        <v>12.36</v>
      </c>
      <c r="I135" s="272"/>
      <c r="J135" s="273">
        <f>ROUND(I135*H135,2)</f>
        <v>0</v>
      </c>
      <c r="K135" s="269" t="s">
        <v>152</v>
      </c>
      <c r="L135" s="274"/>
      <c r="M135" s="275" t="s">
        <v>1</v>
      </c>
      <c r="N135" s="276" t="s">
        <v>41</v>
      </c>
      <c r="O135" s="91"/>
      <c r="P135" s="235">
        <f>O135*H135</f>
        <v>0</v>
      </c>
      <c r="Q135" s="235">
        <v>0.131</v>
      </c>
      <c r="R135" s="235">
        <f>Q135*H135</f>
        <v>1.61916</v>
      </c>
      <c r="S135" s="235">
        <v>0</v>
      </c>
      <c r="T135" s="23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7" t="s">
        <v>188</v>
      </c>
      <c r="AT135" s="237" t="s">
        <v>230</v>
      </c>
      <c r="AU135" s="237" t="s">
        <v>85</v>
      </c>
      <c r="AY135" s="17" t="s">
        <v>146</v>
      </c>
      <c r="BE135" s="238">
        <f>IF(N135="základní",J135,0)</f>
        <v>0</v>
      </c>
      <c r="BF135" s="238">
        <f>IF(N135="snížená",J135,0)</f>
        <v>0</v>
      </c>
      <c r="BG135" s="238">
        <f>IF(N135="zákl. přenesená",J135,0)</f>
        <v>0</v>
      </c>
      <c r="BH135" s="238">
        <f>IF(N135="sníž. přenesená",J135,0)</f>
        <v>0</v>
      </c>
      <c r="BI135" s="238">
        <f>IF(N135="nulová",J135,0)</f>
        <v>0</v>
      </c>
      <c r="BJ135" s="17" t="s">
        <v>83</v>
      </c>
      <c r="BK135" s="238">
        <f>ROUND(I135*H135,2)</f>
        <v>0</v>
      </c>
      <c r="BL135" s="17" t="s">
        <v>153</v>
      </c>
      <c r="BM135" s="237" t="s">
        <v>233</v>
      </c>
    </row>
    <row r="136" spans="1:51" s="13" customFormat="1" ht="12">
      <c r="A136" s="13"/>
      <c r="B136" s="239"/>
      <c r="C136" s="240"/>
      <c r="D136" s="241" t="s">
        <v>169</v>
      </c>
      <c r="E136" s="240"/>
      <c r="F136" s="243" t="s">
        <v>234</v>
      </c>
      <c r="G136" s="240"/>
      <c r="H136" s="244">
        <v>12.36</v>
      </c>
      <c r="I136" s="245"/>
      <c r="J136" s="240"/>
      <c r="K136" s="240"/>
      <c r="L136" s="246"/>
      <c r="M136" s="247"/>
      <c r="N136" s="248"/>
      <c r="O136" s="248"/>
      <c r="P136" s="248"/>
      <c r="Q136" s="248"/>
      <c r="R136" s="248"/>
      <c r="S136" s="248"/>
      <c r="T136" s="24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0" t="s">
        <v>169</v>
      </c>
      <c r="AU136" s="250" t="s">
        <v>85</v>
      </c>
      <c r="AV136" s="13" t="s">
        <v>85</v>
      </c>
      <c r="AW136" s="13" t="s">
        <v>4</v>
      </c>
      <c r="AX136" s="13" t="s">
        <v>83</v>
      </c>
      <c r="AY136" s="250" t="s">
        <v>146</v>
      </c>
    </row>
    <row r="137" spans="1:65" s="2" customFormat="1" ht="24.15" customHeight="1">
      <c r="A137" s="38"/>
      <c r="B137" s="39"/>
      <c r="C137" s="226" t="s">
        <v>165</v>
      </c>
      <c r="D137" s="226" t="s">
        <v>148</v>
      </c>
      <c r="E137" s="227" t="s">
        <v>227</v>
      </c>
      <c r="F137" s="228" t="s">
        <v>228</v>
      </c>
      <c r="G137" s="229" t="s">
        <v>151</v>
      </c>
      <c r="H137" s="230">
        <v>12</v>
      </c>
      <c r="I137" s="231"/>
      <c r="J137" s="232">
        <f>ROUND(I137*H137,2)</f>
        <v>0</v>
      </c>
      <c r="K137" s="228" t="s">
        <v>152</v>
      </c>
      <c r="L137" s="44"/>
      <c r="M137" s="233" t="s">
        <v>1</v>
      </c>
      <c r="N137" s="234" t="s">
        <v>41</v>
      </c>
      <c r="O137" s="91"/>
      <c r="P137" s="235">
        <f>O137*H137</f>
        <v>0</v>
      </c>
      <c r="Q137" s="235">
        <v>0.08922</v>
      </c>
      <c r="R137" s="235">
        <f>Q137*H137</f>
        <v>1.07064</v>
      </c>
      <c r="S137" s="235">
        <v>0</v>
      </c>
      <c r="T137" s="23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7" t="s">
        <v>153</v>
      </c>
      <c r="AT137" s="237" t="s">
        <v>148</v>
      </c>
      <c r="AU137" s="237" t="s">
        <v>85</v>
      </c>
      <c r="AY137" s="17" t="s">
        <v>146</v>
      </c>
      <c r="BE137" s="238">
        <f>IF(N137="základní",J137,0)</f>
        <v>0</v>
      </c>
      <c r="BF137" s="238">
        <f>IF(N137="snížená",J137,0)</f>
        <v>0</v>
      </c>
      <c r="BG137" s="238">
        <f>IF(N137="zákl. přenesená",J137,0)</f>
        <v>0</v>
      </c>
      <c r="BH137" s="238">
        <f>IF(N137="sníž. přenesená",J137,0)</f>
        <v>0</v>
      </c>
      <c r="BI137" s="238">
        <f>IF(N137="nulová",J137,0)</f>
        <v>0</v>
      </c>
      <c r="BJ137" s="17" t="s">
        <v>83</v>
      </c>
      <c r="BK137" s="238">
        <f>ROUND(I137*H137,2)</f>
        <v>0</v>
      </c>
      <c r="BL137" s="17" t="s">
        <v>153</v>
      </c>
      <c r="BM137" s="237" t="s">
        <v>235</v>
      </c>
    </row>
    <row r="138" spans="1:65" s="2" customFormat="1" ht="24.15" customHeight="1">
      <c r="A138" s="38"/>
      <c r="B138" s="39"/>
      <c r="C138" s="267" t="s">
        <v>175</v>
      </c>
      <c r="D138" s="267" t="s">
        <v>230</v>
      </c>
      <c r="E138" s="268" t="s">
        <v>236</v>
      </c>
      <c r="F138" s="269" t="s">
        <v>237</v>
      </c>
      <c r="G138" s="270" t="s">
        <v>151</v>
      </c>
      <c r="H138" s="271">
        <v>12.36</v>
      </c>
      <c r="I138" s="272"/>
      <c r="J138" s="273">
        <f>ROUND(I138*H138,2)</f>
        <v>0</v>
      </c>
      <c r="K138" s="269" t="s">
        <v>152</v>
      </c>
      <c r="L138" s="274"/>
      <c r="M138" s="275" t="s">
        <v>1</v>
      </c>
      <c r="N138" s="276" t="s">
        <v>41</v>
      </c>
      <c r="O138" s="91"/>
      <c r="P138" s="235">
        <f>O138*H138</f>
        <v>0</v>
      </c>
      <c r="Q138" s="235">
        <v>0.131</v>
      </c>
      <c r="R138" s="235">
        <f>Q138*H138</f>
        <v>1.61916</v>
      </c>
      <c r="S138" s="235">
        <v>0</v>
      </c>
      <c r="T138" s="23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188</v>
      </c>
      <c r="AT138" s="237" t="s">
        <v>230</v>
      </c>
      <c r="AU138" s="237" t="s">
        <v>85</v>
      </c>
      <c r="AY138" s="17" t="s">
        <v>146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83</v>
      </c>
      <c r="BK138" s="238">
        <f>ROUND(I138*H138,2)</f>
        <v>0</v>
      </c>
      <c r="BL138" s="17" t="s">
        <v>153</v>
      </c>
      <c r="BM138" s="237" t="s">
        <v>238</v>
      </c>
    </row>
    <row r="139" spans="1:51" s="13" customFormat="1" ht="12">
      <c r="A139" s="13"/>
      <c r="B139" s="239"/>
      <c r="C139" s="240"/>
      <c r="D139" s="241" t="s">
        <v>169</v>
      </c>
      <c r="E139" s="240"/>
      <c r="F139" s="243" t="s">
        <v>234</v>
      </c>
      <c r="G139" s="240"/>
      <c r="H139" s="244">
        <v>12.36</v>
      </c>
      <c r="I139" s="245"/>
      <c r="J139" s="240"/>
      <c r="K139" s="240"/>
      <c r="L139" s="246"/>
      <c r="M139" s="247"/>
      <c r="N139" s="248"/>
      <c r="O139" s="248"/>
      <c r="P139" s="248"/>
      <c r="Q139" s="248"/>
      <c r="R139" s="248"/>
      <c r="S139" s="248"/>
      <c r="T139" s="24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0" t="s">
        <v>169</v>
      </c>
      <c r="AU139" s="250" t="s">
        <v>85</v>
      </c>
      <c r="AV139" s="13" t="s">
        <v>85</v>
      </c>
      <c r="AW139" s="13" t="s">
        <v>4</v>
      </c>
      <c r="AX139" s="13" t="s">
        <v>83</v>
      </c>
      <c r="AY139" s="250" t="s">
        <v>146</v>
      </c>
    </row>
    <row r="140" spans="1:65" s="2" customFormat="1" ht="33" customHeight="1">
      <c r="A140" s="38"/>
      <c r="B140" s="39"/>
      <c r="C140" s="226" t="s">
        <v>183</v>
      </c>
      <c r="D140" s="226" t="s">
        <v>148</v>
      </c>
      <c r="E140" s="227" t="s">
        <v>239</v>
      </c>
      <c r="F140" s="228" t="s">
        <v>240</v>
      </c>
      <c r="G140" s="229" t="s">
        <v>151</v>
      </c>
      <c r="H140" s="230">
        <v>368</v>
      </c>
      <c r="I140" s="231"/>
      <c r="J140" s="232">
        <f>ROUND(I140*H140,2)</f>
        <v>0</v>
      </c>
      <c r="K140" s="228" t="s">
        <v>152</v>
      </c>
      <c r="L140" s="44"/>
      <c r="M140" s="233" t="s">
        <v>1</v>
      </c>
      <c r="N140" s="234" t="s">
        <v>41</v>
      </c>
      <c r="O140" s="91"/>
      <c r="P140" s="235">
        <f>O140*H140</f>
        <v>0</v>
      </c>
      <c r="Q140" s="235">
        <v>0.08922</v>
      </c>
      <c r="R140" s="235">
        <f>Q140*H140</f>
        <v>32.83296</v>
      </c>
      <c r="S140" s="235">
        <v>0</v>
      </c>
      <c r="T140" s="236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7" t="s">
        <v>153</v>
      </c>
      <c r="AT140" s="237" t="s">
        <v>148</v>
      </c>
      <c r="AU140" s="237" t="s">
        <v>85</v>
      </c>
      <c r="AY140" s="17" t="s">
        <v>146</v>
      </c>
      <c r="BE140" s="238">
        <f>IF(N140="základní",J140,0)</f>
        <v>0</v>
      </c>
      <c r="BF140" s="238">
        <f>IF(N140="snížená",J140,0)</f>
        <v>0</v>
      </c>
      <c r="BG140" s="238">
        <f>IF(N140="zákl. přenesená",J140,0)</f>
        <v>0</v>
      </c>
      <c r="BH140" s="238">
        <f>IF(N140="sníž. přenesená",J140,0)</f>
        <v>0</v>
      </c>
      <c r="BI140" s="238">
        <f>IF(N140="nulová",J140,0)</f>
        <v>0</v>
      </c>
      <c r="BJ140" s="17" t="s">
        <v>83</v>
      </c>
      <c r="BK140" s="238">
        <f>ROUND(I140*H140,2)</f>
        <v>0</v>
      </c>
      <c r="BL140" s="17" t="s">
        <v>153</v>
      </c>
      <c r="BM140" s="237" t="s">
        <v>241</v>
      </c>
    </row>
    <row r="141" spans="1:65" s="2" customFormat="1" ht="21.75" customHeight="1">
      <c r="A141" s="38"/>
      <c r="B141" s="39"/>
      <c r="C141" s="267" t="s">
        <v>188</v>
      </c>
      <c r="D141" s="267" t="s">
        <v>230</v>
      </c>
      <c r="E141" s="268" t="s">
        <v>242</v>
      </c>
      <c r="F141" s="269" t="s">
        <v>243</v>
      </c>
      <c r="G141" s="270" t="s">
        <v>151</v>
      </c>
      <c r="H141" s="271">
        <v>375.36</v>
      </c>
      <c r="I141" s="272"/>
      <c r="J141" s="273">
        <f>ROUND(I141*H141,2)</f>
        <v>0</v>
      </c>
      <c r="K141" s="269" t="s">
        <v>152</v>
      </c>
      <c r="L141" s="274"/>
      <c r="M141" s="275" t="s">
        <v>1</v>
      </c>
      <c r="N141" s="276" t="s">
        <v>41</v>
      </c>
      <c r="O141" s="91"/>
      <c r="P141" s="235">
        <f>O141*H141</f>
        <v>0</v>
      </c>
      <c r="Q141" s="235">
        <v>0.131</v>
      </c>
      <c r="R141" s="235">
        <f>Q141*H141</f>
        <v>49.172160000000005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188</v>
      </c>
      <c r="AT141" s="237" t="s">
        <v>230</v>
      </c>
      <c r="AU141" s="237" t="s">
        <v>85</v>
      </c>
      <c r="AY141" s="17" t="s">
        <v>146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83</v>
      </c>
      <c r="BK141" s="238">
        <f>ROUND(I141*H141,2)</f>
        <v>0</v>
      </c>
      <c r="BL141" s="17" t="s">
        <v>153</v>
      </c>
      <c r="BM141" s="237" t="s">
        <v>244</v>
      </c>
    </row>
    <row r="142" spans="1:51" s="13" customFormat="1" ht="12">
      <c r="A142" s="13"/>
      <c r="B142" s="239"/>
      <c r="C142" s="240"/>
      <c r="D142" s="241" t="s">
        <v>169</v>
      </c>
      <c r="E142" s="240"/>
      <c r="F142" s="243" t="s">
        <v>245</v>
      </c>
      <c r="G142" s="240"/>
      <c r="H142" s="244">
        <v>375.36</v>
      </c>
      <c r="I142" s="245"/>
      <c r="J142" s="240"/>
      <c r="K142" s="240"/>
      <c r="L142" s="246"/>
      <c r="M142" s="247"/>
      <c r="N142" s="248"/>
      <c r="O142" s="248"/>
      <c r="P142" s="248"/>
      <c r="Q142" s="248"/>
      <c r="R142" s="248"/>
      <c r="S142" s="248"/>
      <c r="T142" s="24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0" t="s">
        <v>169</v>
      </c>
      <c r="AU142" s="250" t="s">
        <v>85</v>
      </c>
      <c r="AV142" s="13" t="s">
        <v>85</v>
      </c>
      <c r="AW142" s="13" t="s">
        <v>4</v>
      </c>
      <c r="AX142" s="13" t="s">
        <v>83</v>
      </c>
      <c r="AY142" s="250" t="s">
        <v>146</v>
      </c>
    </row>
    <row r="143" spans="1:65" s="2" customFormat="1" ht="24.15" customHeight="1">
      <c r="A143" s="38"/>
      <c r="B143" s="39"/>
      <c r="C143" s="226" t="s">
        <v>193</v>
      </c>
      <c r="D143" s="226" t="s">
        <v>148</v>
      </c>
      <c r="E143" s="227" t="s">
        <v>246</v>
      </c>
      <c r="F143" s="228" t="s">
        <v>247</v>
      </c>
      <c r="G143" s="229" t="s">
        <v>151</v>
      </c>
      <c r="H143" s="230">
        <v>25</v>
      </c>
      <c r="I143" s="231"/>
      <c r="J143" s="232">
        <f>ROUND(I143*H143,2)</f>
        <v>0</v>
      </c>
      <c r="K143" s="228" t="s">
        <v>152</v>
      </c>
      <c r="L143" s="44"/>
      <c r="M143" s="233" t="s">
        <v>1</v>
      </c>
      <c r="N143" s="234" t="s">
        <v>41</v>
      </c>
      <c r="O143" s="91"/>
      <c r="P143" s="235">
        <f>O143*H143</f>
        <v>0</v>
      </c>
      <c r="Q143" s="235">
        <v>0.11162</v>
      </c>
      <c r="R143" s="235">
        <f>Q143*H143</f>
        <v>2.7904999999999998</v>
      </c>
      <c r="S143" s="235">
        <v>0</v>
      </c>
      <c r="T143" s="23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7" t="s">
        <v>153</v>
      </c>
      <c r="AT143" s="237" t="s">
        <v>148</v>
      </c>
      <c r="AU143" s="237" t="s">
        <v>85</v>
      </c>
      <c r="AY143" s="17" t="s">
        <v>146</v>
      </c>
      <c r="BE143" s="238">
        <f>IF(N143="základní",J143,0)</f>
        <v>0</v>
      </c>
      <c r="BF143" s="238">
        <f>IF(N143="snížená",J143,0)</f>
        <v>0</v>
      </c>
      <c r="BG143" s="238">
        <f>IF(N143="zákl. přenesená",J143,0)</f>
        <v>0</v>
      </c>
      <c r="BH143" s="238">
        <f>IF(N143="sníž. přenesená",J143,0)</f>
        <v>0</v>
      </c>
      <c r="BI143" s="238">
        <f>IF(N143="nulová",J143,0)</f>
        <v>0</v>
      </c>
      <c r="BJ143" s="17" t="s">
        <v>83</v>
      </c>
      <c r="BK143" s="238">
        <f>ROUND(I143*H143,2)</f>
        <v>0</v>
      </c>
      <c r="BL143" s="17" t="s">
        <v>153</v>
      </c>
      <c r="BM143" s="237" t="s">
        <v>248</v>
      </c>
    </row>
    <row r="144" spans="1:65" s="2" customFormat="1" ht="21.75" customHeight="1">
      <c r="A144" s="38"/>
      <c r="B144" s="39"/>
      <c r="C144" s="267" t="s">
        <v>196</v>
      </c>
      <c r="D144" s="267" t="s">
        <v>230</v>
      </c>
      <c r="E144" s="268" t="s">
        <v>249</v>
      </c>
      <c r="F144" s="269" t="s">
        <v>250</v>
      </c>
      <c r="G144" s="270" t="s">
        <v>151</v>
      </c>
      <c r="H144" s="271">
        <v>25.75</v>
      </c>
      <c r="I144" s="272"/>
      <c r="J144" s="273">
        <f>ROUND(I144*H144,2)</f>
        <v>0</v>
      </c>
      <c r="K144" s="269" t="s">
        <v>152</v>
      </c>
      <c r="L144" s="274"/>
      <c r="M144" s="275" t="s">
        <v>1</v>
      </c>
      <c r="N144" s="276" t="s">
        <v>41</v>
      </c>
      <c r="O144" s="91"/>
      <c r="P144" s="235">
        <f>O144*H144</f>
        <v>0</v>
      </c>
      <c r="Q144" s="235">
        <v>0.176</v>
      </c>
      <c r="R144" s="235">
        <f>Q144*H144</f>
        <v>4.532</v>
      </c>
      <c r="S144" s="235">
        <v>0</v>
      </c>
      <c r="T144" s="23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7" t="s">
        <v>188</v>
      </c>
      <c r="AT144" s="237" t="s">
        <v>230</v>
      </c>
      <c r="AU144" s="237" t="s">
        <v>85</v>
      </c>
      <c r="AY144" s="17" t="s">
        <v>146</v>
      </c>
      <c r="BE144" s="238">
        <f>IF(N144="základní",J144,0)</f>
        <v>0</v>
      </c>
      <c r="BF144" s="238">
        <f>IF(N144="snížená",J144,0)</f>
        <v>0</v>
      </c>
      <c r="BG144" s="238">
        <f>IF(N144="zákl. přenesená",J144,0)</f>
        <v>0</v>
      </c>
      <c r="BH144" s="238">
        <f>IF(N144="sníž. přenesená",J144,0)</f>
        <v>0</v>
      </c>
      <c r="BI144" s="238">
        <f>IF(N144="nulová",J144,0)</f>
        <v>0</v>
      </c>
      <c r="BJ144" s="17" t="s">
        <v>83</v>
      </c>
      <c r="BK144" s="238">
        <f>ROUND(I144*H144,2)</f>
        <v>0</v>
      </c>
      <c r="BL144" s="17" t="s">
        <v>153</v>
      </c>
      <c r="BM144" s="237" t="s">
        <v>251</v>
      </c>
    </row>
    <row r="145" spans="1:51" s="13" customFormat="1" ht="12">
      <c r="A145" s="13"/>
      <c r="B145" s="239"/>
      <c r="C145" s="240"/>
      <c r="D145" s="241" t="s">
        <v>169</v>
      </c>
      <c r="E145" s="240"/>
      <c r="F145" s="243" t="s">
        <v>252</v>
      </c>
      <c r="G145" s="240"/>
      <c r="H145" s="244">
        <v>25.75</v>
      </c>
      <c r="I145" s="245"/>
      <c r="J145" s="240"/>
      <c r="K145" s="240"/>
      <c r="L145" s="246"/>
      <c r="M145" s="247"/>
      <c r="N145" s="248"/>
      <c r="O145" s="248"/>
      <c r="P145" s="248"/>
      <c r="Q145" s="248"/>
      <c r="R145" s="248"/>
      <c r="S145" s="248"/>
      <c r="T145" s="24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0" t="s">
        <v>169</v>
      </c>
      <c r="AU145" s="250" t="s">
        <v>85</v>
      </c>
      <c r="AV145" s="13" t="s">
        <v>85</v>
      </c>
      <c r="AW145" s="13" t="s">
        <v>4</v>
      </c>
      <c r="AX145" s="13" t="s">
        <v>83</v>
      </c>
      <c r="AY145" s="250" t="s">
        <v>146</v>
      </c>
    </row>
    <row r="146" spans="1:63" s="12" customFormat="1" ht="22.8" customHeight="1">
      <c r="A146" s="12"/>
      <c r="B146" s="210"/>
      <c r="C146" s="211"/>
      <c r="D146" s="212" t="s">
        <v>75</v>
      </c>
      <c r="E146" s="224" t="s">
        <v>188</v>
      </c>
      <c r="F146" s="224" t="s">
        <v>253</v>
      </c>
      <c r="G146" s="211"/>
      <c r="H146" s="211"/>
      <c r="I146" s="214"/>
      <c r="J146" s="225">
        <f>BK146</f>
        <v>0</v>
      </c>
      <c r="K146" s="211"/>
      <c r="L146" s="216"/>
      <c r="M146" s="217"/>
      <c r="N146" s="218"/>
      <c r="O146" s="218"/>
      <c r="P146" s="219">
        <f>SUM(P147:P148)</f>
        <v>0</v>
      </c>
      <c r="Q146" s="218"/>
      <c r="R146" s="219">
        <f>SUM(R147:R148)</f>
        <v>0.50185</v>
      </c>
      <c r="S146" s="218"/>
      <c r="T146" s="220">
        <f>SUM(T147:T148)</f>
        <v>0.5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21" t="s">
        <v>83</v>
      </c>
      <c r="AT146" s="222" t="s">
        <v>75</v>
      </c>
      <c r="AU146" s="222" t="s">
        <v>83</v>
      </c>
      <c r="AY146" s="221" t="s">
        <v>146</v>
      </c>
      <c r="BK146" s="223">
        <f>SUM(BK147:BK148)</f>
        <v>0</v>
      </c>
    </row>
    <row r="147" spans="1:65" s="2" customFormat="1" ht="24.15" customHeight="1">
      <c r="A147" s="38"/>
      <c r="B147" s="39"/>
      <c r="C147" s="226" t="s">
        <v>200</v>
      </c>
      <c r="D147" s="226" t="s">
        <v>148</v>
      </c>
      <c r="E147" s="227" t="s">
        <v>254</v>
      </c>
      <c r="F147" s="228" t="s">
        <v>255</v>
      </c>
      <c r="G147" s="229" t="s">
        <v>256</v>
      </c>
      <c r="H147" s="230">
        <v>5</v>
      </c>
      <c r="I147" s="231"/>
      <c r="J147" s="232">
        <f>ROUND(I147*H147,2)</f>
        <v>0</v>
      </c>
      <c r="K147" s="228" t="s">
        <v>152</v>
      </c>
      <c r="L147" s="44"/>
      <c r="M147" s="233" t="s">
        <v>1</v>
      </c>
      <c r="N147" s="234" t="s">
        <v>41</v>
      </c>
      <c r="O147" s="91"/>
      <c r="P147" s="235">
        <f>O147*H147</f>
        <v>0</v>
      </c>
      <c r="Q147" s="235">
        <v>0.10037</v>
      </c>
      <c r="R147" s="235">
        <f>Q147*H147</f>
        <v>0.50185</v>
      </c>
      <c r="S147" s="235">
        <v>0.1</v>
      </c>
      <c r="T147" s="236">
        <f>S147*H147</f>
        <v>0.5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7" t="s">
        <v>153</v>
      </c>
      <c r="AT147" s="237" t="s">
        <v>148</v>
      </c>
      <c r="AU147" s="237" t="s">
        <v>85</v>
      </c>
      <c r="AY147" s="17" t="s">
        <v>146</v>
      </c>
      <c r="BE147" s="238">
        <f>IF(N147="základní",J147,0)</f>
        <v>0</v>
      </c>
      <c r="BF147" s="238">
        <f>IF(N147="snížená",J147,0)</f>
        <v>0</v>
      </c>
      <c r="BG147" s="238">
        <f>IF(N147="zákl. přenesená",J147,0)</f>
        <v>0</v>
      </c>
      <c r="BH147" s="238">
        <f>IF(N147="sníž. přenesená",J147,0)</f>
        <v>0</v>
      </c>
      <c r="BI147" s="238">
        <f>IF(N147="nulová",J147,0)</f>
        <v>0</v>
      </c>
      <c r="BJ147" s="17" t="s">
        <v>83</v>
      </c>
      <c r="BK147" s="238">
        <f>ROUND(I147*H147,2)</f>
        <v>0</v>
      </c>
      <c r="BL147" s="17" t="s">
        <v>153</v>
      </c>
      <c r="BM147" s="237" t="s">
        <v>257</v>
      </c>
    </row>
    <row r="148" spans="1:51" s="13" customFormat="1" ht="12">
      <c r="A148" s="13"/>
      <c r="B148" s="239"/>
      <c r="C148" s="240"/>
      <c r="D148" s="241" t="s">
        <v>169</v>
      </c>
      <c r="E148" s="242" t="s">
        <v>1</v>
      </c>
      <c r="F148" s="243" t="s">
        <v>258</v>
      </c>
      <c r="G148" s="240"/>
      <c r="H148" s="244">
        <v>5</v>
      </c>
      <c r="I148" s="245"/>
      <c r="J148" s="240"/>
      <c r="K148" s="240"/>
      <c r="L148" s="246"/>
      <c r="M148" s="247"/>
      <c r="N148" s="248"/>
      <c r="O148" s="248"/>
      <c r="P148" s="248"/>
      <c r="Q148" s="248"/>
      <c r="R148" s="248"/>
      <c r="S148" s="248"/>
      <c r="T148" s="24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0" t="s">
        <v>169</v>
      </c>
      <c r="AU148" s="250" t="s">
        <v>85</v>
      </c>
      <c r="AV148" s="13" t="s">
        <v>85</v>
      </c>
      <c r="AW148" s="13" t="s">
        <v>32</v>
      </c>
      <c r="AX148" s="13" t="s">
        <v>83</v>
      </c>
      <c r="AY148" s="250" t="s">
        <v>146</v>
      </c>
    </row>
    <row r="149" spans="1:63" s="12" customFormat="1" ht="22.8" customHeight="1">
      <c r="A149" s="12"/>
      <c r="B149" s="210"/>
      <c r="C149" s="211"/>
      <c r="D149" s="212" t="s">
        <v>75</v>
      </c>
      <c r="E149" s="224" t="s">
        <v>193</v>
      </c>
      <c r="F149" s="224" t="s">
        <v>259</v>
      </c>
      <c r="G149" s="211"/>
      <c r="H149" s="211"/>
      <c r="I149" s="214"/>
      <c r="J149" s="225">
        <f>BK149</f>
        <v>0</v>
      </c>
      <c r="K149" s="211"/>
      <c r="L149" s="216"/>
      <c r="M149" s="217"/>
      <c r="N149" s="218"/>
      <c r="O149" s="218"/>
      <c r="P149" s="219">
        <f>SUM(P150:P159)</f>
        <v>0</v>
      </c>
      <c r="Q149" s="218"/>
      <c r="R149" s="219">
        <f>SUM(R150:R159)</f>
        <v>60.645028399999994</v>
      </c>
      <c r="S149" s="218"/>
      <c r="T149" s="220">
        <f>SUM(T150:T159)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21" t="s">
        <v>83</v>
      </c>
      <c r="AT149" s="222" t="s">
        <v>75</v>
      </c>
      <c r="AU149" s="222" t="s">
        <v>83</v>
      </c>
      <c r="AY149" s="221" t="s">
        <v>146</v>
      </c>
      <c r="BK149" s="223">
        <f>SUM(BK150:BK159)</f>
        <v>0</v>
      </c>
    </row>
    <row r="150" spans="1:65" s="2" customFormat="1" ht="33" customHeight="1">
      <c r="A150" s="38"/>
      <c r="B150" s="39"/>
      <c r="C150" s="226" t="s">
        <v>206</v>
      </c>
      <c r="D150" s="226" t="s">
        <v>148</v>
      </c>
      <c r="E150" s="227" t="s">
        <v>260</v>
      </c>
      <c r="F150" s="228" t="s">
        <v>261</v>
      </c>
      <c r="G150" s="229" t="s">
        <v>178</v>
      </c>
      <c r="H150" s="230">
        <v>103</v>
      </c>
      <c r="I150" s="231"/>
      <c r="J150" s="232">
        <f>ROUND(I150*H150,2)</f>
        <v>0</v>
      </c>
      <c r="K150" s="228" t="s">
        <v>152</v>
      </c>
      <c r="L150" s="44"/>
      <c r="M150" s="233" t="s">
        <v>1</v>
      </c>
      <c r="N150" s="234" t="s">
        <v>41</v>
      </c>
      <c r="O150" s="91"/>
      <c r="P150" s="235">
        <f>O150*H150</f>
        <v>0</v>
      </c>
      <c r="Q150" s="235">
        <v>0.1554</v>
      </c>
      <c r="R150" s="235">
        <f>Q150*H150</f>
        <v>16.0062</v>
      </c>
      <c r="S150" s="235">
        <v>0</v>
      </c>
      <c r="T150" s="236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7" t="s">
        <v>153</v>
      </c>
      <c r="AT150" s="237" t="s">
        <v>148</v>
      </c>
      <c r="AU150" s="237" t="s">
        <v>85</v>
      </c>
      <c r="AY150" s="17" t="s">
        <v>146</v>
      </c>
      <c r="BE150" s="238">
        <f>IF(N150="základní",J150,0)</f>
        <v>0</v>
      </c>
      <c r="BF150" s="238">
        <f>IF(N150="snížená",J150,0)</f>
        <v>0</v>
      </c>
      <c r="BG150" s="238">
        <f>IF(N150="zákl. přenesená",J150,0)</f>
        <v>0</v>
      </c>
      <c r="BH150" s="238">
        <f>IF(N150="sníž. přenesená",J150,0)</f>
        <v>0</v>
      </c>
      <c r="BI150" s="238">
        <f>IF(N150="nulová",J150,0)</f>
        <v>0</v>
      </c>
      <c r="BJ150" s="17" t="s">
        <v>83</v>
      </c>
      <c r="BK150" s="238">
        <f>ROUND(I150*H150,2)</f>
        <v>0</v>
      </c>
      <c r="BL150" s="17" t="s">
        <v>153</v>
      </c>
      <c r="BM150" s="237" t="s">
        <v>262</v>
      </c>
    </row>
    <row r="151" spans="1:65" s="2" customFormat="1" ht="16.5" customHeight="1">
      <c r="A151" s="38"/>
      <c r="B151" s="39"/>
      <c r="C151" s="267" t="s">
        <v>210</v>
      </c>
      <c r="D151" s="267" t="s">
        <v>230</v>
      </c>
      <c r="E151" s="268" t="s">
        <v>263</v>
      </c>
      <c r="F151" s="269" t="s">
        <v>264</v>
      </c>
      <c r="G151" s="270" t="s">
        <v>178</v>
      </c>
      <c r="H151" s="271">
        <v>103</v>
      </c>
      <c r="I151" s="272"/>
      <c r="J151" s="273">
        <f>ROUND(I151*H151,2)</f>
        <v>0</v>
      </c>
      <c r="K151" s="269" t="s">
        <v>152</v>
      </c>
      <c r="L151" s="274"/>
      <c r="M151" s="275" t="s">
        <v>1</v>
      </c>
      <c r="N151" s="276" t="s">
        <v>41</v>
      </c>
      <c r="O151" s="91"/>
      <c r="P151" s="235">
        <f>O151*H151</f>
        <v>0</v>
      </c>
      <c r="Q151" s="235">
        <v>0.08</v>
      </c>
      <c r="R151" s="235">
        <f>Q151*H151</f>
        <v>8.24</v>
      </c>
      <c r="S151" s="235">
        <v>0</v>
      </c>
      <c r="T151" s="236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7" t="s">
        <v>188</v>
      </c>
      <c r="AT151" s="237" t="s">
        <v>230</v>
      </c>
      <c r="AU151" s="237" t="s">
        <v>85</v>
      </c>
      <c r="AY151" s="17" t="s">
        <v>146</v>
      </c>
      <c r="BE151" s="238">
        <f>IF(N151="základní",J151,0)</f>
        <v>0</v>
      </c>
      <c r="BF151" s="238">
        <f>IF(N151="snížená",J151,0)</f>
        <v>0</v>
      </c>
      <c r="BG151" s="238">
        <f>IF(N151="zákl. přenesená",J151,0)</f>
        <v>0</v>
      </c>
      <c r="BH151" s="238">
        <f>IF(N151="sníž. přenesená",J151,0)</f>
        <v>0</v>
      </c>
      <c r="BI151" s="238">
        <f>IF(N151="nulová",J151,0)</f>
        <v>0</v>
      </c>
      <c r="BJ151" s="17" t="s">
        <v>83</v>
      </c>
      <c r="BK151" s="238">
        <f>ROUND(I151*H151,2)</f>
        <v>0</v>
      </c>
      <c r="BL151" s="17" t="s">
        <v>153</v>
      </c>
      <c r="BM151" s="237" t="s">
        <v>265</v>
      </c>
    </row>
    <row r="152" spans="1:65" s="2" customFormat="1" ht="33" customHeight="1">
      <c r="A152" s="38"/>
      <c r="B152" s="39"/>
      <c r="C152" s="226" t="s">
        <v>266</v>
      </c>
      <c r="D152" s="226" t="s">
        <v>148</v>
      </c>
      <c r="E152" s="227" t="s">
        <v>260</v>
      </c>
      <c r="F152" s="228" t="s">
        <v>261</v>
      </c>
      <c r="G152" s="229" t="s">
        <v>178</v>
      </c>
      <c r="H152" s="230">
        <v>24</v>
      </c>
      <c r="I152" s="231"/>
      <c r="J152" s="232">
        <f>ROUND(I152*H152,2)</f>
        <v>0</v>
      </c>
      <c r="K152" s="228" t="s">
        <v>152</v>
      </c>
      <c r="L152" s="44"/>
      <c r="M152" s="233" t="s">
        <v>1</v>
      </c>
      <c r="N152" s="234" t="s">
        <v>41</v>
      </c>
      <c r="O152" s="91"/>
      <c r="P152" s="235">
        <f>O152*H152</f>
        <v>0</v>
      </c>
      <c r="Q152" s="235">
        <v>0.1554</v>
      </c>
      <c r="R152" s="235">
        <f>Q152*H152</f>
        <v>3.7296000000000005</v>
      </c>
      <c r="S152" s="235">
        <v>0</v>
      </c>
      <c r="T152" s="23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7" t="s">
        <v>153</v>
      </c>
      <c r="AT152" s="237" t="s">
        <v>148</v>
      </c>
      <c r="AU152" s="237" t="s">
        <v>85</v>
      </c>
      <c r="AY152" s="17" t="s">
        <v>146</v>
      </c>
      <c r="BE152" s="238">
        <f>IF(N152="základní",J152,0)</f>
        <v>0</v>
      </c>
      <c r="BF152" s="238">
        <f>IF(N152="snížená",J152,0)</f>
        <v>0</v>
      </c>
      <c r="BG152" s="238">
        <f>IF(N152="zákl. přenesená",J152,0)</f>
        <v>0</v>
      </c>
      <c r="BH152" s="238">
        <f>IF(N152="sníž. přenesená",J152,0)</f>
        <v>0</v>
      </c>
      <c r="BI152" s="238">
        <f>IF(N152="nulová",J152,0)</f>
        <v>0</v>
      </c>
      <c r="BJ152" s="17" t="s">
        <v>83</v>
      </c>
      <c r="BK152" s="238">
        <f>ROUND(I152*H152,2)</f>
        <v>0</v>
      </c>
      <c r="BL152" s="17" t="s">
        <v>153</v>
      </c>
      <c r="BM152" s="237" t="s">
        <v>267</v>
      </c>
    </row>
    <row r="153" spans="1:65" s="2" customFormat="1" ht="24.15" customHeight="1">
      <c r="A153" s="38"/>
      <c r="B153" s="39"/>
      <c r="C153" s="267" t="s">
        <v>8</v>
      </c>
      <c r="D153" s="267" t="s">
        <v>230</v>
      </c>
      <c r="E153" s="268" t="s">
        <v>268</v>
      </c>
      <c r="F153" s="269" t="s">
        <v>269</v>
      </c>
      <c r="G153" s="270" t="s">
        <v>178</v>
      </c>
      <c r="H153" s="271">
        <v>24</v>
      </c>
      <c r="I153" s="272"/>
      <c r="J153" s="273">
        <f>ROUND(I153*H153,2)</f>
        <v>0</v>
      </c>
      <c r="K153" s="269" t="s">
        <v>152</v>
      </c>
      <c r="L153" s="274"/>
      <c r="M153" s="275" t="s">
        <v>1</v>
      </c>
      <c r="N153" s="276" t="s">
        <v>41</v>
      </c>
      <c r="O153" s="91"/>
      <c r="P153" s="235">
        <f>O153*H153</f>
        <v>0</v>
      </c>
      <c r="Q153" s="235">
        <v>0.0483</v>
      </c>
      <c r="R153" s="235">
        <f>Q153*H153</f>
        <v>1.1592</v>
      </c>
      <c r="S153" s="235">
        <v>0</v>
      </c>
      <c r="T153" s="236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7" t="s">
        <v>188</v>
      </c>
      <c r="AT153" s="237" t="s">
        <v>230</v>
      </c>
      <c r="AU153" s="237" t="s">
        <v>85</v>
      </c>
      <c r="AY153" s="17" t="s">
        <v>146</v>
      </c>
      <c r="BE153" s="238">
        <f>IF(N153="základní",J153,0)</f>
        <v>0</v>
      </c>
      <c r="BF153" s="238">
        <f>IF(N153="snížená",J153,0)</f>
        <v>0</v>
      </c>
      <c r="BG153" s="238">
        <f>IF(N153="zákl. přenesená",J153,0)</f>
        <v>0</v>
      </c>
      <c r="BH153" s="238">
        <f>IF(N153="sníž. přenesená",J153,0)</f>
        <v>0</v>
      </c>
      <c r="BI153" s="238">
        <f>IF(N153="nulová",J153,0)</f>
        <v>0</v>
      </c>
      <c r="BJ153" s="17" t="s">
        <v>83</v>
      </c>
      <c r="BK153" s="238">
        <f>ROUND(I153*H153,2)</f>
        <v>0</v>
      </c>
      <c r="BL153" s="17" t="s">
        <v>153</v>
      </c>
      <c r="BM153" s="237" t="s">
        <v>270</v>
      </c>
    </row>
    <row r="154" spans="1:65" s="2" customFormat="1" ht="33" customHeight="1">
      <c r="A154" s="38"/>
      <c r="B154" s="39"/>
      <c r="C154" s="226" t="s">
        <v>271</v>
      </c>
      <c r="D154" s="226" t="s">
        <v>148</v>
      </c>
      <c r="E154" s="227" t="s">
        <v>260</v>
      </c>
      <c r="F154" s="228" t="s">
        <v>261</v>
      </c>
      <c r="G154" s="229" t="s">
        <v>178</v>
      </c>
      <c r="H154" s="230">
        <v>14</v>
      </c>
      <c r="I154" s="231"/>
      <c r="J154" s="232">
        <f>ROUND(I154*H154,2)</f>
        <v>0</v>
      </c>
      <c r="K154" s="228" t="s">
        <v>152</v>
      </c>
      <c r="L154" s="44"/>
      <c r="M154" s="233" t="s">
        <v>1</v>
      </c>
      <c r="N154" s="234" t="s">
        <v>41</v>
      </c>
      <c r="O154" s="91"/>
      <c r="P154" s="235">
        <f>O154*H154</f>
        <v>0</v>
      </c>
      <c r="Q154" s="235">
        <v>0.1554</v>
      </c>
      <c r="R154" s="235">
        <f>Q154*H154</f>
        <v>2.1756</v>
      </c>
      <c r="S154" s="235">
        <v>0</v>
      </c>
      <c r="T154" s="23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7" t="s">
        <v>153</v>
      </c>
      <c r="AT154" s="237" t="s">
        <v>148</v>
      </c>
      <c r="AU154" s="237" t="s">
        <v>85</v>
      </c>
      <c r="AY154" s="17" t="s">
        <v>146</v>
      </c>
      <c r="BE154" s="238">
        <f>IF(N154="základní",J154,0)</f>
        <v>0</v>
      </c>
      <c r="BF154" s="238">
        <f>IF(N154="snížená",J154,0)</f>
        <v>0</v>
      </c>
      <c r="BG154" s="238">
        <f>IF(N154="zákl. přenesená",J154,0)</f>
        <v>0</v>
      </c>
      <c r="BH154" s="238">
        <f>IF(N154="sníž. přenesená",J154,0)</f>
        <v>0</v>
      </c>
      <c r="BI154" s="238">
        <f>IF(N154="nulová",J154,0)</f>
        <v>0</v>
      </c>
      <c r="BJ154" s="17" t="s">
        <v>83</v>
      </c>
      <c r="BK154" s="238">
        <f>ROUND(I154*H154,2)</f>
        <v>0</v>
      </c>
      <c r="BL154" s="17" t="s">
        <v>153</v>
      </c>
      <c r="BM154" s="237" t="s">
        <v>272</v>
      </c>
    </row>
    <row r="155" spans="1:65" s="2" customFormat="1" ht="24.15" customHeight="1">
      <c r="A155" s="38"/>
      <c r="B155" s="39"/>
      <c r="C155" s="267" t="s">
        <v>273</v>
      </c>
      <c r="D155" s="267" t="s">
        <v>230</v>
      </c>
      <c r="E155" s="268" t="s">
        <v>274</v>
      </c>
      <c r="F155" s="269" t="s">
        <v>275</v>
      </c>
      <c r="G155" s="270" t="s">
        <v>178</v>
      </c>
      <c r="H155" s="271">
        <v>14</v>
      </c>
      <c r="I155" s="272"/>
      <c r="J155" s="273">
        <f>ROUND(I155*H155,2)</f>
        <v>0</v>
      </c>
      <c r="K155" s="269" t="s">
        <v>152</v>
      </c>
      <c r="L155" s="274"/>
      <c r="M155" s="275" t="s">
        <v>1</v>
      </c>
      <c r="N155" s="276" t="s">
        <v>41</v>
      </c>
      <c r="O155" s="91"/>
      <c r="P155" s="235">
        <f>O155*H155</f>
        <v>0</v>
      </c>
      <c r="Q155" s="235">
        <v>0.06567</v>
      </c>
      <c r="R155" s="235">
        <f>Q155*H155</f>
        <v>0.9193800000000001</v>
      </c>
      <c r="S155" s="235">
        <v>0</v>
      </c>
      <c r="T155" s="23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7" t="s">
        <v>188</v>
      </c>
      <c r="AT155" s="237" t="s">
        <v>230</v>
      </c>
      <c r="AU155" s="237" t="s">
        <v>85</v>
      </c>
      <c r="AY155" s="17" t="s">
        <v>146</v>
      </c>
      <c r="BE155" s="238">
        <f>IF(N155="základní",J155,0)</f>
        <v>0</v>
      </c>
      <c r="BF155" s="238">
        <f>IF(N155="snížená",J155,0)</f>
        <v>0</v>
      </c>
      <c r="BG155" s="238">
        <f>IF(N155="zákl. přenesená",J155,0)</f>
        <v>0</v>
      </c>
      <c r="BH155" s="238">
        <f>IF(N155="sníž. přenesená",J155,0)</f>
        <v>0</v>
      </c>
      <c r="BI155" s="238">
        <f>IF(N155="nulová",J155,0)</f>
        <v>0</v>
      </c>
      <c r="BJ155" s="17" t="s">
        <v>83</v>
      </c>
      <c r="BK155" s="238">
        <f>ROUND(I155*H155,2)</f>
        <v>0</v>
      </c>
      <c r="BL155" s="17" t="s">
        <v>153</v>
      </c>
      <c r="BM155" s="237" t="s">
        <v>276</v>
      </c>
    </row>
    <row r="156" spans="1:65" s="2" customFormat="1" ht="33" customHeight="1">
      <c r="A156" s="38"/>
      <c r="B156" s="39"/>
      <c r="C156" s="226" t="s">
        <v>277</v>
      </c>
      <c r="D156" s="226" t="s">
        <v>148</v>
      </c>
      <c r="E156" s="227" t="s">
        <v>278</v>
      </c>
      <c r="F156" s="228" t="s">
        <v>279</v>
      </c>
      <c r="G156" s="229" t="s">
        <v>178</v>
      </c>
      <c r="H156" s="230">
        <v>30</v>
      </c>
      <c r="I156" s="231"/>
      <c r="J156" s="232">
        <f>ROUND(I156*H156,2)</f>
        <v>0</v>
      </c>
      <c r="K156" s="228" t="s">
        <v>152</v>
      </c>
      <c r="L156" s="44"/>
      <c r="M156" s="233" t="s">
        <v>1</v>
      </c>
      <c r="N156" s="234" t="s">
        <v>41</v>
      </c>
      <c r="O156" s="91"/>
      <c r="P156" s="235">
        <f>O156*H156</f>
        <v>0</v>
      </c>
      <c r="Q156" s="235">
        <v>0.1295</v>
      </c>
      <c r="R156" s="235">
        <f>Q156*H156</f>
        <v>3.8850000000000002</v>
      </c>
      <c r="S156" s="235">
        <v>0</v>
      </c>
      <c r="T156" s="236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7" t="s">
        <v>153</v>
      </c>
      <c r="AT156" s="237" t="s">
        <v>148</v>
      </c>
      <c r="AU156" s="237" t="s">
        <v>85</v>
      </c>
      <c r="AY156" s="17" t="s">
        <v>146</v>
      </c>
      <c r="BE156" s="238">
        <f>IF(N156="základní",J156,0)</f>
        <v>0</v>
      </c>
      <c r="BF156" s="238">
        <f>IF(N156="snížená",J156,0)</f>
        <v>0</v>
      </c>
      <c r="BG156" s="238">
        <f>IF(N156="zákl. přenesená",J156,0)</f>
        <v>0</v>
      </c>
      <c r="BH156" s="238">
        <f>IF(N156="sníž. přenesená",J156,0)</f>
        <v>0</v>
      </c>
      <c r="BI156" s="238">
        <f>IF(N156="nulová",J156,0)</f>
        <v>0</v>
      </c>
      <c r="BJ156" s="17" t="s">
        <v>83</v>
      </c>
      <c r="BK156" s="238">
        <f>ROUND(I156*H156,2)</f>
        <v>0</v>
      </c>
      <c r="BL156" s="17" t="s">
        <v>153</v>
      </c>
      <c r="BM156" s="237" t="s">
        <v>280</v>
      </c>
    </row>
    <row r="157" spans="1:65" s="2" customFormat="1" ht="16.5" customHeight="1">
      <c r="A157" s="38"/>
      <c r="B157" s="39"/>
      <c r="C157" s="267" t="s">
        <v>281</v>
      </c>
      <c r="D157" s="267" t="s">
        <v>230</v>
      </c>
      <c r="E157" s="268" t="s">
        <v>282</v>
      </c>
      <c r="F157" s="269" t="s">
        <v>283</v>
      </c>
      <c r="G157" s="270" t="s">
        <v>178</v>
      </c>
      <c r="H157" s="271">
        <v>30</v>
      </c>
      <c r="I157" s="272"/>
      <c r="J157" s="273">
        <f>ROUND(I157*H157,2)</f>
        <v>0</v>
      </c>
      <c r="K157" s="269" t="s">
        <v>152</v>
      </c>
      <c r="L157" s="274"/>
      <c r="M157" s="275" t="s">
        <v>1</v>
      </c>
      <c r="N157" s="276" t="s">
        <v>41</v>
      </c>
      <c r="O157" s="91"/>
      <c r="P157" s="235">
        <f>O157*H157</f>
        <v>0</v>
      </c>
      <c r="Q157" s="235">
        <v>0.046</v>
      </c>
      <c r="R157" s="235">
        <f>Q157*H157</f>
        <v>1.38</v>
      </c>
      <c r="S157" s="235">
        <v>0</v>
      </c>
      <c r="T157" s="236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7" t="s">
        <v>188</v>
      </c>
      <c r="AT157" s="237" t="s">
        <v>230</v>
      </c>
      <c r="AU157" s="237" t="s">
        <v>85</v>
      </c>
      <c r="AY157" s="17" t="s">
        <v>146</v>
      </c>
      <c r="BE157" s="238">
        <f>IF(N157="základní",J157,0)</f>
        <v>0</v>
      </c>
      <c r="BF157" s="238">
        <f>IF(N157="snížená",J157,0)</f>
        <v>0</v>
      </c>
      <c r="BG157" s="238">
        <f>IF(N157="zákl. přenesená",J157,0)</f>
        <v>0</v>
      </c>
      <c r="BH157" s="238">
        <f>IF(N157="sníž. přenesená",J157,0)</f>
        <v>0</v>
      </c>
      <c r="BI157" s="238">
        <f>IF(N157="nulová",J157,0)</f>
        <v>0</v>
      </c>
      <c r="BJ157" s="17" t="s">
        <v>83</v>
      </c>
      <c r="BK157" s="238">
        <f>ROUND(I157*H157,2)</f>
        <v>0</v>
      </c>
      <c r="BL157" s="17" t="s">
        <v>153</v>
      </c>
      <c r="BM157" s="237" t="s">
        <v>284</v>
      </c>
    </row>
    <row r="158" spans="1:65" s="2" customFormat="1" ht="24.15" customHeight="1">
      <c r="A158" s="38"/>
      <c r="B158" s="39"/>
      <c r="C158" s="226" t="s">
        <v>285</v>
      </c>
      <c r="D158" s="226" t="s">
        <v>148</v>
      </c>
      <c r="E158" s="227" t="s">
        <v>286</v>
      </c>
      <c r="F158" s="228" t="s">
        <v>287</v>
      </c>
      <c r="G158" s="229" t="s">
        <v>288</v>
      </c>
      <c r="H158" s="230">
        <v>10.26</v>
      </c>
      <c r="I158" s="231"/>
      <c r="J158" s="232">
        <f>ROUND(I158*H158,2)</f>
        <v>0</v>
      </c>
      <c r="K158" s="228" t="s">
        <v>152</v>
      </c>
      <c r="L158" s="44"/>
      <c r="M158" s="233" t="s">
        <v>1</v>
      </c>
      <c r="N158" s="234" t="s">
        <v>41</v>
      </c>
      <c r="O158" s="91"/>
      <c r="P158" s="235">
        <f>O158*H158</f>
        <v>0</v>
      </c>
      <c r="Q158" s="235">
        <v>2.25634</v>
      </c>
      <c r="R158" s="235">
        <f>Q158*H158</f>
        <v>23.150048399999996</v>
      </c>
      <c r="S158" s="235">
        <v>0</v>
      </c>
      <c r="T158" s="23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7" t="s">
        <v>153</v>
      </c>
      <c r="AT158" s="237" t="s">
        <v>148</v>
      </c>
      <c r="AU158" s="237" t="s">
        <v>85</v>
      </c>
      <c r="AY158" s="17" t="s">
        <v>146</v>
      </c>
      <c r="BE158" s="238">
        <f>IF(N158="základní",J158,0)</f>
        <v>0</v>
      </c>
      <c r="BF158" s="238">
        <f>IF(N158="snížená",J158,0)</f>
        <v>0</v>
      </c>
      <c r="BG158" s="238">
        <f>IF(N158="zákl. přenesená",J158,0)</f>
        <v>0</v>
      </c>
      <c r="BH158" s="238">
        <f>IF(N158="sníž. přenesená",J158,0)</f>
        <v>0</v>
      </c>
      <c r="BI158" s="238">
        <f>IF(N158="nulová",J158,0)</f>
        <v>0</v>
      </c>
      <c r="BJ158" s="17" t="s">
        <v>83</v>
      </c>
      <c r="BK158" s="238">
        <f>ROUND(I158*H158,2)</f>
        <v>0</v>
      </c>
      <c r="BL158" s="17" t="s">
        <v>153</v>
      </c>
      <c r="BM158" s="237" t="s">
        <v>289</v>
      </c>
    </row>
    <row r="159" spans="1:51" s="13" customFormat="1" ht="12">
      <c r="A159" s="13"/>
      <c r="B159" s="239"/>
      <c r="C159" s="240"/>
      <c r="D159" s="241" t="s">
        <v>169</v>
      </c>
      <c r="E159" s="242" t="s">
        <v>1</v>
      </c>
      <c r="F159" s="243" t="s">
        <v>290</v>
      </c>
      <c r="G159" s="240"/>
      <c r="H159" s="244">
        <v>10.26</v>
      </c>
      <c r="I159" s="245"/>
      <c r="J159" s="240"/>
      <c r="K159" s="240"/>
      <c r="L159" s="246"/>
      <c r="M159" s="247"/>
      <c r="N159" s="248"/>
      <c r="O159" s="248"/>
      <c r="P159" s="248"/>
      <c r="Q159" s="248"/>
      <c r="R159" s="248"/>
      <c r="S159" s="248"/>
      <c r="T159" s="24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0" t="s">
        <v>169</v>
      </c>
      <c r="AU159" s="250" t="s">
        <v>85</v>
      </c>
      <c r="AV159" s="13" t="s">
        <v>85</v>
      </c>
      <c r="AW159" s="13" t="s">
        <v>32</v>
      </c>
      <c r="AX159" s="13" t="s">
        <v>83</v>
      </c>
      <c r="AY159" s="250" t="s">
        <v>146</v>
      </c>
    </row>
    <row r="160" spans="1:63" s="12" customFormat="1" ht="22.8" customHeight="1">
      <c r="A160" s="12"/>
      <c r="B160" s="210"/>
      <c r="C160" s="211"/>
      <c r="D160" s="212" t="s">
        <v>75</v>
      </c>
      <c r="E160" s="224" t="s">
        <v>291</v>
      </c>
      <c r="F160" s="224" t="s">
        <v>292</v>
      </c>
      <c r="G160" s="211"/>
      <c r="H160" s="211"/>
      <c r="I160" s="214"/>
      <c r="J160" s="225">
        <f>BK160</f>
        <v>0</v>
      </c>
      <c r="K160" s="211"/>
      <c r="L160" s="216"/>
      <c r="M160" s="217"/>
      <c r="N160" s="218"/>
      <c r="O160" s="218"/>
      <c r="P160" s="219">
        <f>P161</f>
        <v>0</v>
      </c>
      <c r="Q160" s="218"/>
      <c r="R160" s="219">
        <f>R161</f>
        <v>0</v>
      </c>
      <c r="S160" s="218"/>
      <c r="T160" s="220">
        <f>T161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21" t="s">
        <v>83</v>
      </c>
      <c r="AT160" s="222" t="s">
        <v>75</v>
      </c>
      <c r="AU160" s="222" t="s">
        <v>83</v>
      </c>
      <c r="AY160" s="221" t="s">
        <v>146</v>
      </c>
      <c r="BK160" s="223">
        <f>BK161</f>
        <v>0</v>
      </c>
    </row>
    <row r="161" spans="1:65" s="2" customFormat="1" ht="24.15" customHeight="1">
      <c r="A161" s="38"/>
      <c r="B161" s="39"/>
      <c r="C161" s="226" t="s">
        <v>7</v>
      </c>
      <c r="D161" s="226" t="s">
        <v>148</v>
      </c>
      <c r="E161" s="227" t="s">
        <v>293</v>
      </c>
      <c r="F161" s="228" t="s">
        <v>294</v>
      </c>
      <c r="G161" s="229" t="s">
        <v>186</v>
      </c>
      <c r="H161" s="230">
        <v>395.629</v>
      </c>
      <c r="I161" s="231"/>
      <c r="J161" s="232">
        <f>ROUND(I161*H161,2)</f>
        <v>0</v>
      </c>
      <c r="K161" s="228" t="s">
        <v>152</v>
      </c>
      <c r="L161" s="44"/>
      <c r="M161" s="262" t="s">
        <v>1</v>
      </c>
      <c r="N161" s="263" t="s">
        <v>41</v>
      </c>
      <c r="O161" s="264"/>
      <c r="P161" s="265">
        <f>O161*H161</f>
        <v>0</v>
      </c>
      <c r="Q161" s="265">
        <v>0</v>
      </c>
      <c r="R161" s="265">
        <f>Q161*H161</f>
        <v>0</v>
      </c>
      <c r="S161" s="265">
        <v>0</v>
      </c>
      <c r="T161" s="266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7" t="s">
        <v>153</v>
      </c>
      <c r="AT161" s="237" t="s">
        <v>148</v>
      </c>
      <c r="AU161" s="237" t="s">
        <v>85</v>
      </c>
      <c r="AY161" s="17" t="s">
        <v>146</v>
      </c>
      <c r="BE161" s="238">
        <f>IF(N161="základní",J161,0)</f>
        <v>0</v>
      </c>
      <c r="BF161" s="238">
        <f>IF(N161="snížená",J161,0)</f>
        <v>0</v>
      </c>
      <c r="BG161" s="238">
        <f>IF(N161="zákl. přenesená",J161,0)</f>
        <v>0</v>
      </c>
      <c r="BH161" s="238">
        <f>IF(N161="sníž. přenesená",J161,0)</f>
        <v>0</v>
      </c>
      <c r="BI161" s="238">
        <f>IF(N161="nulová",J161,0)</f>
        <v>0</v>
      </c>
      <c r="BJ161" s="17" t="s">
        <v>83</v>
      </c>
      <c r="BK161" s="238">
        <f>ROUND(I161*H161,2)</f>
        <v>0</v>
      </c>
      <c r="BL161" s="17" t="s">
        <v>153</v>
      </c>
      <c r="BM161" s="237" t="s">
        <v>295</v>
      </c>
    </row>
    <row r="162" spans="1:31" s="2" customFormat="1" ht="6.95" customHeight="1">
      <c r="A162" s="38"/>
      <c r="B162" s="66"/>
      <c r="C162" s="67"/>
      <c r="D162" s="67"/>
      <c r="E162" s="67"/>
      <c r="F162" s="67"/>
      <c r="G162" s="67"/>
      <c r="H162" s="67"/>
      <c r="I162" s="67"/>
      <c r="J162" s="67"/>
      <c r="K162" s="67"/>
      <c r="L162" s="44"/>
      <c r="M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</row>
  </sheetData>
  <sheetProtection password="CC35" sheet="1" objects="1" scenarios="1" formatColumns="0" formatRows="0" autoFilter="0"/>
  <autoFilter ref="C125:K16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96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</row>
    <row r="4" spans="2:46" s="1" customFormat="1" ht="24.95" customHeight="1">
      <c r="B4" s="20"/>
      <c r="D4" s="148" t="s">
        <v>118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26.25" customHeight="1">
      <c r="B7" s="20"/>
      <c r="E7" s="151" t="str">
        <f>'Rekapitulace stavby'!K6</f>
        <v xml:space="preserve">Revitalizace  Masarykova náměstí v Konici - rekonstrukce chodníků kolem silnice II.třídy</v>
      </c>
      <c r="F7" s="150"/>
      <c r="G7" s="150"/>
      <c r="H7" s="150"/>
      <c r="L7" s="20"/>
    </row>
    <row r="8" spans="2:12" s="1" customFormat="1" ht="12" customHeight="1">
      <c r="B8" s="20"/>
      <c r="D8" s="150" t="s">
        <v>119</v>
      </c>
      <c r="L8" s="20"/>
    </row>
    <row r="9" spans="1:31" s="2" customFormat="1" ht="16.5" customHeight="1">
      <c r="A9" s="38"/>
      <c r="B9" s="44"/>
      <c r="C9" s="38"/>
      <c r="D9" s="38"/>
      <c r="E9" s="151" t="s">
        <v>120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121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30" customHeight="1">
      <c r="A11" s="38"/>
      <c r="B11" s="44"/>
      <c r="C11" s="38"/>
      <c r="D11" s="38"/>
      <c r="E11" s="152" t="s">
        <v>296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9. 12. 2023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34</v>
      </c>
      <c r="F26" s="38"/>
      <c r="G26" s="38"/>
      <c r="H26" s="38"/>
      <c r="I26" s="150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36</v>
      </c>
      <c r="E32" s="38"/>
      <c r="F32" s="38"/>
      <c r="G32" s="38"/>
      <c r="H32" s="38"/>
      <c r="I32" s="38"/>
      <c r="J32" s="160">
        <f>ROUND(J128,2)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38</v>
      </c>
      <c r="G34" s="38"/>
      <c r="H34" s="38"/>
      <c r="I34" s="161" t="s">
        <v>37</v>
      </c>
      <c r="J34" s="161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40</v>
      </c>
      <c r="E35" s="150" t="s">
        <v>41</v>
      </c>
      <c r="F35" s="163">
        <f>ROUND((SUM(BE128:BE190)),2)</f>
        <v>0</v>
      </c>
      <c r="G35" s="38"/>
      <c r="H35" s="38"/>
      <c r="I35" s="164">
        <v>0.21</v>
      </c>
      <c r="J35" s="163">
        <f>ROUND(((SUM(BE128:BE190))*I35),2)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3">
        <f>ROUND((SUM(BF128:BF190)),2)</f>
        <v>0</v>
      </c>
      <c r="G36" s="38"/>
      <c r="H36" s="38"/>
      <c r="I36" s="164">
        <v>0.15</v>
      </c>
      <c r="J36" s="163">
        <f>ROUND(((SUM(BF128:BF190))*I36),2)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3">
        <f>ROUND((SUM(BG128:BG190)),2)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3">
        <f>ROUND((SUM(BH128:BH190)),2)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3">
        <f>ROUND((SUM(BI128:BI190)),2)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46</v>
      </c>
      <c r="E41" s="167"/>
      <c r="F41" s="167"/>
      <c r="G41" s="168" t="s">
        <v>47</v>
      </c>
      <c r="H41" s="169" t="s">
        <v>48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3" t="str">
        <f>E7</f>
        <v xml:space="preserve">Revitalizace  Masarykova náměstí v Konici - rekonstrukce chodníků kolem silnice II.třídy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119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120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121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30" customHeight="1">
      <c r="A89" s="38"/>
      <c r="B89" s="39"/>
      <c r="C89" s="40"/>
      <c r="D89" s="40"/>
      <c r="E89" s="76" t="str">
        <f>E11</f>
        <v xml:space="preserve">SO 103 - Chodníky a  SO 103 - sjezdy ( v profilu chodníku) - odvedení vlhkosti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Konice</v>
      </c>
      <c r="G91" s="40"/>
      <c r="H91" s="40"/>
      <c r="I91" s="32" t="s">
        <v>22</v>
      </c>
      <c r="J91" s="79" t="str">
        <f>IF(J14="","",J14)</f>
        <v>9. 12. 2023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Město Konice</v>
      </c>
      <c r="G93" s="40"/>
      <c r="H93" s="40"/>
      <c r="I93" s="32" t="s">
        <v>30</v>
      </c>
      <c r="J93" s="36" t="str">
        <f>E23</f>
        <v>Ing.Zdeněk Vitásek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>Martin Pniok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124</v>
      </c>
      <c r="D96" s="185"/>
      <c r="E96" s="185"/>
      <c r="F96" s="185"/>
      <c r="G96" s="185"/>
      <c r="H96" s="185"/>
      <c r="I96" s="185"/>
      <c r="J96" s="186" t="s">
        <v>125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126</v>
      </c>
      <c r="D98" s="40"/>
      <c r="E98" s="40"/>
      <c r="F98" s="40"/>
      <c r="G98" s="40"/>
      <c r="H98" s="40"/>
      <c r="I98" s="40"/>
      <c r="J98" s="110">
        <f>J128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127</v>
      </c>
    </row>
    <row r="99" spans="1:31" s="9" customFormat="1" ht="24.95" customHeight="1">
      <c r="A99" s="9"/>
      <c r="B99" s="188"/>
      <c r="C99" s="189"/>
      <c r="D99" s="190" t="s">
        <v>128</v>
      </c>
      <c r="E99" s="191"/>
      <c r="F99" s="191"/>
      <c r="G99" s="191"/>
      <c r="H99" s="191"/>
      <c r="I99" s="191"/>
      <c r="J99" s="192">
        <f>J129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129</v>
      </c>
      <c r="E100" s="196"/>
      <c r="F100" s="196"/>
      <c r="G100" s="196"/>
      <c r="H100" s="196"/>
      <c r="I100" s="196"/>
      <c r="J100" s="197">
        <f>J130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4"/>
      <c r="C101" s="133"/>
      <c r="D101" s="195" t="s">
        <v>297</v>
      </c>
      <c r="E101" s="196"/>
      <c r="F101" s="196"/>
      <c r="G101" s="196"/>
      <c r="H101" s="196"/>
      <c r="I101" s="196"/>
      <c r="J101" s="197">
        <f>J161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4"/>
      <c r="C102" s="133"/>
      <c r="D102" s="195" t="s">
        <v>217</v>
      </c>
      <c r="E102" s="196"/>
      <c r="F102" s="196"/>
      <c r="G102" s="196"/>
      <c r="H102" s="196"/>
      <c r="I102" s="196"/>
      <c r="J102" s="197">
        <f>J165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4"/>
      <c r="C103" s="133"/>
      <c r="D103" s="195" t="s">
        <v>218</v>
      </c>
      <c r="E103" s="196"/>
      <c r="F103" s="196"/>
      <c r="G103" s="196"/>
      <c r="H103" s="196"/>
      <c r="I103" s="196"/>
      <c r="J103" s="197">
        <f>J174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88"/>
      <c r="C104" s="189"/>
      <c r="D104" s="190" t="s">
        <v>298</v>
      </c>
      <c r="E104" s="191"/>
      <c r="F104" s="191"/>
      <c r="G104" s="191"/>
      <c r="H104" s="191"/>
      <c r="I104" s="191"/>
      <c r="J104" s="192">
        <f>J176</f>
        <v>0</v>
      </c>
      <c r="K104" s="189"/>
      <c r="L104" s="193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94"/>
      <c r="C105" s="133"/>
      <c r="D105" s="195" t="s">
        <v>299</v>
      </c>
      <c r="E105" s="196"/>
      <c r="F105" s="196"/>
      <c r="G105" s="196"/>
      <c r="H105" s="196"/>
      <c r="I105" s="196"/>
      <c r="J105" s="197">
        <f>J177</f>
        <v>0</v>
      </c>
      <c r="K105" s="133"/>
      <c r="L105" s="19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4"/>
      <c r="C106" s="133"/>
      <c r="D106" s="195" t="s">
        <v>300</v>
      </c>
      <c r="E106" s="196"/>
      <c r="F106" s="196"/>
      <c r="G106" s="196"/>
      <c r="H106" s="196"/>
      <c r="I106" s="196"/>
      <c r="J106" s="197">
        <f>J184</f>
        <v>0</v>
      </c>
      <c r="K106" s="133"/>
      <c r="L106" s="19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pans="1:31" s="2" customFormat="1" ht="6.95" customHeight="1">
      <c r="A112" s="38"/>
      <c r="B112" s="68"/>
      <c r="C112" s="69"/>
      <c r="D112" s="69"/>
      <c r="E112" s="69"/>
      <c r="F112" s="69"/>
      <c r="G112" s="69"/>
      <c r="H112" s="69"/>
      <c r="I112" s="69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4.95" customHeight="1">
      <c r="A113" s="38"/>
      <c r="B113" s="39"/>
      <c r="C113" s="23" t="s">
        <v>131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16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26.25" customHeight="1">
      <c r="A116" s="38"/>
      <c r="B116" s="39"/>
      <c r="C116" s="40"/>
      <c r="D116" s="40"/>
      <c r="E116" s="183" t="str">
        <f>E7</f>
        <v xml:space="preserve">Revitalizace  Masarykova náměstí v Konici - rekonstrukce chodníků kolem silnice II.třídy</v>
      </c>
      <c r="F116" s="32"/>
      <c r="G116" s="32"/>
      <c r="H116" s="32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2:12" s="1" customFormat="1" ht="12" customHeight="1">
      <c r="B117" s="21"/>
      <c r="C117" s="32" t="s">
        <v>119</v>
      </c>
      <c r="D117" s="22"/>
      <c r="E117" s="22"/>
      <c r="F117" s="22"/>
      <c r="G117" s="22"/>
      <c r="H117" s="22"/>
      <c r="I117" s="22"/>
      <c r="J117" s="22"/>
      <c r="K117" s="22"/>
      <c r="L117" s="20"/>
    </row>
    <row r="118" spans="1:31" s="2" customFormat="1" ht="16.5" customHeight="1">
      <c r="A118" s="38"/>
      <c r="B118" s="39"/>
      <c r="C118" s="40"/>
      <c r="D118" s="40"/>
      <c r="E118" s="183" t="s">
        <v>120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121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30" customHeight="1">
      <c r="A120" s="38"/>
      <c r="B120" s="39"/>
      <c r="C120" s="40"/>
      <c r="D120" s="40"/>
      <c r="E120" s="76" t="str">
        <f>E11</f>
        <v xml:space="preserve">SO 103 - Chodníky a  SO 103 - sjezdy ( v profilu chodníku) - odvedení vlhkosti</v>
      </c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20</v>
      </c>
      <c r="D122" s="40"/>
      <c r="E122" s="40"/>
      <c r="F122" s="27" t="str">
        <f>F14</f>
        <v>Konice</v>
      </c>
      <c r="G122" s="40"/>
      <c r="H122" s="40"/>
      <c r="I122" s="32" t="s">
        <v>22</v>
      </c>
      <c r="J122" s="79" t="str">
        <f>IF(J14="","",J14)</f>
        <v>9. 12. 2023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24</v>
      </c>
      <c r="D124" s="40"/>
      <c r="E124" s="40"/>
      <c r="F124" s="27" t="str">
        <f>E17</f>
        <v>Město Konice</v>
      </c>
      <c r="G124" s="40"/>
      <c r="H124" s="40"/>
      <c r="I124" s="32" t="s">
        <v>30</v>
      </c>
      <c r="J124" s="36" t="str">
        <f>E23</f>
        <v>Ing.Zdeněk Vitásek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28</v>
      </c>
      <c r="D125" s="40"/>
      <c r="E125" s="40"/>
      <c r="F125" s="27" t="str">
        <f>IF(E20="","",E20)</f>
        <v>Vyplň údaj</v>
      </c>
      <c r="G125" s="40"/>
      <c r="H125" s="40"/>
      <c r="I125" s="32" t="s">
        <v>33</v>
      </c>
      <c r="J125" s="36" t="str">
        <f>E26</f>
        <v>Martin Pniok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1" customFormat="1" ht="29.25" customHeight="1">
      <c r="A127" s="199"/>
      <c r="B127" s="200"/>
      <c r="C127" s="201" t="s">
        <v>132</v>
      </c>
      <c r="D127" s="202" t="s">
        <v>61</v>
      </c>
      <c r="E127" s="202" t="s">
        <v>57</v>
      </c>
      <c r="F127" s="202" t="s">
        <v>58</v>
      </c>
      <c r="G127" s="202" t="s">
        <v>133</v>
      </c>
      <c r="H127" s="202" t="s">
        <v>134</v>
      </c>
      <c r="I127" s="202" t="s">
        <v>135</v>
      </c>
      <c r="J127" s="202" t="s">
        <v>125</v>
      </c>
      <c r="K127" s="203" t="s">
        <v>136</v>
      </c>
      <c r="L127" s="204"/>
      <c r="M127" s="100" t="s">
        <v>1</v>
      </c>
      <c r="N127" s="101" t="s">
        <v>40</v>
      </c>
      <c r="O127" s="101" t="s">
        <v>137</v>
      </c>
      <c r="P127" s="101" t="s">
        <v>138</v>
      </c>
      <c r="Q127" s="101" t="s">
        <v>139</v>
      </c>
      <c r="R127" s="101" t="s">
        <v>140</v>
      </c>
      <c r="S127" s="101" t="s">
        <v>141</v>
      </c>
      <c r="T127" s="102" t="s">
        <v>142</v>
      </c>
      <c r="U127" s="199"/>
      <c r="V127" s="199"/>
      <c r="W127" s="199"/>
      <c r="X127" s="199"/>
      <c r="Y127" s="199"/>
      <c r="Z127" s="199"/>
      <c r="AA127" s="199"/>
      <c r="AB127" s="199"/>
      <c r="AC127" s="199"/>
      <c r="AD127" s="199"/>
      <c r="AE127" s="199"/>
    </row>
    <row r="128" spans="1:63" s="2" customFormat="1" ht="22.8" customHeight="1">
      <c r="A128" s="38"/>
      <c r="B128" s="39"/>
      <c r="C128" s="107" t="s">
        <v>143</v>
      </c>
      <c r="D128" s="40"/>
      <c r="E128" s="40"/>
      <c r="F128" s="40"/>
      <c r="G128" s="40"/>
      <c r="H128" s="40"/>
      <c r="I128" s="40"/>
      <c r="J128" s="205">
        <f>BK128</f>
        <v>0</v>
      </c>
      <c r="K128" s="40"/>
      <c r="L128" s="44"/>
      <c r="M128" s="103"/>
      <c r="N128" s="206"/>
      <c r="O128" s="104"/>
      <c r="P128" s="207">
        <f>P129+P176</f>
        <v>0</v>
      </c>
      <c r="Q128" s="104"/>
      <c r="R128" s="207">
        <f>R129+R176</f>
        <v>27.438835</v>
      </c>
      <c r="S128" s="104"/>
      <c r="T128" s="208">
        <f>T129+T176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75</v>
      </c>
      <c r="AU128" s="17" t="s">
        <v>127</v>
      </c>
      <c r="BK128" s="209">
        <f>BK129+BK176</f>
        <v>0</v>
      </c>
    </row>
    <row r="129" spans="1:63" s="12" customFormat="1" ht="25.9" customHeight="1">
      <c r="A129" s="12"/>
      <c r="B129" s="210"/>
      <c r="C129" s="211"/>
      <c r="D129" s="212" t="s">
        <v>75</v>
      </c>
      <c r="E129" s="213" t="s">
        <v>144</v>
      </c>
      <c r="F129" s="213" t="s">
        <v>145</v>
      </c>
      <c r="G129" s="211"/>
      <c r="H129" s="211"/>
      <c r="I129" s="214"/>
      <c r="J129" s="215">
        <f>BK129</f>
        <v>0</v>
      </c>
      <c r="K129" s="211"/>
      <c r="L129" s="216"/>
      <c r="M129" s="217"/>
      <c r="N129" s="218"/>
      <c r="O129" s="218"/>
      <c r="P129" s="219">
        <f>P130+P161+P165+P174</f>
        <v>0</v>
      </c>
      <c r="Q129" s="218"/>
      <c r="R129" s="219">
        <f>R130+R161+R165+R174</f>
        <v>27.317215</v>
      </c>
      <c r="S129" s="218"/>
      <c r="T129" s="220">
        <f>T130+T161+T165+T174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1" t="s">
        <v>83</v>
      </c>
      <c r="AT129" s="222" t="s">
        <v>75</v>
      </c>
      <c r="AU129" s="222" t="s">
        <v>76</v>
      </c>
      <c r="AY129" s="221" t="s">
        <v>146</v>
      </c>
      <c r="BK129" s="223">
        <f>BK130+BK161+BK165+BK174</f>
        <v>0</v>
      </c>
    </row>
    <row r="130" spans="1:63" s="12" customFormat="1" ht="22.8" customHeight="1">
      <c r="A130" s="12"/>
      <c r="B130" s="210"/>
      <c r="C130" s="211"/>
      <c r="D130" s="212" t="s">
        <v>75</v>
      </c>
      <c r="E130" s="224" t="s">
        <v>83</v>
      </c>
      <c r="F130" s="224" t="s">
        <v>147</v>
      </c>
      <c r="G130" s="211"/>
      <c r="H130" s="211"/>
      <c r="I130" s="214"/>
      <c r="J130" s="225">
        <f>BK130</f>
        <v>0</v>
      </c>
      <c r="K130" s="211"/>
      <c r="L130" s="216"/>
      <c r="M130" s="217"/>
      <c r="N130" s="218"/>
      <c r="O130" s="218"/>
      <c r="P130" s="219">
        <f>SUM(P131:P160)</f>
        <v>0</v>
      </c>
      <c r="Q130" s="218"/>
      <c r="R130" s="219">
        <f>SUM(R131:R160)</f>
        <v>22.02</v>
      </c>
      <c r="S130" s="218"/>
      <c r="T130" s="220">
        <f>SUM(T131:T160)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1" t="s">
        <v>83</v>
      </c>
      <c r="AT130" s="222" t="s">
        <v>75</v>
      </c>
      <c r="AU130" s="222" t="s">
        <v>83</v>
      </c>
      <c r="AY130" s="221" t="s">
        <v>146</v>
      </c>
      <c r="BK130" s="223">
        <f>SUM(BK131:BK160)</f>
        <v>0</v>
      </c>
    </row>
    <row r="131" spans="1:65" s="2" customFormat="1" ht="37.8" customHeight="1">
      <c r="A131" s="38"/>
      <c r="B131" s="39"/>
      <c r="C131" s="226" t="s">
        <v>83</v>
      </c>
      <c r="D131" s="226" t="s">
        <v>148</v>
      </c>
      <c r="E131" s="227" t="s">
        <v>301</v>
      </c>
      <c r="F131" s="228" t="s">
        <v>302</v>
      </c>
      <c r="G131" s="229" t="s">
        <v>288</v>
      </c>
      <c r="H131" s="230">
        <v>11.85</v>
      </c>
      <c r="I131" s="231"/>
      <c r="J131" s="232">
        <f>ROUND(I131*H131,2)</f>
        <v>0</v>
      </c>
      <c r="K131" s="228" t="s">
        <v>152</v>
      </c>
      <c r="L131" s="44"/>
      <c r="M131" s="233" t="s">
        <v>1</v>
      </c>
      <c r="N131" s="234" t="s">
        <v>41</v>
      </c>
      <c r="O131" s="91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7" t="s">
        <v>153</v>
      </c>
      <c r="AT131" s="237" t="s">
        <v>148</v>
      </c>
      <c r="AU131" s="237" t="s">
        <v>85</v>
      </c>
      <c r="AY131" s="17" t="s">
        <v>146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7" t="s">
        <v>83</v>
      </c>
      <c r="BK131" s="238">
        <f>ROUND(I131*H131,2)</f>
        <v>0</v>
      </c>
      <c r="BL131" s="17" t="s">
        <v>153</v>
      </c>
      <c r="BM131" s="237" t="s">
        <v>303</v>
      </c>
    </row>
    <row r="132" spans="1:51" s="15" customFormat="1" ht="12">
      <c r="A132" s="15"/>
      <c r="B132" s="277"/>
      <c r="C132" s="278"/>
      <c r="D132" s="241" t="s">
        <v>169</v>
      </c>
      <c r="E132" s="279" t="s">
        <v>1</v>
      </c>
      <c r="F132" s="280" t="s">
        <v>304</v>
      </c>
      <c r="G132" s="278"/>
      <c r="H132" s="279" t="s">
        <v>1</v>
      </c>
      <c r="I132" s="281"/>
      <c r="J132" s="278"/>
      <c r="K132" s="278"/>
      <c r="L132" s="282"/>
      <c r="M132" s="283"/>
      <c r="N132" s="284"/>
      <c r="O132" s="284"/>
      <c r="P132" s="284"/>
      <c r="Q132" s="284"/>
      <c r="R132" s="284"/>
      <c r="S132" s="284"/>
      <c r="T132" s="28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86" t="s">
        <v>169</v>
      </c>
      <c r="AU132" s="286" t="s">
        <v>85</v>
      </c>
      <c r="AV132" s="15" t="s">
        <v>83</v>
      </c>
      <c r="AW132" s="15" t="s">
        <v>32</v>
      </c>
      <c r="AX132" s="15" t="s">
        <v>76</v>
      </c>
      <c r="AY132" s="286" t="s">
        <v>146</v>
      </c>
    </row>
    <row r="133" spans="1:51" s="13" customFormat="1" ht="12">
      <c r="A133" s="13"/>
      <c r="B133" s="239"/>
      <c r="C133" s="240"/>
      <c r="D133" s="241" t="s">
        <v>169</v>
      </c>
      <c r="E133" s="242" t="s">
        <v>1</v>
      </c>
      <c r="F133" s="243" t="s">
        <v>305</v>
      </c>
      <c r="G133" s="240"/>
      <c r="H133" s="244">
        <v>5.13</v>
      </c>
      <c r="I133" s="245"/>
      <c r="J133" s="240"/>
      <c r="K133" s="240"/>
      <c r="L133" s="246"/>
      <c r="M133" s="247"/>
      <c r="N133" s="248"/>
      <c r="O133" s="248"/>
      <c r="P133" s="248"/>
      <c r="Q133" s="248"/>
      <c r="R133" s="248"/>
      <c r="S133" s="248"/>
      <c r="T133" s="249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0" t="s">
        <v>169</v>
      </c>
      <c r="AU133" s="250" t="s">
        <v>85</v>
      </c>
      <c r="AV133" s="13" t="s">
        <v>85</v>
      </c>
      <c r="AW133" s="13" t="s">
        <v>32</v>
      </c>
      <c r="AX133" s="13" t="s">
        <v>76</v>
      </c>
      <c r="AY133" s="250" t="s">
        <v>146</v>
      </c>
    </row>
    <row r="134" spans="1:51" s="15" customFormat="1" ht="12">
      <c r="A134" s="15"/>
      <c r="B134" s="277"/>
      <c r="C134" s="278"/>
      <c r="D134" s="241" t="s">
        <v>169</v>
      </c>
      <c r="E134" s="279" t="s">
        <v>1</v>
      </c>
      <c r="F134" s="280" t="s">
        <v>306</v>
      </c>
      <c r="G134" s="278"/>
      <c r="H134" s="279" t="s">
        <v>1</v>
      </c>
      <c r="I134" s="281"/>
      <c r="J134" s="278"/>
      <c r="K134" s="278"/>
      <c r="L134" s="282"/>
      <c r="M134" s="283"/>
      <c r="N134" s="284"/>
      <c r="O134" s="284"/>
      <c r="P134" s="284"/>
      <c r="Q134" s="284"/>
      <c r="R134" s="284"/>
      <c r="S134" s="284"/>
      <c r="T134" s="28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86" t="s">
        <v>169</v>
      </c>
      <c r="AU134" s="286" t="s">
        <v>85</v>
      </c>
      <c r="AV134" s="15" t="s">
        <v>83</v>
      </c>
      <c r="AW134" s="15" t="s">
        <v>32</v>
      </c>
      <c r="AX134" s="15" t="s">
        <v>76</v>
      </c>
      <c r="AY134" s="286" t="s">
        <v>146</v>
      </c>
    </row>
    <row r="135" spans="1:51" s="13" customFormat="1" ht="12">
      <c r="A135" s="13"/>
      <c r="B135" s="239"/>
      <c r="C135" s="240"/>
      <c r="D135" s="241" t="s">
        <v>169</v>
      </c>
      <c r="E135" s="242" t="s">
        <v>1</v>
      </c>
      <c r="F135" s="243" t="s">
        <v>307</v>
      </c>
      <c r="G135" s="240"/>
      <c r="H135" s="244">
        <v>6.72</v>
      </c>
      <c r="I135" s="245"/>
      <c r="J135" s="240"/>
      <c r="K135" s="240"/>
      <c r="L135" s="246"/>
      <c r="M135" s="247"/>
      <c r="N135" s="248"/>
      <c r="O135" s="248"/>
      <c r="P135" s="248"/>
      <c r="Q135" s="248"/>
      <c r="R135" s="248"/>
      <c r="S135" s="248"/>
      <c r="T135" s="24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0" t="s">
        <v>169</v>
      </c>
      <c r="AU135" s="250" t="s">
        <v>85</v>
      </c>
      <c r="AV135" s="13" t="s">
        <v>85</v>
      </c>
      <c r="AW135" s="13" t="s">
        <v>32</v>
      </c>
      <c r="AX135" s="13" t="s">
        <v>76</v>
      </c>
      <c r="AY135" s="250" t="s">
        <v>146</v>
      </c>
    </row>
    <row r="136" spans="1:51" s="14" customFormat="1" ht="12">
      <c r="A136" s="14"/>
      <c r="B136" s="251"/>
      <c r="C136" s="252"/>
      <c r="D136" s="241" t="s">
        <v>169</v>
      </c>
      <c r="E136" s="253" t="s">
        <v>1</v>
      </c>
      <c r="F136" s="254" t="s">
        <v>174</v>
      </c>
      <c r="G136" s="252"/>
      <c r="H136" s="255">
        <v>11.85</v>
      </c>
      <c r="I136" s="256"/>
      <c r="J136" s="252"/>
      <c r="K136" s="252"/>
      <c r="L136" s="257"/>
      <c r="M136" s="258"/>
      <c r="N136" s="259"/>
      <c r="O136" s="259"/>
      <c r="P136" s="259"/>
      <c r="Q136" s="259"/>
      <c r="R136" s="259"/>
      <c r="S136" s="259"/>
      <c r="T136" s="260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1" t="s">
        <v>169</v>
      </c>
      <c r="AU136" s="261" t="s">
        <v>85</v>
      </c>
      <c r="AV136" s="14" t="s">
        <v>153</v>
      </c>
      <c r="AW136" s="14" t="s">
        <v>32</v>
      </c>
      <c r="AX136" s="14" t="s">
        <v>83</v>
      </c>
      <c r="AY136" s="261" t="s">
        <v>146</v>
      </c>
    </row>
    <row r="137" spans="1:65" s="2" customFormat="1" ht="37.8" customHeight="1">
      <c r="A137" s="38"/>
      <c r="B137" s="39"/>
      <c r="C137" s="226" t="s">
        <v>85</v>
      </c>
      <c r="D137" s="226" t="s">
        <v>148</v>
      </c>
      <c r="E137" s="227" t="s">
        <v>308</v>
      </c>
      <c r="F137" s="228" t="s">
        <v>309</v>
      </c>
      <c r="G137" s="229" t="s">
        <v>288</v>
      </c>
      <c r="H137" s="230">
        <v>11.85</v>
      </c>
      <c r="I137" s="231"/>
      <c r="J137" s="232">
        <f>ROUND(I137*H137,2)</f>
        <v>0</v>
      </c>
      <c r="K137" s="228" t="s">
        <v>152</v>
      </c>
      <c r="L137" s="44"/>
      <c r="M137" s="233" t="s">
        <v>1</v>
      </c>
      <c r="N137" s="234" t="s">
        <v>41</v>
      </c>
      <c r="O137" s="91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7" t="s">
        <v>153</v>
      </c>
      <c r="AT137" s="237" t="s">
        <v>148</v>
      </c>
      <c r="AU137" s="237" t="s">
        <v>85</v>
      </c>
      <c r="AY137" s="17" t="s">
        <v>146</v>
      </c>
      <c r="BE137" s="238">
        <f>IF(N137="základní",J137,0)</f>
        <v>0</v>
      </c>
      <c r="BF137" s="238">
        <f>IF(N137="snížená",J137,0)</f>
        <v>0</v>
      </c>
      <c r="BG137" s="238">
        <f>IF(N137="zákl. přenesená",J137,0)</f>
        <v>0</v>
      </c>
      <c r="BH137" s="238">
        <f>IF(N137="sníž. přenesená",J137,0)</f>
        <v>0</v>
      </c>
      <c r="BI137" s="238">
        <f>IF(N137="nulová",J137,0)</f>
        <v>0</v>
      </c>
      <c r="BJ137" s="17" t="s">
        <v>83</v>
      </c>
      <c r="BK137" s="238">
        <f>ROUND(I137*H137,2)</f>
        <v>0</v>
      </c>
      <c r="BL137" s="17" t="s">
        <v>153</v>
      </c>
      <c r="BM137" s="237" t="s">
        <v>310</v>
      </c>
    </row>
    <row r="138" spans="1:51" s="13" customFormat="1" ht="12">
      <c r="A138" s="13"/>
      <c r="B138" s="239"/>
      <c r="C138" s="240"/>
      <c r="D138" s="241" t="s">
        <v>169</v>
      </c>
      <c r="E138" s="242" t="s">
        <v>1</v>
      </c>
      <c r="F138" s="243" t="s">
        <v>311</v>
      </c>
      <c r="G138" s="240"/>
      <c r="H138" s="244">
        <v>11.85</v>
      </c>
      <c r="I138" s="245"/>
      <c r="J138" s="240"/>
      <c r="K138" s="240"/>
      <c r="L138" s="246"/>
      <c r="M138" s="247"/>
      <c r="N138" s="248"/>
      <c r="O138" s="248"/>
      <c r="P138" s="248"/>
      <c r="Q138" s="248"/>
      <c r="R138" s="248"/>
      <c r="S138" s="248"/>
      <c r="T138" s="24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0" t="s">
        <v>169</v>
      </c>
      <c r="AU138" s="250" t="s">
        <v>85</v>
      </c>
      <c r="AV138" s="13" t="s">
        <v>85</v>
      </c>
      <c r="AW138" s="13" t="s">
        <v>32</v>
      </c>
      <c r="AX138" s="13" t="s">
        <v>83</v>
      </c>
      <c r="AY138" s="250" t="s">
        <v>146</v>
      </c>
    </row>
    <row r="139" spans="1:65" s="2" customFormat="1" ht="37.8" customHeight="1">
      <c r="A139" s="38"/>
      <c r="B139" s="39"/>
      <c r="C139" s="226" t="s">
        <v>158</v>
      </c>
      <c r="D139" s="226" t="s">
        <v>148</v>
      </c>
      <c r="E139" s="227" t="s">
        <v>312</v>
      </c>
      <c r="F139" s="228" t="s">
        <v>313</v>
      </c>
      <c r="G139" s="229" t="s">
        <v>288</v>
      </c>
      <c r="H139" s="230">
        <v>11.85</v>
      </c>
      <c r="I139" s="231"/>
      <c r="J139" s="232">
        <f>ROUND(I139*H139,2)</f>
        <v>0</v>
      </c>
      <c r="K139" s="228" t="s">
        <v>152</v>
      </c>
      <c r="L139" s="44"/>
      <c r="M139" s="233" t="s">
        <v>1</v>
      </c>
      <c r="N139" s="234" t="s">
        <v>41</v>
      </c>
      <c r="O139" s="91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7" t="s">
        <v>153</v>
      </c>
      <c r="AT139" s="237" t="s">
        <v>148</v>
      </c>
      <c r="AU139" s="237" t="s">
        <v>85</v>
      </c>
      <c r="AY139" s="17" t="s">
        <v>146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7" t="s">
        <v>83</v>
      </c>
      <c r="BK139" s="238">
        <f>ROUND(I139*H139,2)</f>
        <v>0</v>
      </c>
      <c r="BL139" s="17" t="s">
        <v>153</v>
      </c>
      <c r="BM139" s="237" t="s">
        <v>314</v>
      </c>
    </row>
    <row r="140" spans="1:65" s="2" customFormat="1" ht="37.8" customHeight="1">
      <c r="A140" s="38"/>
      <c r="B140" s="39"/>
      <c r="C140" s="226" t="s">
        <v>153</v>
      </c>
      <c r="D140" s="226" t="s">
        <v>148</v>
      </c>
      <c r="E140" s="227" t="s">
        <v>315</v>
      </c>
      <c r="F140" s="228" t="s">
        <v>316</v>
      </c>
      <c r="G140" s="229" t="s">
        <v>288</v>
      </c>
      <c r="H140" s="230">
        <v>11.85</v>
      </c>
      <c r="I140" s="231"/>
      <c r="J140" s="232">
        <f>ROUND(I140*H140,2)</f>
        <v>0</v>
      </c>
      <c r="K140" s="228" t="s">
        <v>152</v>
      </c>
      <c r="L140" s="44"/>
      <c r="M140" s="233" t="s">
        <v>1</v>
      </c>
      <c r="N140" s="234" t="s">
        <v>41</v>
      </c>
      <c r="O140" s="91"/>
      <c r="P140" s="235">
        <f>O140*H140</f>
        <v>0</v>
      </c>
      <c r="Q140" s="235">
        <v>0</v>
      </c>
      <c r="R140" s="235">
        <f>Q140*H140</f>
        <v>0</v>
      </c>
      <c r="S140" s="235">
        <v>0</v>
      </c>
      <c r="T140" s="236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7" t="s">
        <v>153</v>
      </c>
      <c r="AT140" s="237" t="s">
        <v>148</v>
      </c>
      <c r="AU140" s="237" t="s">
        <v>85</v>
      </c>
      <c r="AY140" s="17" t="s">
        <v>146</v>
      </c>
      <c r="BE140" s="238">
        <f>IF(N140="základní",J140,0)</f>
        <v>0</v>
      </c>
      <c r="BF140" s="238">
        <f>IF(N140="snížená",J140,0)</f>
        <v>0</v>
      </c>
      <c r="BG140" s="238">
        <f>IF(N140="zákl. přenesená",J140,0)</f>
        <v>0</v>
      </c>
      <c r="BH140" s="238">
        <f>IF(N140="sníž. přenesená",J140,0)</f>
        <v>0</v>
      </c>
      <c r="BI140" s="238">
        <f>IF(N140="nulová",J140,0)</f>
        <v>0</v>
      </c>
      <c r="BJ140" s="17" t="s">
        <v>83</v>
      </c>
      <c r="BK140" s="238">
        <f>ROUND(I140*H140,2)</f>
        <v>0</v>
      </c>
      <c r="BL140" s="17" t="s">
        <v>153</v>
      </c>
      <c r="BM140" s="237" t="s">
        <v>317</v>
      </c>
    </row>
    <row r="141" spans="1:65" s="2" customFormat="1" ht="24.15" customHeight="1">
      <c r="A141" s="38"/>
      <c r="B141" s="39"/>
      <c r="C141" s="226" t="s">
        <v>165</v>
      </c>
      <c r="D141" s="226" t="s">
        <v>148</v>
      </c>
      <c r="E141" s="227" t="s">
        <v>318</v>
      </c>
      <c r="F141" s="228" t="s">
        <v>319</v>
      </c>
      <c r="G141" s="229" t="s">
        <v>288</v>
      </c>
      <c r="H141" s="230">
        <v>11.85</v>
      </c>
      <c r="I141" s="231"/>
      <c r="J141" s="232">
        <f>ROUND(I141*H141,2)</f>
        <v>0</v>
      </c>
      <c r="K141" s="228" t="s">
        <v>152</v>
      </c>
      <c r="L141" s="44"/>
      <c r="M141" s="233" t="s">
        <v>1</v>
      </c>
      <c r="N141" s="234" t="s">
        <v>41</v>
      </c>
      <c r="O141" s="91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153</v>
      </c>
      <c r="AT141" s="237" t="s">
        <v>148</v>
      </c>
      <c r="AU141" s="237" t="s">
        <v>85</v>
      </c>
      <c r="AY141" s="17" t="s">
        <v>146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83</v>
      </c>
      <c r="BK141" s="238">
        <f>ROUND(I141*H141,2)</f>
        <v>0</v>
      </c>
      <c r="BL141" s="17" t="s">
        <v>153</v>
      </c>
      <c r="BM141" s="237" t="s">
        <v>320</v>
      </c>
    </row>
    <row r="142" spans="1:65" s="2" customFormat="1" ht="24.15" customHeight="1">
      <c r="A142" s="38"/>
      <c r="B142" s="39"/>
      <c r="C142" s="226" t="s">
        <v>175</v>
      </c>
      <c r="D142" s="226" t="s">
        <v>148</v>
      </c>
      <c r="E142" s="227" t="s">
        <v>321</v>
      </c>
      <c r="F142" s="228" t="s">
        <v>322</v>
      </c>
      <c r="G142" s="229" t="s">
        <v>288</v>
      </c>
      <c r="H142" s="230">
        <v>11.85</v>
      </c>
      <c r="I142" s="231"/>
      <c r="J142" s="232">
        <f>ROUND(I142*H142,2)</f>
        <v>0</v>
      </c>
      <c r="K142" s="228" t="s">
        <v>152</v>
      </c>
      <c r="L142" s="44"/>
      <c r="M142" s="233" t="s">
        <v>1</v>
      </c>
      <c r="N142" s="234" t="s">
        <v>41</v>
      </c>
      <c r="O142" s="91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7" t="s">
        <v>153</v>
      </c>
      <c r="AT142" s="237" t="s">
        <v>148</v>
      </c>
      <c r="AU142" s="237" t="s">
        <v>85</v>
      </c>
      <c r="AY142" s="17" t="s">
        <v>146</v>
      </c>
      <c r="BE142" s="238">
        <f>IF(N142="základní",J142,0)</f>
        <v>0</v>
      </c>
      <c r="BF142" s="238">
        <f>IF(N142="snížená",J142,0)</f>
        <v>0</v>
      </c>
      <c r="BG142" s="238">
        <f>IF(N142="zákl. přenesená",J142,0)</f>
        <v>0</v>
      </c>
      <c r="BH142" s="238">
        <f>IF(N142="sníž. přenesená",J142,0)</f>
        <v>0</v>
      </c>
      <c r="BI142" s="238">
        <f>IF(N142="nulová",J142,0)</f>
        <v>0</v>
      </c>
      <c r="BJ142" s="17" t="s">
        <v>83</v>
      </c>
      <c r="BK142" s="238">
        <f>ROUND(I142*H142,2)</f>
        <v>0</v>
      </c>
      <c r="BL142" s="17" t="s">
        <v>153</v>
      </c>
      <c r="BM142" s="237" t="s">
        <v>323</v>
      </c>
    </row>
    <row r="143" spans="1:65" s="2" customFormat="1" ht="33" customHeight="1">
      <c r="A143" s="38"/>
      <c r="B143" s="39"/>
      <c r="C143" s="226" t="s">
        <v>183</v>
      </c>
      <c r="D143" s="226" t="s">
        <v>148</v>
      </c>
      <c r="E143" s="227" t="s">
        <v>324</v>
      </c>
      <c r="F143" s="228" t="s">
        <v>325</v>
      </c>
      <c r="G143" s="229" t="s">
        <v>186</v>
      </c>
      <c r="H143" s="230">
        <v>22.515</v>
      </c>
      <c r="I143" s="231"/>
      <c r="J143" s="232">
        <f>ROUND(I143*H143,2)</f>
        <v>0</v>
      </c>
      <c r="K143" s="228" t="s">
        <v>152</v>
      </c>
      <c r="L143" s="44"/>
      <c r="M143" s="233" t="s">
        <v>1</v>
      </c>
      <c r="N143" s="234" t="s">
        <v>41</v>
      </c>
      <c r="O143" s="91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7" t="s">
        <v>153</v>
      </c>
      <c r="AT143" s="237" t="s">
        <v>148</v>
      </c>
      <c r="AU143" s="237" t="s">
        <v>85</v>
      </c>
      <c r="AY143" s="17" t="s">
        <v>146</v>
      </c>
      <c r="BE143" s="238">
        <f>IF(N143="základní",J143,0)</f>
        <v>0</v>
      </c>
      <c r="BF143" s="238">
        <f>IF(N143="snížená",J143,0)</f>
        <v>0</v>
      </c>
      <c r="BG143" s="238">
        <f>IF(N143="zákl. přenesená",J143,0)</f>
        <v>0</v>
      </c>
      <c r="BH143" s="238">
        <f>IF(N143="sníž. přenesená",J143,0)</f>
        <v>0</v>
      </c>
      <c r="BI143" s="238">
        <f>IF(N143="nulová",J143,0)</f>
        <v>0</v>
      </c>
      <c r="BJ143" s="17" t="s">
        <v>83</v>
      </c>
      <c r="BK143" s="238">
        <f>ROUND(I143*H143,2)</f>
        <v>0</v>
      </c>
      <c r="BL143" s="17" t="s">
        <v>153</v>
      </c>
      <c r="BM143" s="237" t="s">
        <v>326</v>
      </c>
    </row>
    <row r="144" spans="1:51" s="13" customFormat="1" ht="12">
      <c r="A144" s="13"/>
      <c r="B144" s="239"/>
      <c r="C144" s="240"/>
      <c r="D144" s="241" t="s">
        <v>169</v>
      </c>
      <c r="E144" s="240"/>
      <c r="F144" s="243" t="s">
        <v>327</v>
      </c>
      <c r="G144" s="240"/>
      <c r="H144" s="244">
        <v>22.515</v>
      </c>
      <c r="I144" s="245"/>
      <c r="J144" s="240"/>
      <c r="K144" s="240"/>
      <c r="L144" s="246"/>
      <c r="M144" s="247"/>
      <c r="N144" s="248"/>
      <c r="O144" s="248"/>
      <c r="P144" s="248"/>
      <c r="Q144" s="248"/>
      <c r="R144" s="248"/>
      <c r="S144" s="248"/>
      <c r="T144" s="24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0" t="s">
        <v>169</v>
      </c>
      <c r="AU144" s="250" t="s">
        <v>85</v>
      </c>
      <c r="AV144" s="13" t="s">
        <v>85</v>
      </c>
      <c r="AW144" s="13" t="s">
        <v>4</v>
      </c>
      <c r="AX144" s="13" t="s">
        <v>83</v>
      </c>
      <c r="AY144" s="250" t="s">
        <v>146</v>
      </c>
    </row>
    <row r="145" spans="1:65" s="2" customFormat="1" ht="16.5" customHeight="1">
      <c r="A145" s="38"/>
      <c r="B145" s="39"/>
      <c r="C145" s="226" t="s">
        <v>188</v>
      </c>
      <c r="D145" s="226" t="s">
        <v>148</v>
      </c>
      <c r="E145" s="227" t="s">
        <v>328</v>
      </c>
      <c r="F145" s="228" t="s">
        <v>329</v>
      </c>
      <c r="G145" s="229" t="s">
        <v>288</v>
      </c>
      <c r="H145" s="230">
        <v>11.85</v>
      </c>
      <c r="I145" s="231"/>
      <c r="J145" s="232">
        <f>ROUND(I145*H145,2)</f>
        <v>0</v>
      </c>
      <c r="K145" s="228" t="s">
        <v>152</v>
      </c>
      <c r="L145" s="44"/>
      <c r="M145" s="233" t="s">
        <v>1</v>
      </c>
      <c r="N145" s="234" t="s">
        <v>41</v>
      </c>
      <c r="O145" s="91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7" t="s">
        <v>153</v>
      </c>
      <c r="AT145" s="237" t="s">
        <v>148</v>
      </c>
      <c r="AU145" s="237" t="s">
        <v>85</v>
      </c>
      <c r="AY145" s="17" t="s">
        <v>146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7" t="s">
        <v>83</v>
      </c>
      <c r="BK145" s="238">
        <f>ROUND(I145*H145,2)</f>
        <v>0</v>
      </c>
      <c r="BL145" s="17" t="s">
        <v>153</v>
      </c>
      <c r="BM145" s="237" t="s">
        <v>330</v>
      </c>
    </row>
    <row r="146" spans="1:65" s="2" customFormat="1" ht="24.15" customHeight="1">
      <c r="A146" s="38"/>
      <c r="B146" s="39"/>
      <c r="C146" s="226" t="s">
        <v>193</v>
      </c>
      <c r="D146" s="226" t="s">
        <v>148</v>
      </c>
      <c r="E146" s="227" t="s">
        <v>331</v>
      </c>
      <c r="F146" s="228" t="s">
        <v>332</v>
      </c>
      <c r="G146" s="229" t="s">
        <v>288</v>
      </c>
      <c r="H146" s="230">
        <v>11.01</v>
      </c>
      <c r="I146" s="231"/>
      <c r="J146" s="232">
        <f>ROUND(I146*H146,2)</f>
        <v>0</v>
      </c>
      <c r="K146" s="228" t="s">
        <v>152</v>
      </c>
      <c r="L146" s="44"/>
      <c r="M146" s="233" t="s">
        <v>1</v>
      </c>
      <c r="N146" s="234" t="s">
        <v>41</v>
      </c>
      <c r="O146" s="91"/>
      <c r="P146" s="235">
        <f>O146*H146</f>
        <v>0</v>
      </c>
      <c r="Q146" s="235">
        <v>0</v>
      </c>
      <c r="R146" s="235">
        <f>Q146*H146</f>
        <v>0</v>
      </c>
      <c r="S146" s="235">
        <v>0</v>
      </c>
      <c r="T146" s="23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7" t="s">
        <v>153</v>
      </c>
      <c r="AT146" s="237" t="s">
        <v>148</v>
      </c>
      <c r="AU146" s="237" t="s">
        <v>85</v>
      </c>
      <c r="AY146" s="17" t="s">
        <v>146</v>
      </c>
      <c r="BE146" s="238">
        <f>IF(N146="základní",J146,0)</f>
        <v>0</v>
      </c>
      <c r="BF146" s="238">
        <f>IF(N146="snížená",J146,0)</f>
        <v>0</v>
      </c>
      <c r="BG146" s="238">
        <f>IF(N146="zákl. přenesená",J146,0)</f>
        <v>0</v>
      </c>
      <c r="BH146" s="238">
        <f>IF(N146="sníž. přenesená",J146,0)</f>
        <v>0</v>
      </c>
      <c r="BI146" s="238">
        <f>IF(N146="nulová",J146,0)</f>
        <v>0</v>
      </c>
      <c r="BJ146" s="17" t="s">
        <v>83</v>
      </c>
      <c r="BK146" s="238">
        <f>ROUND(I146*H146,2)</f>
        <v>0</v>
      </c>
      <c r="BL146" s="17" t="s">
        <v>153</v>
      </c>
      <c r="BM146" s="237" t="s">
        <v>333</v>
      </c>
    </row>
    <row r="147" spans="1:51" s="15" customFormat="1" ht="12">
      <c r="A147" s="15"/>
      <c r="B147" s="277"/>
      <c r="C147" s="278"/>
      <c r="D147" s="241" t="s">
        <v>169</v>
      </c>
      <c r="E147" s="279" t="s">
        <v>1</v>
      </c>
      <c r="F147" s="280" t="s">
        <v>304</v>
      </c>
      <c r="G147" s="278"/>
      <c r="H147" s="279" t="s">
        <v>1</v>
      </c>
      <c r="I147" s="281"/>
      <c r="J147" s="278"/>
      <c r="K147" s="278"/>
      <c r="L147" s="282"/>
      <c r="M147" s="283"/>
      <c r="N147" s="284"/>
      <c r="O147" s="284"/>
      <c r="P147" s="284"/>
      <c r="Q147" s="284"/>
      <c r="R147" s="284"/>
      <c r="S147" s="284"/>
      <c r="T147" s="28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86" t="s">
        <v>169</v>
      </c>
      <c r="AU147" s="286" t="s">
        <v>85</v>
      </c>
      <c r="AV147" s="15" t="s">
        <v>83</v>
      </c>
      <c r="AW147" s="15" t="s">
        <v>32</v>
      </c>
      <c r="AX147" s="15" t="s">
        <v>76</v>
      </c>
      <c r="AY147" s="286" t="s">
        <v>146</v>
      </c>
    </row>
    <row r="148" spans="1:51" s="13" customFormat="1" ht="12">
      <c r="A148" s="13"/>
      <c r="B148" s="239"/>
      <c r="C148" s="240"/>
      <c r="D148" s="241" t="s">
        <v>169</v>
      </c>
      <c r="E148" s="242" t="s">
        <v>1</v>
      </c>
      <c r="F148" s="243" t="s">
        <v>305</v>
      </c>
      <c r="G148" s="240"/>
      <c r="H148" s="244">
        <v>5.13</v>
      </c>
      <c r="I148" s="245"/>
      <c r="J148" s="240"/>
      <c r="K148" s="240"/>
      <c r="L148" s="246"/>
      <c r="M148" s="247"/>
      <c r="N148" s="248"/>
      <c r="O148" s="248"/>
      <c r="P148" s="248"/>
      <c r="Q148" s="248"/>
      <c r="R148" s="248"/>
      <c r="S148" s="248"/>
      <c r="T148" s="24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0" t="s">
        <v>169</v>
      </c>
      <c r="AU148" s="250" t="s">
        <v>85</v>
      </c>
      <c r="AV148" s="13" t="s">
        <v>85</v>
      </c>
      <c r="AW148" s="13" t="s">
        <v>32</v>
      </c>
      <c r="AX148" s="13" t="s">
        <v>76</v>
      </c>
      <c r="AY148" s="250" t="s">
        <v>146</v>
      </c>
    </row>
    <row r="149" spans="1:51" s="15" customFormat="1" ht="12">
      <c r="A149" s="15"/>
      <c r="B149" s="277"/>
      <c r="C149" s="278"/>
      <c r="D149" s="241" t="s">
        <v>169</v>
      </c>
      <c r="E149" s="279" t="s">
        <v>1</v>
      </c>
      <c r="F149" s="280" t="s">
        <v>306</v>
      </c>
      <c r="G149" s="278"/>
      <c r="H149" s="279" t="s">
        <v>1</v>
      </c>
      <c r="I149" s="281"/>
      <c r="J149" s="278"/>
      <c r="K149" s="278"/>
      <c r="L149" s="282"/>
      <c r="M149" s="283"/>
      <c r="N149" s="284"/>
      <c r="O149" s="284"/>
      <c r="P149" s="284"/>
      <c r="Q149" s="284"/>
      <c r="R149" s="284"/>
      <c r="S149" s="284"/>
      <c r="T149" s="28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86" t="s">
        <v>169</v>
      </c>
      <c r="AU149" s="286" t="s">
        <v>85</v>
      </c>
      <c r="AV149" s="15" t="s">
        <v>83</v>
      </c>
      <c r="AW149" s="15" t="s">
        <v>32</v>
      </c>
      <c r="AX149" s="15" t="s">
        <v>76</v>
      </c>
      <c r="AY149" s="286" t="s">
        <v>146</v>
      </c>
    </row>
    <row r="150" spans="1:51" s="13" customFormat="1" ht="12">
      <c r="A150" s="13"/>
      <c r="B150" s="239"/>
      <c r="C150" s="240"/>
      <c r="D150" s="241" t="s">
        <v>169</v>
      </c>
      <c r="E150" s="242" t="s">
        <v>1</v>
      </c>
      <c r="F150" s="243" t="s">
        <v>334</v>
      </c>
      <c r="G150" s="240"/>
      <c r="H150" s="244">
        <v>5.88</v>
      </c>
      <c r="I150" s="245"/>
      <c r="J150" s="240"/>
      <c r="K150" s="240"/>
      <c r="L150" s="246"/>
      <c r="M150" s="247"/>
      <c r="N150" s="248"/>
      <c r="O150" s="248"/>
      <c r="P150" s="248"/>
      <c r="Q150" s="248"/>
      <c r="R150" s="248"/>
      <c r="S150" s="248"/>
      <c r="T150" s="24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0" t="s">
        <v>169</v>
      </c>
      <c r="AU150" s="250" t="s">
        <v>85</v>
      </c>
      <c r="AV150" s="13" t="s">
        <v>85</v>
      </c>
      <c r="AW150" s="13" t="s">
        <v>32</v>
      </c>
      <c r="AX150" s="13" t="s">
        <v>76</v>
      </c>
      <c r="AY150" s="250" t="s">
        <v>146</v>
      </c>
    </row>
    <row r="151" spans="1:51" s="14" customFormat="1" ht="12">
      <c r="A151" s="14"/>
      <c r="B151" s="251"/>
      <c r="C151" s="252"/>
      <c r="D151" s="241" t="s">
        <v>169</v>
      </c>
      <c r="E151" s="253" t="s">
        <v>1</v>
      </c>
      <c r="F151" s="254" t="s">
        <v>174</v>
      </c>
      <c r="G151" s="252"/>
      <c r="H151" s="255">
        <v>11.01</v>
      </c>
      <c r="I151" s="256"/>
      <c r="J151" s="252"/>
      <c r="K151" s="252"/>
      <c r="L151" s="257"/>
      <c r="M151" s="258"/>
      <c r="N151" s="259"/>
      <c r="O151" s="259"/>
      <c r="P151" s="259"/>
      <c r="Q151" s="259"/>
      <c r="R151" s="259"/>
      <c r="S151" s="259"/>
      <c r="T151" s="260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1" t="s">
        <v>169</v>
      </c>
      <c r="AU151" s="261" t="s">
        <v>85</v>
      </c>
      <c r="AV151" s="14" t="s">
        <v>153</v>
      </c>
      <c r="AW151" s="14" t="s">
        <v>32</v>
      </c>
      <c r="AX151" s="14" t="s">
        <v>83</v>
      </c>
      <c r="AY151" s="261" t="s">
        <v>146</v>
      </c>
    </row>
    <row r="152" spans="1:65" s="2" customFormat="1" ht="16.5" customHeight="1">
      <c r="A152" s="38"/>
      <c r="B152" s="39"/>
      <c r="C152" s="267" t="s">
        <v>196</v>
      </c>
      <c r="D152" s="267" t="s">
        <v>230</v>
      </c>
      <c r="E152" s="268" t="s">
        <v>335</v>
      </c>
      <c r="F152" s="269" t="s">
        <v>336</v>
      </c>
      <c r="G152" s="270" t="s">
        <v>186</v>
      </c>
      <c r="H152" s="271">
        <v>7.56</v>
      </c>
      <c r="I152" s="272"/>
      <c r="J152" s="273">
        <f>ROUND(I152*H152,2)</f>
        <v>0</v>
      </c>
      <c r="K152" s="269" t="s">
        <v>152</v>
      </c>
      <c r="L152" s="274"/>
      <c r="M152" s="275" t="s">
        <v>1</v>
      </c>
      <c r="N152" s="276" t="s">
        <v>41</v>
      </c>
      <c r="O152" s="91"/>
      <c r="P152" s="235">
        <f>O152*H152</f>
        <v>0</v>
      </c>
      <c r="Q152" s="235">
        <v>1</v>
      </c>
      <c r="R152" s="235">
        <f>Q152*H152</f>
        <v>7.56</v>
      </c>
      <c r="S152" s="235">
        <v>0</v>
      </c>
      <c r="T152" s="23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7" t="s">
        <v>188</v>
      </c>
      <c r="AT152" s="237" t="s">
        <v>230</v>
      </c>
      <c r="AU152" s="237" t="s">
        <v>85</v>
      </c>
      <c r="AY152" s="17" t="s">
        <v>146</v>
      </c>
      <c r="BE152" s="238">
        <f>IF(N152="základní",J152,0)</f>
        <v>0</v>
      </c>
      <c r="BF152" s="238">
        <f>IF(N152="snížená",J152,0)</f>
        <v>0</v>
      </c>
      <c r="BG152" s="238">
        <f>IF(N152="zákl. přenesená",J152,0)</f>
        <v>0</v>
      </c>
      <c r="BH152" s="238">
        <f>IF(N152="sníž. přenesená",J152,0)</f>
        <v>0</v>
      </c>
      <c r="BI152" s="238">
        <f>IF(N152="nulová",J152,0)</f>
        <v>0</v>
      </c>
      <c r="BJ152" s="17" t="s">
        <v>83</v>
      </c>
      <c r="BK152" s="238">
        <f>ROUND(I152*H152,2)</f>
        <v>0</v>
      </c>
      <c r="BL152" s="17" t="s">
        <v>153</v>
      </c>
      <c r="BM152" s="237" t="s">
        <v>337</v>
      </c>
    </row>
    <row r="153" spans="1:51" s="15" customFormat="1" ht="12">
      <c r="A153" s="15"/>
      <c r="B153" s="277"/>
      <c r="C153" s="278"/>
      <c r="D153" s="241" t="s">
        <v>169</v>
      </c>
      <c r="E153" s="279" t="s">
        <v>1</v>
      </c>
      <c r="F153" s="280" t="s">
        <v>306</v>
      </c>
      <c r="G153" s="278"/>
      <c r="H153" s="279" t="s">
        <v>1</v>
      </c>
      <c r="I153" s="281"/>
      <c r="J153" s="278"/>
      <c r="K153" s="278"/>
      <c r="L153" s="282"/>
      <c r="M153" s="283"/>
      <c r="N153" s="284"/>
      <c r="O153" s="284"/>
      <c r="P153" s="284"/>
      <c r="Q153" s="284"/>
      <c r="R153" s="284"/>
      <c r="S153" s="284"/>
      <c r="T153" s="28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86" t="s">
        <v>169</v>
      </c>
      <c r="AU153" s="286" t="s">
        <v>85</v>
      </c>
      <c r="AV153" s="15" t="s">
        <v>83</v>
      </c>
      <c r="AW153" s="15" t="s">
        <v>32</v>
      </c>
      <c r="AX153" s="15" t="s">
        <v>76</v>
      </c>
      <c r="AY153" s="286" t="s">
        <v>146</v>
      </c>
    </row>
    <row r="154" spans="1:51" s="13" customFormat="1" ht="12">
      <c r="A154" s="13"/>
      <c r="B154" s="239"/>
      <c r="C154" s="240"/>
      <c r="D154" s="241" t="s">
        <v>169</v>
      </c>
      <c r="E154" s="242" t="s">
        <v>1</v>
      </c>
      <c r="F154" s="243" t="s">
        <v>338</v>
      </c>
      <c r="G154" s="240"/>
      <c r="H154" s="244">
        <v>7.56</v>
      </c>
      <c r="I154" s="245"/>
      <c r="J154" s="240"/>
      <c r="K154" s="240"/>
      <c r="L154" s="246"/>
      <c r="M154" s="247"/>
      <c r="N154" s="248"/>
      <c r="O154" s="248"/>
      <c r="P154" s="248"/>
      <c r="Q154" s="248"/>
      <c r="R154" s="248"/>
      <c r="S154" s="248"/>
      <c r="T154" s="24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0" t="s">
        <v>169</v>
      </c>
      <c r="AU154" s="250" t="s">
        <v>85</v>
      </c>
      <c r="AV154" s="13" t="s">
        <v>85</v>
      </c>
      <c r="AW154" s="13" t="s">
        <v>32</v>
      </c>
      <c r="AX154" s="13" t="s">
        <v>83</v>
      </c>
      <c r="AY154" s="250" t="s">
        <v>146</v>
      </c>
    </row>
    <row r="155" spans="1:65" s="2" customFormat="1" ht="16.5" customHeight="1">
      <c r="A155" s="38"/>
      <c r="B155" s="39"/>
      <c r="C155" s="267" t="s">
        <v>200</v>
      </c>
      <c r="D155" s="267" t="s">
        <v>230</v>
      </c>
      <c r="E155" s="268" t="s">
        <v>339</v>
      </c>
      <c r="F155" s="269" t="s">
        <v>340</v>
      </c>
      <c r="G155" s="270" t="s">
        <v>186</v>
      </c>
      <c r="H155" s="271">
        <v>14.46</v>
      </c>
      <c r="I155" s="272"/>
      <c r="J155" s="273">
        <f>ROUND(I155*H155,2)</f>
        <v>0</v>
      </c>
      <c r="K155" s="269" t="s">
        <v>152</v>
      </c>
      <c r="L155" s="274"/>
      <c r="M155" s="275" t="s">
        <v>1</v>
      </c>
      <c r="N155" s="276" t="s">
        <v>41</v>
      </c>
      <c r="O155" s="91"/>
      <c r="P155" s="235">
        <f>O155*H155</f>
        <v>0</v>
      </c>
      <c r="Q155" s="235">
        <v>1</v>
      </c>
      <c r="R155" s="235">
        <f>Q155*H155</f>
        <v>14.46</v>
      </c>
      <c r="S155" s="235">
        <v>0</v>
      </c>
      <c r="T155" s="23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7" t="s">
        <v>188</v>
      </c>
      <c r="AT155" s="237" t="s">
        <v>230</v>
      </c>
      <c r="AU155" s="237" t="s">
        <v>85</v>
      </c>
      <c r="AY155" s="17" t="s">
        <v>146</v>
      </c>
      <c r="BE155" s="238">
        <f>IF(N155="základní",J155,0)</f>
        <v>0</v>
      </c>
      <c r="BF155" s="238">
        <f>IF(N155="snížená",J155,0)</f>
        <v>0</v>
      </c>
      <c r="BG155" s="238">
        <f>IF(N155="zákl. přenesená",J155,0)</f>
        <v>0</v>
      </c>
      <c r="BH155" s="238">
        <f>IF(N155="sníž. přenesená",J155,0)</f>
        <v>0</v>
      </c>
      <c r="BI155" s="238">
        <f>IF(N155="nulová",J155,0)</f>
        <v>0</v>
      </c>
      <c r="BJ155" s="17" t="s">
        <v>83</v>
      </c>
      <c r="BK155" s="238">
        <f>ROUND(I155*H155,2)</f>
        <v>0</v>
      </c>
      <c r="BL155" s="17" t="s">
        <v>153</v>
      </c>
      <c r="BM155" s="237" t="s">
        <v>341</v>
      </c>
    </row>
    <row r="156" spans="1:51" s="15" customFormat="1" ht="12">
      <c r="A156" s="15"/>
      <c r="B156" s="277"/>
      <c r="C156" s="278"/>
      <c r="D156" s="241" t="s">
        <v>169</v>
      </c>
      <c r="E156" s="279" t="s">
        <v>1</v>
      </c>
      <c r="F156" s="280" t="s">
        <v>304</v>
      </c>
      <c r="G156" s="278"/>
      <c r="H156" s="279" t="s">
        <v>1</v>
      </c>
      <c r="I156" s="281"/>
      <c r="J156" s="278"/>
      <c r="K156" s="278"/>
      <c r="L156" s="282"/>
      <c r="M156" s="283"/>
      <c r="N156" s="284"/>
      <c r="O156" s="284"/>
      <c r="P156" s="284"/>
      <c r="Q156" s="284"/>
      <c r="R156" s="284"/>
      <c r="S156" s="284"/>
      <c r="T156" s="28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86" t="s">
        <v>169</v>
      </c>
      <c r="AU156" s="286" t="s">
        <v>85</v>
      </c>
      <c r="AV156" s="15" t="s">
        <v>83</v>
      </c>
      <c r="AW156" s="15" t="s">
        <v>32</v>
      </c>
      <c r="AX156" s="15" t="s">
        <v>76</v>
      </c>
      <c r="AY156" s="286" t="s">
        <v>146</v>
      </c>
    </row>
    <row r="157" spans="1:51" s="13" customFormat="1" ht="12">
      <c r="A157" s="13"/>
      <c r="B157" s="239"/>
      <c r="C157" s="240"/>
      <c r="D157" s="241" t="s">
        <v>169</v>
      </c>
      <c r="E157" s="242" t="s">
        <v>1</v>
      </c>
      <c r="F157" s="243" t="s">
        <v>342</v>
      </c>
      <c r="G157" s="240"/>
      <c r="H157" s="244">
        <v>10.26</v>
      </c>
      <c r="I157" s="245"/>
      <c r="J157" s="240"/>
      <c r="K157" s="240"/>
      <c r="L157" s="246"/>
      <c r="M157" s="247"/>
      <c r="N157" s="248"/>
      <c r="O157" s="248"/>
      <c r="P157" s="248"/>
      <c r="Q157" s="248"/>
      <c r="R157" s="248"/>
      <c r="S157" s="248"/>
      <c r="T157" s="24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0" t="s">
        <v>169</v>
      </c>
      <c r="AU157" s="250" t="s">
        <v>85</v>
      </c>
      <c r="AV157" s="13" t="s">
        <v>85</v>
      </c>
      <c r="AW157" s="13" t="s">
        <v>32</v>
      </c>
      <c r="AX157" s="13" t="s">
        <v>76</v>
      </c>
      <c r="AY157" s="250" t="s">
        <v>146</v>
      </c>
    </row>
    <row r="158" spans="1:51" s="15" customFormat="1" ht="12">
      <c r="A158" s="15"/>
      <c r="B158" s="277"/>
      <c r="C158" s="278"/>
      <c r="D158" s="241" t="s">
        <v>169</v>
      </c>
      <c r="E158" s="279" t="s">
        <v>1</v>
      </c>
      <c r="F158" s="280" t="s">
        <v>306</v>
      </c>
      <c r="G158" s="278"/>
      <c r="H158" s="279" t="s">
        <v>1</v>
      </c>
      <c r="I158" s="281"/>
      <c r="J158" s="278"/>
      <c r="K158" s="278"/>
      <c r="L158" s="282"/>
      <c r="M158" s="283"/>
      <c r="N158" s="284"/>
      <c r="O158" s="284"/>
      <c r="P158" s="284"/>
      <c r="Q158" s="284"/>
      <c r="R158" s="284"/>
      <c r="S158" s="284"/>
      <c r="T158" s="28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86" t="s">
        <v>169</v>
      </c>
      <c r="AU158" s="286" t="s">
        <v>85</v>
      </c>
      <c r="AV158" s="15" t="s">
        <v>83</v>
      </c>
      <c r="AW158" s="15" t="s">
        <v>32</v>
      </c>
      <c r="AX158" s="15" t="s">
        <v>76</v>
      </c>
      <c r="AY158" s="286" t="s">
        <v>146</v>
      </c>
    </row>
    <row r="159" spans="1:51" s="13" customFormat="1" ht="12">
      <c r="A159" s="13"/>
      <c r="B159" s="239"/>
      <c r="C159" s="240"/>
      <c r="D159" s="241" t="s">
        <v>169</v>
      </c>
      <c r="E159" s="242" t="s">
        <v>1</v>
      </c>
      <c r="F159" s="243" t="s">
        <v>343</v>
      </c>
      <c r="G159" s="240"/>
      <c r="H159" s="244">
        <v>4.2</v>
      </c>
      <c r="I159" s="245"/>
      <c r="J159" s="240"/>
      <c r="K159" s="240"/>
      <c r="L159" s="246"/>
      <c r="M159" s="247"/>
      <c r="N159" s="248"/>
      <c r="O159" s="248"/>
      <c r="P159" s="248"/>
      <c r="Q159" s="248"/>
      <c r="R159" s="248"/>
      <c r="S159" s="248"/>
      <c r="T159" s="24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0" t="s">
        <v>169</v>
      </c>
      <c r="AU159" s="250" t="s">
        <v>85</v>
      </c>
      <c r="AV159" s="13" t="s">
        <v>85</v>
      </c>
      <c r="AW159" s="13" t="s">
        <v>32</v>
      </c>
      <c r="AX159" s="13" t="s">
        <v>76</v>
      </c>
      <c r="AY159" s="250" t="s">
        <v>146</v>
      </c>
    </row>
    <row r="160" spans="1:51" s="14" customFormat="1" ht="12">
      <c r="A160" s="14"/>
      <c r="B160" s="251"/>
      <c r="C160" s="252"/>
      <c r="D160" s="241" t="s">
        <v>169</v>
      </c>
      <c r="E160" s="253" t="s">
        <v>1</v>
      </c>
      <c r="F160" s="254" t="s">
        <v>174</v>
      </c>
      <c r="G160" s="252"/>
      <c r="H160" s="255">
        <v>14.46</v>
      </c>
      <c r="I160" s="256"/>
      <c r="J160" s="252"/>
      <c r="K160" s="252"/>
      <c r="L160" s="257"/>
      <c r="M160" s="258"/>
      <c r="N160" s="259"/>
      <c r="O160" s="259"/>
      <c r="P160" s="259"/>
      <c r="Q160" s="259"/>
      <c r="R160" s="259"/>
      <c r="S160" s="259"/>
      <c r="T160" s="260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1" t="s">
        <v>169</v>
      </c>
      <c r="AU160" s="261" t="s">
        <v>85</v>
      </c>
      <c r="AV160" s="14" t="s">
        <v>153</v>
      </c>
      <c r="AW160" s="14" t="s">
        <v>32</v>
      </c>
      <c r="AX160" s="14" t="s">
        <v>83</v>
      </c>
      <c r="AY160" s="261" t="s">
        <v>146</v>
      </c>
    </row>
    <row r="161" spans="1:63" s="12" customFormat="1" ht="22.8" customHeight="1">
      <c r="A161" s="12"/>
      <c r="B161" s="210"/>
      <c r="C161" s="211"/>
      <c r="D161" s="212" t="s">
        <v>75</v>
      </c>
      <c r="E161" s="224" t="s">
        <v>153</v>
      </c>
      <c r="F161" s="224" t="s">
        <v>344</v>
      </c>
      <c r="G161" s="211"/>
      <c r="H161" s="211"/>
      <c r="I161" s="214"/>
      <c r="J161" s="225">
        <f>BK161</f>
        <v>0</v>
      </c>
      <c r="K161" s="211"/>
      <c r="L161" s="216"/>
      <c r="M161" s="217"/>
      <c r="N161" s="218"/>
      <c r="O161" s="218"/>
      <c r="P161" s="219">
        <f>SUM(P162:P164)</f>
        <v>0</v>
      </c>
      <c r="Q161" s="218"/>
      <c r="R161" s="219">
        <f>SUM(R162:R164)</f>
        <v>0</v>
      </c>
      <c r="S161" s="218"/>
      <c r="T161" s="220">
        <f>SUM(T162:T164)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21" t="s">
        <v>83</v>
      </c>
      <c r="AT161" s="222" t="s">
        <v>75</v>
      </c>
      <c r="AU161" s="222" t="s">
        <v>83</v>
      </c>
      <c r="AY161" s="221" t="s">
        <v>146</v>
      </c>
      <c r="BK161" s="223">
        <f>SUM(BK162:BK164)</f>
        <v>0</v>
      </c>
    </row>
    <row r="162" spans="1:65" s="2" customFormat="1" ht="24.15" customHeight="1">
      <c r="A162" s="38"/>
      <c r="B162" s="39"/>
      <c r="C162" s="226" t="s">
        <v>206</v>
      </c>
      <c r="D162" s="226" t="s">
        <v>148</v>
      </c>
      <c r="E162" s="227" t="s">
        <v>345</v>
      </c>
      <c r="F162" s="228" t="s">
        <v>346</v>
      </c>
      <c r="G162" s="229" t="s">
        <v>288</v>
      </c>
      <c r="H162" s="230">
        <v>0.84</v>
      </c>
      <c r="I162" s="231"/>
      <c r="J162" s="232">
        <f>ROUND(I162*H162,2)</f>
        <v>0</v>
      </c>
      <c r="K162" s="228" t="s">
        <v>152</v>
      </c>
      <c r="L162" s="44"/>
      <c r="M162" s="233" t="s">
        <v>1</v>
      </c>
      <c r="N162" s="234" t="s">
        <v>41</v>
      </c>
      <c r="O162" s="91"/>
      <c r="P162" s="235">
        <f>O162*H162</f>
        <v>0</v>
      </c>
      <c r="Q162" s="235">
        <v>0</v>
      </c>
      <c r="R162" s="235">
        <f>Q162*H162</f>
        <v>0</v>
      </c>
      <c r="S162" s="235">
        <v>0</v>
      </c>
      <c r="T162" s="236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7" t="s">
        <v>153</v>
      </c>
      <c r="AT162" s="237" t="s">
        <v>148</v>
      </c>
      <c r="AU162" s="237" t="s">
        <v>85</v>
      </c>
      <c r="AY162" s="17" t="s">
        <v>146</v>
      </c>
      <c r="BE162" s="238">
        <f>IF(N162="základní",J162,0)</f>
        <v>0</v>
      </c>
      <c r="BF162" s="238">
        <f>IF(N162="snížená",J162,0)</f>
        <v>0</v>
      </c>
      <c r="BG162" s="238">
        <f>IF(N162="zákl. přenesená",J162,0)</f>
        <v>0</v>
      </c>
      <c r="BH162" s="238">
        <f>IF(N162="sníž. přenesená",J162,0)</f>
        <v>0</v>
      </c>
      <c r="BI162" s="238">
        <f>IF(N162="nulová",J162,0)</f>
        <v>0</v>
      </c>
      <c r="BJ162" s="17" t="s">
        <v>83</v>
      </c>
      <c r="BK162" s="238">
        <f>ROUND(I162*H162,2)</f>
        <v>0</v>
      </c>
      <c r="BL162" s="17" t="s">
        <v>153</v>
      </c>
      <c r="BM162" s="237" t="s">
        <v>347</v>
      </c>
    </row>
    <row r="163" spans="1:51" s="15" customFormat="1" ht="12">
      <c r="A163" s="15"/>
      <c r="B163" s="277"/>
      <c r="C163" s="278"/>
      <c r="D163" s="241" t="s">
        <v>169</v>
      </c>
      <c r="E163" s="279" t="s">
        <v>1</v>
      </c>
      <c r="F163" s="280" t="s">
        <v>306</v>
      </c>
      <c r="G163" s="278"/>
      <c r="H163" s="279" t="s">
        <v>1</v>
      </c>
      <c r="I163" s="281"/>
      <c r="J163" s="278"/>
      <c r="K163" s="278"/>
      <c r="L163" s="282"/>
      <c r="M163" s="283"/>
      <c r="N163" s="284"/>
      <c r="O163" s="284"/>
      <c r="P163" s="284"/>
      <c r="Q163" s="284"/>
      <c r="R163" s="284"/>
      <c r="S163" s="284"/>
      <c r="T163" s="28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86" t="s">
        <v>169</v>
      </c>
      <c r="AU163" s="286" t="s">
        <v>85</v>
      </c>
      <c r="AV163" s="15" t="s">
        <v>83</v>
      </c>
      <c r="AW163" s="15" t="s">
        <v>32</v>
      </c>
      <c r="AX163" s="15" t="s">
        <v>76</v>
      </c>
      <c r="AY163" s="286" t="s">
        <v>146</v>
      </c>
    </row>
    <row r="164" spans="1:51" s="13" customFormat="1" ht="12">
      <c r="A164" s="13"/>
      <c r="B164" s="239"/>
      <c r="C164" s="240"/>
      <c r="D164" s="241" t="s">
        <v>169</v>
      </c>
      <c r="E164" s="242" t="s">
        <v>1</v>
      </c>
      <c r="F164" s="243" t="s">
        <v>348</v>
      </c>
      <c r="G164" s="240"/>
      <c r="H164" s="244">
        <v>0.84</v>
      </c>
      <c r="I164" s="245"/>
      <c r="J164" s="240"/>
      <c r="K164" s="240"/>
      <c r="L164" s="246"/>
      <c r="M164" s="247"/>
      <c r="N164" s="248"/>
      <c r="O164" s="248"/>
      <c r="P164" s="248"/>
      <c r="Q164" s="248"/>
      <c r="R164" s="248"/>
      <c r="S164" s="248"/>
      <c r="T164" s="24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0" t="s">
        <v>169</v>
      </c>
      <c r="AU164" s="250" t="s">
        <v>85</v>
      </c>
      <c r="AV164" s="13" t="s">
        <v>85</v>
      </c>
      <c r="AW164" s="13" t="s">
        <v>32</v>
      </c>
      <c r="AX164" s="13" t="s">
        <v>83</v>
      </c>
      <c r="AY164" s="250" t="s">
        <v>146</v>
      </c>
    </row>
    <row r="165" spans="1:63" s="12" customFormat="1" ht="22.8" customHeight="1">
      <c r="A165" s="12"/>
      <c r="B165" s="210"/>
      <c r="C165" s="211"/>
      <c r="D165" s="212" t="s">
        <v>75</v>
      </c>
      <c r="E165" s="224" t="s">
        <v>193</v>
      </c>
      <c r="F165" s="224" t="s">
        <v>259</v>
      </c>
      <c r="G165" s="211"/>
      <c r="H165" s="211"/>
      <c r="I165" s="214"/>
      <c r="J165" s="225">
        <f>BK165</f>
        <v>0</v>
      </c>
      <c r="K165" s="211"/>
      <c r="L165" s="216"/>
      <c r="M165" s="217"/>
      <c r="N165" s="218"/>
      <c r="O165" s="218"/>
      <c r="P165" s="219">
        <f>SUM(P166:P173)</f>
        <v>0</v>
      </c>
      <c r="Q165" s="218"/>
      <c r="R165" s="219">
        <f>SUM(R166:R173)</f>
        <v>5.2972150000000005</v>
      </c>
      <c r="S165" s="218"/>
      <c r="T165" s="220">
        <f>SUM(T166:T173)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21" t="s">
        <v>83</v>
      </c>
      <c r="AT165" s="222" t="s">
        <v>75</v>
      </c>
      <c r="AU165" s="222" t="s">
        <v>83</v>
      </c>
      <c r="AY165" s="221" t="s">
        <v>146</v>
      </c>
      <c r="BK165" s="223">
        <f>SUM(BK166:BK173)</f>
        <v>0</v>
      </c>
    </row>
    <row r="166" spans="1:65" s="2" customFormat="1" ht="24.15" customHeight="1">
      <c r="A166" s="38"/>
      <c r="B166" s="39"/>
      <c r="C166" s="226" t="s">
        <v>210</v>
      </c>
      <c r="D166" s="226" t="s">
        <v>148</v>
      </c>
      <c r="E166" s="227" t="s">
        <v>349</v>
      </c>
      <c r="F166" s="228" t="s">
        <v>350</v>
      </c>
      <c r="G166" s="229" t="s">
        <v>178</v>
      </c>
      <c r="H166" s="230">
        <v>10.5</v>
      </c>
      <c r="I166" s="231"/>
      <c r="J166" s="232">
        <f>ROUND(I166*H166,2)</f>
        <v>0</v>
      </c>
      <c r="K166" s="228" t="s">
        <v>152</v>
      </c>
      <c r="L166" s="44"/>
      <c r="M166" s="233" t="s">
        <v>1</v>
      </c>
      <c r="N166" s="234" t="s">
        <v>41</v>
      </c>
      <c r="O166" s="91"/>
      <c r="P166" s="235">
        <f>O166*H166</f>
        <v>0</v>
      </c>
      <c r="Q166" s="235">
        <v>0.29221</v>
      </c>
      <c r="R166" s="235">
        <f>Q166*H166</f>
        <v>3.0682050000000003</v>
      </c>
      <c r="S166" s="235">
        <v>0</v>
      </c>
      <c r="T166" s="236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7" t="s">
        <v>153</v>
      </c>
      <c r="AT166" s="237" t="s">
        <v>148</v>
      </c>
      <c r="AU166" s="237" t="s">
        <v>85</v>
      </c>
      <c r="AY166" s="17" t="s">
        <v>146</v>
      </c>
      <c r="BE166" s="238">
        <f>IF(N166="základní",J166,0)</f>
        <v>0</v>
      </c>
      <c r="BF166" s="238">
        <f>IF(N166="snížená",J166,0)</f>
        <v>0</v>
      </c>
      <c r="BG166" s="238">
        <f>IF(N166="zákl. přenesená",J166,0)</f>
        <v>0</v>
      </c>
      <c r="BH166" s="238">
        <f>IF(N166="sníž. přenesená",J166,0)</f>
        <v>0</v>
      </c>
      <c r="BI166" s="238">
        <f>IF(N166="nulová",J166,0)</f>
        <v>0</v>
      </c>
      <c r="BJ166" s="17" t="s">
        <v>83</v>
      </c>
      <c r="BK166" s="238">
        <f>ROUND(I166*H166,2)</f>
        <v>0</v>
      </c>
      <c r="BL166" s="17" t="s">
        <v>153</v>
      </c>
      <c r="BM166" s="237" t="s">
        <v>351</v>
      </c>
    </row>
    <row r="167" spans="1:51" s="13" customFormat="1" ht="12">
      <c r="A167" s="13"/>
      <c r="B167" s="239"/>
      <c r="C167" s="240"/>
      <c r="D167" s="241" t="s">
        <v>169</v>
      </c>
      <c r="E167" s="242" t="s">
        <v>1</v>
      </c>
      <c r="F167" s="243" t="s">
        <v>352</v>
      </c>
      <c r="G167" s="240"/>
      <c r="H167" s="244">
        <v>10.5</v>
      </c>
      <c r="I167" s="245"/>
      <c r="J167" s="240"/>
      <c r="K167" s="240"/>
      <c r="L167" s="246"/>
      <c r="M167" s="247"/>
      <c r="N167" s="248"/>
      <c r="O167" s="248"/>
      <c r="P167" s="248"/>
      <c r="Q167" s="248"/>
      <c r="R167" s="248"/>
      <c r="S167" s="248"/>
      <c r="T167" s="24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0" t="s">
        <v>169</v>
      </c>
      <c r="AU167" s="250" t="s">
        <v>85</v>
      </c>
      <c r="AV167" s="13" t="s">
        <v>85</v>
      </c>
      <c r="AW167" s="13" t="s">
        <v>32</v>
      </c>
      <c r="AX167" s="13" t="s">
        <v>83</v>
      </c>
      <c r="AY167" s="250" t="s">
        <v>146</v>
      </c>
    </row>
    <row r="168" spans="1:65" s="2" customFormat="1" ht="24.15" customHeight="1">
      <c r="A168" s="38"/>
      <c r="B168" s="39"/>
      <c r="C168" s="267" t="s">
        <v>266</v>
      </c>
      <c r="D168" s="267" t="s">
        <v>230</v>
      </c>
      <c r="E168" s="268" t="s">
        <v>353</v>
      </c>
      <c r="F168" s="269" t="s">
        <v>354</v>
      </c>
      <c r="G168" s="270" t="s">
        <v>178</v>
      </c>
      <c r="H168" s="271">
        <v>10.5</v>
      </c>
      <c r="I168" s="272"/>
      <c r="J168" s="273">
        <f>ROUND(I168*H168,2)</f>
        <v>0</v>
      </c>
      <c r="K168" s="269" t="s">
        <v>152</v>
      </c>
      <c r="L168" s="274"/>
      <c r="M168" s="275" t="s">
        <v>1</v>
      </c>
      <c r="N168" s="276" t="s">
        <v>41</v>
      </c>
      <c r="O168" s="91"/>
      <c r="P168" s="235">
        <f>O168*H168</f>
        <v>0</v>
      </c>
      <c r="Q168" s="235">
        <v>0.021</v>
      </c>
      <c r="R168" s="235">
        <f>Q168*H168</f>
        <v>0.2205</v>
      </c>
      <c r="S168" s="235">
        <v>0</v>
      </c>
      <c r="T168" s="23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7" t="s">
        <v>188</v>
      </c>
      <c r="AT168" s="237" t="s">
        <v>230</v>
      </c>
      <c r="AU168" s="237" t="s">
        <v>85</v>
      </c>
      <c r="AY168" s="17" t="s">
        <v>146</v>
      </c>
      <c r="BE168" s="238">
        <f>IF(N168="základní",J168,0)</f>
        <v>0</v>
      </c>
      <c r="BF168" s="238">
        <f>IF(N168="snížená",J168,0)</f>
        <v>0</v>
      </c>
      <c r="BG168" s="238">
        <f>IF(N168="zákl. přenesená",J168,0)</f>
        <v>0</v>
      </c>
      <c r="BH168" s="238">
        <f>IF(N168="sníž. přenesená",J168,0)</f>
        <v>0</v>
      </c>
      <c r="BI168" s="238">
        <f>IF(N168="nulová",J168,0)</f>
        <v>0</v>
      </c>
      <c r="BJ168" s="17" t="s">
        <v>83</v>
      </c>
      <c r="BK168" s="238">
        <f>ROUND(I168*H168,2)</f>
        <v>0</v>
      </c>
      <c r="BL168" s="17" t="s">
        <v>153</v>
      </c>
      <c r="BM168" s="237" t="s">
        <v>355</v>
      </c>
    </row>
    <row r="169" spans="1:65" s="2" customFormat="1" ht="24.15" customHeight="1">
      <c r="A169" s="38"/>
      <c r="B169" s="39"/>
      <c r="C169" s="267" t="s">
        <v>8</v>
      </c>
      <c r="D169" s="267" t="s">
        <v>230</v>
      </c>
      <c r="E169" s="268" t="s">
        <v>356</v>
      </c>
      <c r="F169" s="269" t="s">
        <v>357</v>
      </c>
      <c r="G169" s="270" t="s">
        <v>256</v>
      </c>
      <c r="H169" s="271">
        <v>14</v>
      </c>
      <c r="I169" s="272"/>
      <c r="J169" s="273">
        <f>ROUND(I169*H169,2)</f>
        <v>0</v>
      </c>
      <c r="K169" s="269" t="s">
        <v>152</v>
      </c>
      <c r="L169" s="274"/>
      <c r="M169" s="275" t="s">
        <v>1</v>
      </c>
      <c r="N169" s="276" t="s">
        <v>41</v>
      </c>
      <c r="O169" s="91"/>
      <c r="P169" s="235">
        <f>O169*H169</f>
        <v>0</v>
      </c>
      <c r="Q169" s="235">
        <v>4E-05</v>
      </c>
      <c r="R169" s="235">
        <f>Q169*H169</f>
        <v>0.0005600000000000001</v>
      </c>
      <c r="S169" s="235">
        <v>0</v>
      </c>
      <c r="T169" s="236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7" t="s">
        <v>188</v>
      </c>
      <c r="AT169" s="237" t="s">
        <v>230</v>
      </c>
      <c r="AU169" s="237" t="s">
        <v>85</v>
      </c>
      <c r="AY169" s="17" t="s">
        <v>146</v>
      </c>
      <c r="BE169" s="238">
        <f>IF(N169="základní",J169,0)</f>
        <v>0</v>
      </c>
      <c r="BF169" s="238">
        <f>IF(N169="snížená",J169,0)</f>
        <v>0</v>
      </c>
      <c r="BG169" s="238">
        <f>IF(N169="zákl. přenesená",J169,0)</f>
        <v>0</v>
      </c>
      <c r="BH169" s="238">
        <f>IF(N169="sníž. přenesená",J169,0)</f>
        <v>0</v>
      </c>
      <c r="BI169" s="238">
        <f>IF(N169="nulová",J169,0)</f>
        <v>0</v>
      </c>
      <c r="BJ169" s="17" t="s">
        <v>83</v>
      </c>
      <c r="BK169" s="238">
        <f>ROUND(I169*H169,2)</f>
        <v>0</v>
      </c>
      <c r="BL169" s="17" t="s">
        <v>153</v>
      </c>
      <c r="BM169" s="237" t="s">
        <v>358</v>
      </c>
    </row>
    <row r="170" spans="1:65" s="2" customFormat="1" ht="16.5" customHeight="1">
      <c r="A170" s="38"/>
      <c r="B170" s="39"/>
      <c r="C170" s="267" t="s">
        <v>271</v>
      </c>
      <c r="D170" s="267" t="s">
        <v>230</v>
      </c>
      <c r="E170" s="268" t="s">
        <v>359</v>
      </c>
      <c r="F170" s="269" t="s">
        <v>360</v>
      </c>
      <c r="G170" s="270" t="s">
        <v>178</v>
      </c>
      <c r="H170" s="271">
        <v>10.5</v>
      </c>
      <c r="I170" s="272"/>
      <c r="J170" s="273">
        <f>ROUND(I170*H170,2)</f>
        <v>0</v>
      </c>
      <c r="K170" s="269" t="s">
        <v>152</v>
      </c>
      <c r="L170" s="274"/>
      <c r="M170" s="275" t="s">
        <v>1</v>
      </c>
      <c r="N170" s="276" t="s">
        <v>41</v>
      </c>
      <c r="O170" s="91"/>
      <c r="P170" s="235">
        <f>O170*H170</f>
        <v>0</v>
      </c>
      <c r="Q170" s="235">
        <v>0.0074</v>
      </c>
      <c r="R170" s="235">
        <f>Q170*H170</f>
        <v>0.0777</v>
      </c>
      <c r="S170" s="235">
        <v>0</v>
      </c>
      <c r="T170" s="236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7" t="s">
        <v>188</v>
      </c>
      <c r="AT170" s="237" t="s">
        <v>230</v>
      </c>
      <c r="AU170" s="237" t="s">
        <v>85</v>
      </c>
      <c r="AY170" s="17" t="s">
        <v>146</v>
      </c>
      <c r="BE170" s="238">
        <f>IF(N170="základní",J170,0)</f>
        <v>0</v>
      </c>
      <c r="BF170" s="238">
        <f>IF(N170="snížená",J170,0)</f>
        <v>0</v>
      </c>
      <c r="BG170" s="238">
        <f>IF(N170="zákl. přenesená",J170,0)</f>
        <v>0</v>
      </c>
      <c r="BH170" s="238">
        <f>IF(N170="sníž. přenesená",J170,0)</f>
        <v>0</v>
      </c>
      <c r="BI170" s="238">
        <f>IF(N170="nulová",J170,0)</f>
        <v>0</v>
      </c>
      <c r="BJ170" s="17" t="s">
        <v>83</v>
      </c>
      <c r="BK170" s="238">
        <f>ROUND(I170*H170,2)</f>
        <v>0</v>
      </c>
      <c r="BL170" s="17" t="s">
        <v>153</v>
      </c>
      <c r="BM170" s="237" t="s">
        <v>361</v>
      </c>
    </row>
    <row r="171" spans="1:51" s="13" customFormat="1" ht="12">
      <c r="A171" s="13"/>
      <c r="B171" s="239"/>
      <c r="C171" s="240"/>
      <c r="D171" s="241" t="s">
        <v>169</v>
      </c>
      <c r="E171" s="242" t="s">
        <v>1</v>
      </c>
      <c r="F171" s="243" t="s">
        <v>352</v>
      </c>
      <c r="G171" s="240"/>
      <c r="H171" s="244">
        <v>10.5</v>
      </c>
      <c r="I171" s="245"/>
      <c r="J171" s="240"/>
      <c r="K171" s="240"/>
      <c r="L171" s="246"/>
      <c r="M171" s="247"/>
      <c r="N171" s="248"/>
      <c r="O171" s="248"/>
      <c r="P171" s="248"/>
      <c r="Q171" s="248"/>
      <c r="R171" s="248"/>
      <c r="S171" s="248"/>
      <c r="T171" s="24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0" t="s">
        <v>169</v>
      </c>
      <c r="AU171" s="250" t="s">
        <v>85</v>
      </c>
      <c r="AV171" s="13" t="s">
        <v>85</v>
      </c>
      <c r="AW171" s="13" t="s">
        <v>32</v>
      </c>
      <c r="AX171" s="13" t="s">
        <v>83</v>
      </c>
      <c r="AY171" s="250" t="s">
        <v>146</v>
      </c>
    </row>
    <row r="172" spans="1:65" s="2" customFormat="1" ht="33" customHeight="1">
      <c r="A172" s="38"/>
      <c r="B172" s="39"/>
      <c r="C172" s="226" t="s">
        <v>273</v>
      </c>
      <c r="D172" s="226" t="s">
        <v>148</v>
      </c>
      <c r="E172" s="227" t="s">
        <v>362</v>
      </c>
      <c r="F172" s="228" t="s">
        <v>363</v>
      </c>
      <c r="G172" s="229" t="s">
        <v>256</v>
      </c>
      <c r="H172" s="230">
        <v>7</v>
      </c>
      <c r="I172" s="231"/>
      <c r="J172" s="232">
        <f>ROUND(I172*H172,2)</f>
        <v>0</v>
      </c>
      <c r="K172" s="228" t="s">
        <v>152</v>
      </c>
      <c r="L172" s="44"/>
      <c r="M172" s="233" t="s">
        <v>1</v>
      </c>
      <c r="N172" s="234" t="s">
        <v>41</v>
      </c>
      <c r="O172" s="91"/>
      <c r="P172" s="235">
        <f>O172*H172</f>
        <v>0</v>
      </c>
      <c r="Q172" s="235">
        <v>0.27205</v>
      </c>
      <c r="R172" s="235">
        <f>Q172*H172</f>
        <v>1.90435</v>
      </c>
      <c r="S172" s="235">
        <v>0</v>
      </c>
      <c r="T172" s="236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7" t="s">
        <v>153</v>
      </c>
      <c r="AT172" s="237" t="s">
        <v>148</v>
      </c>
      <c r="AU172" s="237" t="s">
        <v>85</v>
      </c>
      <c r="AY172" s="17" t="s">
        <v>146</v>
      </c>
      <c r="BE172" s="238">
        <f>IF(N172="základní",J172,0)</f>
        <v>0</v>
      </c>
      <c r="BF172" s="238">
        <f>IF(N172="snížená",J172,0)</f>
        <v>0</v>
      </c>
      <c r="BG172" s="238">
        <f>IF(N172="zákl. přenesená",J172,0)</f>
        <v>0</v>
      </c>
      <c r="BH172" s="238">
        <f>IF(N172="sníž. přenesená",J172,0)</f>
        <v>0</v>
      </c>
      <c r="BI172" s="238">
        <f>IF(N172="nulová",J172,0)</f>
        <v>0</v>
      </c>
      <c r="BJ172" s="17" t="s">
        <v>83</v>
      </c>
      <c r="BK172" s="238">
        <f>ROUND(I172*H172,2)</f>
        <v>0</v>
      </c>
      <c r="BL172" s="17" t="s">
        <v>153</v>
      </c>
      <c r="BM172" s="237" t="s">
        <v>364</v>
      </c>
    </row>
    <row r="173" spans="1:65" s="2" customFormat="1" ht="16.5" customHeight="1">
      <c r="A173" s="38"/>
      <c r="B173" s="39"/>
      <c r="C173" s="267" t="s">
        <v>277</v>
      </c>
      <c r="D173" s="267" t="s">
        <v>230</v>
      </c>
      <c r="E173" s="268" t="s">
        <v>359</v>
      </c>
      <c r="F173" s="269" t="s">
        <v>360</v>
      </c>
      <c r="G173" s="270" t="s">
        <v>178</v>
      </c>
      <c r="H173" s="271">
        <v>3.5</v>
      </c>
      <c r="I173" s="272"/>
      <c r="J173" s="273">
        <f>ROUND(I173*H173,2)</f>
        <v>0</v>
      </c>
      <c r="K173" s="269" t="s">
        <v>152</v>
      </c>
      <c r="L173" s="274"/>
      <c r="M173" s="275" t="s">
        <v>1</v>
      </c>
      <c r="N173" s="276" t="s">
        <v>41</v>
      </c>
      <c r="O173" s="91"/>
      <c r="P173" s="235">
        <f>O173*H173</f>
        <v>0</v>
      </c>
      <c r="Q173" s="235">
        <v>0.0074</v>
      </c>
      <c r="R173" s="235">
        <f>Q173*H173</f>
        <v>0.0259</v>
      </c>
      <c r="S173" s="235">
        <v>0</v>
      </c>
      <c r="T173" s="236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7" t="s">
        <v>188</v>
      </c>
      <c r="AT173" s="237" t="s">
        <v>230</v>
      </c>
      <c r="AU173" s="237" t="s">
        <v>85</v>
      </c>
      <c r="AY173" s="17" t="s">
        <v>146</v>
      </c>
      <c r="BE173" s="238">
        <f>IF(N173="základní",J173,0)</f>
        <v>0</v>
      </c>
      <c r="BF173" s="238">
        <f>IF(N173="snížená",J173,0)</f>
        <v>0</v>
      </c>
      <c r="BG173" s="238">
        <f>IF(N173="zákl. přenesená",J173,0)</f>
        <v>0</v>
      </c>
      <c r="BH173" s="238">
        <f>IF(N173="sníž. přenesená",J173,0)</f>
        <v>0</v>
      </c>
      <c r="BI173" s="238">
        <f>IF(N173="nulová",J173,0)</f>
        <v>0</v>
      </c>
      <c r="BJ173" s="17" t="s">
        <v>83</v>
      </c>
      <c r="BK173" s="238">
        <f>ROUND(I173*H173,2)</f>
        <v>0</v>
      </c>
      <c r="BL173" s="17" t="s">
        <v>153</v>
      </c>
      <c r="BM173" s="237" t="s">
        <v>365</v>
      </c>
    </row>
    <row r="174" spans="1:63" s="12" customFormat="1" ht="22.8" customHeight="1">
      <c r="A174" s="12"/>
      <c r="B174" s="210"/>
      <c r="C174" s="211"/>
      <c r="D174" s="212" t="s">
        <v>75</v>
      </c>
      <c r="E174" s="224" t="s">
        <v>291</v>
      </c>
      <c r="F174" s="224" t="s">
        <v>292</v>
      </c>
      <c r="G174" s="211"/>
      <c r="H174" s="211"/>
      <c r="I174" s="214"/>
      <c r="J174" s="225">
        <f>BK174</f>
        <v>0</v>
      </c>
      <c r="K174" s="211"/>
      <c r="L174" s="216"/>
      <c r="M174" s="217"/>
      <c r="N174" s="218"/>
      <c r="O174" s="218"/>
      <c r="P174" s="219">
        <f>P175</f>
        <v>0</v>
      </c>
      <c r="Q174" s="218"/>
      <c r="R174" s="219">
        <f>R175</f>
        <v>0</v>
      </c>
      <c r="S174" s="218"/>
      <c r="T174" s="220">
        <f>T175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21" t="s">
        <v>83</v>
      </c>
      <c r="AT174" s="222" t="s">
        <v>75</v>
      </c>
      <c r="AU174" s="222" t="s">
        <v>83</v>
      </c>
      <c r="AY174" s="221" t="s">
        <v>146</v>
      </c>
      <c r="BK174" s="223">
        <f>BK175</f>
        <v>0</v>
      </c>
    </row>
    <row r="175" spans="1:65" s="2" customFormat="1" ht="24.15" customHeight="1">
      <c r="A175" s="38"/>
      <c r="B175" s="39"/>
      <c r="C175" s="226" t="s">
        <v>281</v>
      </c>
      <c r="D175" s="226" t="s">
        <v>148</v>
      </c>
      <c r="E175" s="227" t="s">
        <v>293</v>
      </c>
      <c r="F175" s="228" t="s">
        <v>294</v>
      </c>
      <c r="G175" s="229" t="s">
        <v>186</v>
      </c>
      <c r="H175" s="230">
        <v>27.317</v>
      </c>
      <c r="I175" s="231"/>
      <c r="J175" s="232">
        <f>ROUND(I175*H175,2)</f>
        <v>0</v>
      </c>
      <c r="K175" s="228" t="s">
        <v>152</v>
      </c>
      <c r="L175" s="44"/>
      <c r="M175" s="233" t="s">
        <v>1</v>
      </c>
      <c r="N175" s="234" t="s">
        <v>41</v>
      </c>
      <c r="O175" s="91"/>
      <c r="P175" s="235">
        <f>O175*H175</f>
        <v>0</v>
      </c>
      <c r="Q175" s="235">
        <v>0</v>
      </c>
      <c r="R175" s="235">
        <f>Q175*H175</f>
        <v>0</v>
      </c>
      <c r="S175" s="235">
        <v>0</v>
      </c>
      <c r="T175" s="236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7" t="s">
        <v>153</v>
      </c>
      <c r="AT175" s="237" t="s">
        <v>148</v>
      </c>
      <c r="AU175" s="237" t="s">
        <v>85</v>
      </c>
      <c r="AY175" s="17" t="s">
        <v>146</v>
      </c>
      <c r="BE175" s="238">
        <f>IF(N175="základní",J175,0)</f>
        <v>0</v>
      </c>
      <c r="BF175" s="238">
        <f>IF(N175="snížená",J175,0)</f>
        <v>0</v>
      </c>
      <c r="BG175" s="238">
        <f>IF(N175="zákl. přenesená",J175,0)</f>
        <v>0</v>
      </c>
      <c r="BH175" s="238">
        <f>IF(N175="sníž. přenesená",J175,0)</f>
        <v>0</v>
      </c>
      <c r="BI175" s="238">
        <f>IF(N175="nulová",J175,0)</f>
        <v>0</v>
      </c>
      <c r="BJ175" s="17" t="s">
        <v>83</v>
      </c>
      <c r="BK175" s="238">
        <f>ROUND(I175*H175,2)</f>
        <v>0</v>
      </c>
      <c r="BL175" s="17" t="s">
        <v>153</v>
      </c>
      <c r="BM175" s="237" t="s">
        <v>366</v>
      </c>
    </row>
    <row r="176" spans="1:63" s="12" customFormat="1" ht="25.9" customHeight="1">
      <c r="A176" s="12"/>
      <c r="B176" s="210"/>
      <c r="C176" s="211"/>
      <c r="D176" s="212" t="s">
        <v>75</v>
      </c>
      <c r="E176" s="213" t="s">
        <v>367</v>
      </c>
      <c r="F176" s="213" t="s">
        <v>368</v>
      </c>
      <c r="G176" s="211"/>
      <c r="H176" s="211"/>
      <c r="I176" s="214"/>
      <c r="J176" s="215">
        <f>BK176</f>
        <v>0</v>
      </c>
      <c r="K176" s="211"/>
      <c r="L176" s="216"/>
      <c r="M176" s="217"/>
      <c r="N176" s="218"/>
      <c r="O176" s="218"/>
      <c r="P176" s="219">
        <f>P177+P184</f>
        <v>0</v>
      </c>
      <c r="Q176" s="218"/>
      <c r="R176" s="219">
        <f>R177+R184</f>
        <v>0.12162</v>
      </c>
      <c r="S176" s="218"/>
      <c r="T176" s="220">
        <f>T177+T184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21" t="s">
        <v>85</v>
      </c>
      <c r="AT176" s="222" t="s">
        <v>75</v>
      </c>
      <c r="AU176" s="222" t="s">
        <v>76</v>
      </c>
      <c r="AY176" s="221" t="s">
        <v>146</v>
      </c>
      <c r="BK176" s="223">
        <f>BK177+BK184</f>
        <v>0</v>
      </c>
    </row>
    <row r="177" spans="1:63" s="12" customFormat="1" ht="22.8" customHeight="1">
      <c r="A177" s="12"/>
      <c r="B177" s="210"/>
      <c r="C177" s="211"/>
      <c r="D177" s="212" t="s">
        <v>75</v>
      </c>
      <c r="E177" s="224" t="s">
        <v>369</v>
      </c>
      <c r="F177" s="224" t="s">
        <v>370</v>
      </c>
      <c r="G177" s="211"/>
      <c r="H177" s="211"/>
      <c r="I177" s="214"/>
      <c r="J177" s="225">
        <f>BK177</f>
        <v>0</v>
      </c>
      <c r="K177" s="211"/>
      <c r="L177" s="216"/>
      <c r="M177" s="217"/>
      <c r="N177" s="218"/>
      <c r="O177" s="218"/>
      <c r="P177" s="219">
        <f>SUM(P178:P183)</f>
        <v>0</v>
      </c>
      <c r="Q177" s="218"/>
      <c r="R177" s="219">
        <f>SUM(R178:R183)</f>
        <v>0.061560000000000004</v>
      </c>
      <c r="S177" s="218"/>
      <c r="T177" s="220">
        <f>SUM(T178:T183)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21" t="s">
        <v>85</v>
      </c>
      <c r="AT177" s="222" t="s">
        <v>75</v>
      </c>
      <c r="AU177" s="222" t="s">
        <v>83</v>
      </c>
      <c r="AY177" s="221" t="s">
        <v>146</v>
      </c>
      <c r="BK177" s="223">
        <f>SUM(BK178:BK183)</f>
        <v>0</v>
      </c>
    </row>
    <row r="178" spans="1:65" s="2" customFormat="1" ht="24.15" customHeight="1">
      <c r="A178" s="38"/>
      <c r="B178" s="39"/>
      <c r="C178" s="226" t="s">
        <v>285</v>
      </c>
      <c r="D178" s="226" t="s">
        <v>148</v>
      </c>
      <c r="E178" s="227" t="s">
        <v>371</v>
      </c>
      <c r="F178" s="228" t="s">
        <v>372</v>
      </c>
      <c r="G178" s="229" t="s">
        <v>151</v>
      </c>
      <c r="H178" s="230">
        <v>85.5</v>
      </c>
      <c r="I178" s="231"/>
      <c r="J178" s="232">
        <f>ROUND(I178*H178,2)</f>
        <v>0</v>
      </c>
      <c r="K178" s="228" t="s">
        <v>152</v>
      </c>
      <c r="L178" s="44"/>
      <c r="M178" s="233" t="s">
        <v>1</v>
      </c>
      <c r="N178" s="234" t="s">
        <v>41</v>
      </c>
      <c r="O178" s="91"/>
      <c r="P178" s="235">
        <f>O178*H178</f>
        <v>0</v>
      </c>
      <c r="Q178" s="235">
        <v>0.0004</v>
      </c>
      <c r="R178" s="235">
        <f>Q178*H178</f>
        <v>0.0342</v>
      </c>
      <c r="S178" s="235">
        <v>0</v>
      </c>
      <c r="T178" s="236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7" t="s">
        <v>271</v>
      </c>
      <c r="AT178" s="237" t="s">
        <v>148</v>
      </c>
      <c r="AU178" s="237" t="s">
        <v>85</v>
      </c>
      <c r="AY178" s="17" t="s">
        <v>146</v>
      </c>
      <c r="BE178" s="238">
        <f>IF(N178="základní",J178,0)</f>
        <v>0</v>
      </c>
      <c r="BF178" s="238">
        <f>IF(N178="snížená",J178,0)</f>
        <v>0</v>
      </c>
      <c r="BG178" s="238">
        <f>IF(N178="zákl. přenesená",J178,0)</f>
        <v>0</v>
      </c>
      <c r="BH178" s="238">
        <f>IF(N178="sníž. přenesená",J178,0)</f>
        <v>0</v>
      </c>
      <c r="BI178" s="238">
        <f>IF(N178="nulová",J178,0)</f>
        <v>0</v>
      </c>
      <c r="BJ178" s="17" t="s">
        <v>83</v>
      </c>
      <c r="BK178" s="238">
        <f>ROUND(I178*H178,2)</f>
        <v>0</v>
      </c>
      <c r="BL178" s="17" t="s">
        <v>271</v>
      </c>
      <c r="BM178" s="237" t="s">
        <v>373</v>
      </c>
    </row>
    <row r="179" spans="1:51" s="13" customFormat="1" ht="12">
      <c r="A179" s="13"/>
      <c r="B179" s="239"/>
      <c r="C179" s="240"/>
      <c r="D179" s="241" t="s">
        <v>169</v>
      </c>
      <c r="E179" s="242" t="s">
        <v>1</v>
      </c>
      <c r="F179" s="243" t="s">
        <v>374</v>
      </c>
      <c r="G179" s="240"/>
      <c r="H179" s="244">
        <v>85.5</v>
      </c>
      <c r="I179" s="245"/>
      <c r="J179" s="240"/>
      <c r="K179" s="240"/>
      <c r="L179" s="246"/>
      <c r="M179" s="247"/>
      <c r="N179" s="248"/>
      <c r="O179" s="248"/>
      <c r="P179" s="248"/>
      <c r="Q179" s="248"/>
      <c r="R179" s="248"/>
      <c r="S179" s="248"/>
      <c r="T179" s="24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0" t="s">
        <v>169</v>
      </c>
      <c r="AU179" s="250" t="s">
        <v>85</v>
      </c>
      <c r="AV179" s="13" t="s">
        <v>85</v>
      </c>
      <c r="AW179" s="13" t="s">
        <v>32</v>
      </c>
      <c r="AX179" s="13" t="s">
        <v>83</v>
      </c>
      <c r="AY179" s="250" t="s">
        <v>146</v>
      </c>
    </row>
    <row r="180" spans="1:65" s="2" customFormat="1" ht="24.15" customHeight="1">
      <c r="A180" s="38"/>
      <c r="B180" s="39"/>
      <c r="C180" s="226" t="s">
        <v>7</v>
      </c>
      <c r="D180" s="226" t="s">
        <v>148</v>
      </c>
      <c r="E180" s="227" t="s">
        <v>375</v>
      </c>
      <c r="F180" s="228" t="s">
        <v>376</v>
      </c>
      <c r="G180" s="229" t="s">
        <v>178</v>
      </c>
      <c r="H180" s="230">
        <v>171</v>
      </c>
      <c r="I180" s="231"/>
      <c r="J180" s="232">
        <f>ROUND(I180*H180,2)</f>
        <v>0</v>
      </c>
      <c r="K180" s="228" t="s">
        <v>152</v>
      </c>
      <c r="L180" s="44"/>
      <c r="M180" s="233" t="s">
        <v>1</v>
      </c>
      <c r="N180" s="234" t="s">
        <v>41</v>
      </c>
      <c r="O180" s="91"/>
      <c r="P180" s="235">
        <f>O180*H180</f>
        <v>0</v>
      </c>
      <c r="Q180" s="235">
        <v>0.00016</v>
      </c>
      <c r="R180" s="235">
        <f>Q180*H180</f>
        <v>0.027360000000000002</v>
      </c>
      <c r="S180" s="235">
        <v>0</v>
      </c>
      <c r="T180" s="236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7" t="s">
        <v>271</v>
      </c>
      <c r="AT180" s="237" t="s">
        <v>148</v>
      </c>
      <c r="AU180" s="237" t="s">
        <v>85</v>
      </c>
      <c r="AY180" s="17" t="s">
        <v>146</v>
      </c>
      <c r="BE180" s="238">
        <f>IF(N180="základní",J180,0)</f>
        <v>0</v>
      </c>
      <c r="BF180" s="238">
        <f>IF(N180="snížená",J180,0)</f>
        <v>0</v>
      </c>
      <c r="BG180" s="238">
        <f>IF(N180="zákl. přenesená",J180,0)</f>
        <v>0</v>
      </c>
      <c r="BH180" s="238">
        <f>IF(N180="sníž. přenesená",J180,0)</f>
        <v>0</v>
      </c>
      <c r="BI180" s="238">
        <f>IF(N180="nulová",J180,0)</f>
        <v>0</v>
      </c>
      <c r="BJ180" s="17" t="s">
        <v>83</v>
      </c>
      <c r="BK180" s="238">
        <f>ROUND(I180*H180,2)</f>
        <v>0</v>
      </c>
      <c r="BL180" s="17" t="s">
        <v>271</v>
      </c>
      <c r="BM180" s="237" t="s">
        <v>377</v>
      </c>
    </row>
    <row r="181" spans="1:65" s="2" customFormat="1" ht="24.15" customHeight="1">
      <c r="A181" s="38"/>
      <c r="B181" s="39"/>
      <c r="C181" s="226" t="s">
        <v>378</v>
      </c>
      <c r="D181" s="226" t="s">
        <v>148</v>
      </c>
      <c r="E181" s="227" t="s">
        <v>379</v>
      </c>
      <c r="F181" s="228" t="s">
        <v>380</v>
      </c>
      <c r="G181" s="229" t="s">
        <v>186</v>
      </c>
      <c r="H181" s="230">
        <v>0.062</v>
      </c>
      <c r="I181" s="231"/>
      <c r="J181" s="232">
        <f>ROUND(I181*H181,2)</f>
        <v>0</v>
      </c>
      <c r="K181" s="228" t="s">
        <v>152</v>
      </c>
      <c r="L181" s="44"/>
      <c r="M181" s="233" t="s">
        <v>1</v>
      </c>
      <c r="N181" s="234" t="s">
        <v>41</v>
      </c>
      <c r="O181" s="91"/>
      <c r="P181" s="235">
        <f>O181*H181</f>
        <v>0</v>
      </c>
      <c r="Q181" s="235">
        <v>0</v>
      </c>
      <c r="R181" s="235">
        <f>Q181*H181</f>
        <v>0</v>
      </c>
      <c r="S181" s="235">
        <v>0</v>
      </c>
      <c r="T181" s="236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7" t="s">
        <v>271</v>
      </c>
      <c r="AT181" s="237" t="s">
        <v>148</v>
      </c>
      <c r="AU181" s="237" t="s">
        <v>85</v>
      </c>
      <c r="AY181" s="17" t="s">
        <v>146</v>
      </c>
      <c r="BE181" s="238">
        <f>IF(N181="základní",J181,0)</f>
        <v>0</v>
      </c>
      <c r="BF181" s="238">
        <f>IF(N181="snížená",J181,0)</f>
        <v>0</v>
      </c>
      <c r="BG181" s="238">
        <f>IF(N181="zákl. přenesená",J181,0)</f>
        <v>0</v>
      </c>
      <c r="BH181" s="238">
        <f>IF(N181="sníž. přenesená",J181,0)</f>
        <v>0</v>
      </c>
      <c r="BI181" s="238">
        <f>IF(N181="nulová",J181,0)</f>
        <v>0</v>
      </c>
      <c r="BJ181" s="17" t="s">
        <v>83</v>
      </c>
      <c r="BK181" s="238">
        <f>ROUND(I181*H181,2)</f>
        <v>0</v>
      </c>
      <c r="BL181" s="17" t="s">
        <v>271</v>
      </c>
      <c r="BM181" s="237" t="s">
        <v>381</v>
      </c>
    </row>
    <row r="182" spans="1:65" s="2" customFormat="1" ht="24.15" customHeight="1">
      <c r="A182" s="38"/>
      <c r="B182" s="39"/>
      <c r="C182" s="226" t="s">
        <v>382</v>
      </c>
      <c r="D182" s="226" t="s">
        <v>148</v>
      </c>
      <c r="E182" s="227" t="s">
        <v>383</v>
      </c>
      <c r="F182" s="228" t="s">
        <v>384</v>
      </c>
      <c r="G182" s="229" t="s">
        <v>186</v>
      </c>
      <c r="H182" s="230">
        <v>0.062</v>
      </c>
      <c r="I182" s="231"/>
      <c r="J182" s="232">
        <f>ROUND(I182*H182,2)</f>
        <v>0</v>
      </c>
      <c r="K182" s="228" t="s">
        <v>152</v>
      </c>
      <c r="L182" s="44"/>
      <c r="M182" s="233" t="s">
        <v>1</v>
      </c>
      <c r="N182" s="234" t="s">
        <v>41</v>
      </c>
      <c r="O182" s="91"/>
      <c r="P182" s="235">
        <f>O182*H182</f>
        <v>0</v>
      </c>
      <c r="Q182" s="235">
        <v>0</v>
      </c>
      <c r="R182" s="235">
        <f>Q182*H182</f>
        <v>0</v>
      </c>
      <c r="S182" s="235">
        <v>0</v>
      </c>
      <c r="T182" s="236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7" t="s">
        <v>271</v>
      </c>
      <c r="AT182" s="237" t="s">
        <v>148</v>
      </c>
      <c r="AU182" s="237" t="s">
        <v>85</v>
      </c>
      <c r="AY182" s="17" t="s">
        <v>146</v>
      </c>
      <c r="BE182" s="238">
        <f>IF(N182="základní",J182,0)</f>
        <v>0</v>
      </c>
      <c r="BF182" s="238">
        <f>IF(N182="snížená",J182,0)</f>
        <v>0</v>
      </c>
      <c r="BG182" s="238">
        <f>IF(N182="zákl. přenesená",J182,0)</f>
        <v>0</v>
      </c>
      <c r="BH182" s="238">
        <f>IF(N182="sníž. přenesená",J182,0)</f>
        <v>0</v>
      </c>
      <c r="BI182" s="238">
        <f>IF(N182="nulová",J182,0)</f>
        <v>0</v>
      </c>
      <c r="BJ182" s="17" t="s">
        <v>83</v>
      </c>
      <c r="BK182" s="238">
        <f>ROUND(I182*H182,2)</f>
        <v>0</v>
      </c>
      <c r="BL182" s="17" t="s">
        <v>271</v>
      </c>
      <c r="BM182" s="237" t="s">
        <v>385</v>
      </c>
    </row>
    <row r="183" spans="1:65" s="2" customFormat="1" ht="24.15" customHeight="1">
      <c r="A183" s="38"/>
      <c r="B183" s="39"/>
      <c r="C183" s="226" t="s">
        <v>386</v>
      </c>
      <c r="D183" s="226" t="s">
        <v>148</v>
      </c>
      <c r="E183" s="227" t="s">
        <v>387</v>
      </c>
      <c r="F183" s="228" t="s">
        <v>388</v>
      </c>
      <c r="G183" s="229" t="s">
        <v>186</v>
      </c>
      <c r="H183" s="230">
        <v>0.062</v>
      </c>
      <c r="I183" s="231"/>
      <c r="J183" s="232">
        <f>ROUND(I183*H183,2)</f>
        <v>0</v>
      </c>
      <c r="K183" s="228" t="s">
        <v>152</v>
      </c>
      <c r="L183" s="44"/>
      <c r="M183" s="233" t="s">
        <v>1</v>
      </c>
      <c r="N183" s="234" t="s">
        <v>41</v>
      </c>
      <c r="O183" s="91"/>
      <c r="P183" s="235">
        <f>O183*H183</f>
        <v>0</v>
      </c>
      <c r="Q183" s="235">
        <v>0</v>
      </c>
      <c r="R183" s="235">
        <f>Q183*H183</f>
        <v>0</v>
      </c>
      <c r="S183" s="235">
        <v>0</v>
      </c>
      <c r="T183" s="236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7" t="s">
        <v>271</v>
      </c>
      <c r="AT183" s="237" t="s">
        <v>148</v>
      </c>
      <c r="AU183" s="237" t="s">
        <v>85</v>
      </c>
      <c r="AY183" s="17" t="s">
        <v>146</v>
      </c>
      <c r="BE183" s="238">
        <f>IF(N183="základní",J183,0)</f>
        <v>0</v>
      </c>
      <c r="BF183" s="238">
        <f>IF(N183="snížená",J183,0)</f>
        <v>0</v>
      </c>
      <c r="BG183" s="238">
        <f>IF(N183="zákl. přenesená",J183,0)</f>
        <v>0</v>
      </c>
      <c r="BH183" s="238">
        <f>IF(N183="sníž. přenesená",J183,0)</f>
        <v>0</v>
      </c>
      <c r="BI183" s="238">
        <f>IF(N183="nulová",J183,0)</f>
        <v>0</v>
      </c>
      <c r="BJ183" s="17" t="s">
        <v>83</v>
      </c>
      <c r="BK183" s="238">
        <f>ROUND(I183*H183,2)</f>
        <v>0</v>
      </c>
      <c r="BL183" s="17" t="s">
        <v>271</v>
      </c>
      <c r="BM183" s="237" t="s">
        <v>389</v>
      </c>
    </row>
    <row r="184" spans="1:63" s="12" customFormat="1" ht="22.8" customHeight="1">
      <c r="A184" s="12"/>
      <c r="B184" s="210"/>
      <c r="C184" s="211"/>
      <c r="D184" s="212" t="s">
        <v>75</v>
      </c>
      <c r="E184" s="224" t="s">
        <v>390</v>
      </c>
      <c r="F184" s="224" t="s">
        <v>391</v>
      </c>
      <c r="G184" s="211"/>
      <c r="H184" s="211"/>
      <c r="I184" s="214"/>
      <c r="J184" s="225">
        <f>BK184</f>
        <v>0</v>
      </c>
      <c r="K184" s="211"/>
      <c r="L184" s="216"/>
      <c r="M184" s="217"/>
      <c r="N184" s="218"/>
      <c r="O184" s="218"/>
      <c r="P184" s="219">
        <f>SUM(P185:P190)</f>
        <v>0</v>
      </c>
      <c r="Q184" s="218"/>
      <c r="R184" s="219">
        <f>SUM(R185:R190)</f>
        <v>0.06006</v>
      </c>
      <c r="S184" s="218"/>
      <c r="T184" s="220">
        <f>SUM(T185:T190)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21" t="s">
        <v>85</v>
      </c>
      <c r="AT184" s="222" t="s">
        <v>75</v>
      </c>
      <c r="AU184" s="222" t="s">
        <v>83</v>
      </c>
      <c r="AY184" s="221" t="s">
        <v>146</v>
      </c>
      <c r="BK184" s="223">
        <f>SUM(BK185:BK190)</f>
        <v>0</v>
      </c>
    </row>
    <row r="185" spans="1:65" s="2" customFormat="1" ht="16.5" customHeight="1">
      <c r="A185" s="38"/>
      <c r="B185" s="39"/>
      <c r="C185" s="226" t="s">
        <v>392</v>
      </c>
      <c r="D185" s="226" t="s">
        <v>148</v>
      </c>
      <c r="E185" s="227" t="s">
        <v>393</v>
      </c>
      <c r="F185" s="228" t="s">
        <v>394</v>
      </c>
      <c r="G185" s="229" t="s">
        <v>256</v>
      </c>
      <c r="H185" s="230">
        <v>7</v>
      </c>
      <c r="I185" s="231"/>
      <c r="J185" s="232">
        <f>ROUND(I185*H185,2)</f>
        <v>0</v>
      </c>
      <c r="K185" s="228" t="s">
        <v>152</v>
      </c>
      <c r="L185" s="44"/>
      <c r="M185" s="233" t="s">
        <v>1</v>
      </c>
      <c r="N185" s="234" t="s">
        <v>41</v>
      </c>
      <c r="O185" s="91"/>
      <c r="P185" s="235">
        <f>O185*H185</f>
        <v>0</v>
      </c>
      <c r="Q185" s="235">
        <v>0.001</v>
      </c>
      <c r="R185" s="235">
        <f>Q185*H185</f>
        <v>0.007</v>
      </c>
      <c r="S185" s="235">
        <v>0</v>
      </c>
      <c r="T185" s="236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7" t="s">
        <v>271</v>
      </c>
      <c r="AT185" s="237" t="s">
        <v>148</v>
      </c>
      <c r="AU185" s="237" t="s">
        <v>85</v>
      </c>
      <c r="AY185" s="17" t="s">
        <v>146</v>
      </c>
      <c r="BE185" s="238">
        <f>IF(N185="základní",J185,0)</f>
        <v>0</v>
      </c>
      <c r="BF185" s="238">
        <f>IF(N185="snížená",J185,0)</f>
        <v>0</v>
      </c>
      <c r="BG185" s="238">
        <f>IF(N185="zákl. přenesená",J185,0)</f>
        <v>0</v>
      </c>
      <c r="BH185" s="238">
        <f>IF(N185="sníž. přenesená",J185,0)</f>
        <v>0</v>
      </c>
      <c r="BI185" s="238">
        <f>IF(N185="nulová",J185,0)</f>
        <v>0</v>
      </c>
      <c r="BJ185" s="17" t="s">
        <v>83</v>
      </c>
      <c r="BK185" s="238">
        <f>ROUND(I185*H185,2)</f>
        <v>0</v>
      </c>
      <c r="BL185" s="17" t="s">
        <v>271</v>
      </c>
      <c r="BM185" s="237" t="s">
        <v>395</v>
      </c>
    </row>
    <row r="186" spans="1:65" s="2" customFormat="1" ht="21.75" customHeight="1">
      <c r="A186" s="38"/>
      <c r="B186" s="39"/>
      <c r="C186" s="226" t="s">
        <v>396</v>
      </c>
      <c r="D186" s="226" t="s">
        <v>148</v>
      </c>
      <c r="E186" s="227" t="s">
        <v>397</v>
      </c>
      <c r="F186" s="228" t="s">
        <v>398</v>
      </c>
      <c r="G186" s="229" t="s">
        <v>178</v>
      </c>
      <c r="H186" s="230">
        <v>14</v>
      </c>
      <c r="I186" s="231"/>
      <c r="J186" s="232">
        <f>ROUND(I186*H186,2)</f>
        <v>0</v>
      </c>
      <c r="K186" s="228" t="s">
        <v>152</v>
      </c>
      <c r="L186" s="44"/>
      <c r="M186" s="233" t="s">
        <v>1</v>
      </c>
      <c r="N186" s="234" t="s">
        <v>41</v>
      </c>
      <c r="O186" s="91"/>
      <c r="P186" s="235">
        <f>O186*H186</f>
        <v>0</v>
      </c>
      <c r="Q186" s="235">
        <v>0.00304</v>
      </c>
      <c r="R186" s="235">
        <f>Q186*H186</f>
        <v>0.04256</v>
      </c>
      <c r="S186" s="235">
        <v>0</v>
      </c>
      <c r="T186" s="236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7" t="s">
        <v>271</v>
      </c>
      <c r="AT186" s="237" t="s">
        <v>148</v>
      </c>
      <c r="AU186" s="237" t="s">
        <v>85</v>
      </c>
      <c r="AY186" s="17" t="s">
        <v>146</v>
      </c>
      <c r="BE186" s="238">
        <f>IF(N186="základní",J186,0)</f>
        <v>0</v>
      </c>
      <c r="BF186" s="238">
        <f>IF(N186="snížená",J186,0)</f>
        <v>0</v>
      </c>
      <c r="BG186" s="238">
        <f>IF(N186="zákl. přenesená",J186,0)</f>
        <v>0</v>
      </c>
      <c r="BH186" s="238">
        <f>IF(N186="sníž. přenesená",J186,0)</f>
        <v>0</v>
      </c>
      <c r="BI186" s="238">
        <f>IF(N186="nulová",J186,0)</f>
        <v>0</v>
      </c>
      <c r="BJ186" s="17" t="s">
        <v>83</v>
      </c>
      <c r="BK186" s="238">
        <f>ROUND(I186*H186,2)</f>
        <v>0</v>
      </c>
      <c r="BL186" s="17" t="s">
        <v>271</v>
      </c>
      <c r="BM186" s="237" t="s">
        <v>399</v>
      </c>
    </row>
    <row r="187" spans="1:65" s="2" customFormat="1" ht="24.15" customHeight="1">
      <c r="A187" s="38"/>
      <c r="B187" s="39"/>
      <c r="C187" s="226" t="s">
        <v>400</v>
      </c>
      <c r="D187" s="226" t="s">
        <v>148</v>
      </c>
      <c r="E187" s="227" t="s">
        <v>401</v>
      </c>
      <c r="F187" s="228" t="s">
        <v>402</v>
      </c>
      <c r="G187" s="229" t="s">
        <v>256</v>
      </c>
      <c r="H187" s="230">
        <v>7</v>
      </c>
      <c r="I187" s="231"/>
      <c r="J187" s="232">
        <f>ROUND(I187*H187,2)</f>
        <v>0</v>
      </c>
      <c r="K187" s="228" t="s">
        <v>152</v>
      </c>
      <c r="L187" s="44"/>
      <c r="M187" s="233" t="s">
        <v>1</v>
      </c>
      <c r="N187" s="234" t="s">
        <v>41</v>
      </c>
      <c r="O187" s="91"/>
      <c r="P187" s="235">
        <f>O187*H187</f>
        <v>0</v>
      </c>
      <c r="Q187" s="235">
        <v>0.0015</v>
      </c>
      <c r="R187" s="235">
        <f>Q187*H187</f>
        <v>0.0105</v>
      </c>
      <c r="S187" s="235">
        <v>0</v>
      </c>
      <c r="T187" s="236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7" t="s">
        <v>271</v>
      </c>
      <c r="AT187" s="237" t="s">
        <v>148</v>
      </c>
      <c r="AU187" s="237" t="s">
        <v>85</v>
      </c>
      <c r="AY187" s="17" t="s">
        <v>146</v>
      </c>
      <c r="BE187" s="238">
        <f>IF(N187="základní",J187,0)</f>
        <v>0</v>
      </c>
      <c r="BF187" s="238">
        <f>IF(N187="snížená",J187,0)</f>
        <v>0</v>
      </c>
      <c r="BG187" s="238">
        <f>IF(N187="zákl. přenesená",J187,0)</f>
        <v>0</v>
      </c>
      <c r="BH187" s="238">
        <f>IF(N187="sníž. přenesená",J187,0)</f>
        <v>0</v>
      </c>
      <c r="BI187" s="238">
        <f>IF(N187="nulová",J187,0)</f>
        <v>0</v>
      </c>
      <c r="BJ187" s="17" t="s">
        <v>83</v>
      </c>
      <c r="BK187" s="238">
        <f>ROUND(I187*H187,2)</f>
        <v>0</v>
      </c>
      <c r="BL187" s="17" t="s">
        <v>271</v>
      </c>
      <c r="BM187" s="237" t="s">
        <v>403</v>
      </c>
    </row>
    <row r="188" spans="1:65" s="2" customFormat="1" ht="24.15" customHeight="1">
      <c r="A188" s="38"/>
      <c r="B188" s="39"/>
      <c r="C188" s="226" t="s">
        <v>404</v>
      </c>
      <c r="D188" s="226" t="s">
        <v>148</v>
      </c>
      <c r="E188" s="227" t="s">
        <v>405</v>
      </c>
      <c r="F188" s="228" t="s">
        <v>406</v>
      </c>
      <c r="G188" s="229" t="s">
        <v>186</v>
      </c>
      <c r="H188" s="230">
        <v>0.06</v>
      </c>
      <c r="I188" s="231"/>
      <c r="J188" s="232">
        <f>ROUND(I188*H188,2)</f>
        <v>0</v>
      </c>
      <c r="K188" s="228" t="s">
        <v>152</v>
      </c>
      <c r="L188" s="44"/>
      <c r="M188" s="233" t="s">
        <v>1</v>
      </c>
      <c r="N188" s="234" t="s">
        <v>41</v>
      </c>
      <c r="O188" s="91"/>
      <c r="P188" s="235">
        <f>O188*H188</f>
        <v>0</v>
      </c>
      <c r="Q188" s="235">
        <v>0</v>
      </c>
      <c r="R188" s="235">
        <f>Q188*H188</f>
        <v>0</v>
      </c>
      <c r="S188" s="235">
        <v>0</v>
      </c>
      <c r="T188" s="236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7" t="s">
        <v>271</v>
      </c>
      <c r="AT188" s="237" t="s">
        <v>148</v>
      </c>
      <c r="AU188" s="237" t="s">
        <v>85</v>
      </c>
      <c r="AY188" s="17" t="s">
        <v>146</v>
      </c>
      <c r="BE188" s="238">
        <f>IF(N188="základní",J188,0)</f>
        <v>0</v>
      </c>
      <c r="BF188" s="238">
        <f>IF(N188="snížená",J188,0)</f>
        <v>0</v>
      </c>
      <c r="BG188" s="238">
        <f>IF(N188="zákl. přenesená",J188,0)</f>
        <v>0</v>
      </c>
      <c r="BH188" s="238">
        <f>IF(N188="sníž. přenesená",J188,0)</f>
        <v>0</v>
      </c>
      <c r="BI188" s="238">
        <f>IF(N188="nulová",J188,0)</f>
        <v>0</v>
      </c>
      <c r="BJ188" s="17" t="s">
        <v>83</v>
      </c>
      <c r="BK188" s="238">
        <f>ROUND(I188*H188,2)</f>
        <v>0</v>
      </c>
      <c r="BL188" s="17" t="s">
        <v>271</v>
      </c>
      <c r="BM188" s="237" t="s">
        <v>407</v>
      </c>
    </row>
    <row r="189" spans="1:65" s="2" customFormat="1" ht="24.15" customHeight="1">
      <c r="A189" s="38"/>
      <c r="B189" s="39"/>
      <c r="C189" s="226" t="s">
        <v>408</v>
      </c>
      <c r="D189" s="226" t="s">
        <v>148</v>
      </c>
      <c r="E189" s="227" t="s">
        <v>409</v>
      </c>
      <c r="F189" s="228" t="s">
        <v>410</v>
      </c>
      <c r="G189" s="229" t="s">
        <v>186</v>
      </c>
      <c r="H189" s="230">
        <v>0.06</v>
      </c>
      <c r="I189" s="231"/>
      <c r="J189" s="232">
        <f>ROUND(I189*H189,2)</f>
        <v>0</v>
      </c>
      <c r="K189" s="228" t="s">
        <v>152</v>
      </c>
      <c r="L189" s="44"/>
      <c r="M189" s="233" t="s">
        <v>1</v>
      </c>
      <c r="N189" s="234" t="s">
        <v>41</v>
      </c>
      <c r="O189" s="91"/>
      <c r="P189" s="235">
        <f>O189*H189</f>
        <v>0</v>
      </c>
      <c r="Q189" s="235">
        <v>0</v>
      </c>
      <c r="R189" s="235">
        <f>Q189*H189</f>
        <v>0</v>
      </c>
      <c r="S189" s="235">
        <v>0</v>
      </c>
      <c r="T189" s="236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7" t="s">
        <v>271</v>
      </c>
      <c r="AT189" s="237" t="s">
        <v>148</v>
      </c>
      <c r="AU189" s="237" t="s">
        <v>85</v>
      </c>
      <c r="AY189" s="17" t="s">
        <v>146</v>
      </c>
      <c r="BE189" s="238">
        <f>IF(N189="základní",J189,0)</f>
        <v>0</v>
      </c>
      <c r="BF189" s="238">
        <f>IF(N189="snížená",J189,0)</f>
        <v>0</v>
      </c>
      <c r="BG189" s="238">
        <f>IF(N189="zákl. přenesená",J189,0)</f>
        <v>0</v>
      </c>
      <c r="BH189" s="238">
        <f>IF(N189="sníž. přenesená",J189,0)</f>
        <v>0</v>
      </c>
      <c r="BI189" s="238">
        <f>IF(N189="nulová",J189,0)</f>
        <v>0</v>
      </c>
      <c r="BJ189" s="17" t="s">
        <v>83</v>
      </c>
      <c r="BK189" s="238">
        <f>ROUND(I189*H189,2)</f>
        <v>0</v>
      </c>
      <c r="BL189" s="17" t="s">
        <v>271</v>
      </c>
      <c r="BM189" s="237" t="s">
        <v>411</v>
      </c>
    </row>
    <row r="190" spans="1:65" s="2" customFormat="1" ht="24.15" customHeight="1">
      <c r="A190" s="38"/>
      <c r="B190" s="39"/>
      <c r="C190" s="226" t="s">
        <v>412</v>
      </c>
      <c r="D190" s="226" t="s">
        <v>148</v>
      </c>
      <c r="E190" s="227" t="s">
        <v>413</v>
      </c>
      <c r="F190" s="228" t="s">
        <v>414</v>
      </c>
      <c r="G190" s="229" t="s">
        <v>186</v>
      </c>
      <c r="H190" s="230">
        <v>0.06</v>
      </c>
      <c r="I190" s="231"/>
      <c r="J190" s="232">
        <f>ROUND(I190*H190,2)</f>
        <v>0</v>
      </c>
      <c r="K190" s="228" t="s">
        <v>152</v>
      </c>
      <c r="L190" s="44"/>
      <c r="M190" s="262" t="s">
        <v>1</v>
      </c>
      <c r="N190" s="263" t="s">
        <v>41</v>
      </c>
      <c r="O190" s="264"/>
      <c r="P190" s="265">
        <f>O190*H190</f>
        <v>0</v>
      </c>
      <c r="Q190" s="265">
        <v>0</v>
      </c>
      <c r="R190" s="265">
        <f>Q190*H190</f>
        <v>0</v>
      </c>
      <c r="S190" s="265">
        <v>0</v>
      </c>
      <c r="T190" s="266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7" t="s">
        <v>271</v>
      </c>
      <c r="AT190" s="237" t="s">
        <v>148</v>
      </c>
      <c r="AU190" s="237" t="s">
        <v>85</v>
      </c>
      <c r="AY190" s="17" t="s">
        <v>146</v>
      </c>
      <c r="BE190" s="238">
        <f>IF(N190="základní",J190,0)</f>
        <v>0</v>
      </c>
      <c r="BF190" s="238">
        <f>IF(N190="snížená",J190,0)</f>
        <v>0</v>
      </c>
      <c r="BG190" s="238">
        <f>IF(N190="zákl. přenesená",J190,0)</f>
        <v>0</v>
      </c>
      <c r="BH190" s="238">
        <f>IF(N190="sníž. přenesená",J190,0)</f>
        <v>0</v>
      </c>
      <c r="BI190" s="238">
        <f>IF(N190="nulová",J190,0)</f>
        <v>0</v>
      </c>
      <c r="BJ190" s="17" t="s">
        <v>83</v>
      </c>
      <c r="BK190" s="238">
        <f>ROUND(I190*H190,2)</f>
        <v>0</v>
      </c>
      <c r="BL190" s="17" t="s">
        <v>271</v>
      </c>
      <c r="BM190" s="237" t="s">
        <v>415</v>
      </c>
    </row>
    <row r="191" spans="1:31" s="2" customFormat="1" ht="6.95" customHeight="1">
      <c r="A191" s="38"/>
      <c r="B191" s="66"/>
      <c r="C191" s="67"/>
      <c r="D191" s="67"/>
      <c r="E191" s="67"/>
      <c r="F191" s="67"/>
      <c r="G191" s="67"/>
      <c r="H191" s="67"/>
      <c r="I191" s="67"/>
      <c r="J191" s="67"/>
      <c r="K191" s="67"/>
      <c r="L191" s="44"/>
      <c r="M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</row>
  </sheetData>
  <sheetProtection password="CC35" sheet="1" objects="1" scenarios="1" formatColumns="0" formatRows="0" autoFilter="0"/>
  <autoFilter ref="C127:K19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99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</row>
    <row r="4" spans="2:46" s="1" customFormat="1" ht="24.95" customHeight="1">
      <c r="B4" s="20"/>
      <c r="D4" s="148" t="s">
        <v>118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26.25" customHeight="1">
      <c r="B7" s="20"/>
      <c r="E7" s="151" t="str">
        <f>'Rekapitulace stavby'!K6</f>
        <v xml:space="preserve">Revitalizace  Masarykova náměstí v Konici - rekonstrukce chodníků kolem silnice II.třídy</v>
      </c>
      <c r="F7" s="150"/>
      <c r="G7" s="150"/>
      <c r="H7" s="150"/>
      <c r="L7" s="20"/>
    </row>
    <row r="8" spans="2:12" s="1" customFormat="1" ht="12" customHeight="1">
      <c r="B8" s="20"/>
      <c r="D8" s="150" t="s">
        <v>119</v>
      </c>
      <c r="L8" s="20"/>
    </row>
    <row r="9" spans="1:31" s="2" customFormat="1" ht="16.5" customHeight="1">
      <c r="A9" s="38"/>
      <c r="B9" s="44"/>
      <c r="C9" s="38"/>
      <c r="D9" s="38"/>
      <c r="E9" s="151" t="s">
        <v>120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121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416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9. 12. 2023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34</v>
      </c>
      <c r="F26" s="38"/>
      <c r="G26" s="38"/>
      <c r="H26" s="38"/>
      <c r="I26" s="150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36</v>
      </c>
      <c r="E32" s="38"/>
      <c r="F32" s="38"/>
      <c r="G32" s="38"/>
      <c r="H32" s="38"/>
      <c r="I32" s="38"/>
      <c r="J32" s="160">
        <f>ROUND(J124,2)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38</v>
      </c>
      <c r="G34" s="38"/>
      <c r="H34" s="38"/>
      <c r="I34" s="161" t="s">
        <v>37</v>
      </c>
      <c r="J34" s="161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40</v>
      </c>
      <c r="E35" s="150" t="s">
        <v>41</v>
      </c>
      <c r="F35" s="163">
        <f>ROUND((SUM(BE124:BE149)),2)</f>
        <v>0</v>
      </c>
      <c r="G35" s="38"/>
      <c r="H35" s="38"/>
      <c r="I35" s="164">
        <v>0.21</v>
      </c>
      <c r="J35" s="163">
        <f>ROUND(((SUM(BE124:BE149))*I35),2)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3">
        <f>ROUND((SUM(BF124:BF149)),2)</f>
        <v>0</v>
      </c>
      <c r="G36" s="38"/>
      <c r="H36" s="38"/>
      <c r="I36" s="164">
        <v>0.15</v>
      </c>
      <c r="J36" s="163">
        <f>ROUND(((SUM(BF124:BF149))*I36),2)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3">
        <f>ROUND((SUM(BG124:BG149)),2)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3">
        <f>ROUND((SUM(BH124:BH149)),2)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3">
        <f>ROUND((SUM(BI124:BI149)),2)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46</v>
      </c>
      <c r="E41" s="167"/>
      <c r="F41" s="167"/>
      <c r="G41" s="168" t="s">
        <v>47</v>
      </c>
      <c r="H41" s="169" t="s">
        <v>48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3" t="str">
        <f>E7</f>
        <v xml:space="preserve">Revitalizace  Masarykova náměstí v Konici - rekonstrukce chodníků kolem silnice II.třídy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119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120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121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191 - Dopravní značení trvalé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Konice</v>
      </c>
      <c r="G91" s="40"/>
      <c r="H91" s="40"/>
      <c r="I91" s="32" t="s">
        <v>22</v>
      </c>
      <c r="J91" s="79" t="str">
        <f>IF(J14="","",J14)</f>
        <v>9. 12. 2023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Město Konice</v>
      </c>
      <c r="G93" s="40"/>
      <c r="H93" s="40"/>
      <c r="I93" s="32" t="s">
        <v>30</v>
      </c>
      <c r="J93" s="36" t="str">
        <f>E23</f>
        <v>Ing.Zdeněk Vitásek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>Martin Pniok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124</v>
      </c>
      <c r="D96" s="185"/>
      <c r="E96" s="185"/>
      <c r="F96" s="185"/>
      <c r="G96" s="185"/>
      <c r="H96" s="185"/>
      <c r="I96" s="185"/>
      <c r="J96" s="186" t="s">
        <v>125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126</v>
      </c>
      <c r="D98" s="40"/>
      <c r="E98" s="40"/>
      <c r="F98" s="40"/>
      <c r="G98" s="40"/>
      <c r="H98" s="40"/>
      <c r="I98" s="40"/>
      <c r="J98" s="110">
        <f>J124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127</v>
      </c>
    </row>
    <row r="99" spans="1:31" s="9" customFormat="1" ht="24.95" customHeight="1">
      <c r="A99" s="9"/>
      <c r="B99" s="188"/>
      <c r="C99" s="189"/>
      <c r="D99" s="190" t="s">
        <v>128</v>
      </c>
      <c r="E99" s="191"/>
      <c r="F99" s="191"/>
      <c r="G99" s="191"/>
      <c r="H99" s="191"/>
      <c r="I99" s="191"/>
      <c r="J99" s="192">
        <f>J125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129</v>
      </c>
      <c r="E100" s="196"/>
      <c r="F100" s="196"/>
      <c r="G100" s="196"/>
      <c r="H100" s="196"/>
      <c r="I100" s="196"/>
      <c r="J100" s="197">
        <f>J126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4"/>
      <c r="C101" s="133"/>
      <c r="D101" s="195" t="s">
        <v>217</v>
      </c>
      <c r="E101" s="196"/>
      <c r="F101" s="196"/>
      <c r="G101" s="196"/>
      <c r="H101" s="196"/>
      <c r="I101" s="196"/>
      <c r="J101" s="197">
        <f>J138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4"/>
      <c r="C102" s="133"/>
      <c r="D102" s="195" t="s">
        <v>218</v>
      </c>
      <c r="E102" s="196"/>
      <c r="F102" s="196"/>
      <c r="G102" s="196"/>
      <c r="H102" s="196"/>
      <c r="I102" s="196"/>
      <c r="J102" s="197">
        <f>J148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131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6.25" customHeight="1">
      <c r="A112" s="38"/>
      <c r="B112" s="39"/>
      <c r="C112" s="40"/>
      <c r="D112" s="40"/>
      <c r="E112" s="183" t="str">
        <f>E7</f>
        <v xml:space="preserve">Revitalizace  Masarykova náměstí v Konici - rekonstrukce chodníků kolem silnice II.třídy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2:12" s="1" customFormat="1" ht="12" customHeight="1">
      <c r="B113" s="21"/>
      <c r="C113" s="32" t="s">
        <v>119</v>
      </c>
      <c r="D113" s="22"/>
      <c r="E113" s="22"/>
      <c r="F113" s="22"/>
      <c r="G113" s="22"/>
      <c r="H113" s="22"/>
      <c r="I113" s="22"/>
      <c r="J113" s="22"/>
      <c r="K113" s="22"/>
      <c r="L113" s="20"/>
    </row>
    <row r="114" spans="1:31" s="2" customFormat="1" ht="16.5" customHeight="1">
      <c r="A114" s="38"/>
      <c r="B114" s="39"/>
      <c r="C114" s="40"/>
      <c r="D114" s="40"/>
      <c r="E114" s="183" t="s">
        <v>120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121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E11</f>
        <v>SO 191 - Dopravní značení trvalé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20</v>
      </c>
      <c r="D118" s="40"/>
      <c r="E118" s="40"/>
      <c r="F118" s="27" t="str">
        <f>F14</f>
        <v>Konice</v>
      </c>
      <c r="G118" s="40"/>
      <c r="H118" s="40"/>
      <c r="I118" s="32" t="s">
        <v>22</v>
      </c>
      <c r="J118" s="79" t="str">
        <f>IF(J14="","",J14)</f>
        <v>9. 12. 2023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24</v>
      </c>
      <c r="D120" s="40"/>
      <c r="E120" s="40"/>
      <c r="F120" s="27" t="str">
        <f>E17</f>
        <v>Město Konice</v>
      </c>
      <c r="G120" s="40"/>
      <c r="H120" s="40"/>
      <c r="I120" s="32" t="s">
        <v>30</v>
      </c>
      <c r="J120" s="36" t="str">
        <f>E23</f>
        <v>Ing.Zdeněk Vitásek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28</v>
      </c>
      <c r="D121" s="40"/>
      <c r="E121" s="40"/>
      <c r="F121" s="27" t="str">
        <f>IF(E20="","",E20)</f>
        <v>Vyplň údaj</v>
      </c>
      <c r="G121" s="40"/>
      <c r="H121" s="40"/>
      <c r="I121" s="32" t="s">
        <v>33</v>
      </c>
      <c r="J121" s="36" t="str">
        <f>E26</f>
        <v>Martin Pniok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199"/>
      <c r="B123" s="200"/>
      <c r="C123" s="201" t="s">
        <v>132</v>
      </c>
      <c r="D123" s="202" t="s">
        <v>61</v>
      </c>
      <c r="E123" s="202" t="s">
        <v>57</v>
      </c>
      <c r="F123" s="202" t="s">
        <v>58</v>
      </c>
      <c r="G123" s="202" t="s">
        <v>133</v>
      </c>
      <c r="H123" s="202" t="s">
        <v>134</v>
      </c>
      <c r="I123" s="202" t="s">
        <v>135</v>
      </c>
      <c r="J123" s="202" t="s">
        <v>125</v>
      </c>
      <c r="K123" s="203" t="s">
        <v>136</v>
      </c>
      <c r="L123" s="204"/>
      <c r="M123" s="100" t="s">
        <v>1</v>
      </c>
      <c r="N123" s="101" t="s">
        <v>40</v>
      </c>
      <c r="O123" s="101" t="s">
        <v>137</v>
      </c>
      <c r="P123" s="101" t="s">
        <v>138</v>
      </c>
      <c r="Q123" s="101" t="s">
        <v>139</v>
      </c>
      <c r="R123" s="101" t="s">
        <v>140</v>
      </c>
      <c r="S123" s="101" t="s">
        <v>141</v>
      </c>
      <c r="T123" s="102" t="s">
        <v>142</v>
      </c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</row>
    <row r="124" spans="1:63" s="2" customFormat="1" ht="22.8" customHeight="1">
      <c r="A124" s="38"/>
      <c r="B124" s="39"/>
      <c r="C124" s="107" t="s">
        <v>143</v>
      </c>
      <c r="D124" s="40"/>
      <c r="E124" s="40"/>
      <c r="F124" s="40"/>
      <c r="G124" s="40"/>
      <c r="H124" s="40"/>
      <c r="I124" s="40"/>
      <c r="J124" s="205">
        <f>BK124</f>
        <v>0</v>
      </c>
      <c r="K124" s="40"/>
      <c r="L124" s="44"/>
      <c r="M124" s="103"/>
      <c r="N124" s="206"/>
      <c r="O124" s="104"/>
      <c r="P124" s="207">
        <f>P125</f>
        <v>0</v>
      </c>
      <c r="Q124" s="104"/>
      <c r="R124" s="207">
        <f>R125</f>
        <v>0.260385</v>
      </c>
      <c r="S124" s="104"/>
      <c r="T124" s="208">
        <f>T125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75</v>
      </c>
      <c r="AU124" s="17" t="s">
        <v>127</v>
      </c>
      <c r="BK124" s="209">
        <f>BK125</f>
        <v>0</v>
      </c>
    </row>
    <row r="125" spans="1:63" s="12" customFormat="1" ht="25.9" customHeight="1">
      <c r="A125" s="12"/>
      <c r="B125" s="210"/>
      <c r="C125" s="211"/>
      <c r="D125" s="212" t="s">
        <v>75</v>
      </c>
      <c r="E125" s="213" t="s">
        <v>144</v>
      </c>
      <c r="F125" s="213" t="s">
        <v>145</v>
      </c>
      <c r="G125" s="211"/>
      <c r="H125" s="211"/>
      <c r="I125" s="214"/>
      <c r="J125" s="215">
        <f>BK125</f>
        <v>0</v>
      </c>
      <c r="K125" s="211"/>
      <c r="L125" s="216"/>
      <c r="M125" s="217"/>
      <c r="N125" s="218"/>
      <c r="O125" s="218"/>
      <c r="P125" s="219">
        <f>P126+P138+P148</f>
        <v>0</v>
      </c>
      <c r="Q125" s="218"/>
      <c r="R125" s="219">
        <f>R126+R138+R148</f>
        <v>0.260385</v>
      </c>
      <c r="S125" s="218"/>
      <c r="T125" s="220">
        <f>T126+T138+T148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1" t="s">
        <v>83</v>
      </c>
      <c r="AT125" s="222" t="s">
        <v>75</v>
      </c>
      <c r="AU125" s="222" t="s">
        <v>76</v>
      </c>
      <c r="AY125" s="221" t="s">
        <v>146</v>
      </c>
      <c r="BK125" s="223">
        <f>BK126+BK138+BK148</f>
        <v>0</v>
      </c>
    </row>
    <row r="126" spans="1:63" s="12" customFormat="1" ht="22.8" customHeight="1">
      <c r="A126" s="12"/>
      <c r="B126" s="210"/>
      <c r="C126" s="211"/>
      <c r="D126" s="212" t="s">
        <v>75</v>
      </c>
      <c r="E126" s="224" t="s">
        <v>83</v>
      </c>
      <c r="F126" s="224" t="s">
        <v>147</v>
      </c>
      <c r="G126" s="211"/>
      <c r="H126" s="211"/>
      <c r="I126" s="214"/>
      <c r="J126" s="225">
        <f>BK126</f>
        <v>0</v>
      </c>
      <c r="K126" s="211"/>
      <c r="L126" s="216"/>
      <c r="M126" s="217"/>
      <c r="N126" s="218"/>
      <c r="O126" s="218"/>
      <c r="P126" s="219">
        <f>SUM(P127:P137)</f>
        <v>0</v>
      </c>
      <c r="Q126" s="218"/>
      <c r="R126" s="219">
        <f>SUM(R127:R137)</f>
        <v>0</v>
      </c>
      <c r="S126" s="218"/>
      <c r="T126" s="220">
        <f>SUM(T127:T137)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1" t="s">
        <v>83</v>
      </c>
      <c r="AT126" s="222" t="s">
        <v>75</v>
      </c>
      <c r="AU126" s="222" t="s">
        <v>83</v>
      </c>
      <c r="AY126" s="221" t="s">
        <v>146</v>
      </c>
      <c r="BK126" s="223">
        <f>SUM(BK127:BK137)</f>
        <v>0</v>
      </c>
    </row>
    <row r="127" spans="1:65" s="2" customFormat="1" ht="24.15" customHeight="1">
      <c r="A127" s="38"/>
      <c r="B127" s="39"/>
      <c r="C127" s="226" t="s">
        <v>83</v>
      </c>
      <c r="D127" s="226" t="s">
        <v>148</v>
      </c>
      <c r="E127" s="227" t="s">
        <v>417</v>
      </c>
      <c r="F127" s="228" t="s">
        <v>418</v>
      </c>
      <c r="G127" s="229" t="s">
        <v>178</v>
      </c>
      <c r="H127" s="230">
        <v>1.8</v>
      </c>
      <c r="I127" s="231"/>
      <c r="J127" s="232">
        <f>ROUND(I127*H127,2)</f>
        <v>0</v>
      </c>
      <c r="K127" s="228" t="s">
        <v>152</v>
      </c>
      <c r="L127" s="44"/>
      <c r="M127" s="233" t="s">
        <v>1</v>
      </c>
      <c r="N127" s="234" t="s">
        <v>41</v>
      </c>
      <c r="O127" s="91"/>
      <c r="P127" s="235">
        <f>O127*H127</f>
        <v>0</v>
      </c>
      <c r="Q127" s="235">
        <v>0</v>
      </c>
      <c r="R127" s="235">
        <f>Q127*H127</f>
        <v>0</v>
      </c>
      <c r="S127" s="235">
        <v>0</v>
      </c>
      <c r="T127" s="236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7" t="s">
        <v>153</v>
      </c>
      <c r="AT127" s="237" t="s">
        <v>148</v>
      </c>
      <c r="AU127" s="237" t="s">
        <v>85</v>
      </c>
      <c r="AY127" s="17" t="s">
        <v>146</v>
      </c>
      <c r="BE127" s="238">
        <f>IF(N127="základní",J127,0)</f>
        <v>0</v>
      </c>
      <c r="BF127" s="238">
        <f>IF(N127="snížená",J127,0)</f>
        <v>0</v>
      </c>
      <c r="BG127" s="238">
        <f>IF(N127="zákl. přenesená",J127,0)</f>
        <v>0</v>
      </c>
      <c r="BH127" s="238">
        <f>IF(N127="sníž. přenesená",J127,0)</f>
        <v>0</v>
      </c>
      <c r="BI127" s="238">
        <f>IF(N127="nulová",J127,0)</f>
        <v>0</v>
      </c>
      <c r="BJ127" s="17" t="s">
        <v>83</v>
      </c>
      <c r="BK127" s="238">
        <f>ROUND(I127*H127,2)</f>
        <v>0</v>
      </c>
      <c r="BL127" s="17" t="s">
        <v>153</v>
      </c>
      <c r="BM127" s="237" t="s">
        <v>419</v>
      </c>
    </row>
    <row r="128" spans="1:65" s="2" customFormat="1" ht="24.15" customHeight="1">
      <c r="A128" s="38"/>
      <c r="B128" s="39"/>
      <c r="C128" s="226" t="s">
        <v>85</v>
      </c>
      <c r="D128" s="226" t="s">
        <v>148</v>
      </c>
      <c r="E128" s="227" t="s">
        <v>420</v>
      </c>
      <c r="F128" s="228" t="s">
        <v>421</v>
      </c>
      <c r="G128" s="229" t="s">
        <v>178</v>
      </c>
      <c r="H128" s="230">
        <v>1.8</v>
      </c>
      <c r="I128" s="231"/>
      <c r="J128" s="232">
        <f>ROUND(I128*H128,2)</f>
        <v>0</v>
      </c>
      <c r="K128" s="228" t="s">
        <v>152</v>
      </c>
      <c r="L128" s="44"/>
      <c r="M128" s="233" t="s">
        <v>1</v>
      </c>
      <c r="N128" s="234" t="s">
        <v>41</v>
      </c>
      <c r="O128" s="91"/>
      <c r="P128" s="235">
        <f>O128*H128</f>
        <v>0</v>
      </c>
      <c r="Q128" s="235">
        <v>0</v>
      </c>
      <c r="R128" s="235">
        <f>Q128*H128</f>
        <v>0</v>
      </c>
      <c r="S128" s="235">
        <v>0</v>
      </c>
      <c r="T128" s="23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7" t="s">
        <v>153</v>
      </c>
      <c r="AT128" s="237" t="s">
        <v>148</v>
      </c>
      <c r="AU128" s="237" t="s">
        <v>85</v>
      </c>
      <c r="AY128" s="17" t="s">
        <v>146</v>
      </c>
      <c r="BE128" s="238">
        <f>IF(N128="základní",J128,0)</f>
        <v>0</v>
      </c>
      <c r="BF128" s="238">
        <f>IF(N128="snížená",J128,0)</f>
        <v>0</v>
      </c>
      <c r="BG128" s="238">
        <f>IF(N128="zákl. přenesená",J128,0)</f>
        <v>0</v>
      </c>
      <c r="BH128" s="238">
        <f>IF(N128="sníž. přenesená",J128,0)</f>
        <v>0</v>
      </c>
      <c r="BI128" s="238">
        <f>IF(N128="nulová",J128,0)</f>
        <v>0</v>
      </c>
      <c r="BJ128" s="17" t="s">
        <v>83</v>
      </c>
      <c r="BK128" s="238">
        <f>ROUND(I128*H128,2)</f>
        <v>0</v>
      </c>
      <c r="BL128" s="17" t="s">
        <v>153</v>
      </c>
      <c r="BM128" s="237" t="s">
        <v>422</v>
      </c>
    </row>
    <row r="129" spans="1:65" s="2" customFormat="1" ht="37.8" customHeight="1">
      <c r="A129" s="38"/>
      <c r="B129" s="39"/>
      <c r="C129" s="226" t="s">
        <v>158</v>
      </c>
      <c r="D129" s="226" t="s">
        <v>148</v>
      </c>
      <c r="E129" s="227" t="s">
        <v>308</v>
      </c>
      <c r="F129" s="228" t="s">
        <v>309</v>
      </c>
      <c r="G129" s="229" t="s">
        <v>288</v>
      </c>
      <c r="H129" s="230">
        <v>0.127</v>
      </c>
      <c r="I129" s="231"/>
      <c r="J129" s="232">
        <f>ROUND(I129*H129,2)</f>
        <v>0</v>
      </c>
      <c r="K129" s="228" t="s">
        <v>152</v>
      </c>
      <c r="L129" s="44"/>
      <c r="M129" s="233" t="s">
        <v>1</v>
      </c>
      <c r="N129" s="234" t="s">
        <v>41</v>
      </c>
      <c r="O129" s="91"/>
      <c r="P129" s="235">
        <f>O129*H129</f>
        <v>0</v>
      </c>
      <c r="Q129" s="235">
        <v>0</v>
      </c>
      <c r="R129" s="235">
        <f>Q129*H129</f>
        <v>0</v>
      </c>
      <c r="S129" s="235">
        <v>0</v>
      </c>
      <c r="T129" s="23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7" t="s">
        <v>153</v>
      </c>
      <c r="AT129" s="237" t="s">
        <v>148</v>
      </c>
      <c r="AU129" s="237" t="s">
        <v>85</v>
      </c>
      <c r="AY129" s="17" t="s">
        <v>146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7" t="s">
        <v>83</v>
      </c>
      <c r="BK129" s="238">
        <f>ROUND(I129*H129,2)</f>
        <v>0</v>
      </c>
      <c r="BL129" s="17" t="s">
        <v>153</v>
      </c>
      <c r="BM129" s="237" t="s">
        <v>423</v>
      </c>
    </row>
    <row r="130" spans="1:51" s="13" customFormat="1" ht="12">
      <c r="A130" s="13"/>
      <c r="B130" s="239"/>
      <c r="C130" s="240"/>
      <c r="D130" s="241" t="s">
        <v>169</v>
      </c>
      <c r="E130" s="242" t="s">
        <v>1</v>
      </c>
      <c r="F130" s="243" t="s">
        <v>424</v>
      </c>
      <c r="G130" s="240"/>
      <c r="H130" s="244">
        <v>0.127</v>
      </c>
      <c r="I130" s="245"/>
      <c r="J130" s="240"/>
      <c r="K130" s="240"/>
      <c r="L130" s="246"/>
      <c r="M130" s="247"/>
      <c r="N130" s="248"/>
      <c r="O130" s="248"/>
      <c r="P130" s="248"/>
      <c r="Q130" s="248"/>
      <c r="R130" s="248"/>
      <c r="S130" s="248"/>
      <c r="T130" s="24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0" t="s">
        <v>169</v>
      </c>
      <c r="AU130" s="250" t="s">
        <v>85</v>
      </c>
      <c r="AV130" s="13" t="s">
        <v>85</v>
      </c>
      <c r="AW130" s="13" t="s">
        <v>32</v>
      </c>
      <c r="AX130" s="13" t="s">
        <v>83</v>
      </c>
      <c r="AY130" s="250" t="s">
        <v>146</v>
      </c>
    </row>
    <row r="131" spans="1:65" s="2" customFormat="1" ht="37.8" customHeight="1">
      <c r="A131" s="38"/>
      <c r="B131" s="39"/>
      <c r="C131" s="226" t="s">
        <v>153</v>
      </c>
      <c r="D131" s="226" t="s">
        <v>148</v>
      </c>
      <c r="E131" s="227" t="s">
        <v>312</v>
      </c>
      <c r="F131" s="228" t="s">
        <v>313</v>
      </c>
      <c r="G131" s="229" t="s">
        <v>288</v>
      </c>
      <c r="H131" s="230">
        <v>0.127</v>
      </c>
      <c r="I131" s="231"/>
      <c r="J131" s="232">
        <f>ROUND(I131*H131,2)</f>
        <v>0</v>
      </c>
      <c r="K131" s="228" t="s">
        <v>152</v>
      </c>
      <c r="L131" s="44"/>
      <c r="M131" s="233" t="s">
        <v>1</v>
      </c>
      <c r="N131" s="234" t="s">
        <v>41</v>
      </c>
      <c r="O131" s="91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7" t="s">
        <v>153</v>
      </c>
      <c r="AT131" s="237" t="s">
        <v>148</v>
      </c>
      <c r="AU131" s="237" t="s">
        <v>85</v>
      </c>
      <c r="AY131" s="17" t="s">
        <v>146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7" t="s">
        <v>83</v>
      </c>
      <c r="BK131" s="238">
        <f>ROUND(I131*H131,2)</f>
        <v>0</v>
      </c>
      <c r="BL131" s="17" t="s">
        <v>153</v>
      </c>
      <c r="BM131" s="237" t="s">
        <v>425</v>
      </c>
    </row>
    <row r="132" spans="1:65" s="2" customFormat="1" ht="37.8" customHeight="1">
      <c r="A132" s="38"/>
      <c r="B132" s="39"/>
      <c r="C132" s="226" t="s">
        <v>165</v>
      </c>
      <c r="D132" s="226" t="s">
        <v>148</v>
      </c>
      <c r="E132" s="227" t="s">
        <v>315</v>
      </c>
      <c r="F132" s="228" t="s">
        <v>316</v>
      </c>
      <c r="G132" s="229" t="s">
        <v>288</v>
      </c>
      <c r="H132" s="230">
        <v>0.127</v>
      </c>
      <c r="I132" s="231"/>
      <c r="J132" s="232">
        <f>ROUND(I132*H132,2)</f>
        <v>0</v>
      </c>
      <c r="K132" s="228" t="s">
        <v>152</v>
      </c>
      <c r="L132" s="44"/>
      <c r="M132" s="233" t="s">
        <v>1</v>
      </c>
      <c r="N132" s="234" t="s">
        <v>41</v>
      </c>
      <c r="O132" s="91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7" t="s">
        <v>153</v>
      </c>
      <c r="AT132" s="237" t="s">
        <v>148</v>
      </c>
      <c r="AU132" s="237" t="s">
        <v>85</v>
      </c>
      <c r="AY132" s="17" t="s">
        <v>146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7" t="s">
        <v>83</v>
      </c>
      <c r="BK132" s="238">
        <f>ROUND(I132*H132,2)</f>
        <v>0</v>
      </c>
      <c r="BL132" s="17" t="s">
        <v>153</v>
      </c>
      <c r="BM132" s="237" t="s">
        <v>426</v>
      </c>
    </row>
    <row r="133" spans="1:65" s="2" customFormat="1" ht="24.15" customHeight="1">
      <c r="A133" s="38"/>
      <c r="B133" s="39"/>
      <c r="C133" s="226" t="s">
        <v>175</v>
      </c>
      <c r="D133" s="226" t="s">
        <v>148</v>
      </c>
      <c r="E133" s="227" t="s">
        <v>318</v>
      </c>
      <c r="F133" s="228" t="s">
        <v>319</v>
      </c>
      <c r="G133" s="229" t="s">
        <v>288</v>
      </c>
      <c r="H133" s="230">
        <v>0.127</v>
      </c>
      <c r="I133" s="231"/>
      <c r="J133" s="232">
        <f>ROUND(I133*H133,2)</f>
        <v>0</v>
      </c>
      <c r="K133" s="228" t="s">
        <v>152</v>
      </c>
      <c r="L133" s="44"/>
      <c r="M133" s="233" t="s">
        <v>1</v>
      </c>
      <c r="N133" s="234" t="s">
        <v>41</v>
      </c>
      <c r="O133" s="91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7" t="s">
        <v>153</v>
      </c>
      <c r="AT133" s="237" t="s">
        <v>148</v>
      </c>
      <c r="AU133" s="237" t="s">
        <v>85</v>
      </c>
      <c r="AY133" s="17" t="s">
        <v>146</v>
      </c>
      <c r="BE133" s="238">
        <f>IF(N133="základní",J133,0)</f>
        <v>0</v>
      </c>
      <c r="BF133" s="238">
        <f>IF(N133="snížená",J133,0)</f>
        <v>0</v>
      </c>
      <c r="BG133" s="238">
        <f>IF(N133="zákl. přenesená",J133,0)</f>
        <v>0</v>
      </c>
      <c r="BH133" s="238">
        <f>IF(N133="sníž. přenesená",J133,0)</f>
        <v>0</v>
      </c>
      <c r="BI133" s="238">
        <f>IF(N133="nulová",J133,0)</f>
        <v>0</v>
      </c>
      <c r="BJ133" s="17" t="s">
        <v>83</v>
      </c>
      <c r="BK133" s="238">
        <f>ROUND(I133*H133,2)</f>
        <v>0</v>
      </c>
      <c r="BL133" s="17" t="s">
        <v>153</v>
      </c>
      <c r="BM133" s="237" t="s">
        <v>427</v>
      </c>
    </row>
    <row r="134" spans="1:65" s="2" customFormat="1" ht="24.15" customHeight="1">
      <c r="A134" s="38"/>
      <c r="B134" s="39"/>
      <c r="C134" s="226" t="s">
        <v>183</v>
      </c>
      <c r="D134" s="226" t="s">
        <v>148</v>
      </c>
      <c r="E134" s="227" t="s">
        <v>321</v>
      </c>
      <c r="F134" s="228" t="s">
        <v>322</v>
      </c>
      <c r="G134" s="229" t="s">
        <v>288</v>
      </c>
      <c r="H134" s="230">
        <v>0.127</v>
      </c>
      <c r="I134" s="231"/>
      <c r="J134" s="232">
        <f>ROUND(I134*H134,2)</f>
        <v>0</v>
      </c>
      <c r="K134" s="228" t="s">
        <v>152</v>
      </c>
      <c r="L134" s="44"/>
      <c r="M134" s="233" t="s">
        <v>1</v>
      </c>
      <c r="N134" s="234" t="s">
        <v>41</v>
      </c>
      <c r="O134" s="91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153</v>
      </c>
      <c r="AT134" s="237" t="s">
        <v>148</v>
      </c>
      <c r="AU134" s="237" t="s">
        <v>85</v>
      </c>
      <c r="AY134" s="17" t="s">
        <v>146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83</v>
      </c>
      <c r="BK134" s="238">
        <f>ROUND(I134*H134,2)</f>
        <v>0</v>
      </c>
      <c r="BL134" s="17" t="s">
        <v>153</v>
      </c>
      <c r="BM134" s="237" t="s">
        <v>428</v>
      </c>
    </row>
    <row r="135" spans="1:65" s="2" customFormat="1" ht="33" customHeight="1">
      <c r="A135" s="38"/>
      <c r="B135" s="39"/>
      <c r="C135" s="226" t="s">
        <v>188</v>
      </c>
      <c r="D135" s="226" t="s">
        <v>148</v>
      </c>
      <c r="E135" s="227" t="s">
        <v>324</v>
      </c>
      <c r="F135" s="228" t="s">
        <v>325</v>
      </c>
      <c r="G135" s="229" t="s">
        <v>186</v>
      </c>
      <c r="H135" s="230">
        <v>0.241</v>
      </c>
      <c r="I135" s="231"/>
      <c r="J135" s="232">
        <f>ROUND(I135*H135,2)</f>
        <v>0</v>
      </c>
      <c r="K135" s="228" t="s">
        <v>152</v>
      </c>
      <c r="L135" s="44"/>
      <c r="M135" s="233" t="s">
        <v>1</v>
      </c>
      <c r="N135" s="234" t="s">
        <v>41</v>
      </c>
      <c r="O135" s="91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7" t="s">
        <v>153</v>
      </c>
      <c r="AT135" s="237" t="s">
        <v>148</v>
      </c>
      <c r="AU135" s="237" t="s">
        <v>85</v>
      </c>
      <c r="AY135" s="17" t="s">
        <v>146</v>
      </c>
      <c r="BE135" s="238">
        <f>IF(N135="základní",J135,0)</f>
        <v>0</v>
      </c>
      <c r="BF135" s="238">
        <f>IF(N135="snížená",J135,0)</f>
        <v>0</v>
      </c>
      <c r="BG135" s="238">
        <f>IF(N135="zákl. přenesená",J135,0)</f>
        <v>0</v>
      </c>
      <c r="BH135" s="238">
        <f>IF(N135="sníž. přenesená",J135,0)</f>
        <v>0</v>
      </c>
      <c r="BI135" s="238">
        <f>IF(N135="nulová",J135,0)</f>
        <v>0</v>
      </c>
      <c r="BJ135" s="17" t="s">
        <v>83</v>
      </c>
      <c r="BK135" s="238">
        <f>ROUND(I135*H135,2)</f>
        <v>0</v>
      </c>
      <c r="BL135" s="17" t="s">
        <v>153</v>
      </c>
      <c r="BM135" s="237" t="s">
        <v>429</v>
      </c>
    </row>
    <row r="136" spans="1:51" s="13" customFormat="1" ht="12">
      <c r="A136" s="13"/>
      <c r="B136" s="239"/>
      <c r="C136" s="240"/>
      <c r="D136" s="241" t="s">
        <v>169</v>
      </c>
      <c r="E136" s="240"/>
      <c r="F136" s="243" t="s">
        <v>430</v>
      </c>
      <c r="G136" s="240"/>
      <c r="H136" s="244">
        <v>0.241</v>
      </c>
      <c r="I136" s="245"/>
      <c r="J136" s="240"/>
      <c r="K136" s="240"/>
      <c r="L136" s="246"/>
      <c r="M136" s="247"/>
      <c r="N136" s="248"/>
      <c r="O136" s="248"/>
      <c r="P136" s="248"/>
      <c r="Q136" s="248"/>
      <c r="R136" s="248"/>
      <c r="S136" s="248"/>
      <c r="T136" s="24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0" t="s">
        <v>169</v>
      </c>
      <c r="AU136" s="250" t="s">
        <v>85</v>
      </c>
      <c r="AV136" s="13" t="s">
        <v>85</v>
      </c>
      <c r="AW136" s="13" t="s">
        <v>4</v>
      </c>
      <c r="AX136" s="13" t="s">
        <v>83</v>
      </c>
      <c r="AY136" s="250" t="s">
        <v>146</v>
      </c>
    </row>
    <row r="137" spans="1:65" s="2" customFormat="1" ht="16.5" customHeight="1">
      <c r="A137" s="38"/>
      <c r="B137" s="39"/>
      <c r="C137" s="226" t="s">
        <v>193</v>
      </c>
      <c r="D137" s="226" t="s">
        <v>148</v>
      </c>
      <c r="E137" s="227" t="s">
        <v>328</v>
      </c>
      <c r="F137" s="228" t="s">
        <v>329</v>
      </c>
      <c r="G137" s="229" t="s">
        <v>288</v>
      </c>
      <c r="H137" s="230">
        <v>0.127</v>
      </c>
      <c r="I137" s="231"/>
      <c r="J137" s="232">
        <f>ROUND(I137*H137,2)</f>
        <v>0</v>
      </c>
      <c r="K137" s="228" t="s">
        <v>152</v>
      </c>
      <c r="L137" s="44"/>
      <c r="M137" s="233" t="s">
        <v>1</v>
      </c>
      <c r="N137" s="234" t="s">
        <v>41</v>
      </c>
      <c r="O137" s="91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7" t="s">
        <v>153</v>
      </c>
      <c r="AT137" s="237" t="s">
        <v>148</v>
      </c>
      <c r="AU137" s="237" t="s">
        <v>85</v>
      </c>
      <c r="AY137" s="17" t="s">
        <v>146</v>
      </c>
      <c r="BE137" s="238">
        <f>IF(N137="základní",J137,0)</f>
        <v>0</v>
      </c>
      <c r="BF137" s="238">
        <f>IF(N137="snížená",J137,0)</f>
        <v>0</v>
      </c>
      <c r="BG137" s="238">
        <f>IF(N137="zákl. přenesená",J137,0)</f>
        <v>0</v>
      </c>
      <c r="BH137" s="238">
        <f>IF(N137="sníž. přenesená",J137,0)</f>
        <v>0</v>
      </c>
      <c r="BI137" s="238">
        <f>IF(N137="nulová",J137,0)</f>
        <v>0</v>
      </c>
      <c r="BJ137" s="17" t="s">
        <v>83</v>
      </c>
      <c r="BK137" s="238">
        <f>ROUND(I137*H137,2)</f>
        <v>0</v>
      </c>
      <c r="BL137" s="17" t="s">
        <v>153</v>
      </c>
      <c r="BM137" s="237" t="s">
        <v>431</v>
      </c>
    </row>
    <row r="138" spans="1:63" s="12" customFormat="1" ht="22.8" customHeight="1">
      <c r="A138" s="12"/>
      <c r="B138" s="210"/>
      <c r="C138" s="211"/>
      <c r="D138" s="212" t="s">
        <v>75</v>
      </c>
      <c r="E138" s="224" t="s">
        <v>193</v>
      </c>
      <c r="F138" s="224" t="s">
        <v>259</v>
      </c>
      <c r="G138" s="211"/>
      <c r="H138" s="211"/>
      <c r="I138" s="214"/>
      <c r="J138" s="225">
        <f>BK138</f>
        <v>0</v>
      </c>
      <c r="K138" s="211"/>
      <c r="L138" s="216"/>
      <c r="M138" s="217"/>
      <c r="N138" s="218"/>
      <c r="O138" s="218"/>
      <c r="P138" s="219">
        <f>SUM(P139:P147)</f>
        <v>0</v>
      </c>
      <c r="Q138" s="218"/>
      <c r="R138" s="219">
        <f>SUM(R139:R147)</f>
        <v>0.260385</v>
      </c>
      <c r="S138" s="218"/>
      <c r="T138" s="220">
        <f>SUM(T139:T147)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1" t="s">
        <v>83</v>
      </c>
      <c r="AT138" s="222" t="s">
        <v>75</v>
      </c>
      <c r="AU138" s="222" t="s">
        <v>83</v>
      </c>
      <c r="AY138" s="221" t="s">
        <v>146</v>
      </c>
      <c r="BK138" s="223">
        <f>SUM(BK139:BK147)</f>
        <v>0</v>
      </c>
    </row>
    <row r="139" spans="1:65" s="2" customFormat="1" ht="24.15" customHeight="1">
      <c r="A139" s="38"/>
      <c r="B139" s="39"/>
      <c r="C139" s="226" t="s">
        <v>196</v>
      </c>
      <c r="D139" s="226" t="s">
        <v>148</v>
      </c>
      <c r="E139" s="227" t="s">
        <v>432</v>
      </c>
      <c r="F139" s="228" t="s">
        <v>433</v>
      </c>
      <c r="G139" s="229" t="s">
        <v>256</v>
      </c>
      <c r="H139" s="230">
        <v>2</v>
      </c>
      <c r="I139" s="231"/>
      <c r="J139" s="232">
        <f>ROUND(I139*H139,2)</f>
        <v>0</v>
      </c>
      <c r="K139" s="228" t="s">
        <v>152</v>
      </c>
      <c r="L139" s="44"/>
      <c r="M139" s="233" t="s">
        <v>1</v>
      </c>
      <c r="N139" s="234" t="s">
        <v>41</v>
      </c>
      <c r="O139" s="91"/>
      <c r="P139" s="235">
        <f>O139*H139</f>
        <v>0</v>
      </c>
      <c r="Q139" s="235">
        <v>0.0007</v>
      </c>
      <c r="R139" s="235">
        <f>Q139*H139</f>
        <v>0.0014</v>
      </c>
      <c r="S139" s="235">
        <v>0</v>
      </c>
      <c r="T139" s="23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7" t="s">
        <v>153</v>
      </c>
      <c r="AT139" s="237" t="s">
        <v>148</v>
      </c>
      <c r="AU139" s="237" t="s">
        <v>85</v>
      </c>
      <c r="AY139" s="17" t="s">
        <v>146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7" t="s">
        <v>83</v>
      </c>
      <c r="BK139" s="238">
        <f>ROUND(I139*H139,2)</f>
        <v>0</v>
      </c>
      <c r="BL139" s="17" t="s">
        <v>153</v>
      </c>
      <c r="BM139" s="237" t="s">
        <v>434</v>
      </c>
    </row>
    <row r="140" spans="1:51" s="13" customFormat="1" ht="12">
      <c r="A140" s="13"/>
      <c r="B140" s="239"/>
      <c r="C140" s="240"/>
      <c r="D140" s="241" t="s">
        <v>169</v>
      </c>
      <c r="E140" s="242" t="s">
        <v>1</v>
      </c>
      <c r="F140" s="243" t="s">
        <v>435</v>
      </c>
      <c r="G140" s="240"/>
      <c r="H140" s="244">
        <v>2</v>
      </c>
      <c r="I140" s="245"/>
      <c r="J140" s="240"/>
      <c r="K140" s="240"/>
      <c r="L140" s="246"/>
      <c r="M140" s="247"/>
      <c r="N140" s="248"/>
      <c r="O140" s="248"/>
      <c r="P140" s="248"/>
      <c r="Q140" s="248"/>
      <c r="R140" s="248"/>
      <c r="S140" s="248"/>
      <c r="T140" s="24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0" t="s">
        <v>169</v>
      </c>
      <c r="AU140" s="250" t="s">
        <v>85</v>
      </c>
      <c r="AV140" s="13" t="s">
        <v>85</v>
      </c>
      <c r="AW140" s="13" t="s">
        <v>32</v>
      </c>
      <c r="AX140" s="13" t="s">
        <v>83</v>
      </c>
      <c r="AY140" s="250" t="s">
        <v>146</v>
      </c>
    </row>
    <row r="141" spans="1:65" s="2" customFormat="1" ht="24.15" customHeight="1">
      <c r="A141" s="38"/>
      <c r="B141" s="39"/>
      <c r="C141" s="267" t="s">
        <v>200</v>
      </c>
      <c r="D141" s="267" t="s">
        <v>230</v>
      </c>
      <c r="E141" s="268" t="s">
        <v>436</v>
      </c>
      <c r="F141" s="269" t="s">
        <v>437</v>
      </c>
      <c r="G141" s="270" t="s">
        <v>256</v>
      </c>
      <c r="H141" s="271">
        <v>2</v>
      </c>
      <c r="I141" s="272"/>
      <c r="J141" s="273">
        <f>ROUND(I141*H141,2)</f>
        <v>0</v>
      </c>
      <c r="K141" s="269" t="s">
        <v>152</v>
      </c>
      <c r="L141" s="274"/>
      <c r="M141" s="275" t="s">
        <v>1</v>
      </c>
      <c r="N141" s="276" t="s">
        <v>41</v>
      </c>
      <c r="O141" s="91"/>
      <c r="P141" s="235">
        <f>O141*H141</f>
        <v>0</v>
      </c>
      <c r="Q141" s="235">
        <v>0.004</v>
      </c>
      <c r="R141" s="235">
        <f>Q141*H141</f>
        <v>0.008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188</v>
      </c>
      <c r="AT141" s="237" t="s">
        <v>230</v>
      </c>
      <c r="AU141" s="237" t="s">
        <v>85</v>
      </c>
      <c r="AY141" s="17" t="s">
        <v>146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83</v>
      </c>
      <c r="BK141" s="238">
        <f>ROUND(I141*H141,2)</f>
        <v>0</v>
      </c>
      <c r="BL141" s="17" t="s">
        <v>153</v>
      </c>
      <c r="BM141" s="237" t="s">
        <v>438</v>
      </c>
    </row>
    <row r="142" spans="1:51" s="13" customFormat="1" ht="12">
      <c r="A142" s="13"/>
      <c r="B142" s="239"/>
      <c r="C142" s="240"/>
      <c r="D142" s="241" t="s">
        <v>169</v>
      </c>
      <c r="E142" s="242" t="s">
        <v>1</v>
      </c>
      <c r="F142" s="243" t="s">
        <v>435</v>
      </c>
      <c r="G142" s="240"/>
      <c r="H142" s="244">
        <v>2</v>
      </c>
      <c r="I142" s="245"/>
      <c r="J142" s="240"/>
      <c r="K142" s="240"/>
      <c r="L142" s="246"/>
      <c r="M142" s="247"/>
      <c r="N142" s="248"/>
      <c r="O142" s="248"/>
      <c r="P142" s="248"/>
      <c r="Q142" s="248"/>
      <c r="R142" s="248"/>
      <c r="S142" s="248"/>
      <c r="T142" s="24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0" t="s">
        <v>169</v>
      </c>
      <c r="AU142" s="250" t="s">
        <v>85</v>
      </c>
      <c r="AV142" s="13" t="s">
        <v>85</v>
      </c>
      <c r="AW142" s="13" t="s">
        <v>32</v>
      </c>
      <c r="AX142" s="13" t="s">
        <v>83</v>
      </c>
      <c r="AY142" s="250" t="s">
        <v>146</v>
      </c>
    </row>
    <row r="143" spans="1:65" s="2" customFormat="1" ht="24.15" customHeight="1">
      <c r="A143" s="38"/>
      <c r="B143" s="39"/>
      <c r="C143" s="226" t="s">
        <v>206</v>
      </c>
      <c r="D143" s="226" t="s">
        <v>148</v>
      </c>
      <c r="E143" s="227" t="s">
        <v>439</v>
      </c>
      <c r="F143" s="228" t="s">
        <v>440</v>
      </c>
      <c r="G143" s="229" t="s">
        <v>256</v>
      </c>
      <c r="H143" s="230">
        <v>2</v>
      </c>
      <c r="I143" s="231"/>
      <c r="J143" s="232">
        <f>ROUND(I143*H143,2)</f>
        <v>0</v>
      </c>
      <c r="K143" s="228" t="s">
        <v>152</v>
      </c>
      <c r="L143" s="44"/>
      <c r="M143" s="233" t="s">
        <v>1</v>
      </c>
      <c r="N143" s="234" t="s">
        <v>41</v>
      </c>
      <c r="O143" s="91"/>
      <c r="P143" s="235">
        <f>O143*H143</f>
        <v>0</v>
      </c>
      <c r="Q143" s="235">
        <v>0.10941</v>
      </c>
      <c r="R143" s="235">
        <f>Q143*H143</f>
        <v>0.21882</v>
      </c>
      <c r="S143" s="235">
        <v>0</v>
      </c>
      <c r="T143" s="23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7" t="s">
        <v>153</v>
      </c>
      <c r="AT143" s="237" t="s">
        <v>148</v>
      </c>
      <c r="AU143" s="237" t="s">
        <v>85</v>
      </c>
      <c r="AY143" s="17" t="s">
        <v>146</v>
      </c>
      <c r="BE143" s="238">
        <f>IF(N143="základní",J143,0)</f>
        <v>0</v>
      </c>
      <c r="BF143" s="238">
        <f>IF(N143="snížená",J143,0)</f>
        <v>0</v>
      </c>
      <c r="BG143" s="238">
        <f>IF(N143="zákl. přenesená",J143,0)</f>
        <v>0</v>
      </c>
      <c r="BH143" s="238">
        <f>IF(N143="sníž. přenesená",J143,0)</f>
        <v>0</v>
      </c>
      <c r="BI143" s="238">
        <f>IF(N143="nulová",J143,0)</f>
        <v>0</v>
      </c>
      <c r="BJ143" s="17" t="s">
        <v>83</v>
      </c>
      <c r="BK143" s="238">
        <f>ROUND(I143*H143,2)</f>
        <v>0</v>
      </c>
      <c r="BL143" s="17" t="s">
        <v>153</v>
      </c>
      <c r="BM143" s="237" t="s">
        <v>441</v>
      </c>
    </row>
    <row r="144" spans="1:65" s="2" customFormat="1" ht="21.75" customHeight="1">
      <c r="A144" s="38"/>
      <c r="B144" s="39"/>
      <c r="C144" s="267" t="s">
        <v>210</v>
      </c>
      <c r="D144" s="267" t="s">
        <v>230</v>
      </c>
      <c r="E144" s="268" t="s">
        <v>442</v>
      </c>
      <c r="F144" s="269" t="s">
        <v>443</v>
      </c>
      <c r="G144" s="270" t="s">
        <v>256</v>
      </c>
      <c r="H144" s="271">
        <v>2</v>
      </c>
      <c r="I144" s="272"/>
      <c r="J144" s="273">
        <f>ROUND(I144*H144,2)</f>
        <v>0</v>
      </c>
      <c r="K144" s="269" t="s">
        <v>152</v>
      </c>
      <c r="L144" s="274"/>
      <c r="M144" s="275" t="s">
        <v>1</v>
      </c>
      <c r="N144" s="276" t="s">
        <v>41</v>
      </c>
      <c r="O144" s="91"/>
      <c r="P144" s="235">
        <f>O144*H144</f>
        <v>0</v>
      </c>
      <c r="Q144" s="235">
        <v>0.0061</v>
      </c>
      <c r="R144" s="235">
        <f>Q144*H144</f>
        <v>0.0122</v>
      </c>
      <c r="S144" s="235">
        <v>0</v>
      </c>
      <c r="T144" s="23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7" t="s">
        <v>188</v>
      </c>
      <c r="AT144" s="237" t="s">
        <v>230</v>
      </c>
      <c r="AU144" s="237" t="s">
        <v>85</v>
      </c>
      <c r="AY144" s="17" t="s">
        <v>146</v>
      </c>
      <c r="BE144" s="238">
        <f>IF(N144="základní",J144,0)</f>
        <v>0</v>
      </c>
      <c r="BF144" s="238">
        <f>IF(N144="snížená",J144,0)</f>
        <v>0</v>
      </c>
      <c r="BG144" s="238">
        <f>IF(N144="zákl. přenesená",J144,0)</f>
        <v>0</v>
      </c>
      <c r="BH144" s="238">
        <f>IF(N144="sníž. přenesená",J144,0)</f>
        <v>0</v>
      </c>
      <c r="BI144" s="238">
        <f>IF(N144="nulová",J144,0)</f>
        <v>0</v>
      </c>
      <c r="BJ144" s="17" t="s">
        <v>83</v>
      </c>
      <c r="BK144" s="238">
        <f>ROUND(I144*H144,2)</f>
        <v>0</v>
      </c>
      <c r="BL144" s="17" t="s">
        <v>153</v>
      </c>
      <c r="BM144" s="237" t="s">
        <v>444</v>
      </c>
    </row>
    <row r="145" spans="1:65" s="2" customFormat="1" ht="24.15" customHeight="1">
      <c r="A145" s="38"/>
      <c r="B145" s="39"/>
      <c r="C145" s="226" t="s">
        <v>266</v>
      </c>
      <c r="D145" s="226" t="s">
        <v>148</v>
      </c>
      <c r="E145" s="227" t="s">
        <v>445</v>
      </c>
      <c r="F145" s="228" t="s">
        <v>446</v>
      </c>
      <c r="G145" s="229" t="s">
        <v>151</v>
      </c>
      <c r="H145" s="230">
        <v>16.5</v>
      </c>
      <c r="I145" s="231"/>
      <c r="J145" s="232">
        <f>ROUND(I145*H145,2)</f>
        <v>0</v>
      </c>
      <c r="K145" s="228" t="s">
        <v>152</v>
      </c>
      <c r="L145" s="44"/>
      <c r="M145" s="233" t="s">
        <v>1</v>
      </c>
      <c r="N145" s="234" t="s">
        <v>41</v>
      </c>
      <c r="O145" s="91"/>
      <c r="P145" s="235">
        <f>O145*H145</f>
        <v>0</v>
      </c>
      <c r="Q145" s="235">
        <v>0.0012</v>
      </c>
      <c r="R145" s="235">
        <f>Q145*H145</f>
        <v>0.019799999999999998</v>
      </c>
      <c r="S145" s="235">
        <v>0</v>
      </c>
      <c r="T145" s="23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7" t="s">
        <v>153</v>
      </c>
      <c r="AT145" s="237" t="s">
        <v>148</v>
      </c>
      <c r="AU145" s="237" t="s">
        <v>85</v>
      </c>
      <c r="AY145" s="17" t="s">
        <v>146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7" t="s">
        <v>83</v>
      </c>
      <c r="BK145" s="238">
        <f>ROUND(I145*H145,2)</f>
        <v>0</v>
      </c>
      <c r="BL145" s="17" t="s">
        <v>153</v>
      </c>
      <c r="BM145" s="237" t="s">
        <v>447</v>
      </c>
    </row>
    <row r="146" spans="1:51" s="13" customFormat="1" ht="12">
      <c r="A146" s="13"/>
      <c r="B146" s="239"/>
      <c r="C146" s="240"/>
      <c r="D146" s="241" t="s">
        <v>169</v>
      </c>
      <c r="E146" s="242" t="s">
        <v>1</v>
      </c>
      <c r="F146" s="243" t="s">
        <v>448</v>
      </c>
      <c r="G146" s="240"/>
      <c r="H146" s="244">
        <v>16.5</v>
      </c>
      <c r="I146" s="245"/>
      <c r="J146" s="240"/>
      <c r="K146" s="240"/>
      <c r="L146" s="246"/>
      <c r="M146" s="247"/>
      <c r="N146" s="248"/>
      <c r="O146" s="248"/>
      <c r="P146" s="248"/>
      <c r="Q146" s="248"/>
      <c r="R146" s="248"/>
      <c r="S146" s="248"/>
      <c r="T146" s="24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0" t="s">
        <v>169</v>
      </c>
      <c r="AU146" s="250" t="s">
        <v>85</v>
      </c>
      <c r="AV146" s="13" t="s">
        <v>85</v>
      </c>
      <c r="AW146" s="13" t="s">
        <v>32</v>
      </c>
      <c r="AX146" s="13" t="s">
        <v>83</v>
      </c>
      <c r="AY146" s="250" t="s">
        <v>146</v>
      </c>
    </row>
    <row r="147" spans="1:65" s="2" customFormat="1" ht="16.5" customHeight="1">
      <c r="A147" s="38"/>
      <c r="B147" s="39"/>
      <c r="C147" s="226" t="s">
        <v>8</v>
      </c>
      <c r="D147" s="226" t="s">
        <v>148</v>
      </c>
      <c r="E147" s="227" t="s">
        <v>449</v>
      </c>
      <c r="F147" s="228" t="s">
        <v>450</v>
      </c>
      <c r="G147" s="229" t="s">
        <v>151</v>
      </c>
      <c r="H147" s="230">
        <v>16.5</v>
      </c>
      <c r="I147" s="231"/>
      <c r="J147" s="232">
        <f>ROUND(I147*H147,2)</f>
        <v>0</v>
      </c>
      <c r="K147" s="228" t="s">
        <v>152</v>
      </c>
      <c r="L147" s="44"/>
      <c r="M147" s="233" t="s">
        <v>1</v>
      </c>
      <c r="N147" s="234" t="s">
        <v>41</v>
      </c>
      <c r="O147" s="91"/>
      <c r="P147" s="235">
        <f>O147*H147</f>
        <v>0</v>
      </c>
      <c r="Q147" s="235">
        <v>1E-05</v>
      </c>
      <c r="R147" s="235">
        <f>Q147*H147</f>
        <v>0.00016500000000000003</v>
      </c>
      <c r="S147" s="235">
        <v>0</v>
      </c>
      <c r="T147" s="236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7" t="s">
        <v>153</v>
      </c>
      <c r="AT147" s="237" t="s">
        <v>148</v>
      </c>
      <c r="AU147" s="237" t="s">
        <v>85</v>
      </c>
      <c r="AY147" s="17" t="s">
        <v>146</v>
      </c>
      <c r="BE147" s="238">
        <f>IF(N147="základní",J147,0)</f>
        <v>0</v>
      </c>
      <c r="BF147" s="238">
        <f>IF(N147="snížená",J147,0)</f>
        <v>0</v>
      </c>
      <c r="BG147" s="238">
        <f>IF(N147="zákl. přenesená",J147,0)</f>
        <v>0</v>
      </c>
      <c r="BH147" s="238">
        <f>IF(N147="sníž. přenesená",J147,0)</f>
        <v>0</v>
      </c>
      <c r="BI147" s="238">
        <f>IF(N147="nulová",J147,0)</f>
        <v>0</v>
      </c>
      <c r="BJ147" s="17" t="s">
        <v>83</v>
      </c>
      <c r="BK147" s="238">
        <f>ROUND(I147*H147,2)</f>
        <v>0</v>
      </c>
      <c r="BL147" s="17" t="s">
        <v>153</v>
      </c>
      <c r="BM147" s="237" t="s">
        <v>451</v>
      </c>
    </row>
    <row r="148" spans="1:63" s="12" customFormat="1" ht="22.8" customHeight="1">
      <c r="A148" s="12"/>
      <c r="B148" s="210"/>
      <c r="C148" s="211"/>
      <c r="D148" s="212" t="s">
        <v>75</v>
      </c>
      <c r="E148" s="224" t="s">
        <v>291</v>
      </c>
      <c r="F148" s="224" t="s">
        <v>292</v>
      </c>
      <c r="G148" s="211"/>
      <c r="H148" s="211"/>
      <c r="I148" s="214"/>
      <c r="J148" s="225">
        <f>BK148</f>
        <v>0</v>
      </c>
      <c r="K148" s="211"/>
      <c r="L148" s="216"/>
      <c r="M148" s="217"/>
      <c r="N148" s="218"/>
      <c r="O148" s="218"/>
      <c r="P148" s="219">
        <f>P149</f>
        <v>0</v>
      </c>
      <c r="Q148" s="218"/>
      <c r="R148" s="219">
        <f>R149</f>
        <v>0</v>
      </c>
      <c r="S148" s="218"/>
      <c r="T148" s="220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1" t="s">
        <v>83</v>
      </c>
      <c r="AT148" s="222" t="s">
        <v>75</v>
      </c>
      <c r="AU148" s="222" t="s">
        <v>83</v>
      </c>
      <c r="AY148" s="221" t="s">
        <v>146</v>
      </c>
      <c r="BK148" s="223">
        <f>BK149</f>
        <v>0</v>
      </c>
    </row>
    <row r="149" spans="1:65" s="2" customFormat="1" ht="24.15" customHeight="1">
      <c r="A149" s="38"/>
      <c r="B149" s="39"/>
      <c r="C149" s="226" t="s">
        <v>271</v>
      </c>
      <c r="D149" s="226" t="s">
        <v>148</v>
      </c>
      <c r="E149" s="227" t="s">
        <v>452</v>
      </c>
      <c r="F149" s="228" t="s">
        <v>453</v>
      </c>
      <c r="G149" s="229" t="s">
        <v>186</v>
      </c>
      <c r="H149" s="230">
        <v>0.26</v>
      </c>
      <c r="I149" s="231"/>
      <c r="J149" s="232">
        <f>ROUND(I149*H149,2)</f>
        <v>0</v>
      </c>
      <c r="K149" s="228" t="s">
        <v>152</v>
      </c>
      <c r="L149" s="44"/>
      <c r="M149" s="262" t="s">
        <v>1</v>
      </c>
      <c r="N149" s="263" t="s">
        <v>41</v>
      </c>
      <c r="O149" s="264"/>
      <c r="P149" s="265">
        <f>O149*H149</f>
        <v>0</v>
      </c>
      <c r="Q149" s="265">
        <v>0</v>
      </c>
      <c r="R149" s="265">
        <f>Q149*H149</f>
        <v>0</v>
      </c>
      <c r="S149" s="265">
        <v>0</v>
      </c>
      <c r="T149" s="26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7" t="s">
        <v>153</v>
      </c>
      <c r="AT149" s="237" t="s">
        <v>148</v>
      </c>
      <c r="AU149" s="237" t="s">
        <v>85</v>
      </c>
      <c r="AY149" s="17" t="s">
        <v>146</v>
      </c>
      <c r="BE149" s="238">
        <f>IF(N149="základní",J149,0)</f>
        <v>0</v>
      </c>
      <c r="BF149" s="238">
        <f>IF(N149="snížená",J149,0)</f>
        <v>0</v>
      </c>
      <c r="BG149" s="238">
        <f>IF(N149="zákl. přenesená",J149,0)</f>
        <v>0</v>
      </c>
      <c r="BH149" s="238">
        <f>IF(N149="sníž. přenesená",J149,0)</f>
        <v>0</v>
      </c>
      <c r="BI149" s="238">
        <f>IF(N149="nulová",J149,0)</f>
        <v>0</v>
      </c>
      <c r="BJ149" s="17" t="s">
        <v>83</v>
      </c>
      <c r="BK149" s="238">
        <f>ROUND(I149*H149,2)</f>
        <v>0</v>
      </c>
      <c r="BL149" s="17" t="s">
        <v>153</v>
      </c>
      <c r="BM149" s="237" t="s">
        <v>454</v>
      </c>
    </row>
    <row r="150" spans="1:31" s="2" customFormat="1" ht="6.95" customHeight="1">
      <c r="A150" s="38"/>
      <c r="B150" s="66"/>
      <c r="C150" s="67"/>
      <c r="D150" s="67"/>
      <c r="E150" s="67"/>
      <c r="F150" s="67"/>
      <c r="G150" s="67"/>
      <c r="H150" s="67"/>
      <c r="I150" s="67"/>
      <c r="J150" s="67"/>
      <c r="K150" s="67"/>
      <c r="L150" s="44"/>
      <c r="M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</row>
  </sheetData>
  <sheetProtection password="CC35" sheet="1" objects="1" scenarios="1" formatColumns="0" formatRows="0" autoFilter="0"/>
  <autoFilter ref="C123:K14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102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</row>
    <row r="4" spans="2:46" s="1" customFormat="1" ht="24.95" customHeight="1">
      <c r="B4" s="20"/>
      <c r="D4" s="148" t="s">
        <v>118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26.25" customHeight="1">
      <c r="B7" s="20"/>
      <c r="E7" s="151" t="str">
        <f>'Rekapitulace stavby'!K6</f>
        <v xml:space="preserve">Revitalizace  Masarykova náměstí v Konici - rekonstrukce chodníků kolem silnice II.třídy</v>
      </c>
      <c r="F7" s="150"/>
      <c r="G7" s="150"/>
      <c r="H7" s="150"/>
      <c r="L7" s="20"/>
    </row>
    <row r="8" spans="2:12" s="1" customFormat="1" ht="12" customHeight="1">
      <c r="B8" s="20"/>
      <c r="D8" s="150" t="s">
        <v>119</v>
      </c>
      <c r="L8" s="20"/>
    </row>
    <row r="9" spans="1:31" s="2" customFormat="1" ht="16.5" customHeight="1">
      <c r="A9" s="38"/>
      <c r="B9" s="44"/>
      <c r="C9" s="38"/>
      <c r="D9" s="38"/>
      <c r="E9" s="151" t="s">
        <v>120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121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455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9. 12. 2023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34</v>
      </c>
      <c r="F26" s="38"/>
      <c r="G26" s="38"/>
      <c r="H26" s="38"/>
      <c r="I26" s="150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36</v>
      </c>
      <c r="E32" s="38"/>
      <c r="F32" s="38"/>
      <c r="G32" s="38"/>
      <c r="H32" s="38"/>
      <c r="I32" s="38"/>
      <c r="J32" s="160">
        <f>ROUND(J122,2)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38</v>
      </c>
      <c r="G34" s="38"/>
      <c r="H34" s="38"/>
      <c r="I34" s="161" t="s">
        <v>37</v>
      </c>
      <c r="J34" s="161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40</v>
      </c>
      <c r="E35" s="150" t="s">
        <v>41</v>
      </c>
      <c r="F35" s="163">
        <f>ROUND((SUM(BE122:BE156)),2)</f>
        <v>0</v>
      </c>
      <c r="G35" s="38"/>
      <c r="H35" s="38"/>
      <c r="I35" s="164">
        <v>0.21</v>
      </c>
      <c r="J35" s="163">
        <f>ROUND(((SUM(BE122:BE156))*I35),2)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3">
        <f>ROUND((SUM(BF122:BF156)),2)</f>
        <v>0</v>
      </c>
      <c r="G36" s="38"/>
      <c r="H36" s="38"/>
      <c r="I36" s="164">
        <v>0.15</v>
      </c>
      <c r="J36" s="163">
        <f>ROUND(((SUM(BF122:BF156))*I36),2)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3">
        <f>ROUND((SUM(BG122:BG156)),2)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3">
        <f>ROUND((SUM(BH122:BH156)),2)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3">
        <f>ROUND((SUM(BI122:BI156)),2)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46</v>
      </c>
      <c r="E41" s="167"/>
      <c r="F41" s="167"/>
      <c r="G41" s="168" t="s">
        <v>47</v>
      </c>
      <c r="H41" s="169" t="s">
        <v>48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3" t="str">
        <f>E7</f>
        <v xml:space="preserve">Revitalizace  Masarykova náměstí v Konici - rekonstrukce chodníků kolem silnice II.třídy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119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120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121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 xml:space="preserve">SO 192 - Dopravní značení dočasní  - DIO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Konice</v>
      </c>
      <c r="G91" s="40"/>
      <c r="H91" s="40"/>
      <c r="I91" s="32" t="s">
        <v>22</v>
      </c>
      <c r="J91" s="79" t="str">
        <f>IF(J14="","",J14)</f>
        <v>9. 12. 2023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Město Konice</v>
      </c>
      <c r="G93" s="40"/>
      <c r="H93" s="40"/>
      <c r="I93" s="32" t="s">
        <v>30</v>
      </c>
      <c r="J93" s="36" t="str">
        <f>E23</f>
        <v>Ing.Zdeněk Vitásek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>Martin Pniok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124</v>
      </c>
      <c r="D96" s="185"/>
      <c r="E96" s="185"/>
      <c r="F96" s="185"/>
      <c r="G96" s="185"/>
      <c r="H96" s="185"/>
      <c r="I96" s="185"/>
      <c r="J96" s="186" t="s">
        <v>125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126</v>
      </c>
      <c r="D98" s="40"/>
      <c r="E98" s="40"/>
      <c r="F98" s="40"/>
      <c r="G98" s="40"/>
      <c r="H98" s="40"/>
      <c r="I98" s="40"/>
      <c r="J98" s="110">
        <f>J122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127</v>
      </c>
    </row>
    <row r="99" spans="1:31" s="9" customFormat="1" ht="24.95" customHeight="1">
      <c r="A99" s="9"/>
      <c r="B99" s="188"/>
      <c r="C99" s="189"/>
      <c r="D99" s="190" t="s">
        <v>128</v>
      </c>
      <c r="E99" s="191"/>
      <c r="F99" s="191"/>
      <c r="G99" s="191"/>
      <c r="H99" s="191"/>
      <c r="I99" s="191"/>
      <c r="J99" s="192">
        <f>J123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217</v>
      </c>
      <c r="E100" s="196"/>
      <c r="F100" s="196"/>
      <c r="G100" s="196"/>
      <c r="H100" s="196"/>
      <c r="I100" s="196"/>
      <c r="J100" s="197">
        <f>J124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131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6.25" customHeight="1">
      <c r="A110" s="38"/>
      <c r="B110" s="39"/>
      <c r="C110" s="40"/>
      <c r="D110" s="40"/>
      <c r="E110" s="183" t="str">
        <f>E7</f>
        <v xml:space="preserve">Revitalizace  Masarykova náměstí v Konici - rekonstrukce chodníků kolem silnice II.třídy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119</v>
      </c>
      <c r="D111" s="22"/>
      <c r="E111" s="22"/>
      <c r="F111" s="22"/>
      <c r="G111" s="22"/>
      <c r="H111" s="22"/>
      <c r="I111" s="22"/>
      <c r="J111" s="22"/>
      <c r="K111" s="22"/>
      <c r="L111" s="20"/>
    </row>
    <row r="112" spans="1:31" s="2" customFormat="1" ht="16.5" customHeight="1">
      <c r="A112" s="38"/>
      <c r="B112" s="39"/>
      <c r="C112" s="40"/>
      <c r="D112" s="40"/>
      <c r="E112" s="183" t="s">
        <v>120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121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E11</f>
        <v xml:space="preserve">SO 192 - Dopravní značení dočasní  - DIO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F14</f>
        <v>Konice</v>
      </c>
      <c r="G116" s="40"/>
      <c r="H116" s="40"/>
      <c r="I116" s="32" t="s">
        <v>22</v>
      </c>
      <c r="J116" s="79" t="str">
        <f>IF(J14="","",J14)</f>
        <v>9. 12. 2023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E17</f>
        <v>Město Konice</v>
      </c>
      <c r="G118" s="40"/>
      <c r="H118" s="40"/>
      <c r="I118" s="32" t="s">
        <v>30</v>
      </c>
      <c r="J118" s="36" t="str">
        <f>E23</f>
        <v>Ing.Zdeněk Vitásek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28</v>
      </c>
      <c r="D119" s="40"/>
      <c r="E119" s="40"/>
      <c r="F119" s="27" t="str">
        <f>IF(E20="","",E20)</f>
        <v>Vyplň údaj</v>
      </c>
      <c r="G119" s="40"/>
      <c r="H119" s="40"/>
      <c r="I119" s="32" t="s">
        <v>33</v>
      </c>
      <c r="J119" s="36" t="str">
        <f>E26</f>
        <v>Martin Pniok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9"/>
      <c r="B121" s="200"/>
      <c r="C121" s="201" t="s">
        <v>132</v>
      </c>
      <c r="D121" s="202" t="s">
        <v>61</v>
      </c>
      <c r="E121" s="202" t="s">
        <v>57</v>
      </c>
      <c r="F121" s="202" t="s">
        <v>58</v>
      </c>
      <c r="G121" s="202" t="s">
        <v>133</v>
      </c>
      <c r="H121" s="202" t="s">
        <v>134</v>
      </c>
      <c r="I121" s="202" t="s">
        <v>135</v>
      </c>
      <c r="J121" s="202" t="s">
        <v>125</v>
      </c>
      <c r="K121" s="203" t="s">
        <v>136</v>
      </c>
      <c r="L121" s="204"/>
      <c r="M121" s="100" t="s">
        <v>1</v>
      </c>
      <c r="N121" s="101" t="s">
        <v>40</v>
      </c>
      <c r="O121" s="101" t="s">
        <v>137</v>
      </c>
      <c r="P121" s="101" t="s">
        <v>138</v>
      </c>
      <c r="Q121" s="101" t="s">
        <v>139</v>
      </c>
      <c r="R121" s="101" t="s">
        <v>140</v>
      </c>
      <c r="S121" s="101" t="s">
        <v>141</v>
      </c>
      <c r="T121" s="102" t="s">
        <v>142</v>
      </c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</row>
    <row r="122" spans="1:63" s="2" customFormat="1" ht="22.8" customHeight="1">
      <c r="A122" s="38"/>
      <c r="B122" s="39"/>
      <c r="C122" s="107" t="s">
        <v>143</v>
      </c>
      <c r="D122" s="40"/>
      <c r="E122" s="40"/>
      <c r="F122" s="40"/>
      <c r="G122" s="40"/>
      <c r="H122" s="40"/>
      <c r="I122" s="40"/>
      <c r="J122" s="205">
        <f>BK122</f>
        <v>0</v>
      </c>
      <c r="K122" s="40"/>
      <c r="L122" s="44"/>
      <c r="M122" s="103"/>
      <c r="N122" s="206"/>
      <c r="O122" s="104"/>
      <c r="P122" s="207">
        <f>P123</f>
        <v>0</v>
      </c>
      <c r="Q122" s="104"/>
      <c r="R122" s="207">
        <f>R123</f>
        <v>0</v>
      </c>
      <c r="S122" s="104"/>
      <c r="T122" s="208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75</v>
      </c>
      <c r="AU122" s="17" t="s">
        <v>127</v>
      </c>
      <c r="BK122" s="209">
        <f>BK123</f>
        <v>0</v>
      </c>
    </row>
    <row r="123" spans="1:63" s="12" customFormat="1" ht="25.9" customHeight="1">
      <c r="A123" s="12"/>
      <c r="B123" s="210"/>
      <c r="C123" s="211"/>
      <c r="D123" s="212" t="s">
        <v>75</v>
      </c>
      <c r="E123" s="213" t="s">
        <v>144</v>
      </c>
      <c r="F123" s="213" t="s">
        <v>145</v>
      </c>
      <c r="G123" s="211"/>
      <c r="H123" s="211"/>
      <c r="I123" s="214"/>
      <c r="J123" s="215">
        <f>BK123</f>
        <v>0</v>
      </c>
      <c r="K123" s="211"/>
      <c r="L123" s="216"/>
      <c r="M123" s="217"/>
      <c r="N123" s="218"/>
      <c r="O123" s="218"/>
      <c r="P123" s="219">
        <f>P124</f>
        <v>0</v>
      </c>
      <c r="Q123" s="218"/>
      <c r="R123" s="219">
        <f>R124</f>
        <v>0</v>
      </c>
      <c r="S123" s="218"/>
      <c r="T123" s="220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83</v>
      </c>
      <c r="AT123" s="222" t="s">
        <v>75</v>
      </c>
      <c r="AU123" s="222" t="s">
        <v>76</v>
      </c>
      <c r="AY123" s="221" t="s">
        <v>146</v>
      </c>
      <c r="BK123" s="223">
        <f>BK124</f>
        <v>0</v>
      </c>
    </row>
    <row r="124" spans="1:63" s="12" customFormat="1" ht="22.8" customHeight="1">
      <c r="A124" s="12"/>
      <c r="B124" s="210"/>
      <c r="C124" s="211"/>
      <c r="D124" s="212" t="s">
        <v>75</v>
      </c>
      <c r="E124" s="224" t="s">
        <v>193</v>
      </c>
      <c r="F124" s="224" t="s">
        <v>259</v>
      </c>
      <c r="G124" s="211"/>
      <c r="H124" s="211"/>
      <c r="I124" s="214"/>
      <c r="J124" s="225">
        <f>BK124</f>
        <v>0</v>
      </c>
      <c r="K124" s="211"/>
      <c r="L124" s="216"/>
      <c r="M124" s="217"/>
      <c r="N124" s="218"/>
      <c r="O124" s="218"/>
      <c r="P124" s="219">
        <f>SUM(P125:P156)</f>
        <v>0</v>
      </c>
      <c r="Q124" s="218"/>
      <c r="R124" s="219">
        <f>SUM(R125:R156)</f>
        <v>0</v>
      </c>
      <c r="S124" s="218"/>
      <c r="T124" s="220">
        <f>SUM(T125:T156)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83</v>
      </c>
      <c r="AT124" s="222" t="s">
        <v>75</v>
      </c>
      <c r="AU124" s="222" t="s">
        <v>83</v>
      </c>
      <c r="AY124" s="221" t="s">
        <v>146</v>
      </c>
      <c r="BK124" s="223">
        <f>SUM(BK125:BK156)</f>
        <v>0</v>
      </c>
    </row>
    <row r="125" spans="1:65" s="2" customFormat="1" ht="24.15" customHeight="1">
      <c r="A125" s="38"/>
      <c r="B125" s="39"/>
      <c r="C125" s="226" t="s">
        <v>83</v>
      </c>
      <c r="D125" s="226" t="s">
        <v>148</v>
      </c>
      <c r="E125" s="227" t="s">
        <v>456</v>
      </c>
      <c r="F125" s="228" t="s">
        <v>457</v>
      </c>
      <c r="G125" s="229" t="s">
        <v>256</v>
      </c>
      <c r="H125" s="230">
        <v>10</v>
      </c>
      <c r="I125" s="231"/>
      <c r="J125" s="232">
        <f>ROUND(I125*H125,2)</f>
        <v>0</v>
      </c>
      <c r="K125" s="228" t="s">
        <v>152</v>
      </c>
      <c r="L125" s="44"/>
      <c r="M125" s="233" t="s">
        <v>1</v>
      </c>
      <c r="N125" s="234" t="s">
        <v>41</v>
      </c>
      <c r="O125" s="91"/>
      <c r="P125" s="235">
        <f>O125*H125</f>
        <v>0</v>
      </c>
      <c r="Q125" s="235">
        <v>0</v>
      </c>
      <c r="R125" s="235">
        <f>Q125*H125</f>
        <v>0</v>
      </c>
      <c r="S125" s="235">
        <v>0</v>
      </c>
      <c r="T125" s="23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7" t="s">
        <v>153</v>
      </c>
      <c r="AT125" s="237" t="s">
        <v>148</v>
      </c>
      <c r="AU125" s="237" t="s">
        <v>85</v>
      </c>
      <c r="AY125" s="17" t="s">
        <v>146</v>
      </c>
      <c r="BE125" s="238">
        <f>IF(N125="základní",J125,0)</f>
        <v>0</v>
      </c>
      <c r="BF125" s="238">
        <f>IF(N125="snížená",J125,0)</f>
        <v>0</v>
      </c>
      <c r="BG125" s="238">
        <f>IF(N125="zákl. přenesená",J125,0)</f>
        <v>0</v>
      </c>
      <c r="BH125" s="238">
        <f>IF(N125="sníž. přenesená",J125,0)</f>
        <v>0</v>
      </c>
      <c r="BI125" s="238">
        <f>IF(N125="nulová",J125,0)</f>
        <v>0</v>
      </c>
      <c r="BJ125" s="17" t="s">
        <v>83</v>
      </c>
      <c r="BK125" s="238">
        <f>ROUND(I125*H125,2)</f>
        <v>0</v>
      </c>
      <c r="BL125" s="17" t="s">
        <v>153</v>
      </c>
      <c r="BM125" s="237" t="s">
        <v>458</v>
      </c>
    </row>
    <row r="126" spans="1:51" s="13" customFormat="1" ht="12">
      <c r="A126" s="13"/>
      <c r="B126" s="239"/>
      <c r="C126" s="240"/>
      <c r="D126" s="241" t="s">
        <v>169</v>
      </c>
      <c r="E126" s="242" t="s">
        <v>1</v>
      </c>
      <c r="F126" s="243" t="s">
        <v>459</v>
      </c>
      <c r="G126" s="240"/>
      <c r="H126" s="244">
        <v>10</v>
      </c>
      <c r="I126" s="245"/>
      <c r="J126" s="240"/>
      <c r="K126" s="240"/>
      <c r="L126" s="246"/>
      <c r="M126" s="247"/>
      <c r="N126" s="248"/>
      <c r="O126" s="248"/>
      <c r="P126" s="248"/>
      <c r="Q126" s="248"/>
      <c r="R126" s="248"/>
      <c r="S126" s="248"/>
      <c r="T126" s="249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50" t="s">
        <v>169</v>
      </c>
      <c r="AU126" s="250" t="s">
        <v>85</v>
      </c>
      <c r="AV126" s="13" t="s">
        <v>85</v>
      </c>
      <c r="AW126" s="13" t="s">
        <v>32</v>
      </c>
      <c r="AX126" s="13" t="s">
        <v>83</v>
      </c>
      <c r="AY126" s="250" t="s">
        <v>146</v>
      </c>
    </row>
    <row r="127" spans="1:65" s="2" customFormat="1" ht="24.15" customHeight="1">
      <c r="A127" s="38"/>
      <c r="B127" s="39"/>
      <c r="C127" s="226" t="s">
        <v>85</v>
      </c>
      <c r="D127" s="226" t="s">
        <v>148</v>
      </c>
      <c r="E127" s="227" t="s">
        <v>460</v>
      </c>
      <c r="F127" s="228" t="s">
        <v>461</v>
      </c>
      <c r="G127" s="229" t="s">
        <v>256</v>
      </c>
      <c r="H127" s="230">
        <v>4</v>
      </c>
      <c r="I127" s="231"/>
      <c r="J127" s="232">
        <f>ROUND(I127*H127,2)</f>
        <v>0</v>
      </c>
      <c r="K127" s="228" t="s">
        <v>152</v>
      </c>
      <c r="L127" s="44"/>
      <c r="M127" s="233" t="s">
        <v>1</v>
      </c>
      <c r="N127" s="234" t="s">
        <v>41</v>
      </c>
      <c r="O127" s="91"/>
      <c r="P127" s="235">
        <f>O127*H127</f>
        <v>0</v>
      </c>
      <c r="Q127" s="235">
        <v>0</v>
      </c>
      <c r="R127" s="235">
        <f>Q127*H127</f>
        <v>0</v>
      </c>
      <c r="S127" s="235">
        <v>0</v>
      </c>
      <c r="T127" s="236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7" t="s">
        <v>153</v>
      </c>
      <c r="AT127" s="237" t="s">
        <v>148</v>
      </c>
      <c r="AU127" s="237" t="s">
        <v>85</v>
      </c>
      <c r="AY127" s="17" t="s">
        <v>146</v>
      </c>
      <c r="BE127" s="238">
        <f>IF(N127="základní",J127,0)</f>
        <v>0</v>
      </c>
      <c r="BF127" s="238">
        <f>IF(N127="snížená",J127,0)</f>
        <v>0</v>
      </c>
      <c r="BG127" s="238">
        <f>IF(N127="zákl. přenesená",J127,0)</f>
        <v>0</v>
      </c>
      <c r="BH127" s="238">
        <f>IF(N127="sníž. přenesená",J127,0)</f>
        <v>0</v>
      </c>
      <c r="BI127" s="238">
        <f>IF(N127="nulová",J127,0)</f>
        <v>0</v>
      </c>
      <c r="BJ127" s="17" t="s">
        <v>83</v>
      </c>
      <c r="BK127" s="238">
        <f>ROUND(I127*H127,2)</f>
        <v>0</v>
      </c>
      <c r="BL127" s="17" t="s">
        <v>153</v>
      </c>
      <c r="BM127" s="237" t="s">
        <v>462</v>
      </c>
    </row>
    <row r="128" spans="1:51" s="13" customFormat="1" ht="12">
      <c r="A128" s="13"/>
      <c r="B128" s="239"/>
      <c r="C128" s="240"/>
      <c r="D128" s="241" t="s">
        <v>169</v>
      </c>
      <c r="E128" s="242" t="s">
        <v>1</v>
      </c>
      <c r="F128" s="243" t="s">
        <v>463</v>
      </c>
      <c r="G128" s="240"/>
      <c r="H128" s="244">
        <v>2</v>
      </c>
      <c r="I128" s="245"/>
      <c r="J128" s="240"/>
      <c r="K128" s="240"/>
      <c r="L128" s="246"/>
      <c r="M128" s="247"/>
      <c r="N128" s="248"/>
      <c r="O128" s="248"/>
      <c r="P128" s="248"/>
      <c r="Q128" s="248"/>
      <c r="R128" s="248"/>
      <c r="S128" s="248"/>
      <c r="T128" s="249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0" t="s">
        <v>169</v>
      </c>
      <c r="AU128" s="250" t="s">
        <v>85</v>
      </c>
      <c r="AV128" s="13" t="s">
        <v>85</v>
      </c>
      <c r="AW128" s="13" t="s">
        <v>32</v>
      </c>
      <c r="AX128" s="13" t="s">
        <v>76</v>
      </c>
      <c r="AY128" s="250" t="s">
        <v>146</v>
      </c>
    </row>
    <row r="129" spans="1:51" s="13" customFormat="1" ht="12">
      <c r="A129" s="13"/>
      <c r="B129" s="239"/>
      <c r="C129" s="240"/>
      <c r="D129" s="241" t="s">
        <v>169</v>
      </c>
      <c r="E129" s="242" t="s">
        <v>1</v>
      </c>
      <c r="F129" s="243" t="s">
        <v>464</v>
      </c>
      <c r="G129" s="240"/>
      <c r="H129" s="244">
        <v>2</v>
      </c>
      <c r="I129" s="245"/>
      <c r="J129" s="240"/>
      <c r="K129" s="240"/>
      <c r="L129" s="246"/>
      <c r="M129" s="247"/>
      <c r="N129" s="248"/>
      <c r="O129" s="248"/>
      <c r="P129" s="248"/>
      <c r="Q129" s="248"/>
      <c r="R129" s="248"/>
      <c r="S129" s="248"/>
      <c r="T129" s="249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0" t="s">
        <v>169</v>
      </c>
      <c r="AU129" s="250" t="s">
        <v>85</v>
      </c>
      <c r="AV129" s="13" t="s">
        <v>85</v>
      </c>
      <c r="AW129" s="13" t="s">
        <v>32</v>
      </c>
      <c r="AX129" s="13" t="s">
        <v>76</v>
      </c>
      <c r="AY129" s="250" t="s">
        <v>146</v>
      </c>
    </row>
    <row r="130" spans="1:51" s="14" customFormat="1" ht="12">
      <c r="A130" s="14"/>
      <c r="B130" s="251"/>
      <c r="C130" s="252"/>
      <c r="D130" s="241" t="s">
        <v>169</v>
      </c>
      <c r="E130" s="253" t="s">
        <v>1</v>
      </c>
      <c r="F130" s="254" t="s">
        <v>174</v>
      </c>
      <c r="G130" s="252"/>
      <c r="H130" s="255">
        <v>4</v>
      </c>
      <c r="I130" s="256"/>
      <c r="J130" s="252"/>
      <c r="K130" s="252"/>
      <c r="L130" s="257"/>
      <c r="M130" s="258"/>
      <c r="N130" s="259"/>
      <c r="O130" s="259"/>
      <c r="P130" s="259"/>
      <c r="Q130" s="259"/>
      <c r="R130" s="259"/>
      <c r="S130" s="259"/>
      <c r="T130" s="260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61" t="s">
        <v>169</v>
      </c>
      <c r="AU130" s="261" t="s">
        <v>85</v>
      </c>
      <c r="AV130" s="14" t="s">
        <v>153</v>
      </c>
      <c r="AW130" s="14" t="s">
        <v>32</v>
      </c>
      <c r="AX130" s="14" t="s">
        <v>83</v>
      </c>
      <c r="AY130" s="261" t="s">
        <v>146</v>
      </c>
    </row>
    <row r="131" spans="1:65" s="2" customFormat="1" ht="24.15" customHeight="1">
      <c r="A131" s="38"/>
      <c r="B131" s="39"/>
      <c r="C131" s="226" t="s">
        <v>158</v>
      </c>
      <c r="D131" s="226" t="s">
        <v>148</v>
      </c>
      <c r="E131" s="227" t="s">
        <v>465</v>
      </c>
      <c r="F131" s="228" t="s">
        <v>466</v>
      </c>
      <c r="G131" s="229" t="s">
        <v>256</v>
      </c>
      <c r="H131" s="230">
        <v>1120</v>
      </c>
      <c r="I131" s="231"/>
      <c r="J131" s="232">
        <f>ROUND(I131*H131,2)</f>
        <v>0</v>
      </c>
      <c r="K131" s="228" t="s">
        <v>152</v>
      </c>
      <c r="L131" s="44"/>
      <c r="M131" s="233" t="s">
        <v>1</v>
      </c>
      <c r="N131" s="234" t="s">
        <v>41</v>
      </c>
      <c r="O131" s="91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7" t="s">
        <v>153</v>
      </c>
      <c r="AT131" s="237" t="s">
        <v>148</v>
      </c>
      <c r="AU131" s="237" t="s">
        <v>85</v>
      </c>
      <c r="AY131" s="17" t="s">
        <v>146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7" t="s">
        <v>83</v>
      </c>
      <c r="BK131" s="238">
        <f>ROUND(I131*H131,2)</f>
        <v>0</v>
      </c>
      <c r="BL131" s="17" t="s">
        <v>153</v>
      </c>
      <c r="BM131" s="237" t="s">
        <v>467</v>
      </c>
    </row>
    <row r="132" spans="1:51" s="13" customFormat="1" ht="12">
      <c r="A132" s="13"/>
      <c r="B132" s="239"/>
      <c r="C132" s="240"/>
      <c r="D132" s="241" t="s">
        <v>169</v>
      </c>
      <c r="E132" s="242" t="s">
        <v>1</v>
      </c>
      <c r="F132" s="243" t="s">
        <v>468</v>
      </c>
      <c r="G132" s="240"/>
      <c r="H132" s="244">
        <v>1120</v>
      </c>
      <c r="I132" s="245"/>
      <c r="J132" s="240"/>
      <c r="K132" s="240"/>
      <c r="L132" s="246"/>
      <c r="M132" s="247"/>
      <c r="N132" s="248"/>
      <c r="O132" s="248"/>
      <c r="P132" s="248"/>
      <c r="Q132" s="248"/>
      <c r="R132" s="248"/>
      <c r="S132" s="248"/>
      <c r="T132" s="24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0" t="s">
        <v>169</v>
      </c>
      <c r="AU132" s="250" t="s">
        <v>85</v>
      </c>
      <c r="AV132" s="13" t="s">
        <v>85</v>
      </c>
      <c r="AW132" s="13" t="s">
        <v>32</v>
      </c>
      <c r="AX132" s="13" t="s">
        <v>83</v>
      </c>
      <c r="AY132" s="250" t="s">
        <v>146</v>
      </c>
    </row>
    <row r="133" spans="1:65" s="2" customFormat="1" ht="24.15" customHeight="1">
      <c r="A133" s="38"/>
      <c r="B133" s="39"/>
      <c r="C133" s="226" t="s">
        <v>153</v>
      </c>
      <c r="D133" s="226" t="s">
        <v>148</v>
      </c>
      <c r="E133" s="227" t="s">
        <v>469</v>
      </c>
      <c r="F133" s="228" t="s">
        <v>470</v>
      </c>
      <c r="G133" s="229" t="s">
        <v>256</v>
      </c>
      <c r="H133" s="230">
        <v>392</v>
      </c>
      <c r="I133" s="231"/>
      <c r="J133" s="232">
        <f>ROUND(I133*H133,2)</f>
        <v>0</v>
      </c>
      <c r="K133" s="228" t="s">
        <v>152</v>
      </c>
      <c r="L133" s="44"/>
      <c r="M133" s="233" t="s">
        <v>1</v>
      </c>
      <c r="N133" s="234" t="s">
        <v>41</v>
      </c>
      <c r="O133" s="91"/>
      <c r="P133" s="235">
        <f>O133*H133</f>
        <v>0</v>
      </c>
      <c r="Q133" s="235">
        <v>0</v>
      </c>
      <c r="R133" s="235">
        <f>Q133*H133</f>
        <v>0</v>
      </c>
      <c r="S133" s="235">
        <v>0</v>
      </c>
      <c r="T133" s="23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7" t="s">
        <v>153</v>
      </c>
      <c r="AT133" s="237" t="s">
        <v>148</v>
      </c>
      <c r="AU133" s="237" t="s">
        <v>85</v>
      </c>
      <c r="AY133" s="17" t="s">
        <v>146</v>
      </c>
      <c r="BE133" s="238">
        <f>IF(N133="základní",J133,0)</f>
        <v>0</v>
      </c>
      <c r="BF133" s="238">
        <f>IF(N133="snížená",J133,0)</f>
        <v>0</v>
      </c>
      <c r="BG133" s="238">
        <f>IF(N133="zákl. přenesená",J133,0)</f>
        <v>0</v>
      </c>
      <c r="BH133" s="238">
        <f>IF(N133="sníž. přenesená",J133,0)</f>
        <v>0</v>
      </c>
      <c r="BI133" s="238">
        <f>IF(N133="nulová",J133,0)</f>
        <v>0</v>
      </c>
      <c r="BJ133" s="17" t="s">
        <v>83</v>
      </c>
      <c r="BK133" s="238">
        <f>ROUND(I133*H133,2)</f>
        <v>0</v>
      </c>
      <c r="BL133" s="17" t="s">
        <v>153</v>
      </c>
      <c r="BM133" s="237" t="s">
        <v>471</v>
      </c>
    </row>
    <row r="134" spans="1:51" s="13" customFormat="1" ht="12">
      <c r="A134" s="13"/>
      <c r="B134" s="239"/>
      <c r="C134" s="240"/>
      <c r="D134" s="241" t="s">
        <v>169</v>
      </c>
      <c r="E134" s="242" t="s">
        <v>1</v>
      </c>
      <c r="F134" s="243" t="s">
        <v>472</v>
      </c>
      <c r="G134" s="240"/>
      <c r="H134" s="244">
        <v>224</v>
      </c>
      <c r="I134" s="245"/>
      <c r="J134" s="240"/>
      <c r="K134" s="240"/>
      <c r="L134" s="246"/>
      <c r="M134" s="247"/>
      <c r="N134" s="248"/>
      <c r="O134" s="248"/>
      <c r="P134" s="248"/>
      <c r="Q134" s="248"/>
      <c r="R134" s="248"/>
      <c r="S134" s="248"/>
      <c r="T134" s="24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0" t="s">
        <v>169</v>
      </c>
      <c r="AU134" s="250" t="s">
        <v>85</v>
      </c>
      <c r="AV134" s="13" t="s">
        <v>85</v>
      </c>
      <c r="AW134" s="13" t="s">
        <v>32</v>
      </c>
      <c r="AX134" s="13" t="s">
        <v>76</v>
      </c>
      <c r="AY134" s="250" t="s">
        <v>146</v>
      </c>
    </row>
    <row r="135" spans="1:51" s="13" customFormat="1" ht="12">
      <c r="A135" s="13"/>
      <c r="B135" s="239"/>
      <c r="C135" s="240"/>
      <c r="D135" s="241" t="s">
        <v>169</v>
      </c>
      <c r="E135" s="242" t="s">
        <v>1</v>
      </c>
      <c r="F135" s="243" t="s">
        <v>473</v>
      </c>
      <c r="G135" s="240"/>
      <c r="H135" s="244">
        <v>168</v>
      </c>
      <c r="I135" s="245"/>
      <c r="J135" s="240"/>
      <c r="K135" s="240"/>
      <c r="L135" s="246"/>
      <c r="M135" s="247"/>
      <c r="N135" s="248"/>
      <c r="O135" s="248"/>
      <c r="P135" s="248"/>
      <c r="Q135" s="248"/>
      <c r="R135" s="248"/>
      <c r="S135" s="248"/>
      <c r="T135" s="24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0" t="s">
        <v>169</v>
      </c>
      <c r="AU135" s="250" t="s">
        <v>85</v>
      </c>
      <c r="AV135" s="13" t="s">
        <v>85</v>
      </c>
      <c r="AW135" s="13" t="s">
        <v>32</v>
      </c>
      <c r="AX135" s="13" t="s">
        <v>76</v>
      </c>
      <c r="AY135" s="250" t="s">
        <v>146</v>
      </c>
    </row>
    <row r="136" spans="1:51" s="14" customFormat="1" ht="12">
      <c r="A136" s="14"/>
      <c r="B136" s="251"/>
      <c r="C136" s="252"/>
      <c r="D136" s="241" t="s">
        <v>169</v>
      </c>
      <c r="E136" s="253" t="s">
        <v>1</v>
      </c>
      <c r="F136" s="254" t="s">
        <v>174</v>
      </c>
      <c r="G136" s="252"/>
      <c r="H136" s="255">
        <v>392</v>
      </c>
      <c r="I136" s="256"/>
      <c r="J136" s="252"/>
      <c r="K136" s="252"/>
      <c r="L136" s="257"/>
      <c r="M136" s="258"/>
      <c r="N136" s="259"/>
      <c r="O136" s="259"/>
      <c r="P136" s="259"/>
      <c r="Q136" s="259"/>
      <c r="R136" s="259"/>
      <c r="S136" s="259"/>
      <c r="T136" s="260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1" t="s">
        <v>169</v>
      </c>
      <c r="AU136" s="261" t="s">
        <v>85</v>
      </c>
      <c r="AV136" s="14" t="s">
        <v>153</v>
      </c>
      <c r="AW136" s="14" t="s">
        <v>32</v>
      </c>
      <c r="AX136" s="14" t="s">
        <v>83</v>
      </c>
      <c r="AY136" s="261" t="s">
        <v>146</v>
      </c>
    </row>
    <row r="137" spans="1:65" s="2" customFormat="1" ht="24.15" customHeight="1">
      <c r="A137" s="38"/>
      <c r="B137" s="39"/>
      <c r="C137" s="226" t="s">
        <v>165</v>
      </c>
      <c r="D137" s="226" t="s">
        <v>148</v>
      </c>
      <c r="E137" s="227" t="s">
        <v>474</v>
      </c>
      <c r="F137" s="228" t="s">
        <v>475</v>
      </c>
      <c r="G137" s="229" t="s">
        <v>256</v>
      </c>
      <c r="H137" s="230">
        <v>6</v>
      </c>
      <c r="I137" s="231"/>
      <c r="J137" s="232">
        <f>ROUND(I137*H137,2)</f>
        <v>0</v>
      </c>
      <c r="K137" s="228" t="s">
        <v>152</v>
      </c>
      <c r="L137" s="44"/>
      <c r="M137" s="233" t="s">
        <v>1</v>
      </c>
      <c r="N137" s="234" t="s">
        <v>41</v>
      </c>
      <c r="O137" s="91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7" t="s">
        <v>153</v>
      </c>
      <c r="AT137" s="237" t="s">
        <v>148</v>
      </c>
      <c r="AU137" s="237" t="s">
        <v>85</v>
      </c>
      <c r="AY137" s="17" t="s">
        <v>146</v>
      </c>
      <c r="BE137" s="238">
        <f>IF(N137="základní",J137,0)</f>
        <v>0</v>
      </c>
      <c r="BF137" s="238">
        <f>IF(N137="snížená",J137,0)</f>
        <v>0</v>
      </c>
      <c r="BG137" s="238">
        <f>IF(N137="zákl. přenesená",J137,0)</f>
        <v>0</v>
      </c>
      <c r="BH137" s="238">
        <f>IF(N137="sníž. přenesená",J137,0)</f>
        <v>0</v>
      </c>
      <c r="BI137" s="238">
        <f>IF(N137="nulová",J137,0)</f>
        <v>0</v>
      </c>
      <c r="BJ137" s="17" t="s">
        <v>83</v>
      </c>
      <c r="BK137" s="238">
        <f>ROUND(I137*H137,2)</f>
        <v>0</v>
      </c>
      <c r="BL137" s="17" t="s">
        <v>153</v>
      </c>
      <c r="BM137" s="237" t="s">
        <v>476</v>
      </c>
    </row>
    <row r="138" spans="1:51" s="13" customFormat="1" ht="12">
      <c r="A138" s="13"/>
      <c r="B138" s="239"/>
      <c r="C138" s="240"/>
      <c r="D138" s="241" t="s">
        <v>169</v>
      </c>
      <c r="E138" s="242" t="s">
        <v>1</v>
      </c>
      <c r="F138" s="243" t="s">
        <v>477</v>
      </c>
      <c r="G138" s="240"/>
      <c r="H138" s="244">
        <v>2</v>
      </c>
      <c r="I138" s="245"/>
      <c r="J138" s="240"/>
      <c r="K138" s="240"/>
      <c r="L138" s="246"/>
      <c r="M138" s="247"/>
      <c r="N138" s="248"/>
      <c r="O138" s="248"/>
      <c r="P138" s="248"/>
      <c r="Q138" s="248"/>
      <c r="R138" s="248"/>
      <c r="S138" s="248"/>
      <c r="T138" s="24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0" t="s">
        <v>169</v>
      </c>
      <c r="AU138" s="250" t="s">
        <v>85</v>
      </c>
      <c r="AV138" s="13" t="s">
        <v>85</v>
      </c>
      <c r="AW138" s="13" t="s">
        <v>32</v>
      </c>
      <c r="AX138" s="13" t="s">
        <v>76</v>
      </c>
      <c r="AY138" s="250" t="s">
        <v>146</v>
      </c>
    </row>
    <row r="139" spans="1:51" s="13" customFormat="1" ht="12">
      <c r="A139" s="13"/>
      <c r="B139" s="239"/>
      <c r="C139" s="240"/>
      <c r="D139" s="241" t="s">
        <v>169</v>
      </c>
      <c r="E139" s="242" t="s">
        <v>1</v>
      </c>
      <c r="F139" s="243" t="s">
        <v>478</v>
      </c>
      <c r="G139" s="240"/>
      <c r="H139" s="244">
        <v>2</v>
      </c>
      <c r="I139" s="245"/>
      <c r="J139" s="240"/>
      <c r="K139" s="240"/>
      <c r="L139" s="246"/>
      <c r="M139" s="247"/>
      <c r="N139" s="248"/>
      <c r="O139" s="248"/>
      <c r="P139" s="248"/>
      <c r="Q139" s="248"/>
      <c r="R139" s="248"/>
      <c r="S139" s="248"/>
      <c r="T139" s="24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0" t="s">
        <v>169</v>
      </c>
      <c r="AU139" s="250" t="s">
        <v>85</v>
      </c>
      <c r="AV139" s="13" t="s">
        <v>85</v>
      </c>
      <c r="AW139" s="13" t="s">
        <v>32</v>
      </c>
      <c r="AX139" s="13" t="s">
        <v>76</v>
      </c>
      <c r="AY139" s="250" t="s">
        <v>146</v>
      </c>
    </row>
    <row r="140" spans="1:51" s="13" customFormat="1" ht="12">
      <c r="A140" s="13"/>
      <c r="B140" s="239"/>
      <c r="C140" s="240"/>
      <c r="D140" s="241" t="s">
        <v>169</v>
      </c>
      <c r="E140" s="242" t="s">
        <v>1</v>
      </c>
      <c r="F140" s="243" t="s">
        <v>479</v>
      </c>
      <c r="G140" s="240"/>
      <c r="H140" s="244">
        <v>2</v>
      </c>
      <c r="I140" s="245"/>
      <c r="J140" s="240"/>
      <c r="K140" s="240"/>
      <c r="L140" s="246"/>
      <c r="M140" s="247"/>
      <c r="N140" s="248"/>
      <c r="O140" s="248"/>
      <c r="P140" s="248"/>
      <c r="Q140" s="248"/>
      <c r="R140" s="248"/>
      <c r="S140" s="248"/>
      <c r="T140" s="24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0" t="s">
        <v>169</v>
      </c>
      <c r="AU140" s="250" t="s">
        <v>85</v>
      </c>
      <c r="AV140" s="13" t="s">
        <v>85</v>
      </c>
      <c r="AW140" s="13" t="s">
        <v>32</v>
      </c>
      <c r="AX140" s="13" t="s">
        <v>76</v>
      </c>
      <c r="AY140" s="250" t="s">
        <v>146</v>
      </c>
    </row>
    <row r="141" spans="1:51" s="14" customFormat="1" ht="12">
      <c r="A141" s="14"/>
      <c r="B141" s="251"/>
      <c r="C141" s="252"/>
      <c r="D141" s="241" t="s">
        <v>169</v>
      </c>
      <c r="E141" s="253" t="s">
        <v>1</v>
      </c>
      <c r="F141" s="254" t="s">
        <v>174</v>
      </c>
      <c r="G141" s="252"/>
      <c r="H141" s="255">
        <v>6</v>
      </c>
      <c r="I141" s="256"/>
      <c r="J141" s="252"/>
      <c r="K141" s="252"/>
      <c r="L141" s="257"/>
      <c r="M141" s="258"/>
      <c r="N141" s="259"/>
      <c r="O141" s="259"/>
      <c r="P141" s="259"/>
      <c r="Q141" s="259"/>
      <c r="R141" s="259"/>
      <c r="S141" s="259"/>
      <c r="T141" s="260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1" t="s">
        <v>169</v>
      </c>
      <c r="AU141" s="261" t="s">
        <v>85</v>
      </c>
      <c r="AV141" s="14" t="s">
        <v>153</v>
      </c>
      <c r="AW141" s="14" t="s">
        <v>32</v>
      </c>
      <c r="AX141" s="14" t="s">
        <v>83</v>
      </c>
      <c r="AY141" s="261" t="s">
        <v>146</v>
      </c>
    </row>
    <row r="142" spans="1:65" s="2" customFormat="1" ht="24.15" customHeight="1">
      <c r="A142" s="38"/>
      <c r="B142" s="39"/>
      <c r="C142" s="226" t="s">
        <v>175</v>
      </c>
      <c r="D142" s="226" t="s">
        <v>148</v>
      </c>
      <c r="E142" s="227" t="s">
        <v>480</v>
      </c>
      <c r="F142" s="228" t="s">
        <v>481</v>
      </c>
      <c r="G142" s="229" t="s">
        <v>256</v>
      </c>
      <c r="H142" s="230">
        <v>616</v>
      </c>
      <c r="I142" s="231"/>
      <c r="J142" s="232">
        <f>ROUND(I142*H142,2)</f>
        <v>0</v>
      </c>
      <c r="K142" s="228" t="s">
        <v>152</v>
      </c>
      <c r="L142" s="44"/>
      <c r="M142" s="233" t="s">
        <v>1</v>
      </c>
      <c r="N142" s="234" t="s">
        <v>41</v>
      </c>
      <c r="O142" s="91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7" t="s">
        <v>153</v>
      </c>
      <c r="AT142" s="237" t="s">
        <v>148</v>
      </c>
      <c r="AU142" s="237" t="s">
        <v>85</v>
      </c>
      <c r="AY142" s="17" t="s">
        <v>146</v>
      </c>
      <c r="BE142" s="238">
        <f>IF(N142="základní",J142,0)</f>
        <v>0</v>
      </c>
      <c r="BF142" s="238">
        <f>IF(N142="snížená",J142,0)</f>
        <v>0</v>
      </c>
      <c r="BG142" s="238">
        <f>IF(N142="zákl. přenesená",J142,0)</f>
        <v>0</v>
      </c>
      <c r="BH142" s="238">
        <f>IF(N142="sníž. přenesená",J142,0)</f>
        <v>0</v>
      </c>
      <c r="BI142" s="238">
        <f>IF(N142="nulová",J142,0)</f>
        <v>0</v>
      </c>
      <c r="BJ142" s="17" t="s">
        <v>83</v>
      </c>
      <c r="BK142" s="238">
        <f>ROUND(I142*H142,2)</f>
        <v>0</v>
      </c>
      <c r="BL142" s="17" t="s">
        <v>153</v>
      </c>
      <c r="BM142" s="237" t="s">
        <v>482</v>
      </c>
    </row>
    <row r="143" spans="1:51" s="13" customFormat="1" ht="12">
      <c r="A143" s="13"/>
      <c r="B143" s="239"/>
      <c r="C143" s="240"/>
      <c r="D143" s="241" t="s">
        <v>169</v>
      </c>
      <c r="E143" s="242" t="s">
        <v>1</v>
      </c>
      <c r="F143" s="243" t="s">
        <v>483</v>
      </c>
      <c r="G143" s="240"/>
      <c r="H143" s="244">
        <v>224</v>
      </c>
      <c r="I143" s="245"/>
      <c r="J143" s="240"/>
      <c r="K143" s="240"/>
      <c r="L143" s="246"/>
      <c r="M143" s="247"/>
      <c r="N143" s="248"/>
      <c r="O143" s="248"/>
      <c r="P143" s="248"/>
      <c r="Q143" s="248"/>
      <c r="R143" s="248"/>
      <c r="S143" s="248"/>
      <c r="T143" s="24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0" t="s">
        <v>169</v>
      </c>
      <c r="AU143" s="250" t="s">
        <v>85</v>
      </c>
      <c r="AV143" s="13" t="s">
        <v>85</v>
      </c>
      <c r="AW143" s="13" t="s">
        <v>32</v>
      </c>
      <c r="AX143" s="13" t="s">
        <v>76</v>
      </c>
      <c r="AY143" s="250" t="s">
        <v>146</v>
      </c>
    </row>
    <row r="144" spans="1:51" s="13" customFormat="1" ht="12">
      <c r="A144" s="13"/>
      <c r="B144" s="239"/>
      <c r="C144" s="240"/>
      <c r="D144" s="241" t="s">
        <v>169</v>
      </c>
      <c r="E144" s="242" t="s">
        <v>1</v>
      </c>
      <c r="F144" s="243" t="s">
        <v>484</v>
      </c>
      <c r="G144" s="240"/>
      <c r="H144" s="244">
        <v>224</v>
      </c>
      <c r="I144" s="245"/>
      <c r="J144" s="240"/>
      <c r="K144" s="240"/>
      <c r="L144" s="246"/>
      <c r="M144" s="247"/>
      <c r="N144" s="248"/>
      <c r="O144" s="248"/>
      <c r="P144" s="248"/>
      <c r="Q144" s="248"/>
      <c r="R144" s="248"/>
      <c r="S144" s="248"/>
      <c r="T144" s="24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0" t="s">
        <v>169</v>
      </c>
      <c r="AU144" s="250" t="s">
        <v>85</v>
      </c>
      <c r="AV144" s="13" t="s">
        <v>85</v>
      </c>
      <c r="AW144" s="13" t="s">
        <v>32</v>
      </c>
      <c r="AX144" s="13" t="s">
        <v>76</v>
      </c>
      <c r="AY144" s="250" t="s">
        <v>146</v>
      </c>
    </row>
    <row r="145" spans="1:51" s="13" customFormat="1" ht="12">
      <c r="A145" s="13"/>
      <c r="B145" s="239"/>
      <c r="C145" s="240"/>
      <c r="D145" s="241" t="s">
        <v>169</v>
      </c>
      <c r="E145" s="242" t="s">
        <v>1</v>
      </c>
      <c r="F145" s="243" t="s">
        <v>485</v>
      </c>
      <c r="G145" s="240"/>
      <c r="H145" s="244">
        <v>168</v>
      </c>
      <c r="I145" s="245"/>
      <c r="J145" s="240"/>
      <c r="K145" s="240"/>
      <c r="L145" s="246"/>
      <c r="M145" s="247"/>
      <c r="N145" s="248"/>
      <c r="O145" s="248"/>
      <c r="P145" s="248"/>
      <c r="Q145" s="248"/>
      <c r="R145" s="248"/>
      <c r="S145" s="248"/>
      <c r="T145" s="24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0" t="s">
        <v>169</v>
      </c>
      <c r="AU145" s="250" t="s">
        <v>85</v>
      </c>
      <c r="AV145" s="13" t="s">
        <v>85</v>
      </c>
      <c r="AW145" s="13" t="s">
        <v>32</v>
      </c>
      <c r="AX145" s="13" t="s">
        <v>76</v>
      </c>
      <c r="AY145" s="250" t="s">
        <v>146</v>
      </c>
    </row>
    <row r="146" spans="1:51" s="14" customFormat="1" ht="12">
      <c r="A146" s="14"/>
      <c r="B146" s="251"/>
      <c r="C146" s="252"/>
      <c r="D146" s="241" t="s">
        <v>169</v>
      </c>
      <c r="E146" s="253" t="s">
        <v>1</v>
      </c>
      <c r="F146" s="254" t="s">
        <v>174</v>
      </c>
      <c r="G146" s="252"/>
      <c r="H146" s="255">
        <v>616</v>
      </c>
      <c r="I146" s="256"/>
      <c r="J146" s="252"/>
      <c r="K146" s="252"/>
      <c r="L146" s="257"/>
      <c r="M146" s="258"/>
      <c r="N146" s="259"/>
      <c r="O146" s="259"/>
      <c r="P146" s="259"/>
      <c r="Q146" s="259"/>
      <c r="R146" s="259"/>
      <c r="S146" s="259"/>
      <c r="T146" s="260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61" t="s">
        <v>169</v>
      </c>
      <c r="AU146" s="261" t="s">
        <v>85</v>
      </c>
      <c r="AV146" s="14" t="s">
        <v>153</v>
      </c>
      <c r="AW146" s="14" t="s">
        <v>32</v>
      </c>
      <c r="AX146" s="14" t="s">
        <v>83</v>
      </c>
      <c r="AY146" s="261" t="s">
        <v>146</v>
      </c>
    </row>
    <row r="147" spans="1:65" s="2" customFormat="1" ht="24.15" customHeight="1">
      <c r="A147" s="38"/>
      <c r="B147" s="39"/>
      <c r="C147" s="226" t="s">
        <v>183</v>
      </c>
      <c r="D147" s="226" t="s">
        <v>148</v>
      </c>
      <c r="E147" s="227" t="s">
        <v>486</v>
      </c>
      <c r="F147" s="228" t="s">
        <v>487</v>
      </c>
      <c r="G147" s="229" t="s">
        <v>256</v>
      </c>
      <c r="H147" s="230">
        <v>2</v>
      </c>
      <c r="I147" s="231"/>
      <c r="J147" s="232">
        <f>ROUND(I147*H147,2)</f>
        <v>0</v>
      </c>
      <c r="K147" s="228" t="s">
        <v>152</v>
      </c>
      <c r="L147" s="44"/>
      <c r="M147" s="233" t="s">
        <v>1</v>
      </c>
      <c r="N147" s="234" t="s">
        <v>41</v>
      </c>
      <c r="O147" s="91"/>
      <c r="P147" s="235">
        <f>O147*H147</f>
        <v>0</v>
      </c>
      <c r="Q147" s="235">
        <v>0</v>
      </c>
      <c r="R147" s="235">
        <f>Q147*H147</f>
        <v>0</v>
      </c>
      <c r="S147" s="235">
        <v>0</v>
      </c>
      <c r="T147" s="236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7" t="s">
        <v>153</v>
      </c>
      <c r="AT147" s="237" t="s">
        <v>148</v>
      </c>
      <c r="AU147" s="237" t="s">
        <v>85</v>
      </c>
      <c r="AY147" s="17" t="s">
        <v>146</v>
      </c>
      <c r="BE147" s="238">
        <f>IF(N147="základní",J147,0)</f>
        <v>0</v>
      </c>
      <c r="BF147" s="238">
        <f>IF(N147="snížená",J147,0)</f>
        <v>0</v>
      </c>
      <c r="BG147" s="238">
        <f>IF(N147="zákl. přenesená",J147,0)</f>
        <v>0</v>
      </c>
      <c r="BH147" s="238">
        <f>IF(N147="sníž. přenesená",J147,0)</f>
        <v>0</v>
      </c>
      <c r="BI147" s="238">
        <f>IF(N147="nulová",J147,0)</f>
        <v>0</v>
      </c>
      <c r="BJ147" s="17" t="s">
        <v>83</v>
      </c>
      <c r="BK147" s="238">
        <f>ROUND(I147*H147,2)</f>
        <v>0</v>
      </c>
      <c r="BL147" s="17" t="s">
        <v>153</v>
      </c>
      <c r="BM147" s="237" t="s">
        <v>488</v>
      </c>
    </row>
    <row r="148" spans="1:65" s="2" customFormat="1" ht="33" customHeight="1">
      <c r="A148" s="38"/>
      <c r="B148" s="39"/>
      <c r="C148" s="226" t="s">
        <v>188</v>
      </c>
      <c r="D148" s="226" t="s">
        <v>148</v>
      </c>
      <c r="E148" s="227" t="s">
        <v>489</v>
      </c>
      <c r="F148" s="228" t="s">
        <v>490</v>
      </c>
      <c r="G148" s="229" t="s">
        <v>256</v>
      </c>
      <c r="H148" s="230">
        <v>168</v>
      </c>
      <c r="I148" s="231"/>
      <c r="J148" s="232">
        <f>ROUND(I148*H148,2)</f>
        <v>0</v>
      </c>
      <c r="K148" s="228" t="s">
        <v>152</v>
      </c>
      <c r="L148" s="44"/>
      <c r="M148" s="233" t="s">
        <v>1</v>
      </c>
      <c r="N148" s="234" t="s">
        <v>41</v>
      </c>
      <c r="O148" s="91"/>
      <c r="P148" s="235">
        <f>O148*H148</f>
        <v>0</v>
      </c>
      <c r="Q148" s="235">
        <v>0</v>
      </c>
      <c r="R148" s="235">
        <f>Q148*H148</f>
        <v>0</v>
      </c>
      <c r="S148" s="235">
        <v>0</v>
      </c>
      <c r="T148" s="236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7" t="s">
        <v>153</v>
      </c>
      <c r="AT148" s="237" t="s">
        <v>148</v>
      </c>
      <c r="AU148" s="237" t="s">
        <v>85</v>
      </c>
      <c r="AY148" s="17" t="s">
        <v>146</v>
      </c>
      <c r="BE148" s="238">
        <f>IF(N148="základní",J148,0)</f>
        <v>0</v>
      </c>
      <c r="BF148" s="238">
        <f>IF(N148="snížená",J148,0)</f>
        <v>0</v>
      </c>
      <c r="BG148" s="238">
        <f>IF(N148="zákl. přenesená",J148,0)</f>
        <v>0</v>
      </c>
      <c r="BH148" s="238">
        <f>IF(N148="sníž. přenesená",J148,0)</f>
        <v>0</v>
      </c>
      <c r="BI148" s="238">
        <f>IF(N148="nulová",J148,0)</f>
        <v>0</v>
      </c>
      <c r="BJ148" s="17" t="s">
        <v>83</v>
      </c>
      <c r="BK148" s="238">
        <f>ROUND(I148*H148,2)</f>
        <v>0</v>
      </c>
      <c r="BL148" s="17" t="s">
        <v>153</v>
      </c>
      <c r="BM148" s="237" t="s">
        <v>491</v>
      </c>
    </row>
    <row r="149" spans="1:51" s="13" customFormat="1" ht="12">
      <c r="A149" s="13"/>
      <c r="B149" s="239"/>
      <c r="C149" s="240"/>
      <c r="D149" s="241" t="s">
        <v>169</v>
      </c>
      <c r="E149" s="242" t="s">
        <v>1</v>
      </c>
      <c r="F149" s="243" t="s">
        <v>492</v>
      </c>
      <c r="G149" s="240"/>
      <c r="H149" s="244">
        <v>168</v>
      </c>
      <c r="I149" s="245"/>
      <c r="J149" s="240"/>
      <c r="K149" s="240"/>
      <c r="L149" s="246"/>
      <c r="M149" s="247"/>
      <c r="N149" s="248"/>
      <c r="O149" s="248"/>
      <c r="P149" s="248"/>
      <c r="Q149" s="248"/>
      <c r="R149" s="248"/>
      <c r="S149" s="248"/>
      <c r="T149" s="24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0" t="s">
        <v>169</v>
      </c>
      <c r="AU149" s="250" t="s">
        <v>85</v>
      </c>
      <c r="AV149" s="13" t="s">
        <v>85</v>
      </c>
      <c r="AW149" s="13" t="s">
        <v>32</v>
      </c>
      <c r="AX149" s="13" t="s">
        <v>83</v>
      </c>
      <c r="AY149" s="250" t="s">
        <v>146</v>
      </c>
    </row>
    <row r="150" spans="1:65" s="2" customFormat="1" ht="24.15" customHeight="1">
      <c r="A150" s="38"/>
      <c r="B150" s="39"/>
      <c r="C150" s="226" t="s">
        <v>193</v>
      </c>
      <c r="D150" s="226" t="s">
        <v>148</v>
      </c>
      <c r="E150" s="227" t="s">
        <v>493</v>
      </c>
      <c r="F150" s="228" t="s">
        <v>494</v>
      </c>
      <c r="G150" s="229" t="s">
        <v>256</v>
      </c>
      <c r="H150" s="230">
        <v>10</v>
      </c>
      <c r="I150" s="231"/>
      <c r="J150" s="232">
        <f>ROUND(I150*H150,2)</f>
        <v>0</v>
      </c>
      <c r="K150" s="228" t="s">
        <v>152</v>
      </c>
      <c r="L150" s="44"/>
      <c r="M150" s="233" t="s">
        <v>1</v>
      </c>
      <c r="N150" s="234" t="s">
        <v>41</v>
      </c>
      <c r="O150" s="91"/>
      <c r="P150" s="235">
        <f>O150*H150</f>
        <v>0</v>
      </c>
      <c r="Q150" s="235">
        <v>0</v>
      </c>
      <c r="R150" s="235">
        <f>Q150*H150</f>
        <v>0</v>
      </c>
      <c r="S150" s="235">
        <v>0</v>
      </c>
      <c r="T150" s="236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7" t="s">
        <v>153</v>
      </c>
      <c r="AT150" s="237" t="s">
        <v>148</v>
      </c>
      <c r="AU150" s="237" t="s">
        <v>85</v>
      </c>
      <c r="AY150" s="17" t="s">
        <v>146</v>
      </c>
      <c r="BE150" s="238">
        <f>IF(N150="základní",J150,0)</f>
        <v>0</v>
      </c>
      <c r="BF150" s="238">
        <f>IF(N150="snížená",J150,0)</f>
        <v>0</v>
      </c>
      <c r="BG150" s="238">
        <f>IF(N150="zákl. přenesená",J150,0)</f>
        <v>0</v>
      </c>
      <c r="BH150" s="238">
        <f>IF(N150="sníž. přenesená",J150,0)</f>
        <v>0</v>
      </c>
      <c r="BI150" s="238">
        <f>IF(N150="nulová",J150,0)</f>
        <v>0</v>
      </c>
      <c r="BJ150" s="17" t="s">
        <v>83</v>
      </c>
      <c r="BK150" s="238">
        <f>ROUND(I150*H150,2)</f>
        <v>0</v>
      </c>
      <c r="BL150" s="17" t="s">
        <v>153</v>
      </c>
      <c r="BM150" s="237" t="s">
        <v>495</v>
      </c>
    </row>
    <row r="151" spans="1:51" s="13" customFormat="1" ht="12">
      <c r="A151" s="13"/>
      <c r="B151" s="239"/>
      <c r="C151" s="240"/>
      <c r="D151" s="241" t="s">
        <v>169</v>
      </c>
      <c r="E151" s="242" t="s">
        <v>1</v>
      </c>
      <c r="F151" s="243" t="s">
        <v>459</v>
      </c>
      <c r="G151" s="240"/>
      <c r="H151" s="244">
        <v>10</v>
      </c>
      <c r="I151" s="245"/>
      <c r="J151" s="240"/>
      <c r="K151" s="240"/>
      <c r="L151" s="246"/>
      <c r="M151" s="247"/>
      <c r="N151" s="248"/>
      <c r="O151" s="248"/>
      <c r="P151" s="248"/>
      <c r="Q151" s="248"/>
      <c r="R151" s="248"/>
      <c r="S151" s="248"/>
      <c r="T151" s="24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0" t="s">
        <v>169</v>
      </c>
      <c r="AU151" s="250" t="s">
        <v>85</v>
      </c>
      <c r="AV151" s="13" t="s">
        <v>85</v>
      </c>
      <c r="AW151" s="13" t="s">
        <v>32</v>
      </c>
      <c r="AX151" s="13" t="s">
        <v>83</v>
      </c>
      <c r="AY151" s="250" t="s">
        <v>146</v>
      </c>
    </row>
    <row r="152" spans="1:65" s="2" customFormat="1" ht="24.15" customHeight="1">
      <c r="A152" s="38"/>
      <c r="B152" s="39"/>
      <c r="C152" s="226" t="s">
        <v>196</v>
      </c>
      <c r="D152" s="226" t="s">
        <v>148</v>
      </c>
      <c r="E152" s="227" t="s">
        <v>496</v>
      </c>
      <c r="F152" s="228" t="s">
        <v>497</v>
      </c>
      <c r="G152" s="229" t="s">
        <v>256</v>
      </c>
      <c r="H152" s="230">
        <v>1120</v>
      </c>
      <c r="I152" s="231"/>
      <c r="J152" s="232">
        <f>ROUND(I152*H152,2)</f>
        <v>0</v>
      </c>
      <c r="K152" s="228" t="s">
        <v>152</v>
      </c>
      <c r="L152" s="44"/>
      <c r="M152" s="233" t="s">
        <v>1</v>
      </c>
      <c r="N152" s="234" t="s">
        <v>41</v>
      </c>
      <c r="O152" s="91"/>
      <c r="P152" s="235">
        <f>O152*H152</f>
        <v>0</v>
      </c>
      <c r="Q152" s="235">
        <v>0</v>
      </c>
      <c r="R152" s="235">
        <f>Q152*H152</f>
        <v>0</v>
      </c>
      <c r="S152" s="235">
        <v>0</v>
      </c>
      <c r="T152" s="23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7" t="s">
        <v>153</v>
      </c>
      <c r="AT152" s="237" t="s">
        <v>148</v>
      </c>
      <c r="AU152" s="237" t="s">
        <v>85</v>
      </c>
      <c r="AY152" s="17" t="s">
        <v>146</v>
      </c>
      <c r="BE152" s="238">
        <f>IF(N152="základní",J152,0)</f>
        <v>0</v>
      </c>
      <c r="BF152" s="238">
        <f>IF(N152="snížená",J152,0)</f>
        <v>0</v>
      </c>
      <c r="BG152" s="238">
        <f>IF(N152="zákl. přenesená",J152,0)</f>
        <v>0</v>
      </c>
      <c r="BH152" s="238">
        <f>IF(N152="sníž. přenesená",J152,0)</f>
        <v>0</v>
      </c>
      <c r="BI152" s="238">
        <f>IF(N152="nulová",J152,0)</f>
        <v>0</v>
      </c>
      <c r="BJ152" s="17" t="s">
        <v>83</v>
      </c>
      <c r="BK152" s="238">
        <f>ROUND(I152*H152,2)</f>
        <v>0</v>
      </c>
      <c r="BL152" s="17" t="s">
        <v>153</v>
      </c>
      <c r="BM152" s="237" t="s">
        <v>498</v>
      </c>
    </row>
    <row r="153" spans="1:51" s="13" customFormat="1" ht="12">
      <c r="A153" s="13"/>
      <c r="B153" s="239"/>
      <c r="C153" s="240"/>
      <c r="D153" s="241" t="s">
        <v>169</v>
      </c>
      <c r="E153" s="242" t="s">
        <v>1</v>
      </c>
      <c r="F153" s="243" t="s">
        <v>468</v>
      </c>
      <c r="G153" s="240"/>
      <c r="H153" s="244">
        <v>1120</v>
      </c>
      <c r="I153" s="245"/>
      <c r="J153" s="240"/>
      <c r="K153" s="240"/>
      <c r="L153" s="246"/>
      <c r="M153" s="247"/>
      <c r="N153" s="248"/>
      <c r="O153" s="248"/>
      <c r="P153" s="248"/>
      <c r="Q153" s="248"/>
      <c r="R153" s="248"/>
      <c r="S153" s="248"/>
      <c r="T153" s="24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0" t="s">
        <v>169</v>
      </c>
      <c r="AU153" s="250" t="s">
        <v>85</v>
      </c>
      <c r="AV153" s="13" t="s">
        <v>85</v>
      </c>
      <c r="AW153" s="13" t="s">
        <v>32</v>
      </c>
      <c r="AX153" s="13" t="s">
        <v>83</v>
      </c>
      <c r="AY153" s="250" t="s">
        <v>146</v>
      </c>
    </row>
    <row r="154" spans="1:65" s="2" customFormat="1" ht="24.15" customHeight="1">
      <c r="A154" s="38"/>
      <c r="B154" s="39"/>
      <c r="C154" s="226" t="s">
        <v>200</v>
      </c>
      <c r="D154" s="226" t="s">
        <v>148</v>
      </c>
      <c r="E154" s="227" t="s">
        <v>499</v>
      </c>
      <c r="F154" s="228" t="s">
        <v>500</v>
      </c>
      <c r="G154" s="229" t="s">
        <v>256</v>
      </c>
      <c r="H154" s="230">
        <v>2</v>
      </c>
      <c r="I154" s="231"/>
      <c r="J154" s="232">
        <f>ROUND(I154*H154,2)</f>
        <v>0</v>
      </c>
      <c r="K154" s="228" t="s">
        <v>152</v>
      </c>
      <c r="L154" s="44"/>
      <c r="M154" s="233" t="s">
        <v>1</v>
      </c>
      <c r="N154" s="234" t="s">
        <v>41</v>
      </c>
      <c r="O154" s="91"/>
      <c r="P154" s="235">
        <f>O154*H154</f>
        <v>0</v>
      </c>
      <c r="Q154" s="235">
        <v>0</v>
      </c>
      <c r="R154" s="235">
        <f>Q154*H154</f>
        <v>0</v>
      </c>
      <c r="S154" s="235">
        <v>0</v>
      </c>
      <c r="T154" s="23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7" t="s">
        <v>153</v>
      </c>
      <c r="AT154" s="237" t="s">
        <v>148</v>
      </c>
      <c r="AU154" s="237" t="s">
        <v>85</v>
      </c>
      <c r="AY154" s="17" t="s">
        <v>146</v>
      </c>
      <c r="BE154" s="238">
        <f>IF(N154="základní",J154,0)</f>
        <v>0</v>
      </c>
      <c r="BF154" s="238">
        <f>IF(N154="snížená",J154,0)</f>
        <v>0</v>
      </c>
      <c r="BG154" s="238">
        <f>IF(N154="zákl. přenesená",J154,0)</f>
        <v>0</v>
      </c>
      <c r="BH154" s="238">
        <f>IF(N154="sníž. přenesená",J154,0)</f>
        <v>0</v>
      </c>
      <c r="BI154" s="238">
        <f>IF(N154="nulová",J154,0)</f>
        <v>0</v>
      </c>
      <c r="BJ154" s="17" t="s">
        <v>83</v>
      </c>
      <c r="BK154" s="238">
        <f>ROUND(I154*H154,2)</f>
        <v>0</v>
      </c>
      <c r="BL154" s="17" t="s">
        <v>153</v>
      </c>
      <c r="BM154" s="237" t="s">
        <v>501</v>
      </c>
    </row>
    <row r="155" spans="1:65" s="2" customFormat="1" ht="24.15" customHeight="1">
      <c r="A155" s="38"/>
      <c r="B155" s="39"/>
      <c r="C155" s="226" t="s">
        <v>206</v>
      </c>
      <c r="D155" s="226" t="s">
        <v>148</v>
      </c>
      <c r="E155" s="227" t="s">
        <v>502</v>
      </c>
      <c r="F155" s="228" t="s">
        <v>503</v>
      </c>
      <c r="G155" s="229" t="s">
        <v>256</v>
      </c>
      <c r="H155" s="230">
        <v>168</v>
      </c>
      <c r="I155" s="231"/>
      <c r="J155" s="232">
        <f>ROUND(I155*H155,2)</f>
        <v>0</v>
      </c>
      <c r="K155" s="228" t="s">
        <v>152</v>
      </c>
      <c r="L155" s="44"/>
      <c r="M155" s="233" t="s">
        <v>1</v>
      </c>
      <c r="N155" s="234" t="s">
        <v>41</v>
      </c>
      <c r="O155" s="91"/>
      <c r="P155" s="235">
        <f>O155*H155</f>
        <v>0</v>
      </c>
      <c r="Q155" s="235">
        <v>0</v>
      </c>
      <c r="R155" s="235">
        <f>Q155*H155</f>
        <v>0</v>
      </c>
      <c r="S155" s="235">
        <v>0</v>
      </c>
      <c r="T155" s="23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7" t="s">
        <v>153</v>
      </c>
      <c r="AT155" s="237" t="s">
        <v>148</v>
      </c>
      <c r="AU155" s="237" t="s">
        <v>85</v>
      </c>
      <c r="AY155" s="17" t="s">
        <v>146</v>
      </c>
      <c r="BE155" s="238">
        <f>IF(N155="základní",J155,0)</f>
        <v>0</v>
      </c>
      <c r="BF155" s="238">
        <f>IF(N155="snížená",J155,0)</f>
        <v>0</v>
      </c>
      <c r="BG155" s="238">
        <f>IF(N155="zákl. přenesená",J155,0)</f>
        <v>0</v>
      </c>
      <c r="BH155" s="238">
        <f>IF(N155="sníž. přenesená",J155,0)</f>
        <v>0</v>
      </c>
      <c r="BI155" s="238">
        <f>IF(N155="nulová",J155,0)</f>
        <v>0</v>
      </c>
      <c r="BJ155" s="17" t="s">
        <v>83</v>
      </c>
      <c r="BK155" s="238">
        <f>ROUND(I155*H155,2)</f>
        <v>0</v>
      </c>
      <c r="BL155" s="17" t="s">
        <v>153</v>
      </c>
      <c r="BM155" s="237" t="s">
        <v>504</v>
      </c>
    </row>
    <row r="156" spans="1:51" s="13" customFormat="1" ht="12">
      <c r="A156" s="13"/>
      <c r="B156" s="239"/>
      <c r="C156" s="240"/>
      <c r="D156" s="241" t="s">
        <v>169</v>
      </c>
      <c r="E156" s="242" t="s">
        <v>1</v>
      </c>
      <c r="F156" s="243" t="s">
        <v>492</v>
      </c>
      <c r="G156" s="240"/>
      <c r="H156" s="244">
        <v>168</v>
      </c>
      <c r="I156" s="245"/>
      <c r="J156" s="240"/>
      <c r="K156" s="240"/>
      <c r="L156" s="246"/>
      <c r="M156" s="287"/>
      <c r="N156" s="288"/>
      <c r="O156" s="288"/>
      <c r="P156" s="288"/>
      <c r="Q156" s="288"/>
      <c r="R156" s="288"/>
      <c r="S156" s="288"/>
      <c r="T156" s="28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0" t="s">
        <v>169</v>
      </c>
      <c r="AU156" s="250" t="s">
        <v>85</v>
      </c>
      <c r="AV156" s="13" t="s">
        <v>85</v>
      </c>
      <c r="AW156" s="13" t="s">
        <v>32</v>
      </c>
      <c r="AX156" s="13" t="s">
        <v>83</v>
      </c>
      <c r="AY156" s="250" t="s">
        <v>146</v>
      </c>
    </row>
    <row r="157" spans="1:31" s="2" customFormat="1" ht="6.95" customHeight="1">
      <c r="A157" s="38"/>
      <c r="B157" s="66"/>
      <c r="C157" s="67"/>
      <c r="D157" s="67"/>
      <c r="E157" s="67"/>
      <c r="F157" s="67"/>
      <c r="G157" s="67"/>
      <c r="H157" s="67"/>
      <c r="I157" s="67"/>
      <c r="J157" s="67"/>
      <c r="K157" s="67"/>
      <c r="L157" s="44"/>
      <c r="M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</row>
  </sheetData>
  <sheetProtection password="CC35" sheet="1" objects="1" scenarios="1" formatColumns="0" formatRows="0" autoFilter="0"/>
  <autoFilter ref="C121:K15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105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</row>
    <row r="4" spans="2:46" s="1" customFormat="1" ht="24.95" customHeight="1">
      <c r="B4" s="20"/>
      <c r="D4" s="148" t="s">
        <v>118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26.25" customHeight="1">
      <c r="B7" s="20"/>
      <c r="E7" s="151" t="str">
        <f>'Rekapitulace stavby'!K6</f>
        <v xml:space="preserve">Revitalizace  Masarykova náměstí v Konici - rekonstrukce chodníků kolem silnice II.třídy</v>
      </c>
      <c r="F7" s="150"/>
      <c r="G7" s="150"/>
      <c r="H7" s="150"/>
      <c r="L7" s="20"/>
    </row>
    <row r="8" spans="2:12" s="1" customFormat="1" ht="12" customHeight="1">
      <c r="B8" s="20"/>
      <c r="D8" s="150" t="s">
        <v>119</v>
      </c>
      <c r="L8" s="20"/>
    </row>
    <row r="9" spans="1:31" s="2" customFormat="1" ht="16.5" customHeight="1">
      <c r="A9" s="38"/>
      <c r="B9" s="44"/>
      <c r="C9" s="38"/>
      <c r="D9" s="38"/>
      <c r="E9" s="151" t="s">
        <v>120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121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505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9. 12. 2023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506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507</v>
      </c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507</v>
      </c>
      <c r="F26" s="38"/>
      <c r="G26" s="38"/>
      <c r="H26" s="38"/>
      <c r="I26" s="150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36</v>
      </c>
      <c r="E32" s="38"/>
      <c r="F32" s="38"/>
      <c r="G32" s="38"/>
      <c r="H32" s="38"/>
      <c r="I32" s="38"/>
      <c r="J32" s="160">
        <f>ROUND(J138,2)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38</v>
      </c>
      <c r="G34" s="38"/>
      <c r="H34" s="38"/>
      <c r="I34" s="161" t="s">
        <v>37</v>
      </c>
      <c r="J34" s="161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40</v>
      </c>
      <c r="E35" s="150" t="s">
        <v>41</v>
      </c>
      <c r="F35" s="163">
        <f>ROUND((SUM(BE138:BE229)),2)</f>
        <v>0</v>
      </c>
      <c r="G35" s="38"/>
      <c r="H35" s="38"/>
      <c r="I35" s="164">
        <v>0.21</v>
      </c>
      <c r="J35" s="163">
        <f>ROUND(((SUM(BE138:BE229))*I35),2)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3">
        <f>ROUND((SUM(BF138:BF229)),2)</f>
        <v>0</v>
      </c>
      <c r="G36" s="38"/>
      <c r="H36" s="38"/>
      <c r="I36" s="164">
        <v>0.15</v>
      </c>
      <c r="J36" s="163">
        <f>ROUND(((SUM(BF138:BF229))*I36),2)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3">
        <f>ROUND((SUM(BG138:BG229)),2)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3">
        <f>ROUND((SUM(BH138:BH229)),2)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3">
        <f>ROUND((SUM(BI138:BI229)),2)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46</v>
      </c>
      <c r="E41" s="167"/>
      <c r="F41" s="167"/>
      <c r="G41" s="168" t="s">
        <v>47</v>
      </c>
      <c r="H41" s="169" t="s">
        <v>48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3" t="str">
        <f>E7</f>
        <v xml:space="preserve">Revitalizace  Masarykova náměstí v Konici - rekonstrukce chodníků kolem silnice II.třídy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119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120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121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 xml:space="preserve">SO 401 - Veřejné  osvětlení -  5 stožárů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Konice</v>
      </c>
      <c r="G91" s="40"/>
      <c r="H91" s="40"/>
      <c r="I91" s="32" t="s">
        <v>22</v>
      </c>
      <c r="J91" s="79" t="str">
        <f>IF(J14="","",J14)</f>
        <v>9. 12. 2023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Město Konice, Masarykovo náměstí 27, 798 52 Konice</v>
      </c>
      <c r="G93" s="40"/>
      <c r="H93" s="40"/>
      <c r="I93" s="32" t="s">
        <v>30</v>
      </c>
      <c r="J93" s="36" t="str">
        <f>E23</f>
        <v>Milan Vician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>Milan Vician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124</v>
      </c>
      <c r="D96" s="185"/>
      <c r="E96" s="185"/>
      <c r="F96" s="185"/>
      <c r="G96" s="185"/>
      <c r="H96" s="185"/>
      <c r="I96" s="185"/>
      <c r="J96" s="186" t="s">
        <v>125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126</v>
      </c>
      <c r="D98" s="40"/>
      <c r="E98" s="40"/>
      <c r="F98" s="40"/>
      <c r="G98" s="40"/>
      <c r="H98" s="40"/>
      <c r="I98" s="40"/>
      <c r="J98" s="110">
        <f>J138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127</v>
      </c>
    </row>
    <row r="99" spans="1:31" s="9" customFormat="1" ht="24.95" customHeight="1">
      <c r="A99" s="9"/>
      <c r="B99" s="188"/>
      <c r="C99" s="189"/>
      <c r="D99" s="190" t="s">
        <v>128</v>
      </c>
      <c r="E99" s="191"/>
      <c r="F99" s="191"/>
      <c r="G99" s="191"/>
      <c r="H99" s="191"/>
      <c r="I99" s="191"/>
      <c r="J99" s="192">
        <f>J139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217</v>
      </c>
      <c r="E100" s="196"/>
      <c r="F100" s="196"/>
      <c r="G100" s="196"/>
      <c r="H100" s="196"/>
      <c r="I100" s="196"/>
      <c r="J100" s="197">
        <f>J140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88"/>
      <c r="C101" s="189"/>
      <c r="D101" s="190" t="s">
        <v>298</v>
      </c>
      <c r="E101" s="191"/>
      <c r="F101" s="191"/>
      <c r="G101" s="191"/>
      <c r="H101" s="191"/>
      <c r="I101" s="191"/>
      <c r="J101" s="192">
        <f>J142</f>
        <v>0</v>
      </c>
      <c r="K101" s="189"/>
      <c r="L101" s="19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4"/>
      <c r="C102" s="133"/>
      <c r="D102" s="195" t="s">
        <v>508</v>
      </c>
      <c r="E102" s="196"/>
      <c r="F102" s="196"/>
      <c r="G102" s="196"/>
      <c r="H102" s="196"/>
      <c r="I102" s="196"/>
      <c r="J102" s="197">
        <f>J143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4"/>
      <c r="C103" s="133"/>
      <c r="D103" s="195" t="s">
        <v>509</v>
      </c>
      <c r="E103" s="196"/>
      <c r="F103" s="196"/>
      <c r="G103" s="196"/>
      <c r="H103" s="196"/>
      <c r="I103" s="196"/>
      <c r="J103" s="197">
        <f>J170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88"/>
      <c r="C104" s="189"/>
      <c r="D104" s="190" t="s">
        <v>510</v>
      </c>
      <c r="E104" s="191"/>
      <c r="F104" s="191"/>
      <c r="G104" s="191"/>
      <c r="H104" s="191"/>
      <c r="I104" s="191"/>
      <c r="J104" s="192">
        <f>J173</f>
        <v>0</v>
      </c>
      <c r="K104" s="189"/>
      <c r="L104" s="193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94"/>
      <c r="C105" s="133"/>
      <c r="D105" s="195" t="s">
        <v>511</v>
      </c>
      <c r="E105" s="196"/>
      <c r="F105" s="196"/>
      <c r="G105" s="196"/>
      <c r="H105" s="196"/>
      <c r="I105" s="196"/>
      <c r="J105" s="197">
        <f>J174</f>
        <v>0</v>
      </c>
      <c r="K105" s="133"/>
      <c r="L105" s="19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4"/>
      <c r="C106" s="133"/>
      <c r="D106" s="195" t="s">
        <v>512</v>
      </c>
      <c r="E106" s="196"/>
      <c r="F106" s="196"/>
      <c r="G106" s="196"/>
      <c r="H106" s="196"/>
      <c r="I106" s="196"/>
      <c r="J106" s="197">
        <f>J180</f>
        <v>0</v>
      </c>
      <c r="K106" s="133"/>
      <c r="L106" s="19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88"/>
      <c r="C107" s="189"/>
      <c r="D107" s="190" t="s">
        <v>513</v>
      </c>
      <c r="E107" s="191"/>
      <c r="F107" s="191"/>
      <c r="G107" s="191"/>
      <c r="H107" s="191"/>
      <c r="I107" s="191"/>
      <c r="J107" s="192">
        <f>J206</f>
        <v>0</v>
      </c>
      <c r="K107" s="189"/>
      <c r="L107" s="193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188"/>
      <c r="C108" s="189"/>
      <c r="D108" s="190" t="s">
        <v>514</v>
      </c>
      <c r="E108" s="191"/>
      <c r="F108" s="191"/>
      <c r="G108" s="191"/>
      <c r="H108" s="191"/>
      <c r="I108" s="191"/>
      <c r="J108" s="192">
        <f>J209</f>
        <v>0</v>
      </c>
      <c r="K108" s="189"/>
      <c r="L108" s="193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94"/>
      <c r="C109" s="133"/>
      <c r="D109" s="195" t="s">
        <v>515</v>
      </c>
      <c r="E109" s="196"/>
      <c r="F109" s="196"/>
      <c r="G109" s="196"/>
      <c r="H109" s="196"/>
      <c r="I109" s="196"/>
      <c r="J109" s="197">
        <f>J210</f>
        <v>0</v>
      </c>
      <c r="K109" s="133"/>
      <c r="L109" s="198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188"/>
      <c r="C110" s="189"/>
      <c r="D110" s="190" t="s">
        <v>516</v>
      </c>
      <c r="E110" s="191"/>
      <c r="F110" s="191"/>
      <c r="G110" s="191"/>
      <c r="H110" s="191"/>
      <c r="I110" s="191"/>
      <c r="J110" s="192">
        <f>J212</f>
        <v>0</v>
      </c>
      <c r="K110" s="189"/>
      <c r="L110" s="193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9" customFormat="1" ht="24.95" customHeight="1">
      <c r="A111" s="9"/>
      <c r="B111" s="188"/>
      <c r="C111" s="189"/>
      <c r="D111" s="190" t="s">
        <v>517</v>
      </c>
      <c r="E111" s="191"/>
      <c r="F111" s="191"/>
      <c r="G111" s="191"/>
      <c r="H111" s="191"/>
      <c r="I111" s="191"/>
      <c r="J111" s="192">
        <f>J214</f>
        <v>0</v>
      </c>
      <c r="K111" s="189"/>
      <c r="L111" s="193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10" customFormat="1" ht="19.9" customHeight="1">
      <c r="A112" s="10"/>
      <c r="B112" s="194"/>
      <c r="C112" s="133"/>
      <c r="D112" s="195" t="s">
        <v>518</v>
      </c>
      <c r="E112" s="196"/>
      <c r="F112" s="196"/>
      <c r="G112" s="196"/>
      <c r="H112" s="196"/>
      <c r="I112" s="196"/>
      <c r="J112" s="197">
        <f>J215</f>
        <v>0</v>
      </c>
      <c r="K112" s="133"/>
      <c r="L112" s="198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4"/>
      <c r="C113" s="133"/>
      <c r="D113" s="195" t="s">
        <v>519</v>
      </c>
      <c r="E113" s="196"/>
      <c r="F113" s="196"/>
      <c r="G113" s="196"/>
      <c r="H113" s="196"/>
      <c r="I113" s="196"/>
      <c r="J113" s="197">
        <f>J220</f>
        <v>0</v>
      </c>
      <c r="K113" s="133"/>
      <c r="L113" s="198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94"/>
      <c r="C114" s="133"/>
      <c r="D114" s="195" t="s">
        <v>520</v>
      </c>
      <c r="E114" s="196"/>
      <c r="F114" s="196"/>
      <c r="G114" s="196"/>
      <c r="H114" s="196"/>
      <c r="I114" s="196"/>
      <c r="J114" s="197">
        <f>J222</f>
        <v>0</v>
      </c>
      <c r="K114" s="133"/>
      <c r="L114" s="198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94"/>
      <c r="C115" s="133"/>
      <c r="D115" s="195" t="s">
        <v>521</v>
      </c>
      <c r="E115" s="196"/>
      <c r="F115" s="196"/>
      <c r="G115" s="196"/>
      <c r="H115" s="196"/>
      <c r="I115" s="196"/>
      <c r="J115" s="197">
        <f>J225</f>
        <v>0</v>
      </c>
      <c r="K115" s="133"/>
      <c r="L115" s="198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94"/>
      <c r="C116" s="133"/>
      <c r="D116" s="195" t="s">
        <v>522</v>
      </c>
      <c r="E116" s="196"/>
      <c r="F116" s="196"/>
      <c r="G116" s="196"/>
      <c r="H116" s="196"/>
      <c r="I116" s="196"/>
      <c r="J116" s="197">
        <f>J228</f>
        <v>0</v>
      </c>
      <c r="K116" s="133"/>
      <c r="L116" s="198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2" customFormat="1" ht="21.8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66"/>
      <c r="C118" s="67"/>
      <c r="D118" s="67"/>
      <c r="E118" s="67"/>
      <c r="F118" s="67"/>
      <c r="G118" s="67"/>
      <c r="H118" s="67"/>
      <c r="I118" s="67"/>
      <c r="J118" s="67"/>
      <c r="K118" s="67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22" spans="1:31" s="2" customFormat="1" ht="6.95" customHeight="1">
      <c r="A122" s="38"/>
      <c r="B122" s="68"/>
      <c r="C122" s="69"/>
      <c r="D122" s="69"/>
      <c r="E122" s="69"/>
      <c r="F122" s="69"/>
      <c r="G122" s="69"/>
      <c r="H122" s="69"/>
      <c r="I122" s="69"/>
      <c r="J122" s="69"/>
      <c r="K122" s="69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24.95" customHeight="1">
      <c r="A123" s="38"/>
      <c r="B123" s="39"/>
      <c r="C123" s="23" t="s">
        <v>131</v>
      </c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2" customHeight="1">
      <c r="A125" s="38"/>
      <c r="B125" s="39"/>
      <c r="C125" s="32" t="s">
        <v>16</v>
      </c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26.25" customHeight="1">
      <c r="A126" s="38"/>
      <c r="B126" s="39"/>
      <c r="C126" s="40"/>
      <c r="D126" s="40"/>
      <c r="E126" s="183" t="str">
        <f>E7</f>
        <v xml:space="preserve">Revitalizace  Masarykova náměstí v Konici - rekonstrukce chodníků kolem silnice II.třídy</v>
      </c>
      <c r="F126" s="32"/>
      <c r="G126" s="32"/>
      <c r="H126" s="32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2:12" s="1" customFormat="1" ht="12" customHeight="1">
      <c r="B127" s="21"/>
      <c r="C127" s="32" t="s">
        <v>119</v>
      </c>
      <c r="D127" s="22"/>
      <c r="E127" s="22"/>
      <c r="F127" s="22"/>
      <c r="G127" s="22"/>
      <c r="H127" s="22"/>
      <c r="I127" s="22"/>
      <c r="J127" s="22"/>
      <c r="K127" s="22"/>
      <c r="L127" s="20"/>
    </row>
    <row r="128" spans="1:31" s="2" customFormat="1" ht="16.5" customHeight="1">
      <c r="A128" s="38"/>
      <c r="B128" s="39"/>
      <c r="C128" s="40"/>
      <c r="D128" s="40"/>
      <c r="E128" s="183" t="s">
        <v>120</v>
      </c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2" customHeight="1">
      <c r="A129" s="38"/>
      <c r="B129" s="39"/>
      <c r="C129" s="32" t="s">
        <v>121</v>
      </c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6.5" customHeight="1">
      <c r="A130" s="38"/>
      <c r="B130" s="39"/>
      <c r="C130" s="40"/>
      <c r="D130" s="40"/>
      <c r="E130" s="76" t="str">
        <f>E11</f>
        <v xml:space="preserve">SO 401 - Veřejné  osvětlení -  5 stožárů</v>
      </c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6.95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2" customHeight="1">
      <c r="A132" s="38"/>
      <c r="B132" s="39"/>
      <c r="C132" s="32" t="s">
        <v>20</v>
      </c>
      <c r="D132" s="40"/>
      <c r="E132" s="40"/>
      <c r="F132" s="27" t="str">
        <f>F14</f>
        <v>Konice</v>
      </c>
      <c r="G132" s="40"/>
      <c r="H132" s="40"/>
      <c r="I132" s="32" t="s">
        <v>22</v>
      </c>
      <c r="J132" s="79" t="str">
        <f>IF(J14="","",J14)</f>
        <v>9. 12. 2023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6.95" customHeight="1">
      <c r="A133" s="38"/>
      <c r="B133" s="39"/>
      <c r="C133" s="40"/>
      <c r="D133" s="40"/>
      <c r="E133" s="40"/>
      <c r="F133" s="40"/>
      <c r="G133" s="40"/>
      <c r="H133" s="40"/>
      <c r="I133" s="40"/>
      <c r="J133" s="40"/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5.15" customHeight="1">
      <c r="A134" s="38"/>
      <c r="B134" s="39"/>
      <c r="C134" s="32" t="s">
        <v>24</v>
      </c>
      <c r="D134" s="40"/>
      <c r="E134" s="40"/>
      <c r="F134" s="27" t="str">
        <f>E17</f>
        <v>Město Konice, Masarykovo náměstí 27, 798 52 Konice</v>
      </c>
      <c r="G134" s="40"/>
      <c r="H134" s="40"/>
      <c r="I134" s="32" t="s">
        <v>30</v>
      </c>
      <c r="J134" s="36" t="str">
        <f>E23</f>
        <v>Milan Vician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5.15" customHeight="1">
      <c r="A135" s="38"/>
      <c r="B135" s="39"/>
      <c r="C135" s="32" t="s">
        <v>28</v>
      </c>
      <c r="D135" s="40"/>
      <c r="E135" s="40"/>
      <c r="F135" s="27" t="str">
        <f>IF(E20="","",E20)</f>
        <v>Vyplň údaj</v>
      </c>
      <c r="G135" s="40"/>
      <c r="H135" s="40"/>
      <c r="I135" s="32" t="s">
        <v>33</v>
      </c>
      <c r="J135" s="36" t="str">
        <f>E26</f>
        <v>Milan Vician</v>
      </c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2" customFormat="1" ht="10.3" customHeight="1">
      <c r="A136" s="38"/>
      <c r="B136" s="39"/>
      <c r="C136" s="40"/>
      <c r="D136" s="40"/>
      <c r="E136" s="40"/>
      <c r="F136" s="40"/>
      <c r="G136" s="40"/>
      <c r="H136" s="40"/>
      <c r="I136" s="40"/>
      <c r="J136" s="40"/>
      <c r="K136" s="40"/>
      <c r="L136" s="63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  <row r="137" spans="1:31" s="11" customFormat="1" ht="29.25" customHeight="1">
      <c r="A137" s="199"/>
      <c r="B137" s="200"/>
      <c r="C137" s="201" t="s">
        <v>132</v>
      </c>
      <c r="D137" s="202" t="s">
        <v>61</v>
      </c>
      <c r="E137" s="202" t="s">
        <v>57</v>
      </c>
      <c r="F137" s="202" t="s">
        <v>58</v>
      </c>
      <c r="G137" s="202" t="s">
        <v>133</v>
      </c>
      <c r="H137" s="202" t="s">
        <v>134</v>
      </c>
      <c r="I137" s="202" t="s">
        <v>135</v>
      </c>
      <c r="J137" s="202" t="s">
        <v>125</v>
      </c>
      <c r="K137" s="203" t="s">
        <v>136</v>
      </c>
      <c r="L137" s="204"/>
      <c r="M137" s="100" t="s">
        <v>1</v>
      </c>
      <c r="N137" s="101" t="s">
        <v>40</v>
      </c>
      <c r="O137" s="101" t="s">
        <v>137</v>
      </c>
      <c r="P137" s="101" t="s">
        <v>138</v>
      </c>
      <c r="Q137" s="101" t="s">
        <v>139</v>
      </c>
      <c r="R137" s="101" t="s">
        <v>140</v>
      </c>
      <c r="S137" s="101" t="s">
        <v>141</v>
      </c>
      <c r="T137" s="102" t="s">
        <v>142</v>
      </c>
      <c r="U137" s="199"/>
      <c r="V137" s="199"/>
      <c r="W137" s="199"/>
      <c r="X137" s="199"/>
      <c r="Y137" s="199"/>
      <c r="Z137" s="199"/>
      <c r="AA137" s="199"/>
      <c r="AB137" s="199"/>
      <c r="AC137" s="199"/>
      <c r="AD137" s="199"/>
      <c r="AE137" s="199"/>
    </row>
    <row r="138" spans="1:63" s="2" customFormat="1" ht="22.8" customHeight="1">
      <c r="A138" s="38"/>
      <c r="B138" s="39"/>
      <c r="C138" s="107" t="s">
        <v>143</v>
      </c>
      <c r="D138" s="40"/>
      <c r="E138" s="40"/>
      <c r="F138" s="40"/>
      <c r="G138" s="40"/>
      <c r="H138" s="40"/>
      <c r="I138" s="40"/>
      <c r="J138" s="205">
        <f>BK138</f>
        <v>0</v>
      </c>
      <c r="K138" s="40"/>
      <c r="L138" s="44"/>
      <c r="M138" s="103"/>
      <c r="N138" s="206"/>
      <c r="O138" s="104"/>
      <c r="P138" s="207">
        <f>P139+P142+P173+P206+P209+P212+P214</f>
        <v>0</v>
      </c>
      <c r="Q138" s="104"/>
      <c r="R138" s="207">
        <f>R139+R142+R173+R206+R209+R212+R214</f>
        <v>23.2239667</v>
      </c>
      <c r="S138" s="104"/>
      <c r="T138" s="208">
        <f>T139+T142+T173+T206+T209+T212+T214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75</v>
      </c>
      <c r="AU138" s="17" t="s">
        <v>127</v>
      </c>
      <c r="BK138" s="209">
        <f>BK139+BK142+BK173+BK206+BK209+BK212+BK214</f>
        <v>0</v>
      </c>
    </row>
    <row r="139" spans="1:63" s="12" customFormat="1" ht="25.9" customHeight="1">
      <c r="A139" s="12"/>
      <c r="B139" s="210"/>
      <c r="C139" s="211"/>
      <c r="D139" s="212" t="s">
        <v>75</v>
      </c>
      <c r="E139" s="213" t="s">
        <v>144</v>
      </c>
      <c r="F139" s="213" t="s">
        <v>145</v>
      </c>
      <c r="G139" s="211"/>
      <c r="H139" s="211"/>
      <c r="I139" s="214"/>
      <c r="J139" s="215">
        <f>BK139</f>
        <v>0</v>
      </c>
      <c r="K139" s="211"/>
      <c r="L139" s="216"/>
      <c r="M139" s="217"/>
      <c r="N139" s="218"/>
      <c r="O139" s="218"/>
      <c r="P139" s="219">
        <f>P140</f>
        <v>0</v>
      </c>
      <c r="Q139" s="218"/>
      <c r="R139" s="219">
        <f>R140</f>
        <v>0</v>
      </c>
      <c r="S139" s="218"/>
      <c r="T139" s="220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1" t="s">
        <v>83</v>
      </c>
      <c r="AT139" s="222" t="s">
        <v>75</v>
      </c>
      <c r="AU139" s="222" t="s">
        <v>76</v>
      </c>
      <c r="AY139" s="221" t="s">
        <v>146</v>
      </c>
      <c r="BK139" s="223">
        <f>BK140</f>
        <v>0</v>
      </c>
    </row>
    <row r="140" spans="1:63" s="12" customFormat="1" ht="22.8" customHeight="1">
      <c r="A140" s="12"/>
      <c r="B140" s="210"/>
      <c r="C140" s="211"/>
      <c r="D140" s="212" t="s">
        <v>75</v>
      </c>
      <c r="E140" s="224" t="s">
        <v>193</v>
      </c>
      <c r="F140" s="224" t="s">
        <v>259</v>
      </c>
      <c r="G140" s="211"/>
      <c r="H140" s="211"/>
      <c r="I140" s="214"/>
      <c r="J140" s="225">
        <f>BK140</f>
        <v>0</v>
      </c>
      <c r="K140" s="211"/>
      <c r="L140" s="216"/>
      <c r="M140" s="217"/>
      <c r="N140" s="218"/>
      <c r="O140" s="218"/>
      <c r="P140" s="219">
        <f>P141</f>
        <v>0</v>
      </c>
      <c r="Q140" s="218"/>
      <c r="R140" s="219">
        <f>R141</f>
        <v>0</v>
      </c>
      <c r="S140" s="218"/>
      <c r="T140" s="220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1" t="s">
        <v>83</v>
      </c>
      <c r="AT140" s="222" t="s">
        <v>75</v>
      </c>
      <c r="AU140" s="222" t="s">
        <v>83</v>
      </c>
      <c r="AY140" s="221" t="s">
        <v>146</v>
      </c>
      <c r="BK140" s="223">
        <f>BK141</f>
        <v>0</v>
      </c>
    </row>
    <row r="141" spans="1:65" s="2" customFormat="1" ht="24.15" customHeight="1">
      <c r="A141" s="38"/>
      <c r="B141" s="39"/>
      <c r="C141" s="226" t="s">
        <v>83</v>
      </c>
      <c r="D141" s="226" t="s">
        <v>148</v>
      </c>
      <c r="E141" s="227" t="s">
        <v>523</v>
      </c>
      <c r="F141" s="228" t="s">
        <v>524</v>
      </c>
      <c r="G141" s="229" t="s">
        <v>525</v>
      </c>
      <c r="H141" s="230">
        <v>1</v>
      </c>
      <c r="I141" s="231"/>
      <c r="J141" s="232">
        <f>ROUND(I141*H141,2)</f>
        <v>0</v>
      </c>
      <c r="K141" s="228" t="s">
        <v>152</v>
      </c>
      <c r="L141" s="44"/>
      <c r="M141" s="233" t="s">
        <v>1</v>
      </c>
      <c r="N141" s="234" t="s">
        <v>41</v>
      </c>
      <c r="O141" s="91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153</v>
      </c>
      <c r="AT141" s="237" t="s">
        <v>148</v>
      </c>
      <c r="AU141" s="237" t="s">
        <v>85</v>
      </c>
      <c r="AY141" s="17" t="s">
        <v>146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83</v>
      </c>
      <c r="BK141" s="238">
        <f>ROUND(I141*H141,2)</f>
        <v>0</v>
      </c>
      <c r="BL141" s="17" t="s">
        <v>153</v>
      </c>
      <c r="BM141" s="237" t="s">
        <v>526</v>
      </c>
    </row>
    <row r="142" spans="1:63" s="12" customFormat="1" ht="25.9" customHeight="1">
      <c r="A142" s="12"/>
      <c r="B142" s="210"/>
      <c r="C142" s="211"/>
      <c r="D142" s="212" t="s">
        <v>75</v>
      </c>
      <c r="E142" s="213" t="s">
        <v>367</v>
      </c>
      <c r="F142" s="213" t="s">
        <v>368</v>
      </c>
      <c r="G142" s="211"/>
      <c r="H142" s="211"/>
      <c r="I142" s="214"/>
      <c r="J142" s="215">
        <f>BK142</f>
        <v>0</v>
      </c>
      <c r="K142" s="211"/>
      <c r="L142" s="216"/>
      <c r="M142" s="217"/>
      <c r="N142" s="218"/>
      <c r="O142" s="218"/>
      <c r="P142" s="219">
        <f>P143+P170</f>
        <v>0</v>
      </c>
      <c r="Q142" s="218"/>
      <c r="R142" s="219">
        <f>R143+R170</f>
        <v>0.27685</v>
      </c>
      <c r="S142" s="218"/>
      <c r="T142" s="220">
        <f>T143+T170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1" t="s">
        <v>85</v>
      </c>
      <c r="AT142" s="222" t="s">
        <v>75</v>
      </c>
      <c r="AU142" s="222" t="s">
        <v>76</v>
      </c>
      <c r="AY142" s="221" t="s">
        <v>146</v>
      </c>
      <c r="BK142" s="223">
        <f>BK143+BK170</f>
        <v>0</v>
      </c>
    </row>
    <row r="143" spans="1:63" s="12" customFormat="1" ht="22.8" customHeight="1">
      <c r="A143" s="12"/>
      <c r="B143" s="210"/>
      <c r="C143" s="211"/>
      <c r="D143" s="212" t="s">
        <v>75</v>
      </c>
      <c r="E143" s="224" t="s">
        <v>527</v>
      </c>
      <c r="F143" s="224" t="s">
        <v>528</v>
      </c>
      <c r="G143" s="211"/>
      <c r="H143" s="211"/>
      <c r="I143" s="214"/>
      <c r="J143" s="225">
        <f>BK143</f>
        <v>0</v>
      </c>
      <c r="K143" s="211"/>
      <c r="L143" s="216"/>
      <c r="M143" s="217"/>
      <c r="N143" s="218"/>
      <c r="O143" s="218"/>
      <c r="P143" s="219">
        <f>SUM(P144:P169)</f>
        <v>0</v>
      </c>
      <c r="Q143" s="218"/>
      <c r="R143" s="219">
        <f>SUM(R144:R169)</f>
        <v>0.27685</v>
      </c>
      <c r="S143" s="218"/>
      <c r="T143" s="220">
        <f>SUM(T144:T169)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1" t="s">
        <v>85</v>
      </c>
      <c r="AT143" s="222" t="s">
        <v>75</v>
      </c>
      <c r="AU143" s="222" t="s">
        <v>83</v>
      </c>
      <c r="AY143" s="221" t="s">
        <v>146</v>
      </c>
      <c r="BK143" s="223">
        <f>SUM(BK144:BK169)</f>
        <v>0</v>
      </c>
    </row>
    <row r="144" spans="1:65" s="2" customFormat="1" ht="24.15" customHeight="1">
      <c r="A144" s="38"/>
      <c r="B144" s="39"/>
      <c r="C144" s="267" t="s">
        <v>85</v>
      </c>
      <c r="D144" s="267" t="s">
        <v>230</v>
      </c>
      <c r="E144" s="268" t="s">
        <v>529</v>
      </c>
      <c r="F144" s="269" t="s">
        <v>530</v>
      </c>
      <c r="G144" s="270" t="s">
        <v>178</v>
      </c>
      <c r="H144" s="271">
        <v>17</v>
      </c>
      <c r="I144" s="272"/>
      <c r="J144" s="273">
        <f>ROUND(I144*H144,2)</f>
        <v>0</v>
      </c>
      <c r="K144" s="269" t="s">
        <v>1</v>
      </c>
      <c r="L144" s="274"/>
      <c r="M144" s="275" t="s">
        <v>1</v>
      </c>
      <c r="N144" s="276" t="s">
        <v>41</v>
      </c>
      <c r="O144" s="91"/>
      <c r="P144" s="235">
        <f>O144*H144</f>
        <v>0</v>
      </c>
      <c r="Q144" s="235">
        <v>0</v>
      </c>
      <c r="R144" s="235">
        <f>Q144*H144</f>
        <v>0</v>
      </c>
      <c r="S144" s="235">
        <v>0</v>
      </c>
      <c r="T144" s="23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7" t="s">
        <v>531</v>
      </c>
      <c r="AT144" s="237" t="s">
        <v>230</v>
      </c>
      <c r="AU144" s="237" t="s">
        <v>85</v>
      </c>
      <c r="AY144" s="17" t="s">
        <v>146</v>
      </c>
      <c r="BE144" s="238">
        <f>IF(N144="základní",J144,0)</f>
        <v>0</v>
      </c>
      <c r="BF144" s="238">
        <f>IF(N144="snížená",J144,0)</f>
        <v>0</v>
      </c>
      <c r="BG144" s="238">
        <f>IF(N144="zákl. přenesená",J144,0)</f>
        <v>0</v>
      </c>
      <c r="BH144" s="238">
        <f>IF(N144="sníž. přenesená",J144,0)</f>
        <v>0</v>
      </c>
      <c r="BI144" s="238">
        <f>IF(N144="nulová",J144,0)</f>
        <v>0</v>
      </c>
      <c r="BJ144" s="17" t="s">
        <v>83</v>
      </c>
      <c r="BK144" s="238">
        <f>ROUND(I144*H144,2)</f>
        <v>0</v>
      </c>
      <c r="BL144" s="17" t="s">
        <v>271</v>
      </c>
      <c r="BM144" s="237" t="s">
        <v>532</v>
      </c>
    </row>
    <row r="145" spans="1:65" s="2" customFormat="1" ht="24.15" customHeight="1">
      <c r="A145" s="38"/>
      <c r="B145" s="39"/>
      <c r="C145" s="226" t="s">
        <v>158</v>
      </c>
      <c r="D145" s="226" t="s">
        <v>148</v>
      </c>
      <c r="E145" s="227" t="s">
        <v>533</v>
      </c>
      <c r="F145" s="228" t="s">
        <v>534</v>
      </c>
      <c r="G145" s="229" t="s">
        <v>178</v>
      </c>
      <c r="H145" s="230">
        <v>124</v>
      </c>
      <c r="I145" s="231"/>
      <c r="J145" s="232">
        <f>ROUND(I145*H145,2)</f>
        <v>0</v>
      </c>
      <c r="K145" s="228" t="s">
        <v>152</v>
      </c>
      <c r="L145" s="44"/>
      <c r="M145" s="233" t="s">
        <v>1</v>
      </c>
      <c r="N145" s="234" t="s">
        <v>41</v>
      </c>
      <c r="O145" s="91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7" t="s">
        <v>271</v>
      </c>
      <c r="AT145" s="237" t="s">
        <v>148</v>
      </c>
      <c r="AU145" s="237" t="s">
        <v>85</v>
      </c>
      <c r="AY145" s="17" t="s">
        <v>146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7" t="s">
        <v>83</v>
      </c>
      <c r="BK145" s="238">
        <f>ROUND(I145*H145,2)</f>
        <v>0</v>
      </c>
      <c r="BL145" s="17" t="s">
        <v>271</v>
      </c>
      <c r="BM145" s="237" t="s">
        <v>535</v>
      </c>
    </row>
    <row r="146" spans="1:65" s="2" customFormat="1" ht="16.5" customHeight="1">
      <c r="A146" s="38"/>
      <c r="B146" s="39"/>
      <c r="C146" s="267" t="s">
        <v>153</v>
      </c>
      <c r="D146" s="267" t="s">
        <v>230</v>
      </c>
      <c r="E146" s="268" t="s">
        <v>536</v>
      </c>
      <c r="F146" s="269" t="s">
        <v>537</v>
      </c>
      <c r="G146" s="270" t="s">
        <v>178</v>
      </c>
      <c r="H146" s="271">
        <v>20</v>
      </c>
      <c r="I146" s="272"/>
      <c r="J146" s="273">
        <f>ROUND(I146*H146,2)</f>
        <v>0</v>
      </c>
      <c r="K146" s="269" t="s">
        <v>1</v>
      </c>
      <c r="L146" s="274"/>
      <c r="M146" s="275" t="s">
        <v>1</v>
      </c>
      <c r="N146" s="276" t="s">
        <v>41</v>
      </c>
      <c r="O146" s="91"/>
      <c r="P146" s="235">
        <f>O146*H146</f>
        <v>0</v>
      </c>
      <c r="Q146" s="235">
        <v>0</v>
      </c>
      <c r="R146" s="235">
        <f>Q146*H146</f>
        <v>0</v>
      </c>
      <c r="S146" s="235">
        <v>0</v>
      </c>
      <c r="T146" s="23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7" t="s">
        <v>531</v>
      </c>
      <c r="AT146" s="237" t="s">
        <v>230</v>
      </c>
      <c r="AU146" s="237" t="s">
        <v>85</v>
      </c>
      <c r="AY146" s="17" t="s">
        <v>146</v>
      </c>
      <c r="BE146" s="238">
        <f>IF(N146="základní",J146,0)</f>
        <v>0</v>
      </c>
      <c r="BF146" s="238">
        <f>IF(N146="snížená",J146,0)</f>
        <v>0</v>
      </c>
      <c r="BG146" s="238">
        <f>IF(N146="zákl. přenesená",J146,0)</f>
        <v>0</v>
      </c>
      <c r="BH146" s="238">
        <f>IF(N146="sníž. přenesená",J146,0)</f>
        <v>0</v>
      </c>
      <c r="BI146" s="238">
        <f>IF(N146="nulová",J146,0)</f>
        <v>0</v>
      </c>
      <c r="BJ146" s="17" t="s">
        <v>83</v>
      </c>
      <c r="BK146" s="238">
        <f>ROUND(I146*H146,2)</f>
        <v>0</v>
      </c>
      <c r="BL146" s="17" t="s">
        <v>271</v>
      </c>
      <c r="BM146" s="237" t="s">
        <v>538</v>
      </c>
    </row>
    <row r="147" spans="1:65" s="2" customFormat="1" ht="21.75" customHeight="1">
      <c r="A147" s="38"/>
      <c r="B147" s="39"/>
      <c r="C147" s="267" t="s">
        <v>165</v>
      </c>
      <c r="D147" s="267" t="s">
        <v>230</v>
      </c>
      <c r="E147" s="268" t="s">
        <v>539</v>
      </c>
      <c r="F147" s="269" t="s">
        <v>540</v>
      </c>
      <c r="G147" s="270" t="s">
        <v>178</v>
      </c>
      <c r="H147" s="271">
        <v>104</v>
      </c>
      <c r="I147" s="272"/>
      <c r="J147" s="273">
        <f>ROUND(I147*H147,2)</f>
        <v>0</v>
      </c>
      <c r="K147" s="269" t="s">
        <v>1</v>
      </c>
      <c r="L147" s="274"/>
      <c r="M147" s="275" t="s">
        <v>1</v>
      </c>
      <c r="N147" s="276" t="s">
        <v>41</v>
      </c>
      <c r="O147" s="91"/>
      <c r="P147" s="235">
        <f>O147*H147</f>
        <v>0</v>
      </c>
      <c r="Q147" s="235">
        <v>0</v>
      </c>
      <c r="R147" s="235">
        <f>Q147*H147</f>
        <v>0</v>
      </c>
      <c r="S147" s="235">
        <v>0</v>
      </c>
      <c r="T147" s="236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7" t="s">
        <v>531</v>
      </c>
      <c r="AT147" s="237" t="s">
        <v>230</v>
      </c>
      <c r="AU147" s="237" t="s">
        <v>85</v>
      </c>
      <c r="AY147" s="17" t="s">
        <v>146</v>
      </c>
      <c r="BE147" s="238">
        <f>IF(N147="základní",J147,0)</f>
        <v>0</v>
      </c>
      <c r="BF147" s="238">
        <f>IF(N147="snížená",J147,0)</f>
        <v>0</v>
      </c>
      <c r="BG147" s="238">
        <f>IF(N147="zákl. přenesená",J147,0)</f>
        <v>0</v>
      </c>
      <c r="BH147" s="238">
        <f>IF(N147="sníž. přenesená",J147,0)</f>
        <v>0</v>
      </c>
      <c r="BI147" s="238">
        <f>IF(N147="nulová",J147,0)</f>
        <v>0</v>
      </c>
      <c r="BJ147" s="17" t="s">
        <v>83</v>
      </c>
      <c r="BK147" s="238">
        <f>ROUND(I147*H147,2)</f>
        <v>0</v>
      </c>
      <c r="BL147" s="17" t="s">
        <v>271</v>
      </c>
      <c r="BM147" s="237" t="s">
        <v>541</v>
      </c>
    </row>
    <row r="148" spans="1:65" s="2" customFormat="1" ht="24.15" customHeight="1">
      <c r="A148" s="38"/>
      <c r="B148" s="39"/>
      <c r="C148" s="226" t="s">
        <v>175</v>
      </c>
      <c r="D148" s="226" t="s">
        <v>148</v>
      </c>
      <c r="E148" s="227" t="s">
        <v>542</v>
      </c>
      <c r="F148" s="228" t="s">
        <v>543</v>
      </c>
      <c r="G148" s="229" t="s">
        <v>178</v>
      </c>
      <c r="H148" s="230">
        <v>165</v>
      </c>
      <c r="I148" s="231"/>
      <c r="J148" s="232">
        <f>ROUND(I148*H148,2)</f>
        <v>0</v>
      </c>
      <c r="K148" s="228" t="s">
        <v>152</v>
      </c>
      <c r="L148" s="44"/>
      <c r="M148" s="233" t="s">
        <v>1</v>
      </c>
      <c r="N148" s="234" t="s">
        <v>41</v>
      </c>
      <c r="O148" s="91"/>
      <c r="P148" s="235">
        <f>O148*H148</f>
        <v>0</v>
      </c>
      <c r="Q148" s="235">
        <v>0</v>
      </c>
      <c r="R148" s="235">
        <f>Q148*H148</f>
        <v>0</v>
      </c>
      <c r="S148" s="235">
        <v>0</v>
      </c>
      <c r="T148" s="236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7" t="s">
        <v>271</v>
      </c>
      <c r="AT148" s="237" t="s">
        <v>148</v>
      </c>
      <c r="AU148" s="237" t="s">
        <v>85</v>
      </c>
      <c r="AY148" s="17" t="s">
        <v>146</v>
      </c>
      <c r="BE148" s="238">
        <f>IF(N148="základní",J148,0)</f>
        <v>0</v>
      </c>
      <c r="BF148" s="238">
        <f>IF(N148="snížená",J148,0)</f>
        <v>0</v>
      </c>
      <c r="BG148" s="238">
        <f>IF(N148="zákl. přenesená",J148,0)</f>
        <v>0</v>
      </c>
      <c r="BH148" s="238">
        <f>IF(N148="sníž. přenesená",J148,0)</f>
        <v>0</v>
      </c>
      <c r="BI148" s="238">
        <f>IF(N148="nulová",J148,0)</f>
        <v>0</v>
      </c>
      <c r="BJ148" s="17" t="s">
        <v>83</v>
      </c>
      <c r="BK148" s="238">
        <f>ROUND(I148*H148,2)</f>
        <v>0</v>
      </c>
      <c r="BL148" s="17" t="s">
        <v>271</v>
      </c>
      <c r="BM148" s="237" t="s">
        <v>544</v>
      </c>
    </row>
    <row r="149" spans="1:65" s="2" customFormat="1" ht="24.15" customHeight="1">
      <c r="A149" s="38"/>
      <c r="B149" s="39"/>
      <c r="C149" s="267" t="s">
        <v>183</v>
      </c>
      <c r="D149" s="267" t="s">
        <v>230</v>
      </c>
      <c r="E149" s="268" t="s">
        <v>545</v>
      </c>
      <c r="F149" s="269" t="s">
        <v>546</v>
      </c>
      <c r="G149" s="270" t="s">
        <v>178</v>
      </c>
      <c r="H149" s="271">
        <v>165</v>
      </c>
      <c r="I149" s="272"/>
      <c r="J149" s="273">
        <f>ROUND(I149*H149,2)</f>
        <v>0</v>
      </c>
      <c r="K149" s="269" t="s">
        <v>152</v>
      </c>
      <c r="L149" s="274"/>
      <c r="M149" s="275" t="s">
        <v>1</v>
      </c>
      <c r="N149" s="276" t="s">
        <v>41</v>
      </c>
      <c r="O149" s="91"/>
      <c r="P149" s="235">
        <f>O149*H149</f>
        <v>0</v>
      </c>
      <c r="Q149" s="235">
        <v>0.0009</v>
      </c>
      <c r="R149" s="235">
        <f>Q149*H149</f>
        <v>0.1485</v>
      </c>
      <c r="S149" s="235">
        <v>0</v>
      </c>
      <c r="T149" s="23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7" t="s">
        <v>531</v>
      </c>
      <c r="AT149" s="237" t="s">
        <v>230</v>
      </c>
      <c r="AU149" s="237" t="s">
        <v>85</v>
      </c>
      <c r="AY149" s="17" t="s">
        <v>146</v>
      </c>
      <c r="BE149" s="238">
        <f>IF(N149="základní",J149,0)</f>
        <v>0</v>
      </c>
      <c r="BF149" s="238">
        <f>IF(N149="snížená",J149,0)</f>
        <v>0</v>
      </c>
      <c r="BG149" s="238">
        <f>IF(N149="zákl. přenesená",J149,0)</f>
        <v>0</v>
      </c>
      <c r="BH149" s="238">
        <f>IF(N149="sníž. přenesená",J149,0)</f>
        <v>0</v>
      </c>
      <c r="BI149" s="238">
        <f>IF(N149="nulová",J149,0)</f>
        <v>0</v>
      </c>
      <c r="BJ149" s="17" t="s">
        <v>83</v>
      </c>
      <c r="BK149" s="238">
        <f>ROUND(I149*H149,2)</f>
        <v>0</v>
      </c>
      <c r="BL149" s="17" t="s">
        <v>271</v>
      </c>
      <c r="BM149" s="237" t="s">
        <v>547</v>
      </c>
    </row>
    <row r="150" spans="1:65" s="2" customFormat="1" ht="24.15" customHeight="1">
      <c r="A150" s="38"/>
      <c r="B150" s="39"/>
      <c r="C150" s="226" t="s">
        <v>188</v>
      </c>
      <c r="D150" s="226" t="s">
        <v>148</v>
      </c>
      <c r="E150" s="227" t="s">
        <v>548</v>
      </c>
      <c r="F150" s="228" t="s">
        <v>549</v>
      </c>
      <c r="G150" s="229" t="s">
        <v>178</v>
      </c>
      <c r="H150" s="230">
        <v>40</v>
      </c>
      <c r="I150" s="231"/>
      <c r="J150" s="232">
        <f>ROUND(I150*H150,2)</f>
        <v>0</v>
      </c>
      <c r="K150" s="228" t="s">
        <v>152</v>
      </c>
      <c r="L150" s="44"/>
      <c r="M150" s="233" t="s">
        <v>1</v>
      </c>
      <c r="N150" s="234" t="s">
        <v>41</v>
      </c>
      <c r="O150" s="91"/>
      <c r="P150" s="235">
        <f>O150*H150</f>
        <v>0</v>
      </c>
      <c r="Q150" s="235">
        <v>0</v>
      </c>
      <c r="R150" s="235">
        <f>Q150*H150</f>
        <v>0</v>
      </c>
      <c r="S150" s="235">
        <v>0</v>
      </c>
      <c r="T150" s="236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7" t="s">
        <v>271</v>
      </c>
      <c r="AT150" s="237" t="s">
        <v>148</v>
      </c>
      <c r="AU150" s="237" t="s">
        <v>85</v>
      </c>
      <c r="AY150" s="17" t="s">
        <v>146</v>
      </c>
      <c r="BE150" s="238">
        <f>IF(N150="základní",J150,0)</f>
        <v>0</v>
      </c>
      <c r="BF150" s="238">
        <f>IF(N150="snížená",J150,0)</f>
        <v>0</v>
      </c>
      <c r="BG150" s="238">
        <f>IF(N150="zákl. přenesená",J150,0)</f>
        <v>0</v>
      </c>
      <c r="BH150" s="238">
        <f>IF(N150="sníž. přenesená",J150,0)</f>
        <v>0</v>
      </c>
      <c r="BI150" s="238">
        <f>IF(N150="nulová",J150,0)</f>
        <v>0</v>
      </c>
      <c r="BJ150" s="17" t="s">
        <v>83</v>
      </c>
      <c r="BK150" s="238">
        <f>ROUND(I150*H150,2)</f>
        <v>0</v>
      </c>
      <c r="BL150" s="17" t="s">
        <v>271</v>
      </c>
      <c r="BM150" s="237" t="s">
        <v>550</v>
      </c>
    </row>
    <row r="151" spans="1:65" s="2" customFormat="1" ht="24.15" customHeight="1">
      <c r="A151" s="38"/>
      <c r="B151" s="39"/>
      <c r="C151" s="267" t="s">
        <v>193</v>
      </c>
      <c r="D151" s="267" t="s">
        <v>230</v>
      </c>
      <c r="E151" s="268" t="s">
        <v>551</v>
      </c>
      <c r="F151" s="269" t="s">
        <v>552</v>
      </c>
      <c r="G151" s="270" t="s">
        <v>178</v>
      </c>
      <c r="H151" s="271">
        <v>40</v>
      </c>
      <c r="I151" s="272"/>
      <c r="J151" s="273">
        <f>ROUND(I151*H151,2)</f>
        <v>0</v>
      </c>
      <c r="K151" s="269" t="s">
        <v>152</v>
      </c>
      <c r="L151" s="274"/>
      <c r="M151" s="275" t="s">
        <v>1</v>
      </c>
      <c r="N151" s="276" t="s">
        <v>41</v>
      </c>
      <c r="O151" s="91"/>
      <c r="P151" s="235">
        <f>O151*H151</f>
        <v>0</v>
      </c>
      <c r="Q151" s="235">
        <v>0.00016</v>
      </c>
      <c r="R151" s="235">
        <f>Q151*H151</f>
        <v>0.0064</v>
      </c>
      <c r="S151" s="235">
        <v>0</v>
      </c>
      <c r="T151" s="236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7" t="s">
        <v>531</v>
      </c>
      <c r="AT151" s="237" t="s">
        <v>230</v>
      </c>
      <c r="AU151" s="237" t="s">
        <v>85</v>
      </c>
      <c r="AY151" s="17" t="s">
        <v>146</v>
      </c>
      <c r="BE151" s="238">
        <f>IF(N151="základní",J151,0)</f>
        <v>0</v>
      </c>
      <c r="BF151" s="238">
        <f>IF(N151="snížená",J151,0)</f>
        <v>0</v>
      </c>
      <c r="BG151" s="238">
        <f>IF(N151="zákl. přenesená",J151,0)</f>
        <v>0</v>
      </c>
      <c r="BH151" s="238">
        <f>IF(N151="sníž. přenesená",J151,0)</f>
        <v>0</v>
      </c>
      <c r="BI151" s="238">
        <f>IF(N151="nulová",J151,0)</f>
        <v>0</v>
      </c>
      <c r="BJ151" s="17" t="s">
        <v>83</v>
      </c>
      <c r="BK151" s="238">
        <f>ROUND(I151*H151,2)</f>
        <v>0</v>
      </c>
      <c r="BL151" s="17" t="s">
        <v>271</v>
      </c>
      <c r="BM151" s="237" t="s">
        <v>553</v>
      </c>
    </row>
    <row r="152" spans="1:65" s="2" customFormat="1" ht="24.15" customHeight="1">
      <c r="A152" s="38"/>
      <c r="B152" s="39"/>
      <c r="C152" s="226" t="s">
        <v>196</v>
      </c>
      <c r="D152" s="226" t="s">
        <v>148</v>
      </c>
      <c r="E152" s="227" t="s">
        <v>554</v>
      </c>
      <c r="F152" s="228" t="s">
        <v>555</v>
      </c>
      <c r="G152" s="229" t="s">
        <v>256</v>
      </c>
      <c r="H152" s="230">
        <v>10</v>
      </c>
      <c r="I152" s="231"/>
      <c r="J152" s="232">
        <f>ROUND(I152*H152,2)</f>
        <v>0</v>
      </c>
      <c r="K152" s="228" t="s">
        <v>152</v>
      </c>
      <c r="L152" s="44"/>
      <c r="M152" s="233" t="s">
        <v>1</v>
      </c>
      <c r="N152" s="234" t="s">
        <v>41</v>
      </c>
      <c r="O152" s="91"/>
      <c r="P152" s="235">
        <f>O152*H152</f>
        <v>0</v>
      </c>
      <c r="Q152" s="235">
        <v>0</v>
      </c>
      <c r="R152" s="235">
        <f>Q152*H152</f>
        <v>0</v>
      </c>
      <c r="S152" s="235">
        <v>0</v>
      </c>
      <c r="T152" s="23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7" t="s">
        <v>153</v>
      </c>
      <c r="AT152" s="237" t="s">
        <v>148</v>
      </c>
      <c r="AU152" s="237" t="s">
        <v>85</v>
      </c>
      <c r="AY152" s="17" t="s">
        <v>146</v>
      </c>
      <c r="BE152" s="238">
        <f>IF(N152="základní",J152,0)</f>
        <v>0</v>
      </c>
      <c r="BF152" s="238">
        <f>IF(N152="snížená",J152,0)</f>
        <v>0</v>
      </c>
      <c r="BG152" s="238">
        <f>IF(N152="zákl. přenesená",J152,0)</f>
        <v>0</v>
      </c>
      <c r="BH152" s="238">
        <f>IF(N152="sníž. přenesená",J152,0)</f>
        <v>0</v>
      </c>
      <c r="BI152" s="238">
        <f>IF(N152="nulová",J152,0)</f>
        <v>0</v>
      </c>
      <c r="BJ152" s="17" t="s">
        <v>83</v>
      </c>
      <c r="BK152" s="238">
        <f>ROUND(I152*H152,2)</f>
        <v>0</v>
      </c>
      <c r="BL152" s="17" t="s">
        <v>153</v>
      </c>
      <c r="BM152" s="237" t="s">
        <v>556</v>
      </c>
    </row>
    <row r="153" spans="1:65" s="2" customFormat="1" ht="16.5" customHeight="1">
      <c r="A153" s="38"/>
      <c r="B153" s="39"/>
      <c r="C153" s="267" t="s">
        <v>200</v>
      </c>
      <c r="D153" s="267" t="s">
        <v>230</v>
      </c>
      <c r="E153" s="268" t="s">
        <v>557</v>
      </c>
      <c r="F153" s="269" t="s">
        <v>558</v>
      </c>
      <c r="G153" s="270" t="s">
        <v>256</v>
      </c>
      <c r="H153" s="271">
        <v>10</v>
      </c>
      <c r="I153" s="272"/>
      <c r="J153" s="273">
        <f>ROUND(I153*H153,2)</f>
        <v>0</v>
      </c>
      <c r="K153" s="269" t="s">
        <v>1</v>
      </c>
      <c r="L153" s="274"/>
      <c r="M153" s="275" t="s">
        <v>1</v>
      </c>
      <c r="N153" s="276" t="s">
        <v>41</v>
      </c>
      <c r="O153" s="91"/>
      <c r="P153" s="235">
        <f>O153*H153</f>
        <v>0</v>
      </c>
      <c r="Q153" s="235">
        <v>0</v>
      </c>
      <c r="R153" s="235">
        <f>Q153*H153</f>
        <v>0</v>
      </c>
      <c r="S153" s="235">
        <v>0</v>
      </c>
      <c r="T153" s="236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7" t="s">
        <v>531</v>
      </c>
      <c r="AT153" s="237" t="s">
        <v>230</v>
      </c>
      <c r="AU153" s="237" t="s">
        <v>85</v>
      </c>
      <c r="AY153" s="17" t="s">
        <v>146</v>
      </c>
      <c r="BE153" s="238">
        <f>IF(N153="základní",J153,0)</f>
        <v>0</v>
      </c>
      <c r="BF153" s="238">
        <f>IF(N153="snížená",J153,0)</f>
        <v>0</v>
      </c>
      <c r="BG153" s="238">
        <f>IF(N153="zákl. přenesená",J153,0)</f>
        <v>0</v>
      </c>
      <c r="BH153" s="238">
        <f>IF(N153="sníž. přenesená",J153,0)</f>
        <v>0</v>
      </c>
      <c r="BI153" s="238">
        <f>IF(N153="nulová",J153,0)</f>
        <v>0</v>
      </c>
      <c r="BJ153" s="17" t="s">
        <v>83</v>
      </c>
      <c r="BK153" s="238">
        <f>ROUND(I153*H153,2)</f>
        <v>0</v>
      </c>
      <c r="BL153" s="17" t="s">
        <v>271</v>
      </c>
      <c r="BM153" s="237" t="s">
        <v>559</v>
      </c>
    </row>
    <row r="154" spans="1:65" s="2" customFormat="1" ht="16.5" customHeight="1">
      <c r="A154" s="38"/>
      <c r="B154" s="39"/>
      <c r="C154" s="267" t="s">
        <v>206</v>
      </c>
      <c r="D154" s="267" t="s">
        <v>230</v>
      </c>
      <c r="E154" s="268" t="s">
        <v>560</v>
      </c>
      <c r="F154" s="269" t="s">
        <v>561</v>
      </c>
      <c r="G154" s="270" t="s">
        <v>256</v>
      </c>
      <c r="H154" s="271">
        <v>10</v>
      </c>
      <c r="I154" s="272"/>
      <c r="J154" s="273">
        <f>ROUND(I154*H154,2)</f>
        <v>0</v>
      </c>
      <c r="K154" s="269" t="s">
        <v>1</v>
      </c>
      <c r="L154" s="274"/>
      <c r="M154" s="275" t="s">
        <v>1</v>
      </c>
      <c r="N154" s="276" t="s">
        <v>41</v>
      </c>
      <c r="O154" s="91"/>
      <c r="P154" s="235">
        <f>O154*H154</f>
        <v>0</v>
      </c>
      <c r="Q154" s="235">
        <v>0</v>
      </c>
      <c r="R154" s="235">
        <f>Q154*H154</f>
        <v>0</v>
      </c>
      <c r="S154" s="235">
        <v>0</v>
      </c>
      <c r="T154" s="23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7" t="s">
        <v>531</v>
      </c>
      <c r="AT154" s="237" t="s">
        <v>230</v>
      </c>
      <c r="AU154" s="237" t="s">
        <v>85</v>
      </c>
      <c r="AY154" s="17" t="s">
        <v>146</v>
      </c>
      <c r="BE154" s="238">
        <f>IF(N154="základní",J154,0)</f>
        <v>0</v>
      </c>
      <c r="BF154" s="238">
        <f>IF(N154="snížená",J154,0)</f>
        <v>0</v>
      </c>
      <c r="BG154" s="238">
        <f>IF(N154="zákl. přenesená",J154,0)</f>
        <v>0</v>
      </c>
      <c r="BH154" s="238">
        <f>IF(N154="sníž. přenesená",J154,0)</f>
        <v>0</v>
      </c>
      <c r="BI154" s="238">
        <f>IF(N154="nulová",J154,0)</f>
        <v>0</v>
      </c>
      <c r="BJ154" s="17" t="s">
        <v>83</v>
      </c>
      <c r="BK154" s="238">
        <f>ROUND(I154*H154,2)</f>
        <v>0</v>
      </c>
      <c r="BL154" s="17" t="s">
        <v>271</v>
      </c>
      <c r="BM154" s="237" t="s">
        <v>562</v>
      </c>
    </row>
    <row r="155" spans="1:65" s="2" customFormat="1" ht="24.15" customHeight="1">
      <c r="A155" s="38"/>
      <c r="B155" s="39"/>
      <c r="C155" s="226" t="s">
        <v>210</v>
      </c>
      <c r="D155" s="226" t="s">
        <v>148</v>
      </c>
      <c r="E155" s="227" t="s">
        <v>563</v>
      </c>
      <c r="F155" s="228" t="s">
        <v>564</v>
      </c>
      <c r="G155" s="229" t="s">
        <v>256</v>
      </c>
      <c r="H155" s="230">
        <v>5</v>
      </c>
      <c r="I155" s="231"/>
      <c r="J155" s="232">
        <f>ROUND(I155*H155,2)</f>
        <v>0</v>
      </c>
      <c r="K155" s="228" t="s">
        <v>152</v>
      </c>
      <c r="L155" s="44"/>
      <c r="M155" s="233" t="s">
        <v>1</v>
      </c>
      <c r="N155" s="234" t="s">
        <v>41</v>
      </c>
      <c r="O155" s="91"/>
      <c r="P155" s="235">
        <f>O155*H155</f>
        <v>0</v>
      </c>
      <c r="Q155" s="235">
        <v>0</v>
      </c>
      <c r="R155" s="235">
        <f>Q155*H155</f>
        <v>0</v>
      </c>
      <c r="S155" s="235">
        <v>0</v>
      </c>
      <c r="T155" s="23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7" t="s">
        <v>271</v>
      </c>
      <c r="AT155" s="237" t="s">
        <v>148</v>
      </c>
      <c r="AU155" s="237" t="s">
        <v>85</v>
      </c>
      <c r="AY155" s="17" t="s">
        <v>146</v>
      </c>
      <c r="BE155" s="238">
        <f>IF(N155="základní",J155,0)</f>
        <v>0</v>
      </c>
      <c r="BF155" s="238">
        <f>IF(N155="snížená",J155,0)</f>
        <v>0</v>
      </c>
      <c r="BG155" s="238">
        <f>IF(N155="zákl. přenesená",J155,0)</f>
        <v>0</v>
      </c>
      <c r="BH155" s="238">
        <f>IF(N155="sníž. přenesená",J155,0)</f>
        <v>0</v>
      </c>
      <c r="BI155" s="238">
        <f>IF(N155="nulová",J155,0)</f>
        <v>0</v>
      </c>
      <c r="BJ155" s="17" t="s">
        <v>83</v>
      </c>
      <c r="BK155" s="238">
        <f>ROUND(I155*H155,2)</f>
        <v>0</v>
      </c>
      <c r="BL155" s="17" t="s">
        <v>271</v>
      </c>
      <c r="BM155" s="237" t="s">
        <v>565</v>
      </c>
    </row>
    <row r="156" spans="1:65" s="2" customFormat="1" ht="33" customHeight="1">
      <c r="A156" s="38"/>
      <c r="B156" s="39"/>
      <c r="C156" s="226" t="s">
        <v>266</v>
      </c>
      <c r="D156" s="226" t="s">
        <v>148</v>
      </c>
      <c r="E156" s="227" t="s">
        <v>566</v>
      </c>
      <c r="F156" s="228" t="s">
        <v>567</v>
      </c>
      <c r="G156" s="229" t="s">
        <v>256</v>
      </c>
      <c r="H156" s="230">
        <v>10</v>
      </c>
      <c r="I156" s="231"/>
      <c r="J156" s="232">
        <f>ROUND(I156*H156,2)</f>
        <v>0</v>
      </c>
      <c r="K156" s="228" t="s">
        <v>152</v>
      </c>
      <c r="L156" s="44"/>
      <c r="M156" s="233" t="s">
        <v>1</v>
      </c>
      <c r="N156" s="234" t="s">
        <v>41</v>
      </c>
      <c r="O156" s="91"/>
      <c r="P156" s="235">
        <f>O156*H156</f>
        <v>0</v>
      </c>
      <c r="Q156" s="235">
        <v>0</v>
      </c>
      <c r="R156" s="235">
        <f>Q156*H156</f>
        <v>0</v>
      </c>
      <c r="S156" s="235">
        <v>0</v>
      </c>
      <c r="T156" s="236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7" t="s">
        <v>271</v>
      </c>
      <c r="AT156" s="237" t="s">
        <v>148</v>
      </c>
      <c r="AU156" s="237" t="s">
        <v>85</v>
      </c>
      <c r="AY156" s="17" t="s">
        <v>146</v>
      </c>
      <c r="BE156" s="238">
        <f>IF(N156="základní",J156,0)</f>
        <v>0</v>
      </c>
      <c r="BF156" s="238">
        <f>IF(N156="snížená",J156,0)</f>
        <v>0</v>
      </c>
      <c r="BG156" s="238">
        <f>IF(N156="zákl. přenesená",J156,0)</f>
        <v>0</v>
      </c>
      <c r="BH156" s="238">
        <f>IF(N156="sníž. přenesená",J156,0)</f>
        <v>0</v>
      </c>
      <c r="BI156" s="238">
        <f>IF(N156="nulová",J156,0)</f>
        <v>0</v>
      </c>
      <c r="BJ156" s="17" t="s">
        <v>83</v>
      </c>
      <c r="BK156" s="238">
        <f>ROUND(I156*H156,2)</f>
        <v>0</v>
      </c>
      <c r="BL156" s="17" t="s">
        <v>271</v>
      </c>
      <c r="BM156" s="237" t="s">
        <v>568</v>
      </c>
    </row>
    <row r="157" spans="1:65" s="2" customFormat="1" ht="16.5" customHeight="1">
      <c r="A157" s="38"/>
      <c r="B157" s="39"/>
      <c r="C157" s="226" t="s">
        <v>8</v>
      </c>
      <c r="D157" s="226" t="s">
        <v>148</v>
      </c>
      <c r="E157" s="227" t="s">
        <v>569</v>
      </c>
      <c r="F157" s="228" t="s">
        <v>570</v>
      </c>
      <c r="G157" s="229" t="s">
        <v>256</v>
      </c>
      <c r="H157" s="230">
        <v>5</v>
      </c>
      <c r="I157" s="231"/>
      <c r="J157" s="232">
        <f>ROUND(I157*H157,2)</f>
        <v>0</v>
      </c>
      <c r="K157" s="228" t="s">
        <v>152</v>
      </c>
      <c r="L157" s="44"/>
      <c r="M157" s="233" t="s">
        <v>1</v>
      </c>
      <c r="N157" s="234" t="s">
        <v>41</v>
      </c>
      <c r="O157" s="91"/>
      <c r="P157" s="235">
        <f>O157*H157</f>
        <v>0</v>
      </c>
      <c r="Q157" s="235">
        <v>0</v>
      </c>
      <c r="R157" s="235">
        <f>Q157*H157</f>
        <v>0</v>
      </c>
      <c r="S157" s="235">
        <v>0</v>
      </c>
      <c r="T157" s="236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7" t="s">
        <v>271</v>
      </c>
      <c r="AT157" s="237" t="s">
        <v>148</v>
      </c>
      <c r="AU157" s="237" t="s">
        <v>85</v>
      </c>
      <c r="AY157" s="17" t="s">
        <v>146</v>
      </c>
      <c r="BE157" s="238">
        <f>IF(N157="základní",J157,0)</f>
        <v>0</v>
      </c>
      <c r="BF157" s="238">
        <f>IF(N157="snížená",J157,0)</f>
        <v>0</v>
      </c>
      <c r="BG157" s="238">
        <f>IF(N157="zákl. přenesená",J157,0)</f>
        <v>0</v>
      </c>
      <c r="BH157" s="238">
        <f>IF(N157="sníž. přenesená",J157,0)</f>
        <v>0</v>
      </c>
      <c r="BI157" s="238">
        <f>IF(N157="nulová",J157,0)</f>
        <v>0</v>
      </c>
      <c r="BJ157" s="17" t="s">
        <v>83</v>
      </c>
      <c r="BK157" s="238">
        <f>ROUND(I157*H157,2)</f>
        <v>0</v>
      </c>
      <c r="BL157" s="17" t="s">
        <v>271</v>
      </c>
      <c r="BM157" s="237" t="s">
        <v>571</v>
      </c>
    </row>
    <row r="158" spans="1:65" s="2" customFormat="1" ht="24.15" customHeight="1">
      <c r="A158" s="38"/>
      <c r="B158" s="39"/>
      <c r="C158" s="267" t="s">
        <v>271</v>
      </c>
      <c r="D158" s="267" t="s">
        <v>230</v>
      </c>
      <c r="E158" s="268" t="s">
        <v>572</v>
      </c>
      <c r="F158" s="269" t="s">
        <v>573</v>
      </c>
      <c r="G158" s="270" t="s">
        <v>256</v>
      </c>
      <c r="H158" s="271">
        <v>5</v>
      </c>
      <c r="I158" s="272"/>
      <c r="J158" s="273">
        <f>ROUND(I158*H158,2)</f>
        <v>0</v>
      </c>
      <c r="K158" s="269" t="s">
        <v>1</v>
      </c>
      <c r="L158" s="274"/>
      <c r="M158" s="275" t="s">
        <v>1</v>
      </c>
      <c r="N158" s="276" t="s">
        <v>41</v>
      </c>
      <c r="O158" s="91"/>
      <c r="P158" s="235">
        <f>O158*H158</f>
        <v>0</v>
      </c>
      <c r="Q158" s="235">
        <v>0</v>
      </c>
      <c r="R158" s="235">
        <f>Q158*H158</f>
        <v>0</v>
      </c>
      <c r="S158" s="235">
        <v>0</v>
      </c>
      <c r="T158" s="23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7" t="s">
        <v>531</v>
      </c>
      <c r="AT158" s="237" t="s">
        <v>230</v>
      </c>
      <c r="AU158" s="237" t="s">
        <v>85</v>
      </c>
      <c r="AY158" s="17" t="s">
        <v>146</v>
      </c>
      <c r="BE158" s="238">
        <f>IF(N158="základní",J158,0)</f>
        <v>0</v>
      </c>
      <c r="BF158" s="238">
        <f>IF(N158="snížená",J158,0)</f>
        <v>0</v>
      </c>
      <c r="BG158" s="238">
        <f>IF(N158="zákl. přenesená",J158,0)</f>
        <v>0</v>
      </c>
      <c r="BH158" s="238">
        <f>IF(N158="sníž. přenesená",J158,0)</f>
        <v>0</v>
      </c>
      <c r="BI158" s="238">
        <f>IF(N158="nulová",J158,0)</f>
        <v>0</v>
      </c>
      <c r="BJ158" s="17" t="s">
        <v>83</v>
      </c>
      <c r="BK158" s="238">
        <f>ROUND(I158*H158,2)</f>
        <v>0</v>
      </c>
      <c r="BL158" s="17" t="s">
        <v>271</v>
      </c>
      <c r="BM158" s="237" t="s">
        <v>574</v>
      </c>
    </row>
    <row r="159" spans="1:65" s="2" customFormat="1" ht="16.5" customHeight="1">
      <c r="A159" s="38"/>
      <c r="B159" s="39"/>
      <c r="C159" s="267" t="s">
        <v>273</v>
      </c>
      <c r="D159" s="267" t="s">
        <v>230</v>
      </c>
      <c r="E159" s="268" t="s">
        <v>575</v>
      </c>
      <c r="F159" s="269" t="s">
        <v>576</v>
      </c>
      <c r="G159" s="270" t="s">
        <v>256</v>
      </c>
      <c r="H159" s="271">
        <v>5</v>
      </c>
      <c r="I159" s="272"/>
      <c r="J159" s="273">
        <f>ROUND(I159*H159,2)</f>
        <v>0</v>
      </c>
      <c r="K159" s="269" t="s">
        <v>1</v>
      </c>
      <c r="L159" s="274"/>
      <c r="M159" s="275" t="s">
        <v>1</v>
      </c>
      <c r="N159" s="276" t="s">
        <v>41</v>
      </c>
      <c r="O159" s="91"/>
      <c r="P159" s="235">
        <f>O159*H159</f>
        <v>0</v>
      </c>
      <c r="Q159" s="235">
        <v>0</v>
      </c>
      <c r="R159" s="235">
        <f>Q159*H159</f>
        <v>0</v>
      </c>
      <c r="S159" s="235">
        <v>0</v>
      </c>
      <c r="T159" s="236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7" t="s">
        <v>531</v>
      </c>
      <c r="AT159" s="237" t="s">
        <v>230</v>
      </c>
      <c r="AU159" s="237" t="s">
        <v>85</v>
      </c>
      <c r="AY159" s="17" t="s">
        <v>146</v>
      </c>
      <c r="BE159" s="238">
        <f>IF(N159="základní",J159,0)</f>
        <v>0</v>
      </c>
      <c r="BF159" s="238">
        <f>IF(N159="snížená",J159,0)</f>
        <v>0</v>
      </c>
      <c r="BG159" s="238">
        <f>IF(N159="zákl. přenesená",J159,0)</f>
        <v>0</v>
      </c>
      <c r="BH159" s="238">
        <f>IF(N159="sníž. přenesená",J159,0)</f>
        <v>0</v>
      </c>
      <c r="BI159" s="238">
        <f>IF(N159="nulová",J159,0)</f>
        <v>0</v>
      </c>
      <c r="BJ159" s="17" t="s">
        <v>83</v>
      </c>
      <c r="BK159" s="238">
        <f>ROUND(I159*H159,2)</f>
        <v>0</v>
      </c>
      <c r="BL159" s="17" t="s">
        <v>271</v>
      </c>
      <c r="BM159" s="237" t="s">
        <v>577</v>
      </c>
    </row>
    <row r="160" spans="1:65" s="2" customFormat="1" ht="16.5" customHeight="1">
      <c r="A160" s="38"/>
      <c r="B160" s="39"/>
      <c r="C160" s="267" t="s">
        <v>277</v>
      </c>
      <c r="D160" s="267" t="s">
        <v>230</v>
      </c>
      <c r="E160" s="268" t="s">
        <v>578</v>
      </c>
      <c r="F160" s="269" t="s">
        <v>579</v>
      </c>
      <c r="G160" s="270" t="s">
        <v>256</v>
      </c>
      <c r="H160" s="271">
        <v>5</v>
      </c>
      <c r="I160" s="272"/>
      <c r="J160" s="273">
        <f>ROUND(I160*H160,2)</f>
        <v>0</v>
      </c>
      <c r="K160" s="269" t="s">
        <v>1</v>
      </c>
      <c r="L160" s="274"/>
      <c r="M160" s="275" t="s">
        <v>1</v>
      </c>
      <c r="N160" s="276" t="s">
        <v>41</v>
      </c>
      <c r="O160" s="91"/>
      <c r="P160" s="235">
        <f>O160*H160</f>
        <v>0</v>
      </c>
      <c r="Q160" s="235">
        <v>0</v>
      </c>
      <c r="R160" s="235">
        <f>Q160*H160</f>
        <v>0</v>
      </c>
      <c r="S160" s="235">
        <v>0</v>
      </c>
      <c r="T160" s="236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7" t="s">
        <v>531</v>
      </c>
      <c r="AT160" s="237" t="s">
        <v>230</v>
      </c>
      <c r="AU160" s="237" t="s">
        <v>85</v>
      </c>
      <c r="AY160" s="17" t="s">
        <v>146</v>
      </c>
      <c r="BE160" s="238">
        <f>IF(N160="základní",J160,0)</f>
        <v>0</v>
      </c>
      <c r="BF160" s="238">
        <f>IF(N160="snížená",J160,0)</f>
        <v>0</v>
      </c>
      <c r="BG160" s="238">
        <f>IF(N160="zákl. přenesená",J160,0)</f>
        <v>0</v>
      </c>
      <c r="BH160" s="238">
        <f>IF(N160="sníž. přenesená",J160,0)</f>
        <v>0</v>
      </c>
      <c r="BI160" s="238">
        <f>IF(N160="nulová",J160,0)</f>
        <v>0</v>
      </c>
      <c r="BJ160" s="17" t="s">
        <v>83</v>
      </c>
      <c r="BK160" s="238">
        <f>ROUND(I160*H160,2)</f>
        <v>0</v>
      </c>
      <c r="BL160" s="17" t="s">
        <v>271</v>
      </c>
      <c r="BM160" s="237" t="s">
        <v>580</v>
      </c>
    </row>
    <row r="161" spans="1:65" s="2" customFormat="1" ht="24.15" customHeight="1">
      <c r="A161" s="38"/>
      <c r="B161" s="39"/>
      <c r="C161" s="226" t="s">
        <v>281</v>
      </c>
      <c r="D161" s="226" t="s">
        <v>148</v>
      </c>
      <c r="E161" s="227" t="s">
        <v>581</v>
      </c>
      <c r="F161" s="228" t="s">
        <v>582</v>
      </c>
      <c r="G161" s="229" t="s">
        <v>178</v>
      </c>
      <c r="H161" s="230">
        <v>121</v>
      </c>
      <c r="I161" s="231"/>
      <c r="J161" s="232">
        <f>ROUND(I161*H161,2)</f>
        <v>0</v>
      </c>
      <c r="K161" s="228" t="s">
        <v>152</v>
      </c>
      <c r="L161" s="44"/>
      <c r="M161" s="233" t="s">
        <v>1</v>
      </c>
      <c r="N161" s="234" t="s">
        <v>41</v>
      </c>
      <c r="O161" s="91"/>
      <c r="P161" s="235">
        <f>O161*H161</f>
        <v>0</v>
      </c>
      <c r="Q161" s="235">
        <v>0</v>
      </c>
      <c r="R161" s="235">
        <f>Q161*H161</f>
        <v>0</v>
      </c>
      <c r="S161" s="235">
        <v>0</v>
      </c>
      <c r="T161" s="236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7" t="s">
        <v>271</v>
      </c>
      <c r="AT161" s="237" t="s">
        <v>148</v>
      </c>
      <c r="AU161" s="237" t="s">
        <v>85</v>
      </c>
      <c r="AY161" s="17" t="s">
        <v>146</v>
      </c>
      <c r="BE161" s="238">
        <f>IF(N161="základní",J161,0)</f>
        <v>0</v>
      </c>
      <c r="BF161" s="238">
        <f>IF(N161="snížená",J161,0)</f>
        <v>0</v>
      </c>
      <c r="BG161" s="238">
        <f>IF(N161="zákl. přenesená",J161,0)</f>
        <v>0</v>
      </c>
      <c r="BH161" s="238">
        <f>IF(N161="sníž. přenesená",J161,0)</f>
        <v>0</v>
      </c>
      <c r="BI161" s="238">
        <f>IF(N161="nulová",J161,0)</f>
        <v>0</v>
      </c>
      <c r="BJ161" s="17" t="s">
        <v>83</v>
      </c>
      <c r="BK161" s="238">
        <f>ROUND(I161*H161,2)</f>
        <v>0</v>
      </c>
      <c r="BL161" s="17" t="s">
        <v>271</v>
      </c>
      <c r="BM161" s="237" t="s">
        <v>583</v>
      </c>
    </row>
    <row r="162" spans="1:65" s="2" customFormat="1" ht="16.5" customHeight="1">
      <c r="A162" s="38"/>
      <c r="B162" s="39"/>
      <c r="C162" s="267" t="s">
        <v>285</v>
      </c>
      <c r="D162" s="267" t="s">
        <v>230</v>
      </c>
      <c r="E162" s="268" t="s">
        <v>584</v>
      </c>
      <c r="F162" s="269" t="s">
        <v>585</v>
      </c>
      <c r="G162" s="270" t="s">
        <v>586</v>
      </c>
      <c r="H162" s="271">
        <v>114.95</v>
      </c>
      <c r="I162" s="272"/>
      <c r="J162" s="273">
        <f>ROUND(I162*H162,2)</f>
        <v>0</v>
      </c>
      <c r="K162" s="269" t="s">
        <v>152</v>
      </c>
      <c r="L162" s="274"/>
      <c r="M162" s="275" t="s">
        <v>1</v>
      </c>
      <c r="N162" s="276" t="s">
        <v>41</v>
      </c>
      <c r="O162" s="91"/>
      <c r="P162" s="235">
        <f>O162*H162</f>
        <v>0</v>
      </c>
      <c r="Q162" s="235">
        <v>0.001</v>
      </c>
      <c r="R162" s="235">
        <f>Q162*H162</f>
        <v>0.11495000000000001</v>
      </c>
      <c r="S162" s="235">
        <v>0</v>
      </c>
      <c r="T162" s="236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7" t="s">
        <v>531</v>
      </c>
      <c r="AT162" s="237" t="s">
        <v>230</v>
      </c>
      <c r="AU162" s="237" t="s">
        <v>85</v>
      </c>
      <c r="AY162" s="17" t="s">
        <v>146</v>
      </c>
      <c r="BE162" s="238">
        <f>IF(N162="základní",J162,0)</f>
        <v>0</v>
      </c>
      <c r="BF162" s="238">
        <f>IF(N162="snížená",J162,0)</f>
        <v>0</v>
      </c>
      <c r="BG162" s="238">
        <f>IF(N162="zákl. přenesená",J162,0)</f>
        <v>0</v>
      </c>
      <c r="BH162" s="238">
        <f>IF(N162="sníž. přenesená",J162,0)</f>
        <v>0</v>
      </c>
      <c r="BI162" s="238">
        <f>IF(N162="nulová",J162,0)</f>
        <v>0</v>
      </c>
      <c r="BJ162" s="17" t="s">
        <v>83</v>
      </c>
      <c r="BK162" s="238">
        <f>ROUND(I162*H162,2)</f>
        <v>0</v>
      </c>
      <c r="BL162" s="17" t="s">
        <v>271</v>
      </c>
      <c r="BM162" s="237" t="s">
        <v>587</v>
      </c>
    </row>
    <row r="163" spans="1:65" s="2" customFormat="1" ht="24.15" customHeight="1">
      <c r="A163" s="38"/>
      <c r="B163" s="39"/>
      <c r="C163" s="226" t="s">
        <v>7</v>
      </c>
      <c r="D163" s="226" t="s">
        <v>148</v>
      </c>
      <c r="E163" s="227" t="s">
        <v>588</v>
      </c>
      <c r="F163" s="228" t="s">
        <v>589</v>
      </c>
      <c r="G163" s="229" t="s">
        <v>178</v>
      </c>
      <c r="H163" s="230">
        <v>10</v>
      </c>
      <c r="I163" s="231"/>
      <c r="J163" s="232">
        <f>ROUND(I163*H163,2)</f>
        <v>0</v>
      </c>
      <c r="K163" s="228" t="s">
        <v>152</v>
      </c>
      <c r="L163" s="44"/>
      <c r="M163" s="233" t="s">
        <v>1</v>
      </c>
      <c r="N163" s="234" t="s">
        <v>41</v>
      </c>
      <c r="O163" s="91"/>
      <c r="P163" s="235">
        <f>O163*H163</f>
        <v>0</v>
      </c>
      <c r="Q163" s="235">
        <v>0</v>
      </c>
      <c r="R163" s="235">
        <f>Q163*H163</f>
        <v>0</v>
      </c>
      <c r="S163" s="235">
        <v>0</v>
      </c>
      <c r="T163" s="236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7" t="s">
        <v>271</v>
      </c>
      <c r="AT163" s="237" t="s">
        <v>148</v>
      </c>
      <c r="AU163" s="237" t="s">
        <v>85</v>
      </c>
      <c r="AY163" s="17" t="s">
        <v>146</v>
      </c>
      <c r="BE163" s="238">
        <f>IF(N163="základní",J163,0)</f>
        <v>0</v>
      </c>
      <c r="BF163" s="238">
        <f>IF(N163="snížená",J163,0)</f>
        <v>0</v>
      </c>
      <c r="BG163" s="238">
        <f>IF(N163="zákl. přenesená",J163,0)</f>
        <v>0</v>
      </c>
      <c r="BH163" s="238">
        <f>IF(N163="sníž. přenesená",J163,0)</f>
        <v>0</v>
      </c>
      <c r="BI163" s="238">
        <f>IF(N163="nulová",J163,0)</f>
        <v>0</v>
      </c>
      <c r="BJ163" s="17" t="s">
        <v>83</v>
      </c>
      <c r="BK163" s="238">
        <f>ROUND(I163*H163,2)</f>
        <v>0</v>
      </c>
      <c r="BL163" s="17" t="s">
        <v>271</v>
      </c>
      <c r="BM163" s="237" t="s">
        <v>590</v>
      </c>
    </row>
    <row r="164" spans="1:65" s="2" customFormat="1" ht="16.5" customHeight="1">
      <c r="A164" s="38"/>
      <c r="B164" s="39"/>
      <c r="C164" s="267" t="s">
        <v>378</v>
      </c>
      <c r="D164" s="267" t="s">
        <v>230</v>
      </c>
      <c r="E164" s="268" t="s">
        <v>591</v>
      </c>
      <c r="F164" s="269" t="s">
        <v>592</v>
      </c>
      <c r="G164" s="270" t="s">
        <v>586</v>
      </c>
      <c r="H164" s="271">
        <v>7</v>
      </c>
      <c r="I164" s="272"/>
      <c r="J164" s="273">
        <f>ROUND(I164*H164,2)</f>
        <v>0</v>
      </c>
      <c r="K164" s="269" t="s">
        <v>152</v>
      </c>
      <c r="L164" s="274"/>
      <c r="M164" s="275" t="s">
        <v>1</v>
      </c>
      <c r="N164" s="276" t="s">
        <v>41</v>
      </c>
      <c r="O164" s="91"/>
      <c r="P164" s="235">
        <f>O164*H164</f>
        <v>0</v>
      </c>
      <c r="Q164" s="235">
        <v>0.001</v>
      </c>
      <c r="R164" s="235">
        <f>Q164*H164</f>
        <v>0.007</v>
      </c>
      <c r="S164" s="235">
        <v>0</v>
      </c>
      <c r="T164" s="236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7" t="s">
        <v>531</v>
      </c>
      <c r="AT164" s="237" t="s">
        <v>230</v>
      </c>
      <c r="AU164" s="237" t="s">
        <v>85</v>
      </c>
      <c r="AY164" s="17" t="s">
        <v>146</v>
      </c>
      <c r="BE164" s="238">
        <f>IF(N164="základní",J164,0)</f>
        <v>0</v>
      </c>
      <c r="BF164" s="238">
        <f>IF(N164="snížená",J164,0)</f>
        <v>0</v>
      </c>
      <c r="BG164" s="238">
        <f>IF(N164="zákl. přenesená",J164,0)</f>
        <v>0</v>
      </c>
      <c r="BH164" s="238">
        <f>IF(N164="sníž. přenesená",J164,0)</f>
        <v>0</v>
      </c>
      <c r="BI164" s="238">
        <f>IF(N164="nulová",J164,0)</f>
        <v>0</v>
      </c>
      <c r="BJ164" s="17" t="s">
        <v>83</v>
      </c>
      <c r="BK164" s="238">
        <f>ROUND(I164*H164,2)</f>
        <v>0</v>
      </c>
      <c r="BL164" s="17" t="s">
        <v>271</v>
      </c>
      <c r="BM164" s="237" t="s">
        <v>593</v>
      </c>
    </row>
    <row r="165" spans="1:65" s="2" customFormat="1" ht="16.5" customHeight="1">
      <c r="A165" s="38"/>
      <c r="B165" s="39"/>
      <c r="C165" s="226" t="s">
        <v>382</v>
      </c>
      <c r="D165" s="226" t="s">
        <v>148</v>
      </c>
      <c r="E165" s="227" t="s">
        <v>594</v>
      </c>
      <c r="F165" s="228" t="s">
        <v>595</v>
      </c>
      <c r="G165" s="229" t="s">
        <v>256</v>
      </c>
      <c r="H165" s="230">
        <v>10</v>
      </c>
      <c r="I165" s="231"/>
      <c r="J165" s="232">
        <f>ROUND(I165*H165,2)</f>
        <v>0</v>
      </c>
      <c r="K165" s="228" t="s">
        <v>152</v>
      </c>
      <c r="L165" s="44"/>
      <c r="M165" s="233" t="s">
        <v>1</v>
      </c>
      <c r="N165" s="234" t="s">
        <v>41</v>
      </c>
      <c r="O165" s="91"/>
      <c r="P165" s="235">
        <f>O165*H165</f>
        <v>0</v>
      </c>
      <c r="Q165" s="235">
        <v>0</v>
      </c>
      <c r="R165" s="235">
        <f>Q165*H165</f>
        <v>0</v>
      </c>
      <c r="S165" s="235">
        <v>0</v>
      </c>
      <c r="T165" s="236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7" t="s">
        <v>271</v>
      </c>
      <c r="AT165" s="237" t="s">
        <v>148</v>
      </c>
      <c r="AU165" s="237" t="s">
        <v>85</v>
      </c>
      <c r="AY165" s="17" t="s">
        <v>146</v>
      </c>
      <c r="BE165" s="238">
        <f>IF(N165="základní",J165,0)</f>
        <v>0</v>
      </c>
      <c r="BF165" s="238">
        <f>IF(N165="snížená",J165,0)</f>
        <v>0</v>
      </c>
      <c r="BG165" s="238">
        <f>IF(N165="zákl. přenesená",J165,0)</f>
        <v>0</v>
      </c>
      <c r="BH165" s="238">
        <f>IF(N165="sníž. přenesená",J165,0)</f>
        <v>0</v>
      </c>
      <c r="BI165" s="238">
        <f>IF(N165="nulová",J165,0)</f>
        <v>0</v>
      </c>
      <c r="BJ165" s="17" t="s">
        <v>83</v>
      </c>
      <c r="BK165" s="238">
        <f>ROUND(I165*H165,2)</f>
        <v>0</v>
      </c>
      <c r="BL165" s="17" t="s">
        <v>271</v>
      </c>
      <c r="BM165" s="237" t="s">
        <v>596</v>
      </c>
    </row>
    <row r="166" spans="1:65" s="2" customFormat="1" ht="16.5" customHeight="1">
      <c r="A166" s="38"/>
      <c r="B166" s="39"/>
      <c r="C166" s="267" t="s">
        <v>386</v>
      </c>
      <c r="D166" s="267" t="s">
        <v>230</v>
      </c>
      <c r="E166" s="268" t="s">
        <v>597</v>
      </c>
      <c r="F166" s="269" t="s">
        <v>598</v>
      </c>
      <c r="G166" s="270" t="s">
        <v>256</v>
      </c>
      <c r="H166" s="271">
        <v>10</v>
      </c>
      <c r="I166" s="272"/>
      <c r="J166" s="273">
        <f>ROUND(I166*H166,2)</f>
        <v>0</v>
      </c>
      <c r="K166" s="269" t="s">
        <v>1</v>
      </c>
      <c r="L166" s="274"/>
      <c r="M166" s="275" t="s">
        <v>1</v>
      </c>
      <c r="N166" s="276" t="s">
        <v>41</v>
      </c>
      <c r="O166" s="91"/>
      <c r="P166" s="235">
        <f>O166*H166</f>
        <v>0</v>
      </c>
      <c r="Q166" s="235">
        <v>0</v>
      </c>
      <c r="R166" s="235">
        <f>Q166*H166</f>
        <v>0</v>
      </c>
      <c r="S166" s="235">
        <v>0</v>
      </c>
      <c r="T166" s="236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7" t="s">
        <v>531</v>
      </c>
      <c r="AT166" s="237" t="s">
        <v>230</v>
      </c>
      <c r="AU166" s="237" t="s">
        <v>85</v>
      </c>
      <c r="AY166" s="17" t="s">
        <v>146</v>
      </c>
      <c r="BE166" s="238">
        <f>IF(N166="základní",J166,0)</f>
        <v>0</v>
      </c>
      <c r="BF166" s="238">
        <f>IF(N166="snížená",J166,0)</f>
        <v>0</v>
      </c>
      <c r="BG166" s="238">
        <f>IF(N166="zákl. přenesená",J166,0)</f>
        <v>0</v>
      </c>
      <c r="BH166" s="238">
        <f>IF(N166="sníž. přenesená",J166,0)</f>
        <v>0</v>
      </c>
      <c r="BI166" s="238">
        <f>IF(N166="nulová",J166,0)</f>
        <v>0</v>
      </c>
      <c r="BJ166" s="17" t="s">
        <v>83</v>
      </c>
      <c r="BK166" s="238">
        <f>ROUND(I166*H166,2)</f>
        <v>0</v>
      </c>
      <c r="BL166" s="17" t="s">
        <v>271</v>
      </c>
      <c r="BM166" s="237" t="s">
        <v>599</v>
      </c>
    </row>
    <row r="167" spans="1:65" s="2" customFormat="1" ht="16.5" customHeight="1">
      <c r="A167" s="38"/>
      <c r="B167" s="39"/>
      <c r="C167" s="226" t="s">
        <v>392</v>
      </c>
      <c r="D167" s="226" t="s">
        <v>148</v>
      </c>
      <c r="E167" s="227" t="s">
        <v>600</v>
      </c>
      <c r="F167" s="228" t="s">
        <v>601</v>
      </c>
      <c r="G167" s="229" t="s">
        <v>256</v>
      </c>
      <c r="H167" s="230">
        <v>1</v>
      </c>
      <c r="I167" s="231"/>
      <c r="J167" s="232">
        <f>ROUND(I167*H167,2)</f>
        <v>0</v>
      </c>
      <c r="K167" s="228" t="s">
        <v>152</v>
      </c>
      <c r="L167" s="44"/>
      <c r="M167" s="233" t="s">
        <v>1</v>
      </c>
      <c r="N167" s="234" t="s">
        <v>41</v>
      </c>
      <c r="O167" s="91"/>
      <c r="P167" s="235">
        <f>O167*H167</f>
        <v>0</v>
      </c>
      <c r="Q167" s="235">
        <v>0</v>
      </c>
      <c r="R167" s="235">
        <f>Q167*H167</f>
        <v>0</v>
      </c>
      <c r="S167" s="235">
        <v>0</v>
      </c>
      <c r="T167" s="236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7" t="s">
        <v>271</v>
      </c>
      <c r="AT167" s="237" t="s">
        <v>148</v>
      </c>
      <c r="AU167" s="237" t="s">
        <v>85</v>
      </c>
      <c r="AY167" s="17" t="s">
        <v>146</v>
      </c>
      <c r="BE167" s="238">
        <f>IF(N167="základní",J167,0)</f>
        <v>0</v>
      </c>
      <c r="BF167" s="238">
        <f>IF(N167="snížená",J167,0)</f>
        <v>0</v>
      </c>
      <c r="BG167" s="238">
        <f>IF(N167="zákl. přenesená",J167,0)</f>
        <v>0</v>
      </c>
      <c r="BH167" s="238">
        <f>IF(N167="sníž. přenesená",J167,0)</f>
        <v>0</v>
      </c>
      <c r="BI167" s="238">
        <f>IF(N167="nulová",J167,0)</f>
        <v>0</v>
      </c>
      <c r="BJ167" s="17" t="s">
        <v>83</v>
      </c>
      <c r="BK167" s="238">
        <f>ROUND(I167*H167,2)</f>
        <v>0</v>
      </c>
      <c r="BL167" s="17" t="s">
        <v>271</v>
      </c>
      <c r="BM167" s="237" t="s">
        <v>602</v>
      </c>
    </row>
    <row r="168" spans="1:65" s="2" customFormat="1" ht="16.5" customHeight="1">
      <c r="A168" s="38"/>
      <c r="B168" s="39"/>
      <c r="C168" s="226" t="s">
        <v>396</v>
      </c>
      <c r="D168" s="226" t="s">
        <v>148</v>
      </c>
      <c r="E168" s="227" t="s">
        <v>603</v>
      </c>
      <c r="F168" s="228" t="s">
        <v>604</v>
      </c>
      <c r="G168" s="229" t="s">
        <v>605</v>
      </c>
      <c r="H168" s="230">
        <v>1</v>
      </c>
      <c r="I168" s="231"/>
      <c r="J168" s="232">
        <f>ROUND(I168*H168,2)</f>
        <v>0</v>
      </c>
      <c r="K168" s="228" t="s">
        <v>152</v>
      </c>
      <c r="L168" s="44"/>
      <c r="M168" s="233" t="s">
        <v>1</v>
      </c>
      <c r="N168" s="234" t="s">
        <v>41</v>
      </c>
      <c r="O168" s="91"/>
      <c r="P168" s="235">
        <f>O168*H168</f>
        <v>0</v>
      </c>
      <c r="Q168" s="235">
        <v>0</v>
      </c>
      <c r="R168" s="235">
        <f>Q168*H168</f>
        <v>0</v>
      </c>
      <c r="S168" s="235">
        <v>0</v>
      </c>
      <c r="T168" s="23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7" t="s">
        <v>271</v>
      </c>
      <c r="AT168" s="237" t="s">
        <v>148</v>
      </c>
      <c r="AU168" s="237" t="s">
        <v>85</v>
      </c>
      <c r="AY168" s="17" t="s">
        <v>146</v>
      </c>
      <c r="BE168" s="238">
        <f>IF(N168="základní",J168,0)</f>
        <v>0</v>
      </c>
      <c r="BF168" s="238">
        <f>IF(N168="snížená",J168,0)</f>
        <v>0</v>
      </c>
      <c r="BG168" s="238">
        <f>IF(N168="zákl. přenesená",J168,0)</f>
        <v>0</v>
      </c>
      <c r="BH168" s="238">
        <f>IF(N168="sníž. přenesená",J168,0)</f>
        <v>0</v>
      </c>
      <c r="BI168" s="238">
        <f>IF(N168="nulová",J168,0)</f>
        <v>0</v>
      </c>
      <c r="BJ168" s="17" t="s">
        <v>83</v>
      </c>
      <c r="BK168" s="238">
        <f>ROUND(I168*H168,2)</f>
        <v>0</v>
      </c>
      <c r="BL168" s="17" t="s">
        <v>271</v>
      </c>
      <c r="BM168" s="237" t="s">
        <v>606</v>
      </c>
    </row>
    <row r="169" spans="1:65" s="2" customFormat="1" ht="16.5" customHeight="1">
      <c r="A169" s="38"/>
      <c r="B169" s="39"/>
      <c r="C169" s="226" t="s">
        <v>400</v>
      </c>
      <c r="D169" s="226" t="s">
        <v>148</v>
      </c>
      <c r="E169" s="227" t="s">
        <v>607</v>
      </c>
      <c r="F169" s="228" t="s">
        <v>608</v>
      </c>
      <c r="G169" s="229" t="s">
        <v>256</v>
      </c>
      <c r="H169" s="230">
        <v>1</v>
      </c>
      <c r="I169" s="231"/>
      <c r="J169" s="232">
        <f>ROUND(I169*H169,2)</f>
        <v>0</v>
      </c>
      <c r="K169" s="228" t="s">
        <v>1</v>
      </c>
      <c r="L169" s="44"/>
      <c r="M169" s="233" t="s">
        <v>1</v>
      </c>
      <c r="N169" s="234" t="s">
        <v>41</v>
      </c>
      <c r="O169" s="91"/>
      <c r="P169" s="235">
        <f>O169*H169</f>
        <v>0</v>
      </c>
      <c r="Q169" s="235">
        <v>0</v>
      </c>
      <c r="R169" s="235">
        <f>Q169*H169</f>
        <v>0</v>
      </c>
      <c r="S169" s="235">
        <v>0</v>
      </c>
      <c r="T169" s="236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7" t="s">
        <v>271</v>
      </c>
      <c r="AT169" s="237" t="s">
        <v>148</v>
      </c>
      <c r="AU169" s="237" t="s">
        <v>85</v>
      </c>
      <c r="AY169" s="17" t="s">
        <v>146</v>
      </c>
      <c r="BE169" s="238">
        <f>IF(N169="základní",J169,0)</f>
        <v>0</v>
      </c>
      <c r="BF169" s="238">
        <f>IF(N169="snížená",J169,0)</f>
        <v>0</v>
      </c>
      <c r="BG169" s="238">
        <f>IF(N169="zákl. přenesená",J169,0)</f>
        <v>0</v>
      </c>
      <c r="BH169" s="238">
        <f>IF(N169="sníž. přenesená",J169,0)</f>
        <v>0</v>
      </c>
      <c r="BI169" s="238">
        <f>IF(N169="nulová",J169,0)</f>
        <v>0</v>
      </c>
      <c r="BJ169" s="17" t="s">
        <v>83</v>
      </c>
      <c r="BK169" s="238">
        <f>ROUND(I169*H169,2)</f>
        <v>0</v>
      </c>
      <c r="BL169" s="17" t="s">
        <v>271</v>
      </c>
      <c r="BM169" s="237" t="s">
        <v>609</v>
      </c>
    </row>
    <row r="170" spans="1:63" s="12" customFormat="1" ht="22.8" customHeight="1">
      <c r="A170" s="12"/>
      <c r="B170" s="210"/>
      <c r="C170" s="211"/>
      <c r="D170" s="212" t="s">
        <v>75</v>
      </c>
      <c r="E170" s="224" t="s">
        <v>610</v>
      </c>
      <c r="F170" s="224" t="s">
        <v>611</v>
      </c>
      <c r="G170" s="211"/>
      <c r="H170" s="211"/>
      <c r="I170" s="214"/>
      <c r="J170" s="225">
        <f>BK170</f>
        <v>0</v>
      </c>
      <c r="K170" s="211"/>
      <c r="L170" s="216"/>
      <c r="M170" s="217"/>
      <c r="N170" s="218"/>
      <c r="O170" s="218"/>
      <c r="P170" s="219">
        <f>SUM(P171:P172)</f>
        <v>0</v>
      </c>
      <c r="Q170" s="218"/>
      <c r="R170" s="219">
        <f>SUM(R171:R172)</f>
        <v>0</v>
      </c>
      <c r="S170" s="218"/>
      <c r="T170" s="220">
        <f>SUM(T171:T172)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21" t="s">
        <v>85</v>
      </c>
      <c r="AT170" s="222" t="s">
        <v>75</v>
      </c>
      <c r="AU170" s="222" t="s">
        <v>83</v>
      </c>
      <c r="AY170" s="221" t="s">
        <v>146</v>
      </c>
      <c r="BK170" s="223">
        <f>SUM(BK171:BK172)</f>
        <v>0</v>
      </c>
    </row>
    <row r="171" spans="1:65" s="2" customFormat="1" ht="16.5" customHeight="1">
      <c r="A171" s="38"/>
      <c r="B171" s="39"/>
      <c r="C171" s="226" t="s">
        <v>404</v>
      </c>
      <c r="D171" s="226" t="s">
        <v>148</v>
      </c>
      <c r="E171" s="227" t="s">
        <v>612</v>
      </c>
      <c r="F171" s="228" t="s">
        <v>613</v>
      </c>
      <c r="G171" s="229" t="s">
        <v>256</v>
      </c>
      <c r="H171" s="230">
        <v>1</v>
      </c>
      <c r="I171" s="231"/>
      <c r="J171" s="232">
        <f>ROUND(I171*H171,2)</f>
        <v>0</v>
      </c>
      <c r="K171" s="228" t="s">
        <v>1</v>
      </c>
      <c r="L171" s="44"/>
      <c r="M171" s="233" t="s">
        <v>1</v>
      </c>
      <c r="N171" s="234" t="s">
        <v>41</v>
      </c>
      <c r="O171" s="91"/>
      <c r="P171" s="235">
        <f>O171*H171</f>
        <v>0</v>
      </c>
      <c r="Q171" s="235">
        <v>0</v>
      </c>
      <c r="R171" s="235">
        <f>Q171*H171</f>
        <v>0</v>
      </c>
      <c r="S171" s="235">
        <v>0</v>
      </c>
      <c r="T171" s="236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7" t="s">
        <v>271</v>
      </c>
      <c r="AT171" s="237" t="s">
        <v>148</v>
      </c>
      <c r="AU171" s="237" t="s">
        <v>85</v>
      </c>
      <c r="AY171" s="17" t="s">
        <v>146</v>
      </c>
      <c r="BE171" s="238">
        <f>IF(N171="základní",J171,0)</f>
        <v>0</v>
      </c>
      <c r="BF171" s="238">
        <f>IF(N171="snížená",J171,0)</f>
        <v>0</v>
      </c>
      <c r="BG171" s="238">
        <f>IF(N171="zákl. přenesená",J171,0)</f>
        <v>0</v>
      </c>
      <c r="BH171" s="238">
        <f>IF(N171="sníž. přenesená",J171,0)</f>
        <v>0</v>
      </c>
      <c r="BI171" s="238">
        <f>IF(N171="nulová",J171,0)</f>
        <v>0</v>
      </c>
      <c r="BJ171" s="17" t="s">
        <v>83</v>
      </c>
      <c r="BK171" s="238">
        <f>ROUND(I171*H171,2)</f>
        <v>0</v>
      </c>
      <c r="BL171" s="17" t="s">
        <v>271</v>
      </c>
      <c r="BM171" s="237" t="s">
        <v>614</v>
      </c>
    </row>
    <row r="172" spans="1:65" s="2" customFormat="1" ht="16.5" customHeight="1">
      <c r="A172" s="38"/>
      <c r="B172" s="39"/>
      <c r="C172" s="226" t="s">
        <v>408</v>
      </c>
      <c r="D172" s="226" t="s">
        <v>148</v>
      </c>
      <c r="E172" s="227" t="s">
        <v>615</v>
      </c>
      <c r="F172" s="228" t="s">
        <v>616</v>
      </c>
      <c r="G172" s="229" t="s">
        <v>256</v>
      </c>
      <c r="H172" s="230">
        <v>1</v>
      </c>
      <c r="I172" s="231"/>
      <c r="J172" s="232">
        <f>ROUND(I172*H172,2)</f>
        <v>0</v>
      </c>
      <c r="K172" s="228" t="s">
        <v>1</v>
      </c>
      <c r="L172" s="44"/>
      <c r="M172" s="233" t="s">
        <v>1</v>
      </c>
      <c r="N172" s="234" t="s">
        <v>41</v>
      </c>
      <c r="O172" s="91"/>
      <c r="P172" s="235">
        <f>O172*H172</f>
        <v>0</v>
      </c>
      <c r="Q172" s="235">
        <v>0</v>
      </c>
      <c r="R172" s="235">
        <f>Q172*H172</f>
        <v>0</v>
      </c>
      <c r="S172" s="235">
        <v>0</v>
      </c>
      <c r="T172" s="236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7" t="s">
        <v>271</v>
      </c>
      <c r="AT172" s="237" t="s">
        <v>148</v>
      </c>
      <c r="AU172" s="237" t="s">
        <v>85</v>
      </c>
      <c r="AY172" s="17" t="s">
        <v>146</v>
      </c>
      <c r="BE172" s="238">
        <f>IF(N172="základní",J172,0)</f>
        <v>0</v>
      </c>
      <c r="BF172" s="238">
        <f>IF(N172="snížená",J172,0)</f>
        <v>0</v>
      </c>
      <c r="BG172" s="238">
        <f>IF(N172="zákl. přenesená",J172,0)</f>
        <v>0</v>
      </c>
      <c r="BH172" s="238">
        <f>IF(N172="sníž. přenesená",J172,0)</f>
        <v>0</v>
      </c>
      <c r="BI172" s="238">
        <f>IF(N172="nulová",J172,0)</f>
        <v>0</v>
      </c>
      <c r="BJ172" s="17" t="s">
        <v>83</v>
      </c>
      <c r="BK172" s="238">
        <f>ROUND(I172*H172,2)</f>
        <v>0</v>
      </c>
      <c r="BL172" s="17" t="s">
        <v>271</v>
      </c>
      <c r="BM172" s="237" t="s">
        <v>617</v>
      </c>
    </row>
    <row r="173" spans="1:63" s="12" customFormat="1" ht="25.9" customHeight="1">
      <c r="A173" s="12"/>
      <c r="B173" s="210"/>
      <c r="C173" s="211"/>
      <c r="D173" s="212" t="s">
        <v>75</v>
      </c>
      <c r="E173" s="213" t="s">
        <v>230</v>
      </c>
      <c r="F173" s="213" t="s">
        <v>618</v>
      </c>
      <c r="G173" s="211"/>
      <c r="H173" s="211"/>
      <c r="I173" s="214"/>
      <c r="J173" s="215">
        <f>BK173</f>
        <v>0</v>
      </c>
      <c r="K173" s="211"/>
      <c r="L173" s="216"/>
      <c r="M173" s="217"/>
      <c r="N173" s="218"/>
      <c r="O173" s="218"/>
      <c r="P173" s="219">
        <f>P174+P180</f>
        <v>0</v>
      </c>
      <c r="Q173" s="218"/>
      <c r="R173" s="219">
        <f>R174+R180</f>
        <v>22.9471167</v>
      </c>
      <c r="S173" s="218"/>
      <c r="T173" s="220">
        <f>T174+T180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21" t="s">
        <v>158</v>
      </c>
      <c r="AT173" s="222" t="s">
        <v>75</v>
      </c>
      <c r="AU173" s="222" t="s">
        <v>76</v>
      </c>
      <c r="AY173" s="221" t="s">
        <v>146</v>
      </c>
      <c r="BK173" s="223">
        <f>BK174+BK180</f>
        <v>0</v>
      </c>
    </row>
    <row r="174" spans="1:63" s="12" customFormat="1" ht="22.8" customHeight="1">
      <c r="A174" s="12"/>
      <c r="B174" s="210"/>
      <c r="C174" s="211"/>
      <c r="D174" s="212" t="s">
        <v>75</v>
      </c>
      <c r="E174" s="224" t="s">
        <v>619</v>
      </c>
      <c r="F174" s="224" t="s">
        <v>620</v>
      </c>
      <c r="G174" s="211"/>
      <c r="H174" s="211"/>
      <c r="I174" s="214"/>
      <c r="J174" s="225">
        <f>BK174</f>
        <v>0</v>
      </c>
      <c r="K174" s="211"/>
      <c r="L174" s="216"/>
      <c r="M174" s="217"/>
      <c r="N174" s="218"/>
      <c r="O174" s="218"/>
      <c r="P174" s="219">
        <f>SUM(P175:P179)</f>
        <v>0</v>
      </c>
      <c r="Q174" s="218"/>
      <c r="R174" s="219">
        <f>SUM(R175:R179)</f>
        <v>0</v>
      </c>
      <c r="S174" s="218"/>
      <c r="T174" s="220">
        <f>SUM(T175:T179)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21" t="s">
        <v>158</v>
      </c>
      <c r="AT174" s="222" t="s">
        <v>75</v>
      </c>
      <c r="AU174" s="222" t="s">
        <v>83</v>
      </c>
      <c r="AY174" s="221" t="s">
        <v>146</v>
      </c>
      <c r="BK174" s="223">
        <f>SUM(BK175:BK179)</f>
        <v>0</v>
      </c>
    </row>
    <row r="175" spans="1:65" s="2" customFormat="1" ht="16.5" customHeight="1">
      <c r="A175" s="38"/>
      <c r="B175" s="39"/>
      <c r="C175" s="226" t="s">
        <v>412</v>
      </c>
      <c r="D175" s="226" t="s">
        <v>148</v>
      </c>
      <c r="E175" s="227" t="s">
        <v>621</v>
      </c>
      <c r="F175" s="228" t="s">
        <v>622</v>
      </c>
      <c r="G175" s="229" t="s">
        <v>256</v>
      </c>
      <c r="H175" s="230">
        <v>5</v>
      </c>
      <c r="I175" s="231"/>
      <c r="J175" s="232">
        <f>ROUND(I175*H175,2)</f>
        <v>0</v>
      </c>
      <c r="K175" s="228" t="s">
        <v>152</v>
      </c>
      <c r="L175" s="44"/>
      <c r="M175" s="233" t="s">
        <v>1</v>
      </c>
      <c r="N175" s="234" t="s">
        <v>41</v>
      </c>
      <c r="O175" s="91"/>
      <c r="P175" s="235">
        <f>O175*H175</f>
        <v>0</v>
      </c>
      <c r="Q175" s="235">
        <v>0</v>
      </c>
      <c r="R175" s="235">
        <f>Q175*H175</f>
        <v>0</v>
      </c>
      <c r="S175" s="235">
        <v>0</v>
      </c>
      <c r="T175" s="236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7" t="s">
        <v>623</v>
      </c>
      <c r="AT175" s="237" t="s">
        <v>148</v>
      </c>
      <c r="AU175" s="237" t="s">
        <v>85</v>
      </c>
      <c r="AY175" s="17" t="s">
        <v>146</v>
      </c>
      <c r="BE175" s="238">
        <f>IF(N175="základní",J175,0)</f>
        <v>0</v>
      </c>
      <c r="BF175" s="238">
        <f>IF(N175="snížená",J175,0)</f>
        <v>0</v>
      </c>
      <c r="BG175" s="238">
        <f>IF(N175="zákl. přenesená",J175,0)</f>
        <v>0</v>
      </c>
      <c r="BH175" s="238">
        <f>IF(N175="sníž. přenesená",J175,0)</f>
        <v>0</v>
      </c>
      <c r="BI175" s="238">
        <f>IF(N175="nulová",J175,0)</f>
        <v>0</v>
      </c>
      <c r="BJ175" s="17" t="s">
        <v>83</v>
      </c>
      <c r="BK175" s="238">
        <f>ROUND(I175*H175,2)</f>
        <v>0</v>
      </c>
      <c r="BL175" s="17" t="s">
        <v>623</v>
      </c>
      <c r="BM175" s="237" t="s">
        <v>624</v>
      </c>
    </row>
    <row r="176" spans="1:65" s="2" customFormat="1" ht="49.05" customHeight="1">
      <c r="A176" s="38"/>
      <c r="B176" s="39"/>
      <c r="C176" s="267" t="s">
        <v>625</v>
      </c>
      <c r="D176" s="267" t="s">
        <v>230</v>
      </c>
      <c r="E176" s="268" t="s">
        <v>626</v>
      </c>
      <c r="F176" s="269" t="s">
        <v>627</v>
      </c>
      <c r="G176" s="270" t="s">
        <v>256</v>
      </c>
      <c r="H176" s="271">
        <v>5</v>
      </c>
      <c r="I176" s="272"/>
      <c r="J176" s="273">
        <f>ROUND(I176*H176,2)</f>
        <v>0</v>
      </c>
      <c r="K176" s="269" t="s">
        <v>1</v>
      </c>
      <c r="L176" s="274"/>
      <c r="M176" s="275" t="s">
        <v>1</v>
      </c>
      <c r="N176" s="276" t="s">
        <v>41</v>
      </c>
      <c r="O176" s="91"/>
      <c r="P176" s="235">
        <f>O176*H176</f>
        <v>0</v>
      </c>
      <c r="Q176" s="235">
        <v>0</v>
      </c>
      <c r="R176" s="235">
        <f>Q176*H176</f>
        <v>0</v>
      </c>
      <c r="S176" s="235">
        <v>0</v>
      </c>
      <c r="T176" s="236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7" t="s">
        <v>628</v>
      </c>
      <c r="AT176" s="237" t="s">
        <v>230</v>
      </c>
      <c r="AU176" s="237" t="s">
        <v>85</v>
      </c>
      <c r="AY176" s="17" t="s">
        <v>146</v>
      </c>
      <c r="BE176" s="238">
        <f>IF(N176="základní",J176,0)</f>
        <v>0</v>
      </c>
      <c r="BF176" s="238">
        <f>IF(N176="snížená",J176,0)</f>
        <v>0</v>
      </c>
      <c r="BG176" s="238">
        <f>IF(N176="zákl. přenesená",J176,0)</f>
        <v>0</v>
      </c>
      <c r="BH176" s="238">
        <f>IF(N176="sníž. přenesená",J176,0)</f>
        <v>0</v>
      </c>
      <c r="BI176" s="238">
        <f>IF(N176="nulová",J176,0)</f>
        <v>0</v>
      </c>
      <c r="BJ176" s="17" t="s">
        <v>83</v>
      </c>
      <c r="BK176" s="238">
        <f>ROUND(I176*H176,2)</f>
        <v>0</v>
      </c>
      <c r="BL176" s="17" t="s">
        <v>623</v>
      </c>
      <c r="BM176" s="237" t="s">
        <v>629</v>
      </c>
    </row>
    <row r="177" spans="1:65" s="2" customFormat="1" ht="16.5" customHeight="1">
      <c r="A177" s="38"/>
      <c r="B177" s="39"/>
      <c r="C177" s="226" t="s">
        <v>531</v>
      </c>
      <c r="D177" s="226" t="s">
        <v>148</v>
      </c>
      <c r="E177" s="227" t="s">
        <v>630</v>
      </c>
      <c r="F177" s="228" t="s">
        <v>631</v>
      </c>
      <c r="G177" s="229" t="s">
        <v>256</v>
      </c>
      <c r="H177" s="230">
        <v>5</v>
      </c>
      <c r="I177" s="231"/>
      <c r="J177" s="232">
        <f>ROUND(I177*H177,2)</f>
        <v>0</v>
      </c>
      <c r="K177" s="228" t="s">
        <v>152</v>
      </c>
      <c r="L177" s="44"/>
      <c r="M177" s="233" t="s">
        <v>1</v>
      </c>
      <c r="N177" s="234" t="s">
        <v>41</v>
      </c>
      <c r="O177" s="91"/>
      <c r="P177" s="235">
        <f>O177*H177</f>
        <v>0</v>
      </c>
      <c r="Q177" s="235">
        <v>0</v>
      </c>
      <c r="R177" s="235">
        <f>Q177*H177</f>
        <v>0</v>
      </c>
      <c r="S177" s="235">
        <v>0</v>
      </c>
      <c r="T177" s="23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7" t="s">
        <v>623</v>
      </c>
      <c r="AT177" s="237" t="s">
        <v>148</v>
      </c>
      <c r="AU177" s="237" t="s">
        <v>85</v>
      </c>
      <c r="AY177" s="17" t="s">
        <v>146</v>
      </c>
      <c r="BE177" s="238">
        <f>IF(N177="základní",J177,0)</f>
        <v>0</v>
      </c>
      <c r="BF177" s="238">
        <f>IF(N177="snížená",J177,0)</f>
        <v>0</v>
      </c>
      <c r="BG177" s="238">
        <f>IF(N177="zákl. přenesená",J177,0)</f>
        <v>0</v>
      </c>
      <c r="BH177" s="238">
        <f>IF(N177="sníž. přenesená",J177,0)</f>
        <v>0</v>
      </c>
      <c r="BI177" s="238">
        <f>IF(N177="nulová",J177,0)</f>
        <v>0</v>
      </c>
      <c r="BJ177" s="17" t="s">
        <v>83</v>
      </c>
      <c r="BK177" s="238">
        <f>ROUND(I177*H177,2)</f>
        <v>0</v>
      </c>
      <c r="BL177" s="17" t="s">
        <v>623</v>
      </c>
      <c r="BM177" s="237" t="s">
        <v>632</v>
      </c>
    </row>
    <row r="178" spans="1:65" s="2" customFormat="1" ht="16.5" customHeight="1">
      <c r="A178" s="38"/>
      <c r="B178" s="39"/>
      <c r="C178" s="267" t="s">
        <v>633</v>
      </c>
      <c r="D178" s="267" t="s">
        <v>230</v>
      </c>
      <c r="E178" s="268" t="s">
        <v>634</v>
      </c>
      <c r="F178" s="269" t="s">
        <v>635</v>
      </c>
      <c r="G178" s="270" t="s">
        <v>256</v>
      </c>
      <c r="H178" s="271">
        <v>5</v>
      </c>
      <c r="I178" s="272"/>
      <c r="J178" s="273">
        <f>ROUND(I178*H178,2)</f>
        <v>0</v>
      </c>
      <c r="K178" s="269" t="s">
        <v>1</v>
      </c>
      <c r="L178" s="274"/>
      <c r="M178" s="275" t="s">
        <v>1</v>
      </c>
      <c r="N178" s="276" t="s">
        <v>41</v>
      </c>
      <c r="O178" s="91"/>
      <c r="P178" s="235">
        <f>O178*H178</f>
        <v>0</v>
      </c>
      <c r="Q178" s="235">
        <v>0</v>
      </c>
      <c r="R178" s="235">
        <f>Q178*H178</f>
        <v>0</v>
      </c>
      <c r="S178" s="235">
        <v>0</v>
      </c>
      <c r="T178" s="236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7" t="s">
        <v>531</v>
      </c>
      <c r="AT178" s="237" t="s">
        <v>230</v>
      </c>
      <c r="AU178" s="237" t="s">
        <v>85</v>
      </c>
      <c r="AY178" s="17" t="s">
        <v>146</v>
      </c>
      <c r="BE178" s="238">
        <f>IF(N178="základní",J178,0)</f>
        <v>0</v>
      </c>
      <c r="BF178" s="238">
        <f>IF(N178="snížená",J178,0)</f>
        <v>0</v>
      </c>
      <c r="BG178" s="238">
        <f>IF(N178="zákl. přenesená",J178,0)</f>
        <v>0</v>
      </c>
      <c r="BH178" s="238">
        <f>IF(N178="sníž. přenesená",J178,0)</f>
        <v>0</v>
      </c>
      <c r="BI178" s="238">
        <f>IF(N178="nulová",J178,0)</f>
        <v>0</v>
      </c>
      <c r="BJ178" s="17" t="s">
        <v>83</v>
      </c>
      <c r="BK178" s="238">
        <f>ROUND(I178*H178,2)</f>
        <v>0</v>
      </c>
      <c r="BL178" s="17" t="s">
        <v>271</v>
      </c>
      <c r="BM178" s="237" t="s">
        <v>636</v>
      </c>
    </row>
    <row r="179" spans="1:65" s="2" customFormat="1" ht="16.5" customHeight="1">
      <c r="A179" s="38"/>
      <c r="B179" s="39"/>
      <c r="C179" s="267" t="s">
        <v>637</v>
      </c>
      <c r="D179" s="267" t="s">
        <v>230</v>
      </c>
      <c r="E179" s="268" t="s">
        <v>638</v>
      </c>
      <c r="F179" s="269" t="s">
        <v>639</v>
      </c>
      <c r="G179" s="270" t="s">
        <v>256</v>
      </c>
      <c r="H179" s="271">
        <v>5</v>
      </c>
      <c r="I179" s="272"/>
      <c r="J179" s="273">
        <f>ROUND(I179*H179,2)</f>
        <v>0</v>
      </c>
      <c r="K179" s="269" t="s">
        <v>1</v>
      </c>
      <c r="L179" s="274"/>
      <c r="M179" s="275" t="s">
        <v>1</v>
      </c>
      <c r="N179" s="276" t="s">
        <v>41</v>
      </c>
      <c r="O179" s="91"/>
      <c r="P179" s="235">
        <f>O179*H179</f>
        <v>0</v>
      </c>
      <c r="Q179" s="235">
        <v>0</v>
      </c>
      <c r="R179" s="235">
        <f>Q179*H179</f>
        <v>0</v>
      </c>
      <c r="S179" s="235">
        <v>0</v>
      </c>
      <c r="T179" s="236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7" t="s">
        <v>531</v>
      </c>
      <c r="AT179" s="237" t="s">
        <v>230</v>
      </c>
      <c r="AU179" s="237" t="s">
        <v>85</v>
      </c>
      <c r="AY179" s="17" t="s">
        <v>146</v>
      </c>
      <c r="BE179" s="238">
        <f>IF(N179="základní",J179,0)</f>
        <v>0</v>
      </c>
      <c r="BF179" s="238">
        <f>IF(N179="snížená",J179,0)</f>
        <v>0</v>
      </c>
      <c r="BG179" s="238">
        <f>IF(N179="zákl. přenesená",J179,0)</f>
        <v>0</v>
      </c>
      <c r="BH179" s="238">
        <f>IF(N179="sníž. přenesená",J179,0)</f>
        <v>0</v>
      </c>
      <c r="BI179" s="238">
        <f>IF(N179="nulová",J179,0)</f>
        <v>0</v>
      </c>
      <c r="BJ179" s="17" t="s">
        <v>83</v>
      </c>
      <c r="BK179" s="238">
        <f>ROUND(I179*H179,2)</f>
        <v>0</v>
      </c>
      <c r="BL179" s="17" t="s">
        <v>271</v>
      </c>
      <c r="BM179" s="237" t="s">
        <v>640</v>
      </c>
    </row>
    <row r="180" spans="1:63" s="12" customFormat="1" ht="22.8" customHeight="1">
      <c r="A180" s="12"/>
      <c r="B180" s="210"/>
      <c r="C180" s="211"/>
      <c r="D180" s="212" t="s">
        <v>75</v>
      </c>
      <c r="E180" s="224" t="s">
        <v>641</v>
      </c>
      <c r="F180" s="224" t="s">
        <v>642</v>
      </c>
      <c r="G180" s="211"/>
      <c r="H180" s="211"/>
      <c r="I180" s="214"/>
      <c r="J180" s="225">
        <f>BK180</f>
        <v>0</v>
      </c>
      <c r="K180" s="211"/>
      <c r="L180" s="216"/>
      <c r="M180" s="217"/>
      <c r="N180" s="218"/>
      <c r="O180" s="218"/>
      <c r="P180" s="219">
        <f>SUM(P181:P205)</f>
        <v>0</v>
      </c>
      <c r="Q180" s="218"/>
      <c r="R180" s="219">
        <f>SUM(R181:R205)</f>
        <v>22.9471167</v>
      </c>
      <c r="S180" s="218"/>
      <c r="T180" s="220">
        <f>SUM(T181:T205)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21" t="s">
        <v>158</v>
      </c>
      <c r="AT180" s="222" t="s">
        <v>75</v>
      </c>
      <c r="AU180" s="222" t="s">
        <v>83</v>
      </c>
      <c r="AY180" s="221" t="s">
        <v>146</v>
      </c>
      <c r="BK180" s="223">
        <f>SUM(BK181:BK205)</f>
        <v>0</v>
      </c>
    </row>
    <row r="181" spans="1:65" s="2" customFormat="1" ht="24.15" customHeight="1">
      <c r="A181" s="38"/>
      <c r="B181" s="39"/>
      <c r="C181" s="226" t="s">
        <v>643</v>
      </c>
      <c r="D181" s="226" t="s">
        <v>148</v>
      </c>
      <c r="E181" s="227" t="s">
        <v>644</v>
      </c>
      <c r="F181" s="228" t="s">
        <v>645</v>
      </c>
      <c r="G181" s="229" t="s">
        <v>646</v>
      </c>
      <c r="H181" s="230">
        <v>0.121</v>
      </c>
      <c r="I181" s="231"/>
      <c r="J181" s="232">
        <f>ROUND(I181*H181,2)</f>
        <v>0</v>
      </c>
      <c r="K181" s="228" t="s">
        <v>152</v>
      </c>
      <c r="L181" s="44"/>
      <c r="M181" s="233" t="s">
        <v>1</v>
      </c>
      <c r="N181" s="234" t="s">
        <v>41</v>
      </c>
      <c r="O181" s="91"/>
      <c r="P181" s="235">
        <f>O181*H181</f>
        <v>0</v>
      </c>
      <c r="Q181" s="235">
        <v>0.0088</v>
      </c>
      <c r="R181" s="235">
        <f>Q181*H181</f>
        <v>0.0010648</v>
      </c>
      <c r="S181" s="235">
        <v>0</v>
      </c>
      <c r="T181" s="236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7" t="s">
        <v>623</v>
      </c>
      <c r="AT181" s="237" t="s">
        <v>148</v>
      </c>
      <c r="AU181" s="237" t="s">
        <v>85</v>
      </c>
      <c r="AY181" s="17" t="s">
        <v>146</v>
      </c>
      <c r="BE181" s="238">
        <f>IF(N181="základní",J181,0)</f>
        <v>0</v>
      </c>
      <c r="BF181" s="238">
        <f>IF(N181="snížená",J181,0)</f>
        <v>0</v>
      </c>
      <c r="BG181" s="238">
        <f>IF(N181="zákl. přenesená",J181,0)</f>
        <v>0</v>
      </c>
      <c r="BH181" s="238">
        <f>IF(N181="sníž. přenesená",J181,0)</f>
        <v>0</v>
      </c>
      <c r="BI181" s="238">
        <f>IF(N181="nulová",J181,0)</f>
        <v>0</v>
      </c>
      <c r="BJ181" s="17" t="s">
        <v>83</v>
      </c>
      <c r="BK181" s="238">
        <f>ROUND(I181*H181,2)</f>
        <v>0</v>
      </c>
      <c r="BL181" s="17" t="s">
        <v>623</v>
      </c>
      <c r="BM181" s="237" t="s">
        <v>647</v>
      </c>
    </row>
    <row r="182" spans="1:65" s="2" customFormat="1" ht="21.75" customHeight="1">
      <c r="A182" s="38"/>
      <c r="B182" s="39"/>
      <c r="C182" s="226" t="s">
        <v>648</v>
      </c>
      <c r="D182" s="226" t="s">
        <v>148</v>
      </c>
      <c r="E182" s="227" t="s">
        <v>649</v>
      </c>
      <c r="F182" s="228" t="s">
        <v>650</v>
      </c>
      <c r="G182" s="229" t="s">
        <v>646</v>
      </c>
      <c r="H182" s="230">
        <v>0.121</v>
      </c>
      <c r="I182" s="231"/>
      <c r="J182" s="232">
        <f>ROUND(I182*H182,2)</f>
        <v>0</v>
      </c>
      <c r="K182" s="228" t="s">
        <v>152</v>
      </c>
      <c r="L182" s="44"/>
      <c r="M182" s="233" t="s">
        <v>1</v>
      </c>
      <c r="N182" s="234" t="s">
        <v>41</v>
      </c>
      <c r="O182" s="91"/>
      <c r="P182" s="235">
        <f>O182*H182</f>
        <v>0</v>
      </c>
      <c r="Q182" s="235">
        <v>0.0099</v>
      </c>
      <c r="R182" s="235">
        <f>Q182*H182</f>
        <v>0.0011979</v>
      </c>
      <c r="S182" s="235">
        <v>0</v>
      </c>
      <c r="T182" s="236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7" t="s">
        <v>623</v>
      </c>
      <c r="AT182" s="237" t="s">
        <v>148</v>
      </c>
      <c r="AU182" s="237" t="s">
        <v>85</v>
      </c>
      <c r="AY182" s="17" t="s">
        <v>146</v>
      </c>
      <c r="BE182" s="238">
        <f>IF(N182="základní",J182,0)</f>
        <v>0</v>
      </c>
      <c r="BF182" s="238">
        <f>IF(N182="snížená",J182,0)</f>
        <v>0</v>
      </c>
      <c r="BG182" s="238">
        <f>IF(N182="zákl. přenesená",J182,0)</f>
        <v>0</v>
      </c>
      <c r="BH182" s="238">
        <f>IF(N182="sníž. přenesená",J182,0)</f>
        <v>0</v>
      </c>
      <c r="BI182" s="238">
        <f>IF(N182="nulová",J182,0)</f>
        <v>0</v>
      </c>
      <c r="BJ182" s="17" t="s">
        <v>83</v>
      </c>
      <c r="BK182" s="238">
        <f>ROUND(I182*H182,2)</f>
        <v>0</v>
      </c>
      <c r="BL182" s="17" t="s">
        <v>623</v>
      </c>
      <c r="BM182" s="237" t="s">
        <v>651</v>
      </c>
    </row>
    <row r="183" spans="1:65" s="2" customFormat="1" ht="24.15" customHeight="1">
      <c r="A183" s="38"/>
      <c r="B183" s="39"/>
      <c r="C183" s="226" t="s">
        <v>652</v>
      </c>
      <c r="D183" s="226" t="s">
        <v>148</v>
      </c>
      <c r="E183" s="227" t="s">
        <v>653</v>
      </c>
      <c r="F183" s="228" t="s">
        <v>654</v>
      </c>
      <c r="G183" s="229" t="s">
        <v>178</v>
      </c>
      <c r="H183" s="230">
        <v>104</v>
      </c>
      <c r="I183" s="231"/>
      <c r="J183" s="232">
        <f>ROUND(I183*H183,2)</f>
        <v>0</v>
      </c>
      <c r="K183" s="228" t="s">
        <v>152</v>
      </c>
      <c r="L183" s="44"/>
      <c r="M183" s="233" t="s">
        <v>1</v>
      </c>
      <c r="N183" s="234" t="s">
        <v>41</v>
      </c>
      <c r="O183" s="91"/>
      <c r="P183" s="235">
        <f>O183*H183</f>
        <v>0</v>
      </c>
      <c r="Q183" s="235">
        <v>0</v>
      </c>
      <c r="R183" s="235">
        <f>Q183*H183</f>
        <v>0</v>
      </c>
      <c r="S183" s="235">
        <v>0</v>
      </c>
      <c r="T183" s="236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7" t="s">
        <v>623</v>
      </c>
      <c r="AT183" s="237" t="s">
        <v>148</v>
      </c>
      <c r="AU183" s="237" t="s">
        <v>85</v>
      </c>
      <c r="AY183" s="17" t="s">
        <v>146</v>
      </c>
      <c r="BE183" s="238">
        <f>IF(N183="základní",J183,0)</f>
        <v>0</v>
      </c>
      <c r="BF183" s="238">
        <f>IF(N183="snížená",J183,0)</f>
        <v>0</v>
      </c>
      <c r="BG183" s="238">
        <f>IF(N183="zákl. přenesená",J183,0)</f>
        <v>0</v>
      </c>
      <c r="BH183" s="238">
        <f>IF(N183="sníž. přenesená",J183,0)</f>
        <v>0</v>
      </c>
      <c r="BI183" s="238">
        <f>IF(N183="nulová",J183,0)</f>
        <v>0</v>
      </c>
      <c r="BJ183" s="17" t="s">
        <v>83</v>
      </c>
      <c r="BK183" s="238">
        <f>ROUND(I183*H183,2)</f>
        <v>0</v>
      </c>
      <c r="BL183" s="17" t="s">
        <v>623</v>
      </c>
      <c r="BM183" s="237" t="s">
        <v>655</v>
      </c>
    </row>
    <row r="184" spans="1:65" s="2" customFormat="1" ht="24.15" customHeight="1">
      <c r="A184" s="38"/>
      <c r="B184" s="39"/>
      <c r="C184" s="226" t="s">
        <v>656</v>
      </c>
      <c r="D184" s="226" t="s">
        <v>148</v>
      </c>
      <c r="E184" s="227" t="s">
        <v>657</v>
      </c>
      <c r="F184" s="228" t="s">
        <v>658</v>
      </c>
      <c r="G184" s="229" t="s">
        <v>178</v>
      </c>
      <c r="H184" s="230">
        <v>17</v>
      </c>
      <c r="I184" s="231"/>
      <c r="J184" s="232">
        <f>ROUND(I184*H184,2)</f>
        <v>0</v>
      </c>
      <c r="K184" s="228" t="s">
        <v>152</v>
      </c>
      <c r="L184" s="44"/>
      <c r="M184" s="233" t="s">
        <v>1</v>
      </c>
      <c r="N184" s="234" t="s">
        <v>41</v>
      </c>
      <c r="O184" s="91"/>
      <c r="P184" s="235">
        <f>O184*H184</f>
        <v>0</v>
      </c>
      <c r="Q184" s="235">
        <v>0</v>
      </c>
      <c r="R184" s="235">
        <f>Q184*H184</f>
        <v>0</v>
      </c>
      <c r="S184" s="235">
        <v>0</v>
      </c>
      <c r="T184" s="236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7" t="s">
        <v>623</v>
      </c>
      <c r="AT184" s="237" t="s">
        <v>148</v>
      </c>
      <c r="AU184" s="237" t="s">
        <v>85</v>
      </c>
      <c r="AY184" s="17" t="s">
        <v>146</v>
      </c>
      <c r="BE184" s="238">
        <f>IF(N184="základní",J184,0)</f>
        <v>0</v>
      </c>
      <c r="BF184" s="238">
        <f>IF(N184="snížená",J184,0)</f>
        <v>0</v>
      </c>
      <c r="BG184" s="238">
        <f>IF(N184="zákl. přenesená",J184,0)</f>
        <v>0</v>
      </c>
      <c r="BH184" s="238">
        <f>IF(N184="sníž. přenesená",J184,0)</f>
        <v>0</v>
      </c>
      <c r="BI184" s="238">
        <f>IF(N184="nulová",J184,0)</f>
        <v>0</v>
      </c>
      <c r="BJ184" s="17" t="s">
        <v>83</v>
      </c>
      <c r="BK184" s="238">
        <f>ROUND(I184*H184,2)</f>
        <v>0</v>
      </c>
      <c r="BL184" s="17" t="s">
        <v>623</v>
      </c>
      <c r="BM184" s="237" t="s">
        <v>659</v>
      </c>
    </row>
    <row r="185" spans="1:65" s="2" customFormat="1" ht="24.15" customHeight="1">
      <c r="A185" s="38"/>
      <c r="B185" s="39"/>
      <c r="C185" s="226" t="s">
        <v>660</v>
      </c>
      <c r="D185" s="226" t="s">
        <v>148</v>
      </c>
      <c r="E185" s="227" t="s">
        <v>661</v>
      </c>
      <c r="F185" s="228" t="s">
        <v>662</v>
      </c>
      <c r="G185" s="229" t="s">
        <v>288</v>
      </c>
      <c r="H185" s="230">
        <v>50</v>
      </c>
      <c r="I185" s="231"/>
      <c r="J185" s="232">
        <f>ROUND(I185*H185,2)</f>
        <v>0</v>
      </c>
      <c r="K185" s="228" t="s">
        <v>152</v>
      </c>
      <c r="L185" s="44"/>
      <c r="M185" s="233" t="s">
        <v>1</v>
      </c>
      <c r="N185" s="234" t="s">
        <v>41</v>
      </c>
      <c r="O185" s="91"/>
      <c r="P185" s="235">
        <f>O185*H185</f>
        <v>0</v>
      </c>
      <c r="Q185" s="235">
        <v>0</v>
      </c>
      <c r="R185" s="235">
        <f>Q185*H185</f>
        <v>0</v>
      </c>
      <c r="S185" s="235">
        <v>0</v>
      </c>
      <c r="T185" s="236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7" t="s">
        <v>623</v>
      </c>
      <c r="AT185" s="237" t="s">
        <v>148</v>
      </c>
      <c r="AU185" s="237" t="s">
        <v>85</v>
      </c>
      <c r="AY185" s="17" t="s">
        <v>146</v>
      </c>
      <c r="BE185" s="238">
        <f>IF(N185="základní",J185,0)</f>
        <v>0</v>
      </c>
      <c r="BF185" s="238">
        <f>IF(N185="snížená",J185,0)</f>
        <v>0</v>
      </c>
      <c r="BG185" s="238">
        <f>IF(N185="zákl. přenesená",J185,0)</f>
        <v>0</v>
      </c>
      <c r="BH185" s="238">
        <f>IF(N185="sníž. přenesená",J185,0)</f>
        <v>0</v>
      </c>
      <c r="BI185" s="238">
        <f>IF(N185="nulová",J185,0)</f>
        <v>0</v>
      </c>
      <c r="BJ185" s="17" t="s">
        <v>83</v>
      </c>
      <c r="BK185" s="238">
        <f>ROUND(I185*H185,2)</f>
        <v>0</v>
      </c>
      <c r="BL185" s="17" t="s">
        <v>623</v>
      </c>
      <c r="BM185" s="237" t="s">
        <v>663</v>
      </c>
    </row>
    <row r="186" spans="1:65" s="2" customFormat="1" ht="21.75" customHeight="1">
      <c r="A186" s="38"/>
      <c r="B186" s="39"/>
      <c r="C186" s="226" t="s">
        <v>664</v>
      </c>
      <c r="D186" s="226" t="s">
        <v>148</v>
      </c>
      <c r="E186" s="227" t="s">
        <v>665</v>
      </c>
      <c r="F186" s="228" t="s">
        <v>666</v>
      </c>
      <c r="G186" s="229" t="s">
        <v>256</v>
      </c>
      <c r="H186" s="230">
        <v>12</v>
      </c>
      <c r="I186" s="231"/>
      <c r="J186" s="232">
        <f>ROUND(I186*H186,2)</f>
        <v>0</v>
      </c>
      <c r="K186" s="228" t="s">
        <v>152</v>
      </c>
      <c r="L186" s="44"/>
      <c r="M186" s="233" t="s">
        <v>1</v>
      </c>
      <c r="N186" s="234" t="s">
        <v>41</v>
      </c>
      <c r="O186" s="91"/>
      <c r="P186" s="235">
        <f>O186*H186</f>
        <v>0</v>
      </c>
      <c r="Q186" s="235">
        <v>0.0076</v>
      </c>
      <c r="R186" s="235">
        <f>Q186*H186</f>
        <v>0.0912</v>
      </c>
      <c r="S186" s="235">
        <v>0</v>
      </c>
      <c r="T186" s="236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7" t="s">
        <v>623</v>
      </c>
      <c r="AT186" s="237" t="s">
        <v>148</v>
      </c>
      <c r="AU186" s="237" t="s">
        <v>85</v>
      </c>
      <c r="AY186" s="17" t="s">
        <v>146</v>
      </c>
      <c r="BE186" s="238">
        <f>IF(N186="základní",J186,0)</f>
        <v>0</v>
      </c>
      <c r="BF186" s="238">
        <f>IF(N186="snížená",J186,0)</f>
        <v>0</v>
      </c>
      <c r="BG186" s="238">
        <f>IF(N186="zákl. přenesená",J186,0)</f>
        <v>0</v>
      </c>
      <c r="BH186" s="238">
        <f>IF(N186="sníž. přenesená",J186,0)</f>
        <v>0</v>
      </c>
      <c r="BI186" s="238">
        <f>IF(N186="nulová",J186,0)</f>
        <v>0</v>
      </c>
      <c r="BJ186" s="17" t="s">
        <v>83</v>
      </c>
      <c r="BK186" s="238">
        <f>ROUND(I186*H186,2)</f>
        <v>0</v>
      </c>
      <c r="BL186" s="17" t="s">
        <v>623</v>
      </c>
      <c r="BM186" s="237" t="s">
        <v>667</v>
      </c>
    </row>
    <row r="187" spans="1:65" s="2" customFormat="1" ht="24.15" customHeight="1">
      <c r="A187" s="38"/>
      <c r="B187" s="39"/>
      <c r="C187" s="226" t="s">
        <v>668</v>
      </c>
      <c r="D187" s="226" t="s">
        <v>148</v>
      </c>
      <c r="E187" s="227" t="s">
        <v>669</v>
      </c>
      <c r="F187" s="228" t="s">
        <v>670</v>
      </c>
      <c r="G187" s="229" t="s">
        <v>178</v>
      </c>
      <c r="H187" s="230">
        <v>70</v>
      </c>
      <c r="I187" s="231"/>
      <c r="J187" s="232">
        <f>ROUND(I187*H187,2)</f>
        <v>0</v>
      </c>
      <c r="K187" s="228" t="s">
        <v>152</v>
      </c>
      <c r="L187" s="44"/>
      <c r="M187" s="233" t="s">
        <v>1</v>
      </c>
      <c r="N187" s="234" t="s">
        <v>41</v>
      </c>
      <c r="O187" s="91"/>
      <c r="P187" s="235">
        <f>O187*H187</f>
        <v>0</v>
      </c>
      <c r="Q187" s="235">
        <v>0.0019</v>
      </c>
      <c r="R187" s="235">
        <f>Q187*H187</f>
        <v>0.133</v>
      </c>
      <c r="S187" s="235">
        <v>0</v>
      </c>
      <c r="T187" s="236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7" t="s">
        <v>623</v>
      </c>
      <c r="AT187" s="237" t="s">
        <v>148</v>
      </c>
      <c r="AU187" s="237" t="s">
        <v>85</v>
      </c>
      <c r="AY187" s="17" t="s">
        <v>146</v>
      </c>
      <c r="BE187" s="238">
        <f>IF(N187="základní",J187,0)</f>
        <v>0</v>
      </c>
      <c r="BF187" s="238">
        <f>IF(N187="snížená",J187,0)</f>
        <v>0</v>
      </c>
      <c r="BG187" s="238">
        <f>IF(N187="zákl. přenesená",J187,0)</f>
        <v>0</v>
      </c>
      <c r="BH187" s="238">
        <f>IF(N187="sníž. přenesená",J187,0)</f>
        <v>0</v>
      </c>
      <c r="BI187" s="238">
        <f>IF(N187="nulová",J187,0)</f>
        <v>0</v>
      </c>
      <c r="BJ187" s="17" t="s">
        <v>83</v>
      </c>
      <c r="BK187" s="238">
        <f>ROUND(I187*H187,2)</f>
        <v>0</v>
      </c>
      <c r="BL187" s="17" t="s">
        <v>623</v>
      </c>
      <c r="BM187" s="237" t="s">
        <v>671</v>
      </c>
    </row>
    <row r="188" spans="1:65" s="2" customFormat="1" ht="33" customHeight="1">
      <c r="A188" s="38"/>
      <c r="B188" s="39"/>
      <c r="C188" s="226" t="s">
        <v>672</v>
      </c>
      <c r="D188" s="226" t="s">
        <v>148</v>
      </c>
      <c r="E188" s="227" t="s">
        <v>673</v>
      </c>
      <c r="F188" s="228" t="s">
        <v>674</v>
      </c>
      <c r="G188" s="229" t="s">
        <v>288</v>
      </c>
      <c r="H188" s="230">
        <v>17.15</v>
      </c>
      <c r="I188" s="231"/>
      <c r="J188" s="232">
        <f>ROUND(I188*H188,2)</f>
        <v>0</v>
      </c>
      <c r="K188" s="228" t="s">
        <v>152</v>
      </c>
      <c r="L188" s="44"/>
      <c r="M188" s="233" t="s">
        <v>1</v>
      </c>
      <c r="N188" s="234" t="s">
        <v>41</v>
      </c>
      <c r="O188" s="91"/>
      <c r="P188" s="235">
        <f>O188*H188</f>
        <v>0</v>
      </c>
      <c r="Q188" s="235">
        <v>0</v>
      </c>
      <c r="R188" s="235">
        <f>Q188*H188</f>
        <v>0</v>
      </c>
      <c r="S188" s="235">
        <v>0</v>
      </c>
      <c r="T188" s="236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7" t="s">
        <v>623</v>
      </c>
      <c r="AT188" s="237" t="s">
        <v>148</v>
      </c>
      <c r="AU188" s="237" t="s">
        <v>85</v>
      </c>
      <c r="AY188" s="17" t="s">
        <v>146</v>
      </c>
      <c r="BE188" s="238">
        <f>IF(N188="základní",J188,0)</f>
        <v>0</v>
      </c>
      <c r="BF188" s="238">
        <f>IF(N188="snížená",J188,0)</f>
        <v>0</v>
      </c>
      <c r="BG188" s="238">
        <f>IF(N188="zákl. přenesená",J188,0)</f>
        <v>0</v>
      </c>
      <c r="BH188" s="238">
        <f>IF(N188="sníž. přenesená",J188,0)</f>
        <v>0</v>
      </c>
      <c r="BI188" s="238">
        <f>IF(N188="nulová",J188,0)</f>
        <v>0</v>
      </c>
      <c r="BJ188" s="17" t="s">
        <v>83</v>
      </c>
      <c r="BK188" s="238">
        <f>ROUND(I188*H188,2)</f>
        <v>0</v>
      </c>
      <c r="BL188" s="17" t="s">
        <v>623</v>
      </c>
      <c r="BM188" s="237" t="s">
        <v>675</v>
      </c>
    </row>
    <row r="189" spans="1:65" s="2" customFormat="1" ht="37.8" customHeight="1">
      <c r="A189" s="38"/>
      <c r="B189" s="39"/>
      <c r="C189" s="226" t="s">
        <v>676</v>
      </c>
      <c r="D189" s="226" t="s">
        <v>148</v>
      </c>
      <c r="E189" s="227" t="s">
        <v>677</v>
      </c>
      <c r="F189" s="228" t="s">
        <v>678</v>
      </c>
      <c r="G189" s="229" t="s">
        <v>288</v>
      </c>
      <c r="H189" s="230">
        <v>171.5</v>
      </c>
      <c r="I189" s="231"/>
      <c r="J189" s="232">
        <f>ROUND(I189*H189,2)</f>
        <v>0</v>
      </c>
      <c r="K189" s="228" t="s">
        <v>152</v>
      </c>
      <c r="L189" s="44"/>
      <c r="M189" s="233" t="s">
        <v>1</v>
      </c>
      <c r="N189" s="234" t="s">
        <v>41</v>
      </c>
      <c r="O189" s="91"/>
      <c r="P189" s="235">
        <f>O189*H189</f>
        <v>0</v>
      </c>
      <c r="Q189" s="235">
        <v>0</v>
      </c>
      <c r="R189" s="235">
        <f>Q189*H189</f>
        <v>0</v>
      </c>
      <c r="S189" s="235">
        <v>0</v>
      </c>
      <c r="T189" s="236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7" t="s">
        <v>623</v>
      </c>
      <c r="AT189" s="237" t="s">
        <v>148</v>
      </c>
      <c r="AU189" s="237" t="s">
        <v>85</v>
      </c>
      <c r="AY189" s="17" t="s">
        <v>146</v>
      </c>
      <c r="BE189" s="238">
        <f>IF(N189="základní",J189,0)</f>
        <v>0</v>
      </c>
      <c r="BF189" s="238">
        <f>IF(N189="snížená",J189,0)</f>
        <v>0</v>
      </c>
      <c r="BG189" s="238">
        <f>IF(N189="zákl. přenesená",J189,0)</f>
        <v>0</v>
      </c>
      <c r="BH189" s="238">
        <f>IF(N189="sníž. přenesená",J189,0)</f>
        <v>0</v>
      </c>
      <c r="BI189" s="238">
        <f>IF(N189="nulová",J189,0)</f>
        <v>0</v>
      </c>
      <c r="BJ189" s="17" t="s">
        <v>83</v>
      </c>
      <c r="BK189" s="238">
        <f>ROUND(I189*H189,2)</f>
        <v>0</v>
      </c>
      <c r="BL189" s="17" t="s">
        <v>623</v>
      </c>
      <c r="BM189" s="237" t="s">
        <v>679</v>
      </c>
    </row>
    <row r="190" spans="1:65" s="2" customFormat="1" ht="24.15" customHeight="1">
      <c r="A190" s="38"/>
      <c r="B190" s="39"/>
      <c r="C190" s="226" t="s">
        <v>680</v>
      </c>
      <c r="D190" s="226" t="s">
        <v>148</v>
      </c>
      <c r="E190" s="227" t="s">
        <v>681</v>
      </c>
      <c r="F190" s="228" t="s">
        <v>682</v>
      </c>
      <c r="G190" s="229" t="s">
        <v>186</v>
      </c>
      <c r="H190" s="230">
        <v>30.9</v>
      </c>
      <c r="I190" s="231"/>
      <c r="J190" s="232">
        <f>ROUND(I190*H190,2)</f>
        <v>0</v>
      </c>
      <c r="K190" s="228" t="s">
        <v>152</v>
      </c>
      <c r="L190" s="44"/>
      <c r="M190" s="233" t="s">
        <v>1</v>
      </c>
      <c r="N190" s="234" t="s">
        <v>41</v>
      </c>
      <c r="O190" s="91"/>
      <c r="P190" s="235">
        <f>O190*H190</f>
        <v>0</v>
      </c>
      <c r="Q190" s="235">
        <v>0</v>
      </c>
      <c r="R190" s="235">
        <f>Q190*H190</f>
        <v>0</v>
      </c>
      <c r="S190" s="235">
        <v>0</v>
      </c>
      <c r="T190" s="236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7" t="s">
        <v>623</v>
      </c>
      <c r="AT190" s="237" t="s">
        <v>148</v>
      </c>
      <c r="AU190" s="237" t="s">
        <v>85</v>
      </c>
      <c r="AY190" s="17" t="s">
        <v>146</v>
      </c>
      <c r="BE190" s="238">
        <f>IF(N190="základní",J190,0)</f>
        <v>0</v>
      </c>
      <c r="BF190" s="238">
        <f>IF(N190="snížená",J190,0)</f>
        <v>0</v>
      </c>
      <c r="BG190" s="238">
        <f>IF(N190="zákl. přenesená",J190,0)</f>
        <v>0</v>
      </c>
      <c r="BH190" s="238">
        <f>IF(N190="sníž. přenesená",J190,0)</f>
        <v>0</v>
      </c>
      <c r="BI190" s="238">
        <f>IF(N190="nulová",J190,0)</f>
        <v>0</v>
      </c>
      <c r="BJ190" s="17" t="s">
        <v>83</v>
      </c>
      <c r="BK190" s="238">
        <f>ROUND(I190*H190,2)</f>
        <v>0</v>
      </c>
      <c r="BL190" s="17" t="s">
        <v>623</v>
      </c>
      <c r="BM190" s="237" t="s">
        <v>683</v>
      </c>
    </row>
    <row r="191" spans="1:65" s="2" customFormat="1" ht="24.15" customHeight="1">
      <c r="A191" s="38"/>
      <c r="B191" s="39"/>
      <c r="C191" s="226" t="s">
        <v>684</v>
      </c>
      <c r="D191" s="226" t="s">
        <v>148</v>
      </c>
      <c r="E191" s="227" t="s">
        <v>685</v>
      </c>
      <c r="F191" s="228" t="s">
        <v>686</v>
      </c>
      <c r="G191" s="229" t="s">
        <v>178</v>
      </c>
      <c r="H191" s="230">
        <v>104</v>
      </c>
      <c r="I191" s="231"/>
      <c r="J191" s="232">
        <f>ROUND(I191*H191,2)</f>
        <v>0</v>
      </c>
      <c r="K191" s="228" t="s">
        <v>152</v>
      </c>
      <c r="L191" s="44"/>
      <c r="M191" s="233" t="s">
        <v>1</v>
      </c>
      <c r="N191" s="234" t="s">
        <v>41</v>
      </c>
      <c r="O191" s="91"/>
      <c r="P191" s="235">
        <f>O191*H191</f>
        <v>0</v>
      </c>
      <c r="Q191" s="235">
        <v>0</v>
      </c>
      <c r="R191" s="235">
        <f>Q191*H191</f>
        <v>0</v>
      </c>
      <c r="S191" s="235">
        <v>0</v>
      </c>
      <c r="T191" s="236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7" t="s">
        <v>623</v>
      </c>
      <c r="AT191" s="237" t="s">
        <v>148</v>
      </c>
      <c r="AU191" s="237" t="s">
        <v>85</v>
      </c>
      <c r="AY191" s="17" t="s">
        <v>146</v>
      </c>
      <c r="BE191" s="238">
        <f>IF(N191="základní",J191,0)</f>
        <v>0</v>
      </c>
      <c r="BF191" s="238">
        <f>IF(N191="snížená",J191,0)</f>
        <v>0</v>
      </c>
      <c r="BG191" s="238">
        <f>IF(N191="zákl. přenesená",J191,0)</f>
        <v>0</v>
      </c>
      <c r="BH191" s="238">
        <f>IF(N191="sníž. přenesená",J191,0)</f>
        <v>0</v>
      </c>
      <c r="BI191" s="238">
        <f>IF(N191="nulová",J191,0)</f>
        <v>0</v>
      </c>
      <c r="BJ191" s="17" t="s">
        <v>83</v>
      </c>
      <c r="BK191" s="238">
        <f>ROUND(I191*H191,2)</f>
        <v>0</v>
      </c>
      <c r="BL191" s="17" t="s">
        <v>623</v>
      </c>
      <c r="BM191" s="237" t="s">
        <v>687</v>
      </c>
    </row>
    <row r="192" spans="1:65" s="2" customFormat="1" ht="24.15" customHeight="1">
      <c r="A192" s="38"/>
      <c r="B192" s="39"/>
      <c r="C192" s="226" t="s">
        <v>688</v>
      </c>
      <c r="D192" s="226" t="s">
        <v>148</v>
      </c>
      <c r="E192" s="227" t="s">
        <v>689</v>
      </c>
      <c r="F192" s="228" t="s">
        <v>690</v>
      </c>
      <c r="G192" s="229" t="s">
        <v>178</v>
      </c>
      <c r="H192" s="230">
        <v>17</v>
      </c>
      <c r="I192" s="231"/>
      <c r="J192" s="232">
        <f>ROUND(I192*H192,2)</f>
        <v>0</v>
      </c>
      <c r="K192" s="228" t="s">
        <v>152</v>
      </c>
      <c r="L192" s="44"/>
      <c r="M192" s="233" t="s">
        <v>1</v>
      </c>
      <c r="N192" s="234" t="s">
        <v>41</v>
      </c>
      <c r="O192" s="91"/>
      <c r="P192" s="235">
        <f>O192*H192</f>
        <v>0</v>
      </c>
      <c r="Q192" s="235">
        <v>0</v>
      </c>
      <c r="R192" s="235">
        <f>Q192*H192</f>
        <v>0</v>
      </c>
      <c r="S192" s="235">
        <v>0</v>
      </c>
      <c r="T192" s="236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7" t="s">
        <v>623</v>
      </c>
      <c r="AT192" s="237" t="s">
        <v>148</v>
      </c>
      <c r="AU192" s="237" t="s">
        <v>85</v>
      </c>
      <c r="AY192" s="17" t="s">
        <v>146</v>
      </c>
      <c r="BE192" s="238">
        <f>IF(N192="základní",J192,0)</f>
        <v>0</v>
      </c>
      <c r="BF192" s="238">
        <f>IF(N192="snížená",J192,0)</f>
        <v>0</v>
      </c>
      <c r="BG192" s="238">
        <f>IF(N192="zákl. přenesená",J192,0)</f>
        <v>0</v>
      </c>
      <c r="BH192" s="238">
        <f>IF(N192="sníž. přenesená",J192,0)</f>
        <v>0</v>
      </c>
      <c r="BI192" s="238">
        <f>IF(N192="nulová",J192,0)</f>
        <v>0</v>
      </c>
      <c r="BJ192" s="17" t="s">
        <v>83</v>
      </c>
      <c r="BK192" s="238">
        <f>ROUND(I192*H192,2)</f>
        <v>0</v>
      </c>
      <c r="BL192" s="17" t="s">
        <v>623</v>
      </c>
      <c r="BM192" s="237" t="s">
        <v>691</v>
      </c>
    </row>
    <row r="193" spans="1:65" s="2" customFormat="1" ht="24.15" customHeight="1">
      <c r="A193" s="38"/>
      <c r="B193" s="39"/>
      <c r="C193" s="226" t="s">
        <v>692</v>
      </c>
      <c r="D193" s="226" t="s">
        <v>148</v>
      </c>
      <c r="E193" s="227" t="s">
        <v>693</v>
      </c>
      <c r="F193" s="228" t="s">
        <v>694</v>
      </c>
      <c r="G193" s="229" t="s">
        <v>288</v>
      </c>
      <c r="H193" s="230">
        <v>0.85</v>
      </c>
      <c r="I193" s="231"/>
      <c r="J193" s="232">
        <f>ROUND(I193*H193,2)</f>
        <v>0</v>
      </c>
      <c r="K193" s="228" t="s">
        <v>152</v>
      </c>
      <c r="L193" s="44"/>
      <c r="M193" s="233" t="s">
        <v>1</v>
      </c>
      <c r="N193" s="234" t="s">
        <v>41</v>
      </c>
      <c r="O193" s="91"/>
      <c r="P193" s="235">
        <f>O193*H193</f>
        <v>0</v>
      </c>
      <c r="Q193" s="235">
        <v>0</v>
      </c>
      <c r="R193" s="235">
        <f>Q193*H193</f>
        <v>0</v>
      </c>
      <c r="S193" s="235">
        <v>0</v>
      </c>
      <c r="T193" s="236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7" t="s">
        <v>623</v>
      </c>
      <c r="AT193" s="237" t="s">
        <v>148</v>
      </c>
      <c r="AU193" s="237" t="s">
        <v>85</v>
      </c>
      <c r="AY193" s="17" t="s">
        <v>146</v>
      </c>
      <c r="BE193" s="238">
        <f>IF(N193="základní",J193,0)</f>
        <v>0</v>
      </c>
      <c r="BF193" s="238">
        <f>IF(N193="snížená",J193,0)</f>
        <v>0</v>
      </c>
      <c r="BG193" s="238">
        <f>IF(N193="zákl. přenesená",J193,0)</f>
        <v>0</v>
      </c>
      <c r="BH193" s="238">
        <f>IF(N193="sníž. přenesená",J193,0)</f>
        <v>0</v>
      </c>
      <c r="BI193" s="238">
        <f>IF(N193="nulová",J193,0)</f>
        <v>0</v>
      </c>
      <c r="BJ193" s="17" t="s">
        <v>83</v>
      </c>
      <c r="BK193" s="238">
        <f>ROUND(I193*H193,2)</f>
        <v>0</v>
      </c>
      <c r="BL193" s="17" t="s">
        <v>623</v>
      </c>
      <c r="BM193" s="237" t="s">
        <v>695</v>
      </c>
    </row>
    <row r="194" spans="1:65" s="2" customFormat="1" ht="24.15" customHeight="1">
      <c r="A194" s="38"/>
      <c r="B194" s="39"/>
      <c r="C194" s="226" t="s">
        <v>696</v>
      </c>
      <c r="D194" s="226" t="s">
        <v>148</v>
      </c>
      <c r="E194" s="227" t="s">
        <v>697</v>
      </c>
      <c r="F194" s="228" t="s">
        <v>698</v>
      </c>
      <c r="G194" s="229" t="s">
        <v>151</v>
      </c>
      <c r="H194" s="230">
        <v>1.4</v>
      </c>
      <c r="I194" s="231"/>
      <c r="J194" s="232">
        <f>ROUND(I194*H194,2)</f>
        <v>0</v>
      </c>
      <c r="K194" s="228" t="s">
        <v>152</v>
      </c>
      <c r="L194" s="44"/>
      <c r="M194" s="233" t="s">
        <v>1</v>
      </c>
      <c r="N194" s="234" t="s">
        <v>41</v>
      </c>
      <c r="O194" s="91"/>
      <c r="P194" s="235">
        <f>O194*H194</f>
        <v>0</v>
      </c>
      <c r="Q194" s="235">
        <v>0.00116</v>
      </c>
      <c r="R194" s="235">
        <f>Q194*H194</f>
        <v>0.001624</v>
      </c>
      <c r="S194" s="235">
        <v>0</v>
      </c>
      <c r="T194" s="236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7" t="s">
        <v>623</v>
      </c>
      <c r="AT194" s="237" t="s">
        <v>148</v>
      </c>
      <c r="AU194" s="237" t="s">
        <v>85</v>
      </c>
      <c r="AY194" s="17" t="s">
        <v>146</v>
      </c>
      <c r="BE194" s="238">
        <f>IF(N194="základní",J194,0)</f>
        <v>0</v>
      </c>
      <c r="BF194" s="238">
        <f>IF(N194="snížená",J194,0)</f>
        <v>0</v>
      </c>
      <c r="BG194" s="238">
        <f>IF(N194="zákl. přenesená",J194,0)</f>
        <v>0</v>
      </c>
      <c r="BH194" s="238">
        <f>IF(N194="sníž. přenesená",J194,0)</f>
        <v>0</v>
      </c>
      <c r="BI194" s="238">
        <f>IF(N194="nulová",J194,0)</f>
        <v>0</v>
      </c>
      <c r="BJ194" s="17" t="s">
        <v>83</v>
      </c>
      <c r="BK194" s="238">
        <f>ROUND(I194*H194,2)</f>
        <v>0</v>
      </c>
      <c r="BL194" s="17" t="s">
        <v>623</v>
      </c>
      <c r="BM194" s="237" t="s">
        <v>699</v>
      </c>
    </row>
    <row r="195" spans="1:65" s="2" customFormat="1" ht="24.15" customHeight="1">
      <c r="A195" s="38"/>
      <c r="B195" s="39"/>
      <c r="C195" s="226" t="s">
        <v>700</v>
      </c>
      <c r="D195" s="226" t="s">
        <v>148</v>
      </c>
      <c r="E195" s="227" t="s">
        <v>701</v>
      </c>
      <c r="F195" s="228" t="s">
        <v>702</v>
      </c>
      <c r="G195" s="229" t="s">
        <v>151</v>
      </c>
      <c r="H195" s="230">
        <v>1.4</v>
      </c>
      <c r="I195" s="231"/>
      <c r="J195" s="232">
        <f>ROUND(I195*H195,2)</f>
        <v>0</v>
      </c>
      <c r="K195" s="228" t="s">
        <v>152</v>
      </c>
      <c r="L195" s="44"/>
      <c r="M195" s="233" t="s">
        <v>1</v>
      </c>
      <c r="N195" s="234" t="s">
        <v>41</v>
      </c>
      <c r="O195" s="91"/>
      <c r="P195" s="235">
        <f>O195*H195</f>
        <v>0</v>
      </c>
      <c r="Q195" s="235">
        <v>0</v>
      </c>
      <c r="R195" s="235">
        <f>Q195*H195</f>
        <v>0</v>
      </c>
      <c r="S195" s="235">
        <v>0</v>
      </c>
      <c r="T195" s="236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7" t="s">
        <v>623</v>
      </c>
      <c r="AT195" s="237" t="s">
        <v>148</v>
      </c>
      <c r="AU195" s="237" t="s">
        <v>85</v>
      </c>
      <c r="AY195" s="17" t="s">
        <v>146</v>
      </c>
      <c r="BE195" s="238">
        <f>IF(N195="základní",J195,0)</f>
        <v>0</v>
      </c>
      <c r="BF195" s="238">
        <f>IF(N195="snížená",J195,0)</f>
        <v>0</v>
      </c>
      <c r="BG195" s="238">
        <f>IF(N195="zákl. přenesená",J195,0)</f>
        <v>0</v>
      </c>
      <c r="BH195" s="238">
        <f>IF(N195="sníž. přenesená",J195,0)</f>
        <v>0</v>
      </c>
      <c r="BI195" s="238">
        <f>IF(N195="nulová",J195,0)</f>
        <v>0</v>
      </c>
      <c r="BJ195" s="17" t="s">
        <v>83</v>
      </c>
      <c r="BK195" s="238">
        <f>ROUND(I195*H195,2)</f>
        <v>0</v>
      </c>
      <c r="BL195" s="17" t="s">
        <v>623</v>
      </c>
      <c r="BM195" s="237" t="s">
        <v>703</v>
      </c>
    </row>
    <row r="196" spans="1:65" s="2" customFormat="1" ht="16.5" customHeight="1">
      <c r="A196" s="38"/>
      <c r="B196" s="39"/>
      <c r="C196" s="267" t="s">
        <v>704</v>
      </c>
      <c r="D196" s="267" t="s">
        <v>230</v>
      </c>
      <c r="E196" s="268" t="s">
        <v>705</v>
      </c>
      <c r="F196" s="269" t="s">
        <v>706</v>
      </c>
      <c r="G196" s="270" t="s">
        <v>186</v>
      </c>
      <c r="H196" s="271">
        <v>7.65</v>
      </c>
      <c r="I196" s="272"/>
      <c r="J196" s="273">
        <f>ROUND(I196*H196,2)</f>
        <v>0</v>
      </c>
      <c r="K196" s="269" t="s">
        <v>152</v>
      </c>
      <c r="L196" s="274"/>
      <c r="M196" s="275" t="s">
        <v>1</v>
      </c>
      <c r="N196" s="276" t="s">
        <v>41</v>
      </c>
      <c r="O196" s="91"/>
      <c r="P196" s="235">
        <f>O196*H196</f>
        <v>0</v>
      </c>
      <c r="Q196" s="235">
        <v>1</v>
      </c>
      <c r="R196" s="235">
        <f>Q196*H196</f>
        <v>7.65</v>
      </c>
      <c r="S196" s="235">
        <v>0</v>
      </c>
      <c r="T196" s="236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7" t="s">
        <v>707</v>
      </c>
      <c r="AT196" s="237" t="s">
        <v>230</v>
      </c>
      <c r="AU196" s="237" t="s">
        <v>85</v>
      </c>
      <c r="AY196" s="17" t="s">
        <v>146</v>
      </c>
      <c r="BE196" s="238">
        <f>IF(N196="základní",J196,0)</f>
        <v>0</v>
      </c>
      <c r="BF196" s="238">
        <f>IF(N196="snížená",J196,0)</f>
        <v>0</v>
      </c>
      <c r="BG196" s="238">
        <f>IF(N196="zákl. přenesená",J196,0)</f>
        <v>0</v>
      </c>
      <c r="BH196" s="238">
        <f>IF(N196="sníž. přenesená",J196,0)</f>
        <v>0</v>
      </c>
      <c r="BI196" s="238">
        <f>IF(N196="nulová",J196,0)</f>
        <v>0</v>
      </c>
      <c r="BJ196" s="17" t="s">
        <v>83</v>
      </c>
      <c r="BK196" s="238">
        <f>ROUND(I196*H196,2)</f>
        <v>0</v>
      </c>
      <c r="BL196" s="17" t="s">
        <v>707</v>
      </c>
      <c r="BM196" s="237" t="s">
        <v>708</v>
      </c>
    </row>
    <row r="197" spans="1:65" s="2" customFormat="1" ht="24.15" customHeight="1">
      <c r="A197" s="38"/>
      <c r="B197" s="39"/>
      <c r="C197" s="226" t="s">
        <v>709</v>
      </c>
      <c r="D197" s="226" t="s">
        <v>148</v>
      </c>
      <c r="E197" s="227" t="s">
        <v>710</v>
      </c>
      <c r="F197" s="228" t="s">
        <v>711</v>
      </c>
      <c r="G197" s="229" t="s">
        <v>178</v>
      </c>
      <c r="H197" s="230">
        <v>104</v>
      </c>
      <c r="I197" s="231"/>
      <c r="J197" s="232">
        <f>ROUND(I197*H197,2)</f>
        <v>0</v>
      </c>
      <c r="K197" s="228" t="s">
        <v>152</v>
      </c>
      <c r="L197" s="44"/>
      <c r="M197" s="233" t="s">
        <v>1</v>
      </c>
      <c r="N197" s="234" t="s">
        <v>41</v>
      </c>
      <c r="O197" s="91"/>
      <c r="P197" s="235">
        <f>O197*H197</f>
        <v>0</v>
      </c>
      <c r="Q197" s="235">
        <v>0</v>
      </c>
      <c r="R197" s="235">
        <f>Q197*H197</f>
        <v>0</v>
      </c>
      <c r="S197" s="235">
        <v>0</v>
      </c>
      <c r="T197" s="236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7" t="s">
        <v>623</v>
      </c>
      <c r="AT197" s="237" t="s">
        <v>148</v>
      </c>
      <c r="AU197" s="237" t="s">
        <v>85</v>
      </c>
      <c r="AY197" s="17" t="s">
        <v>146</v>
      </c>
      <c r="BE197" s="238">
        <f>IF(N197="základní",J197,0)</f>
        <v>0</v>
      </c>
      <c r="BF197" s="238">
        <f>IF(N197="snížená",J197,0)</f>
        <v>0</v>
      </c>
      <c r="BG197" s="238">
        <f>IF(N197="zákl. přenesená",J197,0)</f>
        <v>0</v>
      </c>
      <c r="BH197" s="238">
        <f>IF(N197="sníž. přenesená",J197,0)</f>
        <v>0</v>
      </c>
      <c r="BI197" s="238">
        <f>IF(N197="nulová",J197,0)</f>
        <v>0</v>
      </c>
      <c r="BJ197" s="17" t="s">
        <v>83</v>
      </c>
      <c r="BK197" s="238">
        <f>ROUND(I197*H197,2)</f>
        <v>0</v>
      </c>
      <c r="BL197" s="17" t="s">
        <v>623</v>
      </c>
      <c r="BM197" s="237" t="s">
        <v>712</v>
      </c>
    </row>
    <row r="198" spans="1:65" s="2" customFormat="1" ht="16.5" customHeight="1">
      <c r="A198" s="38"/>
      <c r="B198" s="39"/>
      <c r="C198" s="226" t="s">
        <v>713</v>
      </c>
      <c r="D198" s="226" t="s">
        <v>148</v>
      </c>
      <c r="E198" s="227" t="s">
        <v>714</v>
      </c>
      <c r="F198" s="228" t="s">
        <v>715</v>
      </c>
      <c r="G198" s="229" t="s">
        <v>178</v>
      </c>
      <c r="H198" s="230">
        <v>4</v>
      </c>
      <c r="I198" s="231"/>
      <c r="J198" s="232">
        <f>ROUND(I198*H198,2)</f>
        <v>0</v>
      </c>
      <c r="K198" s="228" t="s">
        <v>152</v>
      </c>
      <c r="L198" s="44"/>
      <c r="M198" s="233" t="s">
        <v>1</v>
      </c>
      <c r="N198" s="234" t="s">
        <v>41</v>
      </c>
      <c r="O198" s="91"/>
      <c r="P198" s="235">
        <f>O198*H198</f>
        <v>0</v>
      </c>
      <c r="Q198" s="235">
        <v>7E-05</v>
      </c>
      <c r="R198" s="235">
        <f>Q198*H198</f>
        <v>0.00028</v>
      </c>
      <c r="S198" s="235">
        <v>0</v>
      </c>
      <c r="T198" s="236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7" t="s">
        <v>623</v>
      </c>
      <c r="AT198" s="237" t="s">
        <v>148</v>
      </c>
      <c r="AU198" s="237" t="s">
        <v>85</v>
      </c>
      <c r="AY198" s="17" t="s">
        <v>146</v>
      </c>
      <c r="BE198" s="238">
        <f>IF(N198="základní",J198,0)</f>
        <v>0</v>
      </c>
      <c r="BF198" s="238">
        <f>IF(N198="snížená",J198,0)</f>
        <v>0</v>
      </c>
      <c r="BG198" s="238">
        <f>IF(N198="zákl. přenesená",J198,0)</f>
        <v>0</v>
      </c>
      <c r="BH198" s="238">
        <f>IF(N198="sníž. přenesená",J198,0)</f>
        <v>0</v>
      </c>
      <c r="BI198" s="238">
        <f>IF(N198="nulová",J198,0)</f>
        <v>0</v>
      </c>
      <c r="BJ198" s="17" t="s">
        <v>83</v>
      </c>
      <c r="BK198" s="238">
        <f>ROUND(I198*H198,2)</f>
        <v>0</v>
      </c>
      <c r="BL198" s="17" t="s">
        <v>623</v>
      </c>
      <c r="BM198" s="237" t="s">
        <v>716</v>
      </c>
    </row>
    <row r="199" spans="1:65" s="2" customFormat="1" ht="24.15" customHeight="1">
      <c r="A199" s="38"/>
      <c r="B199" s="39"/>
      <c r="C199" s="267" t="s">
        <v>717</v>
      </c>
      <c r="D199" s="267" t="s">
        <v>230</v>
      </c>
      <c r="E199" s="268" t="s">
        <v>718</v>
      </c>
      <c r="F199" s="269" t="s">
        <v>719</v>
      </c>
      <c r="G199" s="270" t="s">
        <v>178</v>
      </c>
      <c r="H199" s="271">
        <v>104</v>
      </c>
      <c r="I199" s="272"/>
      <c r="J199" s="273">
        <f>ROUND(I199*H199,2)</f>
        <v>0</v>
      </c>
      <c r="K199" s="269" t="s">
        <v>1</v>
      </c>
      <c r="L199" s="274"/>
      <c r="M199" s="275" t="s">
        <v>1</v>
      </c>
      <c r="N199" s="276" t="s">
        <v>41</v>
      </c>
      <c r="O199" s="91"/>
      <c r="P199" s="235">
        <f>O199*H199</f>
        <v>0</v>
      </c>
      <c r="Q199" s="235">
        <v>1E-05</v>
      </c>
      <c r="R199" s="235">
        <f>Q199*H199</f>
        <v>0.0010400000000000001</v>
      </c>
      <c r="S199" s="235">
        <v>0</v>
      </c>
      <c r="T199" s="236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7" t="s">
        <v>707</v>
      </c>
      <c r="AT199" s="237" t="s">
        <v>230</v>
      </c>
      <c r="AU199" s="237" t="s">
        <v>85</v>
      </c>
      <c r="AY199" s="17" t="s">
        <v>146</v>
      </c>
      <c r="BE199" s="238">
        <f>IF(N199="základní",J199,0)</f>
        <v>0</v>
      </c>
      <c r="BF199" s="238">
        <f>IF(N199="snížená",J199,0)</f>
        <v>0</v>
      </c>
      <c r="BG199" s="238">
        <f>IF(N199="zákl. přenesená",J199,0)</f>
        <v>0</v>
      </c>
      <c r="BH199" s="238">
        <f>IF(N199="sníž. přenesená",J199,0)</f>
        <v>0</v>
      </c>
      <c r="BI199" s="238">
        <f>IF(N199="nulová",J199,0)</f>
        <v>0</v>
      </c>
      <c r="BJ199" s="17" t="s">
        <v>83</v>
      </c>
      <c r="BK199" s="238">
        <f>ROUND(I199*H199,2)</f>
        <v>0</v>
      </c>
      <c r="BL199" s="17" t="s">
        <v>707</v>
      </c>
      <c r="BM199" s="237" t="s">
        <v>720</v>
      </c>
    </row>
    <row r="200" spans="1:65" s="2" customFormat="1" ht="24.15" customHeight="1">
      <c r="A200" s="38"/>
      <c r="B200" s="39"/>
      <c r="C200" s="226" t="s">
        <v>721</v>
      </c>
      <c r="D200" s="226" t="s">
        <v>148</v>
      </c>
      <c r="E200" s="227" t="s">
        <v>722</v>
      </c>
      <c r="F200" s="228" t="s">
        <v>723</v>
      </c>
      <c r="G200" s="229" t="s">
        <v>178</v>
      </c>
      <c r="H200" s="230">
        <v>104</v>
      </c>
      <c r="I200" s="231"/>
      <c r="J200" s="232">
        <f>ROUND(I200*H200,2)</f>
        <v>0</v>
      </c>
      <c r="K200" s="228" t="s">
        <v>152</v>
      </c>
      <c r="L200" s="44"/>
      <c r="M200" s="233" t="s">
        <v>1</v>
      </c>
      <c r="N200" s="234" t="s">
        <v>41</v>
      </c>
      <c r="O200" s="91"/>
      <c r="P200" s="235">
        <f>O200*H200</f>
        <v>0</v>
      </c>
      <c r="Q200" s="235">
        <v>0.108</v>
      </c>
      <c r="R200" s="235">
        <f>Q200*H200</f>
        <v>11.232</v>
      </c>
      <c r="S200" s="235">
        <v>0</v>
      </c>
      <c r="T200" s="236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7" t="s">
        <v>623</v>
      </c>
      <c r="AT200" s="237" t="s">
        <v>148</v>
      </c>
      <c r="AU200" s="237" t="s">
        <v>85</v>
      </c>
      <c r="AY200" s="17" t="s">
        <v>146</v>
      </c>
      <c r="BE200" s="238">
        <f>IF(N200="základní",J200,0)</f>
        <v>0</v>
      </c>
      <c r="BF200" s="238">
        <f>IF(N200="snížená",J200,0)</f>
        <v>0</v>
      </c>
      <c r="BG200" s="238">
        <f>IF(N200="zákl. přenesená",J200,0)</f>
        <v>0</v>
      </c>
      <c r="BH200" s="238">
        <f>IF(N200="sníž. přenesená",J200,0)</f>
        <v>0</v>
      </c>
      <c r="BI200" s="238">
        <f>IF(N200="nulová",J200,0)</f>
        <v>0</v>
      </c>
      <c r="BJ200" s="17" t="s">
        <v>83</v>
      </c>
      <c r="BK200" s="238">
        <f>ROUND(I200*H200,2)</f>
        <v>0</v>
      </c>
      <c r="BL200" s="17" t="s">
        <v>623</v>
      </c>
      <c r="BM200" s="237" t="s">
        <v>724</v>
      </c>
    </row>
    <row r="201" spans="1:65" s="2" customFormat="1" ht="33" customHeight="1">
      <c r="A201" s="38"/>
      <c r="B201" s="39"/>
      <c r="C201" s="226" t="s">
        <v>725</v>
      </c>
      <c r="D201" s="226" t="s">
        <v>148</v>
      </c>
      <c r="E201" s="227" t="s">
        <v>726</v>
      </c>
      <c r="F201" s="228" t="s">
        <v>727</v>
      </c>
      <c r="G201" s="229" t="s">
        <v>178</v>
      </c>
      <c r="H201" s="230">
        <v>17</v>
      </c>
      <c r="I201" s="231"/>
      <c r="J201" s="232">
        <f>ROUND(I201*H201,2)</f>
        <v>0</v>
      </c>
      <c r="K201" s="228" t="s">
        <v>152</v>
      </c>
      <c r="L201" s="44"/>
      <c r="M201" s="233" t="s">
        <v>1</v>
      </c>
      <c r="N201" s="234" t="s">
        <v>41</v>
      </c>
      <c r="O201" s="91"/>
      <c r="P201" s="235">
        <f>O201*H201</f>
        <v>0</v>
      </c>
      <c r="Q201" s="235">
        <v>0.22563</v>
      </c>
      <c r="R201" s="235">
        <f>Q201*H201</f>
        <v>3.8357099999999997</v>
      </c>
      <c r="S201" s="235">
        <v>0</v>
      </c>
      <c r="T201" s="236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7" t="s">
        <v>623</v>
      </c>
      <c r="AT201" s="237" t="s">
        <v>148</v>
      </c>
      <c r="AU201" s="237" t="s">
        <v>85</v>
      </c>
      <c r="AY201" s="17" t="s">
        <v>146</v>
      </c>
      <c r="BE201" s="238">
        <f>IF(N201="základní",J201,0)</f>
        <v>0</v>
      </c>
      <c r="BF201" s="238">
        <f>IF(N201="snížená",J201,0)</f>
        <v>0</v>
      </c>
      <c r="BG201" s="238">
        <f>IF(N201="zákl. přenesená",J201,0)</f>
        <v>0</v>
      </c>
      <c r="BH201" s="238">
        <f>IF(N201="sníž. přenesená",J201,0)</f>
        <v>0</v>
      </c>
      <c r="BI201" s="238">
        <f>IF(N201="nulová",J201,0)</f>
        <v>0</v>
      </c>
      <c r="BJ201" s="17" t="s">
        <v>83</v>
      </c>
      <c r="BK201" s="238">
        <f>ROUND(I201*H201,2)</f>
        <v>0</v>
      </c>
      <c r="BL201" s="17" t="s">
        <v>623</v>
      </c>
      <c r="BM201" s="237" t="s">
        <v>728</v>
      </c>
    </row>
    <row r="202" spans="1:65" s="2" customFormat="1" ht="24.15" customHeight="1">
      <c r="A202" s="38"/>
      <c r="B202" s="39"/>
      <c r="C202" s="226" t="s">
        <v>729</v>
      </c>
      <c r="D202" s="226" t="s">
        <v>148</v>
      </c>
      <c r="E202" s="227" t="s">
        <v>730</v>
      </c>
      <c r="F202" s="228" t="s">
        <v>731</v>
      </c>
      <c r="G202" s="229" t="s">
        <v>186</v>
      </c>
      <c r="H202" s="230">
        <v>51</v>
      </c>
      <c r="I202" s="231"/>
      <c r="J202" s="232">
        <f>ROUND(I202*H202,2)</f>
        <v>0</v>
      </c>
      <c r="K202" s="228" t="s">
        <v>152</v>
      </c>
      <c r="L202" s="44"/>
      <c r="M202" s="233" t="s">
        <v>1</v>
      </c>
      <c r="N202" s="234" t="s">
        <v>41</v>
      </c>
      <c r="O202" s="91"/>
      <c r="P202" s="235">
        <f>O202*H202</f>
        <v>0</v>
      </c>
      <c r="Q202" s="235">
        <v>0</v>
      </c>
      <c r="R202" s="235">
        <f>Q202*H202</f>
        <v>0</v>
      </c>
      <c r="S202" s="235">
        <v>0</v>
      </c>
      <c r="T202" s="236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7" t="s">
        <v>623</v>
      </c>
      <c r="AT202" s="237" t="s">
        <v>148</v>
      </c>
      <c r="AU202" s="237" t="s">
        <v>85</v>
      </c>
      <c r="AY202" s="17" t="s">
        <v>146</v>
      </c>
      <c r="BE202" s="238">
        <f>IF(N202="základní",J202,0)</f>
        <v>0</v>
      </c>
      <c r="BF202" s="238">
        <f>IF(N202="snížená",J202,0)</f>
        <v>0</v>
      </c>
      <c r="BG202" s="238">
        <f>IF(N202="zákl. přenesená",J202,0)</f>
        <v>0</v>
      </c>
      <c r="BH202" s="238">
        <f>IF(N202="sníž. přenesená",J202,0)</f>
        <v>0</v>
      </c>
      <c r="BI202" s="238">
        <f>IF(N202="nulová",J202,0)</f>
        <v>0</v>
      </c>
      <c r="BJ202" s="17" t="s">
        <v>83</v>
      </c>
      <c r="BK202" s="238">
        <f>ROUND(I202*H202,2)</f>
        <v>0</v>
      </c>
      <c r="BL202" s="17" t="s">
        <v>623</v>
      </c>
      <c r="BM202" s="237" t="s">
        <v>732</v>
      </c>
    </row>
    <row r="203" spans="1:65" s="2" customFormat="1" ht="33" customHeight="1">
      <c r="A203" s="38"/>
      <c r="B203" s="39"/>
      <c r="C203" s="226" t="s">
        <v>733</v>
      </c>
      <c r="D203" s="226" t="s">
        <v>148</v>
      </c>
      <c r="E203" s="227" t="s">
        <v>734</v>
      </c>
      <c r="F203" s="228" t="s">
        <v>735</v>
      </c>
      <c r="G203" s="229" t="s">
        <v>186</v>
      </c>
      <c r="H203" s="230">
        <v>5.1</v>
      </c>
      <c r="I203" s="231"/>
      <c r="J203" s="232">
        <f>ROUND(I203*H203,2)</f>
        <v>0</v>
      </c>
      <c r="K203" s="228" t="s">
        <v>152</v>
      </c>
      <c r="L203" s="44"/>
      <c r="M203" s="233" t="s">
        <v>1</v>
      </c>
      <c r="N203" s="234" t="s">
        <v>41</v>
      </c>
      <c r="O203" s="91"/>
      <c r="P203" s="235">
        <f>O203*H203</f>
        <v>0</v>
      </c>
      <c r="Q203" s="235">
        <v>0</v>
      </c>
      <c r="R203" s="235">
        <f>Q203*H203</f>
        <v>0</v>
      </c>
      <c r="S203" s="235">
        <v>0</v>
      </c>
      <c r="T203" s="236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7" t="s">
        <v>623</v>
      </c>
      <c r="AT203" s="237" t="s">
        <v>148</v>
      </c>
      <c r="AU203" s="237" t="s">
        <v>85</v>
      </c>
      <c r="AY203" s="17" t="s">
        <v>146</v>
      </c>
      <c r="BE203" s="238">
        <f>IF(N203="základní",J203,0)</f>
        <v>0</v>
      </c>
      <c r="BF203" s="238">
        <f>IF(N203="snížená",J203,0)</f>
        <v>0</v>
      </c>
      <c r="BG203" s="238">
        <f>IF(N203="zákl. přenesená",J203,0)</f>
        <v>0</v>
      </c>
      <c r="BH203" s="238">
        <f>IF(N203="sníž. přenesená",J203,0)</f>
        <v>0</v>
      </c>
      <c r="BI203" s="238">
        <f>IF(N203="nulová",J203,0)</f>
        <v>0</v>
      </c>
      <c r="BJ203" s="17" t="s">
        <v>83</v>
      </c>
      <c r="BK203" s="238">
        <f>ROUND(I203*H203,2)</f>
        <v>0</v>
      </c>
      <c r="BL203" s="17" t="s">
        <v>623</v>
      </c>
      <c r="BM203" s="237" t="s">
        <v>736</v>
      </c>
    </row>
    <row r="204" spans="1:65" s="2" customFormat="1" ht="24.15" customHeight="1">
      <c r="A204" s="38"/>
      <c r="B204" s="39"/>
      <c r="C204" s="226" t="s">
        <v>737</v>
      </c>
      <c r="D204" s="226" t="s">
        <v>148</v>
      </c>
      <c r="E204" s="227" t="s">
        <v>738</v>
      </c>
      <c r="F204" s="228" t="s">
        <v>739</v>
      </c>
      <c r="G204" s="229" t="s">
        <v>256</v>
      </c>
      <c r="H204" s="230">
        <v>5</v>
      </c>
      <c r="I204" s="231"/>
      <c r="J204" s="232">
        <f>ROUND(I204*H204,2)</f>
        <v>0</v>
      </c>
      <c r="K204" s="228" t="s">
        <v>740</v>
      </c>
      <c r="L204" s="44"/>
      <c r="M204" s="233" t="s">
        <v>1</v>
      </c>
      <c r="N204" s="234" t="s">
        <v>41</v>
      </c>
      <c r="O204" s="91"/>
      <c r="P204" s="235">
        <f>O204*H204</f>
        <v>0</v>
      </c>
      <c r="Q204" s="235">
        <v>0</v>
      </c>
      <c r="R204" s="235">
        <f>Q204*H204</f>
        <v>0</v>
      </c>
      <c r="S204" s="235">
        <v>0</v>
      </c>
      <c r="T204" s="236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7" t="s">
        <v>623</v>
      </c>
      <c r="AT204" s="237" t="s">
        <v>148</v>
      </c>
      <c r="AU204" s="237" t="s">
        <v>85</v>
      </c>
      <c r="AY204" s="17" t="s">
        <v>146</v>
      </c>
      <c r="BE204" s="238">
        <f>IF(N204="základní",J204,0)</f>
        <v>0</v>
      </c>
      <c r="BF204" s="238">
        <f>IF(N204="snížená",J204,0)</f>
        <v>0</v>
      </c>
      <c r="BG204" s="238">
        <f>IF(N204="zákl. přenesená",J204,0)</f>
        <v>0</v>
      </c>
      <c r="BH204" s="238">
        <f>IF(N204="sníž. přenesená",J204,0)</f>
        <v>0</v>
      </c>
      <c r="BI204" s="238">
        <f>IF(N204="nulová",J204,0)</f>
        <v>0</v>
      </c>
      <c r="BJ204" s="17" t="s">
        <v>83</v>
      </c>
      <c r="BK204" s="238">
        <f>ROUND(I204*H204,2)</f>
        <v>0</v>
      </c>
      <c r="BL204" s="17" t="s">
        <v>623</v>
      </c>
      <c r="BM204" s="237" t="s">
        <v>741</v>
      </c>
    </row>
    <row r="205" spans="1:65" s="2" customFormat="1" ht="24.15" customHeight="1">
      <c r="A205" s="38"/>
      <c r="B205" s="39"/>
      <c r="C205" s="226" t="s">
        <v>742</v>
      </c>
      <c r="D205" s="226" t="s">
        <v>148</v>
      </c>
      <c r="E205" s="227" t="s">
        <v>743</v>
      </c>
      <c r="F205" s="228" t="s">
        <v>744</v>
      </c>
      <c r="G205" s="229" t="s">
        <v>745</v>
      </c>
      <c r="H205" s="230">
        <v>5</v>
      </c>
      <c r="I205" s="231"/>
      <c r="J205" s="232">
        <f>ROUND(I205*H205,2)</f>
        <v>0</v>
      </c>
      <c r="K205" s="228" t="s">
        <v>1</v>
      </c>
      <c r="L205" s="44"/>
      <c r="M205" s="233" t="s">
        <v>1</v>
      </c>
      <c r="N205" s="234" t="s">
        <v>41</v>
      </c>
      <c r="O205" s="91"/>
      <c r="P205" s="235">
        <f>O205*H205</f>
        <v>0</v>
      </c>
      <c r="Q205" s="235">
        <v>0</v>
      </c>
      <c r="R205" s="235">
        <f>Q205*H205</f>
        <v>0</v>
      </c>
      <c r="S205" s="235">
        <v>0</v>
      </c>
      <c r="T205" s="236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7" t="s">
        <v>623</v>
      </c>
      <c r="AT205" s="237" t="s">
        <v>148</v>
      </c>
      <c r="AU205" s="237" t="s">
        <v>85</v>
      </c>
      <c r="AY205" s="17" t="s">
        <v>146</v>
      </c>
      <c r="BE205" s="238">
        <f>IF(N205="základní",J205,0)</f>
        <v>0</v>
      </c>
      <c r="BF205" s="238">
        <f>IF(N205="snížená",J205,0)</f>
        <v>0</v>
      </c>
      <c r="BG205" s="238">
        <f>IF(N205="zákl. přenesená",J205,0)</f>
        <v>0</v>
      </c>
      <c r="BH205" s="238">
        <f>IF(N205="sníž. přenesená",J205,0)</f>
        <v>0</v>
      </c>
      <c r="BI205" s="238">
        <f>IF(N205="nulová",J205,0)</f>
        <v>0</v>
      </c>
      <c r="BJ205" s="17" t="s">
        <v>83</v>
      </c>
      <c r="BK205" s="238">
        <f>ROUND(I205*H205,2)</f>
        <v>0</v>
      </c>
      <c r="BL205" s="17" t="s">
        <v>623</v>
      </c>
      <c r="BM205" s="237" t="s">
        <v>746</v>
      </c>
    </row>
    <row r="206" spans="1:63" s="12" customFormat="1" ht="25.9" customHeight="1">
      <c r="A206" s="12"/>
      <c r="B206" s="210"/>
      <c r="C206" s="211"/>
      <c r="D206" s="212" t="s">
        <v>75</v>
      </c>
      <c r="E206" s="213" t="s">
        <v>747</v>
      </c>
      <c r="F206" s="213" t="s">
        <v>748</v>
      </c>
      <c r="G206" s="211"/>
      <c r="H206" s="211"/>
      <c r="I206" s="214"/>
      <c r="J206" s="215">
        <f>BK206</f>
        <v>0</v>
      </c>
      <c r="K206" s="211"/>
      <c r="L206" s="216"/>
      <c r="M206" s="217"/>
      <c r="N206" s="218"/>
      <c r="O206" s="218"/>
      <c r="P206" s="219">
        <f>SUM(P207:P208)</f>
        <v>0</v>
      </c>
      <c r="Q206" s="218"/>
      <c r="R206" s="219">
        <f>SUM(R207:R208)</f>
        <v>0</v>
      </c>
      <c r="S206" s="218"/>
      <c r="T206" s="220">
        <f>SUM(T207:T208)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21" t="s">
        <v>153</v>
      </c>
      <c r="AT206" s="222" t="s">
        <v>75</v>
      </c>
      <c r="AU206" s="222" t="s">
        <v>76</v>
      </c>
      <c r="AY206" s="221" t="s">
        <v>146</v>
      </c>
      <c r="BK206" s="223">
        <f>SUM(BK207:BK208)</f>
        <v>0</v>
      </c>
    </row>
    <row r="207" spans="1:65" s="2" customFormat="1" ht="24.15" customHeight="1">
      <c r="A207" s="38"/>
      <c r="B207" s="39"/>
      <c r="C207" s="226" t="s">
        <v>749</v>
      </c>
      <c r="D207" s="226" t="s">
        <v>148</v>
      </c>
      <c r="E207" s="227" t="s">
        <v>750</v>
      </c>
      <c r="F207" s="228" t="s">
        <v>751</v>
      </c>
      <c r="G207" s="229" t="s">
        <v>752</v>
      </c>
      <c r="H207" s="230">
        <v>2</v>
      </c>
      <c r="I207" s="231"/>
      <c r="J207" s="232">
        <f>ROUND(I207*H207,2)</f>
        <v>0</v>
      </c>
      <c r="K207" s="228" t="s">
        <v>1</v>
      </c>
      <c r="L207" s="44"/>
      <c r="M207" s="233" t="s">
        <v>1</v>
      </c>
      <c r="N207" s="234" t="s">
        <v>41</v>
      </c>
      <c r="O207" s="91"/>
      <c r="P207" s="235">
        <f>O207*H207</f>
        <v>0</v>
      </c>
      <c r="Q207" s="235">
        <v>0</v>
      </c>
      <c r="R207" s="235">
        <f>Q207*H207</f>
        <v>0</v>
      </c>
      <c r="S207" s="235">
        <v>0</v>
      </c>
      <c r="T207" s="236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7" t="s">
        <v>753</v>
      </c>
      <c r="AT207" s="237" t="s">
        <v>148</v>
      </c>
      <c r="AU207" s="237" t="s">
        <v>83</v>
      </c>
      <c r="AY207" s="17" t="s">
        <v>146</v>
      </c>
      <c r="BE207" s="238">
        <f>IF(N207="základní",J207,0)</f>
        <v>0</v>
      </c>
      <c r="BF207" s="238">
        <f>IF(N207="snížená",J207,0)</f>
        <v>0</v>
      </c>
      <c r="BG207" s="238">
        <f>IF(N207="zákl. přenesená",J207,0)</f>
        <v>0</v>
      </c>
      <c r="BH207" s="238">
        <f>IF(N207="sníž. přenesená",J207,0)</f>
        <v>0</v>
      </c>
      <c r="BI207" s="238">
        <f>IF(N207="nulová",J207,0)</f>
        <v>0</v>
      </c>
      <c r="BJ207" s="17" t="s">
        <v>83</v>
      </c>
      <c r="BK207" s="238">
        <f>ROUND(I207*H207,2)</f>
        <v>0</v>
      </c>
      <c r="BL207" s="17" t="s">
        <v>753</v>
      </c>
      <c r="BM207" s="237" t="s">
        <v>754</v>
      </c>
    </row>
    <row r="208" spans="1:65" s="2" customFormat="1" ht="16.5" customHeight="1">
      <c r="A208" s="38"/>
      <c r="B208" s="39"/>
      <c r="C208" s="226" t="s">
        <v>755</v>
      </c>
      <c r="D208" s="226" t="s">
        <v>148</v>
      </c>
      <c r="E208" s="227" t="s">
        <v>756</v>
      </c>
      <c r="F208" s="228" t="s">
        <v>757</v>
      </c>
      <c r="G208" s="229" t="s">
        <v>752</v>
      </c>
      <c r="H208" s="230">
        <v>10</v>
      </c>
      <c r="I208" s="231"/>
      <c r="J208" s="232">
        <f>ROUND(I208*H208,2)</f>
        <v>0</v>
      </c>
      <c r="K208" s="228" t="s">
        <v>1</v>
      </c>
      <c r="L208" s="44"/>
      <c r="M208" s="233" t="s">
        <v>1</v>
      </c>
      <c r="N208" s="234" t="s">
        <v>41</v>
      </c>
      <c r="O208" s="91"/>
      <c r="P208" s="235">
        <f>O208*H208</f>
        <v>0</v>
      </c>
      <c r="Q208" s="235">
        <v>0</v>
      </c>
      <c r="R208" s="235">
        <f>Q208*H208</f>
        <v>0</v>
      </c>
      <c r="S208" s="235">
        <v>0</v>
      </c>
      <c r="T208" s="236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7" t="s">
        <v>753</v>
      </c>
      <c r="AT208" s="237" t="s">
        <v>148</v>
      </c>
      <c r="AU208" s="237" t="s">
        <v>83</v>
      </c>
      <c r="AY208" s="17" t="s">
        <v>146</v>
      </c>
      <c r="BE208" s="238">
        <f>IF(N208="základní",J208,0)</f>
        <v>0</v>
      </c>
      <c r="BF208" s="238">
        <f>IF(N208="snížená",J208,0)</f>
        <v>0</v>
      </c>
      <c r="BG208" s="238">
        <f>IF(N208="zákl. přenesená",J208,0)</f>
        <v>0</v>
      </c>
      <c r="BH208" s="238">
        <f>IF(N208="sníž. přenesená",J208,0)</f>
        <v>0</v>
      </c>
      <c r="BI208" s="238">
        <f>IF(N208="nulová",J208,0)</f>
        <v>0</v>
      </c>
      <c r="BJ208" s="17" t="s">
        <v>83</v>
      </c>
      <c r="BK208" s="238">
        <f>ROUND(I208*H208,2)</f>
        <v>0</v>
      </c>
      <c r="BL208" s="17" t="s">
        <v>753</v>
      </c>
      <c r="BM208" s="237" t="s">
        <v>758</v>
      </c>
    </row>
    <row r="209" spans="1:63" s="12" customFormat="1" ht="25.9" customHeight="1">
      <c r="A209" s="12"/>
      <c r="B209" s="210"/>
      <c r="C209" s="211"/>
      <c r="D209" s="212" t="s">
        <v>75</v>
      </c>
      <c r="E209" s="213" t="s">
        <v>759</v>
      </c>
      <c r="F209" s="213" t="s">
        <v>759</v>
      </c>
      <c r="G209" s="211"/>
      <c r="H209" s="211"/>
      <c r="I209" s="214"/>
      <c r="J209" s="215">
        <f>BK209</f>
        <v>0</v>
      </c>
      <c r="K209" s="211"/>
      <c r="L209" s="216"/>
      <c r="M209" s="217"/>
      <c r="N209" s="218"/>
      <c r="O209" s="218"/>
      <c r="P209" s="219">
        <f>P210</f>
        <v>0</v>
      </c>
      <c r="Q209" s="218"/>
      <c r="R209" s="219">
        <f>R210</f>
        <v>0</v>
      </c>
      <c r="S209" s="218"/>
      <c r="T209" s="220">
        <f>T210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21" t="s">
        <v>153</v>
      </c>
      <c r="AT209" s="222" t="s">
        <v>75</v>
      </c>
      <c r="AU209" s="222" t="s">
        <v>76</v>
      </c>
      <c r="AY209" s="221" t="s">
        <v>146</v>
      </c>
      <c r="BK209" s="223">
        <f>BK210</f>
        <v>0</v>
      </c>
    </row>
    <row r="210" spans="1:63" s="12" customFormat="1" ht="22.8" customHeight="1">
      <c r="A210" s="12"/>
      <c r="B210" s="210"/>
      <c r="C210" s="211"/>
      <c r="D210" s="212" t="s">
        <v>75</v>
      </c>
      <c r="E210" s="224" t="s">
        <v>760</v>
      </c>
      <c r="F210" s="224" t="s">
        <v>761</v>
      </c>
      <c r="G210" s="211"/>
      <c r="H210" s="211"/>
      <c r="I210" s="214"/>
      <c r="J210" s="225">
        <f>BK210</f>
        <v>0</v>
      </c>
      <c r="K210" s="211"/>
      <c r="L210" s="216"/>
      <c r="M210" s="217"/>
      <c r="N210" s="218"/>
      <c r="O210" s="218"/>
      <c r="P210" s="219">
        <f>P211</f>
        <v>0</v>
      </c>
      <c r="Q210" s="218"/>
      <c r="R210" s="219">
        <f>R211</f>
        <v>0</v>
      </c>
      <c r="S210" s="218"/>
      <c r="T210" s="220">
        <f>T211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21" t="s">
        <v>153</v>
      </c>
      <c r="AT210" s="222" t="s">
        <v>75</v>
      </c>
      <c r="AU210" s="222" t="s">
        <v>83</v>
      </c>
      <c r="AY210" s="221" t="s">
        <v>146</v>
      </c>
      <c r="BK210" s="223">
        <f>BK211</f>
        <v>0</v>
      </c>
    </row>
    <row r="211" spans="1:65" s="2" customFormat="1" ht="16.5" customHeight="1">
      <c r="A211" s="38"/>
      <c r="B211" s="39"/>
      <c r="C211" s="226" t="s">
        <v>762</v>
      </c>
      <c r="D211" s="226" t="s">
        <v>148</v>
      </c>
      <c r="E211" s="227" t="s">
        <v>763</v>
      </c>
      <c r="F211" s="228" t="s">
        <v>764</v>
      </c>
      <c r="G211" s="229" t="s">
        <v>765</v>
      </c>
      <c r="H211" s="230">
        <v>1</v>
      </c>
      <c r="I211" s="231"/>
      <c r="J211" s="232">
        <f>ROUND(I211*H211,2)</f>
        <v>0</v>
      </c>
      <c r="K211" s="228" t="s">
        <v>1</v>
      </c>
      <c r="L211" s="44"/>
      <c r="M211" s="233" t="s">
        <v>1</v>
      </c>
      <c r="N211" s="234" t="s">
        <v>41</v>
      </c>
      <c r="O211" s="91"/>
      <c r="P211" s="235">
        <f>O211*H211</f>
        <v>0</v>
      </c>
      <c r="Q211" s="235">
        <v>0</v>
      </c>
      <c r="R211" s="235">
        <f>Q211*H211</f>
        <v>0</v>
      </c>
      <c r="S211" s="235">
        <v>0</v>
      </c>
      <c r="T211" s="236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7" t="s">
        <v>753</v>
      </c>
      <c r="AT211" s="237" t="s">
        <v>148</v>
      </c>
      <c r="AU211" s="237" t="s">
        <v>85</v>
      </c>
      <c r="AY211" s="17" t="s">
        <v>146</v>
      </c>
      <c r="BE211" s="238">
        <f>IF(N211="základní",J211,0)</f>
        <v>0</v>
      </c>
      <c r="BF211" s="238">
        <f>IF(N211="snížená",J211,0)</f>
        <v>0</v>
      </c>
      <c r="BG211" s="238">
        <f>IF(N211="zákl. přenesená",J211,0)</f>
        <v>0</v>
      </c>
      <c r="BH211" s="238">
        <f>IF(N211="sníž. přenesená",J211,0)</f>
        <v>0</v>
      </c>
      <c r="BI211" s="238">
        <f>IF(N211="nulová",J211,0)</f>
        <v>0</v>
      </c>
      <c r="BJ211" s="17" t="s">
        <v>83</v>
      </c>
      <c r="BK211" s="238">
        <f>ROUND(I211*H211,2)</f>
        <v>0</v>
      </c>
      <c r="BL211" s="17" t="s">
        <v>753</v>
      </c>
      <c r="BM211" s="237" t="s">
        <v>766</v>
      </c>
    </row>
    <row r="212" spans="1:63" s="12" customFormat="1" ht="25.9" customHeight="1">
      <c r="A212" s="12"/>
      <c r="B212" s="210"/>
      <c r="C212" s="211"/>
      <c r="D212" s="212" t="s">
        <v>75</v>
      </c>
      <c r="E212" s="213" t="s">
        <v>767</v>
      </c>
      <c r="F212" s="213" t="s">
        <v>768</v>
      </c>
      <c r="G212" s="211"/>
      <c r="H212" s="211"/>
      <c r="I212" s="214"/>
      <c r="J212" s="215">
        <f>BK212</f>
        <v>0</v>
      </c>
      <c r="K212" s="211"/>
      <c r="L212" s="216"/>
      <c r="M212" s="217"/>
      <c r="N212" s="218"/>
      <c r="O212" s="218"/>
      <c r="P212" s="219">
        <f>P213</f>
        <v>0</v>
      </c>
      <c r="Q212" s="218"/>
      <c r="R212" s="219">
        <f>R213</f>
        <v>0</v>
      </c>
      <c r="S212" s="218"/>
      <c r="T212" s="220">
        <f>T213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21" t="s">
        <v>153</v>
      </c>
      <c r="AT212" s="222" t="s">
        <v>75</v>
      </c>
      <c r="AU212" s="222" t="s">
        <v>76</v>
      </c>
      <c r="AY212" s="221" t="s">
        <v>146</v>
      </c>
      <c r="BK212" s="223">
        <f>BK213</f>
        <v>0</v>
      </c>
    </row>
    <row r="213" spans="1:65" s="2" customFormat="1" ht="16.5" customHeight="1">
      <c r="A213" s="38"/>
      <c r="B213" s="39"/>
      <c r="C213" s="226" t="s">
        <v>769</v>
      </c>
      <c r="D213" s="226" t="s">
        <v>148</v>
      </c>
      <c r="E213" s="227" t="s">
        <v>770</v>
      </c>
      <c r="F213" s="228" t="s">
        <v>768</v>
      </c>
      <c r="G213" s="229" t="s">
        <v>752</v>
      </c>
      <c r="H213" s="230">
        <v>16</v>
      </c>
      <c r="I213" s="231"/>
      <c r="J213" s="232">
        <f>ROUND(I213*H213,2)</f>
        <v>0</v>
      </c>
      <c r="K213" s="228" t="s">
        <v>1</v>
      </c>
      <c r="L213" s="44"/>
      <c r="M213" s="233" t="s">
        <v>1</v>
      </c>
      <c r="N213" s="234" t="s">
        <v>41</v>
      </c>
      <c r="O213" s="91"/>
      <c r="P213" s="235">
        <f>O213*H213</f>
        <v>0</v>
      </c>
      <c r="Q213" s="235">
        <v>0</v>
      </c>
      <c r="R213" s="235">
        <f>Q213*H213</f>
        <v>0</v>
      </c>
      <c r="S213" s="235">
        <v>0</v>
      </c>
      <c r="T213" s="236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7" t="s">
        <v>753</v>
      </c>
      <c r="AT213" s="237" t="s">
        <v>148</v>
      </c>
      <c r="AU213" s="237" t="s">
        <v>83</v>
      </c>
      <c r="AY213" s="17" t="s">
        <v>146</v>
      </c>
      <c r="BE213" s="238">
        <f>IF(N213="základní",J213,0)</f>
        <v>0</v>
      </c>
      <c r="BF213" s="238">
        <f>IF(N213="snížená",J213,0)</f>
        <v>0</v>
      </c>
      <c r="BG213" s="238">
        <f>IF(N213="zákl. přenesená",J213,0)</f>
        <v>0</v>
      </c>
      <c r="BH213" s="238">
        <f>IF(N213="sníž. přenesená",J213,0)</f>
        <v>0</v>
      </c>
      <c r="BI213" s="238">
        <f>IF(N213="nulová",J213,0)</f>
        <v>0</v>
      </c>
      <c r="BJ213" s="17" t="s">
        <v>83</v>
      </c>
      <c r="BK213" s="238">
        <f>ROUND(I213*H213,2)</f>
        <v>0</v>
      </c>
      <c r="BL213" s="17" t="s">
        <v>753</v>
      </c>
      <c r="BM213" s="237" t="s">
        <v>771</v>
      </c>
    </row>
    <row r="214" spans="1:63" s="12" customFormat="1" ht="25.9" customHeight="1">
      <c r="A214" s="12"/>
      <c r="B214" s="210"/>
      <c r="C214" s="211"/>
      <c r="D214" s="212" t="s">
        <v>75</v>
      </c>
      <c r="E214" s="213" t="s">
        <v>116</v>
      </c>
      <c r="F214" s="213" t="s">
        <v>772</v>
      </c>
      <c r="G214" s="211"/>
      <c r="H214" s="211"/>
      <c r="I214" s="214"/>
      <c r="J214" s="215">
        <f>BK214</f>
        <v>0</v>
      </c>
      <c r="K214" s="211"/>
      <c r="L214" s="216"/>
      <c r="M214" s="217"/>
      <c r="N214" s="218"/>
      <c r="O214" s="218"/>
      <c r="P214" s="219">
        <f>P215+P220+P222+P225+P228</f>
        <v>0</v>
      </c>
      <c r="Q214" s="218"/>
      <c r="R214" s="219">
        <f>R215+R220+R222+R225+R228</f>
        <v>0</v>
      </c>
      <c r="S214" s="218"/>
      <c r="T214" s="220">
        <f>T215+T220+T222+T225+T228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21" t="s">
        <v>165</v>
      </c>
      <c r="AT214" s="222" t="s">
        <v>75</v>
      </c>
      <c r="AU214" s="222" t="s">
        <v>76</v>
      </c>
      <c r="AY214" s="221" t="s">
        <v>146</v>
      </c>
      <c r="BK214" s="223">
        <f>BK215+BK220+BK222+BK225+BK228</f>
        <v>0</v>
      </c>
    </row>
    <row r="215" spans="1:63" s="12" customFormat="1" ht="22.8" customHeight="1">
      <c r="A215" s="12"/>
      <c r="B215" s="210"/>
      <c r="C215" s="211"/>
      <c r="D215" s="212" t="s">
        <v>75</v>
      </c>
      <c r="E215" s="224" t="s">
        <v>773</v>
      </c>
      <c r="F215" s="224" t="s">
        <v>774</v>
      </c>
      <c r="G215" s="211"/>
      <c r="H215" s="211"/>
      <c r="I215" s="214"/>
      <c r="J215" s="225">
        <f>BK215</f>
        <v>0</v>
      </c>
      <c r="K215" s="211"/>
      <c r="L215" s="216"/>
      <c r="M215" s="217"/>
      <c r="N215" s="218"/>
      <c r="O215" s="218"/>
      <c r="P215" s="219">
        <f>SUM(P216:P219)</f>
        <v>0</v>
      </c>
      <c r="Q215" s="218"/>
      <c r="R215" s="219">
        <f>SUM(R216:R219)</f>
        <v>0</v>
      </c>
      <c r="S215" s="218"/>
      <c r="T215" s="220">
        <f>SUM(T216:T219)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21" t="s">
        <v>165</v>
      </c>
      <c r="AT215" s="222" t="s">
        <v>75</v>
      </c>
      <c r="AU215" s="222" t="s">
        <v>83</v>
      </c>
      <c r="AY215" s="221" t="s">
        <v>146</v>
      </c>
      <c r="BK215" s="223">
        <f>SUM(BK216:BK219)</f>
        <v>0</v>
      </c>
    </row>
    <row r="216" spans="1:65" s="2" customFormat="1" ht="16.5" customHeight="1">
      <c r="A216" s="38"/>
      <c r="B216" s="39"/>
      <c r="C216" s="226" t="s">
        <v>623</v>
      </c>
      <c r="D216" s="226" t="s">
        <v>148</v>
      </c>
      <c r="E216" s="227" t="s">
        <v>775</v>
      </c>
      <c r="F216" s="228" t="s">
        <v>776</v>
      </c>
      <c r="G216" s="229" t="s">
        <v>256</v>
      </c>
      <c r="H216" s="230">
        <v>1</v>
      </c>
      <c r="I216" s="231"/>
      <c r="J216" s="232">
        <f>ROUND(I216*H216,2)</f>
        <v>0</v>
      </c>
      <c r="K216" s="228" t="s">
        <v>777</v>
      </c>
      <c r="L216" s="44"/>
      <c r="M216" s="233" t="s">
        <v>1</v>
      </c>
      <c r="N216" s="234" t="s">
        <v>41</v>
      </c>
      <c r="O216" s="91"/>
      <c r="P216" s="235">
        <f>O216*H216</f>
        <v>0</v>
      </c>
      <c r="Q216" s="235">
        <v>0</v>
      </c>
      <c r="R216" s="235">
        <f>Q216*H216</f>
        <v>0</v>
      </c>
      <c r="S216" s="235">
        <v>0</v>
      </c>
      <c r="T216" s="236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7" t="s">
        <v>778</v>
      </c>
      <c r="AT216" s="237" t="s">
        <v>148</v>
      </c>
      <c r="AU216" s="237" t="s">
        <v>85</v>
      </c>
      <c r="AY216" s="17" t="s">
        <v>146</v>
      </c>
      <c r="BE216" s="238">
        <f>IF(N216="základní",J216,0)</f>
        <v>0</v>
      </c>
      <c r="BF216" s="238">
        <f>IF(N216="snížená",J216,0)</f>
        <v>0</v>
      </c>
      <c r="BG216" s="238">
        <f>IF(N216="zákl. přenesená",J216,0)</f>
        <v>0</v>
      </c>
      <c r="BH216" s="238">
        <f>IF(N216="sníž. přenesená",J216,0)</f>
        <v>0</v>
      </c>
      <c r="BI216" s="238">
        <f>IF(N216="nulová",J216,0)</f>
        <v>0</v>
      </c>
      <c r="BJ216" s="17" t="s">
        <v>83</v>
      </c>
      <c r="BK216" s="238">
        <f>ROUND(I216*H216,2)</f>
        <v>0</v>
      </c>
      <c r="BL216" s="17" t="s">
        <v>778</v>
      </c>
      <c r="BM216" s="237" t="s">
        <v>779</v>
      </c>
    </row>
    <row r="217" spans="1:65" s="2" customFormat="1" ht="16.5" customHeight="1">
      <c r="A217" s="38"/>
      <c r="B217" s="39"/>
      <c r="C217" s="226" t="s">
        <v>780</v>
      </c>
      <c r="D217" s="226" t="s">
        <v>148</v>
      </c>
      <c r="E217" s="227" t="s">
        <v>781</v>
      </c>
      <c r="F217" s="228" t="s">
        <v>782</v>
      </c>
      <c r="G217" s="229" t="s">
        <v>783</v>
      </c>
      <c r="H217" s="230">
        <v>1</v>
      </c>
      <c r="I217" s="231"/>
      <c r="J217" s="232">
        <f>ROUND(I217*H217,2)</f>
        <v>0</v>
      </c>
      <c r="K217" s="228" t="s">
        <v>777</v>
      </c>
      <c r="L217" s="44"/>
      <c r="M217" s="233" t="s">
        <v>1</v>
      </c>
      <c r="N217" s="234" t="s">
        <v>41</v>
      </c>
      <c r="O217" s="91"/>
      <c r="P217" s="235">
        <f>O217*H217</f>
        <v>0</v>
      </c>
      <c r="Q217" s="235">
        <v>0</v>
      </c>
      <c r="R217" s="235">
        <f>Q217*H217</f>
        <v>0</v>
      </c>
      <c r="S217" s="235">
        <v>0</v>
      </c>
      <c r="T217" s="236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37" t="s">
        <v>778</v>
      </c>
      <c r="AT217" s="237" t="s">
        <v>148</v>
      </c>
      <c r="AU217" s="237" t="s">
        <v>85</v>
      </c>
      <c r="AY217" s="17" t="s">
        <v>146</v>
      </c>
      <c r="BE217" s="238">
        <f>IF(N217="základní",J217,0)</f>
        <v>0</v>
      </c>
      <c r="BF217" s="238">
        <f>IF(N217="snížená",J217,0)</f>
        <v>0</v>
      </c>
      <c r="BG217" s="238">
        <f>IF(N217="zákl. přenesená",J217,0)</f>
        <v>0</v>
      </c>
      <c r="BH217" s="238">
        <f>IF(N217="sníž. přenesená",J217,0)</f>
        <v>0</v>
      </c>
      <c r="BI217" s="238">
        <f>IF(N217="nulová",J217,0)</f>
        <v>0</v>
      </c>
      <c r="BJ217" s="17" t="s">
        <v>83</v>
      </c>
      <c r="BK217" s="238">
        <f>ROUND(I217*H217,2)</f>
        <v>0</v>
      </c>
      <c r="BL217" s="17" t="s">
        <v>778</v>
      </c>
      <c r="BM217" s="237" t="s">
        <v>784</v>
      </c>
    </row>
    <row r="218" spans="1:65" s="2" customFormat="1" ht="16.5" customHeight="1">
      <c r="A218" s="38"/>
      <c r="B218" s="39"/>
      <c r="C218" s="226" t="s">
        <v>785</v>
      </c>
      <c r="D218" s="226" t="s">
        <v>148</v>
      </c>
      <c r="E218" s="227" t="s">
        <v>786</v>
      </c>
      <c r="F218" s="228" t="s">
        <v>787</v>
      </c>
      <c r="G218" s="229" t="s">
        <v>783</v>
      </c>
      <c r="H218" s="230">
        <v>1</v>
      </c>
      <c r="I218" s="231"/>
      <c r="J218" s="232">
        <f>ROUND(I218*H218,2)</f>
        <v>0</v>
      </c>
      <c r="K218" s="228" t="s">
        <v>777</v>
      </c>
      <c r="L218" s="44"/>
      <c r="M218" s="233" t="s">
        <v>1</v>
      </c>
      <c r="N218" s="234" t="s">
        <v>41</v>
      </c>
      <c r="O218" s="91"/>
      <c r="P218" s="235">
        <f>O218*H218</f>
        <v>0</v>
      </c>
      <c r="Q218" s="235">
        <v>0</v>
      </c>
      <c r="R218" s="235">
        <f>Q218*H218</f>
        <v>0</v>
      </c>
      <c r="S218" s="235">
        <v>0</v>
      </c>
      <c r="T218" s="236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7" t="s">
        <v>778</v>
      </c>
      <c r="AT218" s="237" t="s">
        <v>148</v>
      </c>
      <c r="AU218" s="237" t="s">
        <v>85</v>
      </c>
      <c r="AY218" s="17" t="s">
        <v>146</v>
      </c>
      <c r="BE218" s="238">
        <f>IF(N218="základní",J218,0)</f>
        <v>0</v>
      </c>
      <c r="BF218" s="238">
        <f>IF(N218="snížená",J218,0)</f>
        <v>0</v>
      </c>
      <c r="BG218" s="238">
        <f>IF(N218="zákl. přenesená",J218,0)</f>
        <v>0</v>
      </c>
      <c r="BH218" s="238">
        <f>IF(N218="sníž. přenesená",J218,0)</f>
        <v>0</v>
      </c>
      <c r="BI218" s="238">
        <f>IF(N218="nulová",J218,0)</f>
        <v>0</v>
      </c>
      <c r="BJ218" s="17" t="s">
        <v>83</v>
      </c>
      <c r="BK218" s="238">
        <f>ROUND(I218*H218,2)</f>
        <v>0</v>
      </c>
      <c r="BL218" s="17" t="s">
        <v>778</v>
      </c>
      <c r="BM218" s="237" t="s">
        <v>788</v>
      </c>
    </row>
    <row r="219" spans="1:65" s="2" customFormat="1" ht="16.5" customHeight="1">
      <c r="A219" s="38"/>
      <c r="B219" s="39"/>
      <c r="C219" s="226" t="s">
        <v>789</v>
      </c>
      <c r="D219" s="226" t="s">
        <v>148</v>
      </c>
      <c r="E219" s="227" t="s">
        <v>790</v>
      </c>
      <c r="F219" s="228" t="s">
        <v>791</v>
      </c>
      <c r="G219" s="229" t="s">
        <v>783</v>
      </c>
      <c r="H219" s="230">
        <v>1</v>
      </c>
      <c r="I219" s="231"/>
      <c r="J219" s="232">
        <f>ROUND(I219*H219,2)</f>
        <v>0</v>
      </c>
      <c r="K219" s="228" t="s">
        <v>777</v>
      </c>
      <c r="L219" s="44"/>
      <c r="M219" s="233" t="s">
        <v>1</v>
      </c>
      <c r="N219" s="234" t="s">
        <v>41</v>
      </c>
      <c r="O219" s="91"/>
      <c r="P219" s="235">
        <f>O219*H219</f>
        <v>0</v>
      </c>
      <c r="Q219" s="235">
        <v>0</v>
      </c>
      <c r="R219" s="235">
        <f>Q219*H219</f>
        <v>0</v>
      </c>
      <c r="S219" s="235">
        <v>0</v>
      </c>
      <c r="T219" s="236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7" t="s">
        <v>778</v>
      </c>
      <c r="AT219" s="237" t="s">
        <v>148</v>
      </c>
      <c r="AU219" s="237" t="s">
        <v>85</v>
      </c>
      <c r="AY219" s="17" t="s">
        <v>146</v>
      </c>
      <c r="BE219" s="238">
        <f>IF(N219="základní",J219,0)</f>
        <v>0</v>
      </c>
      <c r="BF219" s="238">
        <f>IF(N219="snížená",J219,0)</f>
        <v>0</v>
      </c>
      <c r="BG219" s="238">
        <f>IF(N219="zákl. přenesená",J219,0)</f>
        <v>0</v>
      </c>
      <c r="BH219" s="238">
        <f>IF(N219="sníž. přenesená",J219,0)</f>
        <v>0</v>
      </c>
      <c r="BI219" s="238">
        <f>IF(N219="nulová",J219,0)</f>
        <v>0</v>
      </c>
      <c r="BJ219" s="17" t="s">
        <v>83</v>
      </c>
      <c r="BK219" s="238">
        <f>ROUND(I219*H219,2)</f>
        <v>0</v>
      </c>
      <c r="BL219" s="17" t="s">
        <v>778</v>
      </c>
      <c r="BM219" s="237" t="s">
        <v>792</v>
      </c>
    </row>
    <row r="220" spans="1:63" s="12" customFormat="1" ht="22.8" customHeight="1">
      <c r="A220" s="12"/>
      <c r="B220" s="210"/>
      <c r="C220" s="211"/>
      <c r="D220" s="212" t="s">
        <v>75</v>
      </c>
      <c r="E220" s="224" t="s">
        <v>793</v>
      </c>
      <c r="F220" s="224" t="s">
        <v>794</v>
      </c>
      <c r="G220" s="211"/>
      <c r="H220" s="211"/>
      <c r="I220" s="214"/>
      <c r="J220" s="225">
        <f>BK220</f>
        <v>0</v>
      </c>
      <c r="K220" s="211"/>
      <c r="L220" s="216"/>
      <c r="M220" s="217"/>
      <c r="N220" s="218"/>
      <c r="O220" s="218"/>
      <c r="P220" s="219">
        <f>P221</f>
        <v>0</v>
      </c>
      <c r="Q220" s="218"/>
      <c r="R220" s="219">
        <f>R221</f>
        <v>0</v>
      </c>
      <c r="S220" s="218"/>
      <c r="T220" s="220">
        <f>T221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21" t="s">
        <v>165</v>
      </c>
      <c r="AT220" s="222" t="s">
        <v>75</v>
      </c>
      <c r="AU220" s="222" t="s">
        <v>83</v>
      </c>
      <c r="AY220" s="221" t="s">
        <v>146</v>
      </c>
      <c r="BK220" s="223">
        <f>BK221</f>
        <v>0</v>
      </c>
    </row>
    <row r="221" spans="1:65" s="2" customFormat="1" ht="16.5" customHeight="1">
      <c r="A221" s="38"/>
      <c r="B221" s="39"/>
      <c r="C221" s="226" t="s">
        <v>795</v>
      </c>
      <c r="D221" s="226" t="s">
        <v>148</v>
      </c>
      <c r="E221" s="227" t="s">
        <v>796</v>
      </c>
      <c r="F221" s="228" t="s">
        <v>794</v>
      </c>
      <c r="G221" s="229" t="s">
        <v>797</v>
      </c>
      <c r="H221" s="230">
        <v>1</v>
      </c>
      <c r="I221" s="231"/>
      <c r="J221" s="232">
        <f>ROUND(I221*H221,2)</f>
        <v>0</v>
      </c>
      <c r="K221" s="228" t="s">
        <v>777</v>
      </c>
      <c r="L221" s="44"/>
      <c r="M221" s="233" t="s">
        <v>1</v>
      </c>
      <c r="N221" s="234" t="s">
        <v>41</v>
      </c>
      <c r="O221" s="91"/>
      <c r="P221" s="235">
        <f>O221*H221</f>
        <v>0</v>
      </c>
      <c r="Q221" s="235">
        <v>0</v>
      </c>
      <c r="R221" s="235">
        <f>Q221*H221</f>
        <v>0</v>
      </c>
      <c r="S221" s="235">
        <v>0</v>
      </c>
      <c r="T221" s="236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7" t="s">
        <v>778</v>
      </c>
      <c r="AT221" s="237" t="s">
        <v>148</v>
      </c>
      <c r="AU221" s="237" t="s">
        <v>85</v>
      </c>
      <c r="AY221" s="17" t="s">
        <v>146</v>
      </c>
      <c r="BE221" s="238">
        <f>IF(N221="základní",J221,0)</f>
        <v>0</v>
      </c>
      <c r="BF221" s="238">
        <f>IF(N221="snížená",J221,0)</f>
        <v>0</v>
      </c>
      <c r="BG221" s="238">
        <f>IF(N221="zákl. přenesená",J221,0)</f>
        <v>0</v>
      </c>
      <c r="BH221" s="238">
        <f>IF(N221="sníž. přenesená",J221,0)</f>
        <v>0</v>
      </c>
      <c r="BI221" s="238">
        <f>IF(N221="nulová",J221,0)</f>
        <v>0</v>
      </c>
      <c r="BJ221" s="17" t="s">
        <v>83</v>
      </c>
      <c r="BK221" s="238">
        <f>ROUND(I221*H221,2)</f>
        <v>0</v>
      </c>
      <c r="BL221" s="17" t="s">
        <v>778</v>
      </c>
      <c r="BM221" s="237" t="s">
        <v>798</v>
      </c>
    </row>
    <row r="222" spans="1:63" s="12" customFormat="1" ht="22.8" customHeight="1">
      <c r="A222" s="12"/>
      <c r="B222" s="210"/>
      <c r="C222" s="211"/>
      <c r="D222" s="212" t="s">
        <v>75</v>
      </c>
      <c r="E222" s="224" t="s">
        <v>799</v>
      </c>
      <c r="F222" s="224" t="s">
        <v>800</v>
      </c>
      <c r="G222" s="211"/>
      <c r="H222" s="211"/>
      <c r="I222" s="214"/>
      <c r="J222" s="225">
        <f>BK222</f>
        <v>0</v>
      </c>
      <c r="K222" s="211"/>
      <c r="L222" s="216"/>
      <c r="M222" s="217"/>
      <c r="N222" s="218"/>
      <c r="O222" s="218"/>
      <c r="P222" s="219">
        <f>SUM(P223:P224)</f>
        <v>0</v>
      </c>
      <c r="Q222" s="218"/>
      <c r="R222" s="219">
        <f>SUM(R223:R224)</f>
        <v>0</v>
      </c>
      <c r="S222" s="218"/>
      <c r="T222" s="220">
        <f>SUM(T223:T224)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21" t="s">
        <v>165</v>
      </c>
      <c r="AT222" s="222" t="s">
        <v>75</v>
      </c>
      <c r="AU222" s="222" t="s">
        <v>83</v>
      </c>
      <c r="AY222" s="221" t="s">
        <v>146</v>
      </c>
      <c r="BK222" s="223">
        <f>SUM(BK223:BK224)</f>
        <v>0</v>
      </c>
    </row>
    <row r="223" spans="1:65" s="2" customFormat="1" ht="16.5" customHeight="1">
      <c r="A223" s="38"/>
      <c r="B223" s="39"/>
      <c r="C223" s="226" t="s">
        <v>801</v>
      </c>
      <c r="D223" s="226" t="s">
        <v>148</v>
      </c>
      <c r="E223" s="227" t="s">
        <v>802</v>
      </c>
      <c r="F223" s="228" t="s">
        <v>803</v>
      </c>
      <c r="G223" s="229" t="s">
        <v>752</v>
      </c>
      <c r="H223" s="230">
        <v>1</v>
      </c>
      <c r="I223" s="231"/>
      <c r="J223" s="232">
        <f>ROUND(I223*H223,2)</f>
        <v>0</v>
      </c>
      <c r="K223" s="228" t="s">
        <v>740</v>
      </c>
      <c r="L223" s="44"/>
      <c r="M223" s="233" t="s">
        <v>1</v>
      </c>
      <c r="N223" s="234" t="s">
        <v>41</v>
      </c>
      <c r="O223" s="91"/>
      <c r="P223" s="235">
        <f>O223*H223</f>
        <v>0</v>
      </c>
      <c r="Q223" s="235">
        <v>0</v>
      </c>
      <c r="R223" s="235">
        <f>Q223*H223</f>
        <v>0</v>
      </c>
      <c r="S223" s="235">
        <v>0</v>
      </c>
      <c r="T223" s="236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7" t="s">
        <v>778</v>
      </c>
      <c r="AT223" s="237" t="s">
        <v>148</v>
      </c>
      <c r="AU223" s="237" t="s">
        <v>85</v>
      </c>
      <c r="AY223" s="17" t="s">
        <v>146</v>
      </c>
      <c r="BE223" s="238">
        <f>IF(N223="základní",J223,0)</f>
        <v>0</v>
      </c>
      <c r="BF223" s="238">
        <f>IF(N223="snížená",J223,0)</f>
        <v>0</v>
      </c>
      <c r="BG223" s="238">
        <f>IF(N223="zákl. přenesená",J223,0)</f>
        <v>0</v>
      </c>
      <c r="BH223" s="238">
        <f>IF(N223="sníž. přenesená",J223,0)</f>
        <v>0</v>
      </c>
      <c r="BI223" s="238">
        <f>IF(N223="nulová",J223,0)</f>
        <v>0</v>
      </c>
      <c r="BJ223" s="17" t="s">
        <v>83</v>
      </c>
      <c r="BK223" s="238">
        <f>ROUND(I223*H223,2)</f>
        <v>0</v>
      </c>
      <c r="BL223" s="17" t="s">
        <v>778</v>
      </c>
      <c r="BM223" s="237" t="s">
        <v>804</v>
      </c>
    </row>
    <row r="224" spans="1:65" s="2" customFormat="1" ht="16.5" customHeight="1">
      <c r="A224" s="38"/>
      <c r="B224" s="39"/>
      <c r="C224" s="226" t="s">
        <v>805</v>
      </c>
      <c r="D224" s="226" t="s">
        <v>148</v>
      </c>
      <c r="E224" s="227" t="s">
        <v>806</v>
      </c>
      <c r="F224" s="228" t="s">
        <v>807</v>
      </c>
      <c r="G224" s="229" t="s">
        <v>797</v>
      </c>
      <c r="H224" s="230">
        <v>1</v>
      </c>
      <c r="I224" s="231"/>
      <c r="J224" s="232">
        <f>ROUND(I224*H224,2)</f>
        <v>0</v>
      </c>
      <c r="K224" s="228" t="s">
        <v>740</v>
      </c>
      <c r="L224" s="44"/>
      <c r="M224" s="233" t="s">
        <v>1</v>
      </c>
      <c r="N224" s="234" t="s">
        <v>41</v>
      </c>
      <c r="O224" s="91"/>
      <c r="P224" s="235">
        <f>O224*H224</f>
        <v>0</v>
      </c>
      <c r="Q224" s="235">
        <v>0</v>
      </c>
      <c r="R224" s="235">
        <f>Q224*H224</f>
        <v>0</v>
      </c>
      <c r="S224" s="235">
        <v>0</v>
      </c>
      <c r="T224" s="236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37" t="s">
        <v>778</v>
      </c>
      <c r="AT224" s="237" t="s">
        <v>148</v>
      </c>
      <c r="AU224" s="237" t="s">
        <v>85</v>
      </c>
      <c r="AY224" s="17" t="s">
        <v>146</v>
      </c>
      <c r="BE224" s="238">
        <f>IF(N224="základní",J224,0)</f>
        <v>0</v>
      </c>
      <c r="BF224" s="238">
        <f>IF(N224="snížená",J224,0)</f>
        <v>0</v>
      </c>
      <c r="BG224" s="238">
        <f>IF(N224="zákl. přenesená",J224,0)</f>
        <v>0</v>
      </c>
      <c r="BH224" s="238">
        <f>IF(N224="sníž. přenesená",J224,0)</f>
        <v>0</v>
      </c>
      <c r="BI224" s="238">
        <f>IF(N224="nulová",J224,0)</f>
        <v>0</v>
      </c>
      <c r="BJ224" s="17" t="s">
        <v>83</v>
      </c>
      <c r="BK224" s="238">
        <f>ROUND(I224*H224,2)</f>
        <v>0</v>
      </c>
      <c r="BL224" s="17" t="s">
        <v>778</v>
      </c>
      <c r="BM224" s="237" t="s">
        <v>808</v>
      </c>
    </row>
    <row r="225" spans="1:63" s="12" customFormat="1" ht="22.8" customHeight="1">
      <c r="A225" s="12"/>
      <c r="B225" s="210"/>
      <c r="C225" s="211"/>
      <c r="D225" s="212" t="s">
        <v>75</v>
      </c>
      <c r="E225" s="224" t="s">
        <v>809</v>
      </c>
      <c r="F225" s="224" t="s">
        <v>810</v>
      </c>
      <c r="G225" s="211"/>
      <c r="H225" s="211"/>
      <c r="I225" s="214"/>
      <c r="J225" s="225">
        <f>BK225</f>
        <v>0</v>
      </c>
      <c r="K225" s="211"/>
      <c r="L225" s="216"/>
      <c r="M225" s="217"/>
      <c r="N225" s="218"/>
      <c r="O225" s="218"/>
      <c r="P225" s="219">
        <f>SUM(P226:P227)</f>
        <v>0</v>
      </c>
      <c r="Q225" s="218"/>
      <c r="R225" s="219">
        <f>SUM(R226:R227)</f>
        <v>0</v>
      </c>
      <c r="S225" s="218"/>
      <c r="T225" s="220">
        <f>SUM(T226:T227)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21" t="s">
        <v>165</v>
      </c>
      <c r="AT225" s="222" t="s">
        <v>75</v>
      </c>
      <c r="AU225" s="222" t="s">
        <v>83</v>
      </c>
      <c r="AY225" s="221" t="s">
        <v>146</v>
      </c>
      <c r="BK225" s="223">
        <f>SUM(BK226:BK227)</f>
        <v>0</v>
      </c>
    </row>
    <row r="226" spans="1:65" s="2" customFormat="1" ht="16.5" customHeight="1">
      <c r="A226" s="38"/>
      <c r="B226" s="39"/>
      <c r="C226" s="226" t="s">
        <v>811</v>
      </c>
      <c r="D226" s="226" t="s">
        <v>148</v>
      </c>
      <c r="E226" s="227" t="s">
        <v>812</v>
      </c>
      <c r="F226" s="228" t="s">
        <v>813</v>
      </c>
      <c r="G226" s="229" t="s">
        <v>256</v>
      </c>
      <c r="H226" s="230">
        <v>1</v>
      </c>
      <c r="I226" s="231"/>
      <c r="J226" s="232">
        <f>ROUND(I226*H226,2)</f>
        <v>0</v>
      </c>
      <c r="K226" s="228" t="s">
        <v>777</v>
      </c>
      <c r="L226" s="44"/>
      <c r="M226" s="233" t="s">
        <v>1</v>
      </c>
      <c r="N226" s="234" t="s">
        <v>41</v>
      </c>
      <c r="O226" s="91"/>
      <c r="P226" s="235">
        <f>O226*H226</f>
        <v>0</v>
      </c>
      <c r="Q226" s="235">
        <v>0</v>
      </c>
      <c r="R226" s="235">
        <f>Q226*H226</f>
        <v>0</v>
      </c>
      <c r="S226" s="235">
        <v>0</v>
      </c>
      <c r="T226" s="236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7" t="s">
        <v>778</v>
      </c>
      <c r="AT226" s="237" t="s">
        <v>148</v>
      </c>
      <c r="AU226" s="237" t="s">
        <v>85</v>
      </c>
      <c r="AY226" s="17" t="s">
        <v>146</v>
      </c>
      <c r="BE226" s="238">
        <f>IF(N226="základní",J226,0)</f>
        <v>0</v>
      </c>
      <c r="BF226" s="238">
        <f>IF(N226="snížená",J226,0)</f>
        <v>0</v>
      </c>
      <c r="BG226" s="238">
        <f>IF(N226="zákl. přenesená",J226,0)</f>
        <v>0</v>
      </c>
      <c r="BH226" s="238">
        <f>IF(N226="sníž. přenesená",J226,0)</f>
        <v>0</v>
      </c>
      <c r="BI226" s="238">
        <f>IF(N226="nulová",J226,0)</f>
        <v>0</v>
      </c>
      <c r="BJ226" s="17" t="s">
        <v>83</v>
      </c>
      <c r="BK226" s="238">
        <f>ROUND(I226*H226,2)</f>
        <v>0</v>
      </c>
      <c r="BL226" s="17" t="s">
        <v>778</v>
      </c>
      <c r="BM226" s="237" t="s">
        <v>814</v>
      </c>
    </row>
    <row r="227" spans="1:65" s="2" customFormat="1" ht="16.5" customHeight="1">
      <c r="A227" s="38"/>
      <c r="B227" s="39"/>
      <c r="C227" s="226" t="s">
        <v>815</v>
      </c>
      <c r="D227" s="226" t="s">
        <v>148</v>
      </c>
      <c r="E227" s="227" t="s">
        <v>816</v>
      </c>
      <c r="F227" s="228" t="s">
        <v>817</v>
      </c>
      <c r="G227" s="229" t="s">
        <v>797</v>
      </c>
      <c r="H227" s="230">
        <v>1</v>
      </c>
      <c r="I227" s="231"/>
      <c r="J227" s="232">
        <f>ROUND(I227*H227,2)</f>
        <v>0</v>
      </c>
      <c r="K227" s="228" t="s">
        <v>777</v>
      </c>
      <c r="L227" s="44"/>
      <c r="M227" s="233" t="s">
        <v>1</v>
      </c>
      <c r="N227" s="234" t="s">
        <v>41</v>
      </c>
      <c r="O227" s="91"/>
      <c r="P227" s="235">
        <f>O227*H227</f>
        <v>0</v>
      </c>
      <c r="Q227" s="235">
        <v>0</v>
      </c>
      <c r="R227" s="235">
        <f>Q227*H227</f>
        <v>0</v>
      </c>
      <c r="S227" s="235">
        <v>0</v>
      </c>
      <c r="T227" s="236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7" t="s">
        <v>778</v>
      </c>
      <c r="AT227" s="237" t="s">
        <v>148</v>
      </c>
      <c r="AU227" s="237" t="s">
        <v>85</v>
      </c>
      <c r="AY227" s="17" t="s">
        <v>146</v>
      </c>
      <c r="BE227" s="238">
        <f>IF(N227="základní",J227,0)</f>
        <v>0</v>
      </c>
      <c r="BF227" s="238">
        <f>IF(N227="snížená",J227,0)</f>
        <v>0</v>
      </c>
      <c r="BG227" s="238">
        <f>IF(N227="zákl. přenesená",J227,0)</f>
        <v>0</v>
      </c>
      <c r="BH227" s="238">
        <f>IF(N227="sníž. přenesená",J227,0)</f>
        <v>0</v>
      </c>
      <c r="BI227" s="238">
        <f>IF(N227="nulová",J227,0)</f>
        <v>0</v>
      </c>
      <c r="BJ227" s="17" t="s">
        <v>83</v>
      </c>
      <c r="BK227" s="238">
        <f>ROUND(I227*H227,2)</f>
        <v>0</v>
      </c>
      <c r="BL227" s="17" t="s">
        <v>778</v>
      </c>
      <c r="BM227" s="237" t="s">
        <v>818</v>
      </c>
    </row>
    <row r="228" spans="1:63" s="12" customFormat="1" ht="22.8" customHeight="1">
      <c r="A228" s="12"/>
      <c r="B228" s="210"/>
      <c r="C228" s="211"/>
      <c r="D228" s="212" t="s">
        <v>75</v>
      </c>
      <c r="E228" s="224" t="s">
        <v>819</v>
      </c>
      <c r="F228" s="224" t="s">
        <v>820</v>
      </c>
      <c r="G228" s="211"/>
      <c r="H228" s="211"/>
      <c r="I228" s="214"/>
      <c r="J228" s="225">
        <f>BK228</f>
        <v>0</v>
      </c>
      <c r="K228" s="211"/>
      <c r="L228" s="216"/>
      <c r="M228" s="217"/>
      <c r="N228" s="218"/>
      <c r="O228" s="218"/>
      <c r="P228" s="219">
        <f>P229</f>
        <v>0</v>
      </c>
      <c r="Q228" s="218"/>
      <c r="R228" s="219">
        <f>R229</f>
        <v>0</v>
      </c>
      <c r="S228" s="218"/>
      <c r="T228" s="220">
        <f>T229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21" t="s">
        <v>165</v>
      </c>
      <c r="AT228" s="222" t="s">
        <v>75</v>
      </c>
      <c r="AU228" s="222" t="s">
        <v>83</v>
      </c>
      <c r="AY228" s="221" t="s">
        <v>146</v>
      </c>
      <c r="BK228" s="223">
        <f>BK229</f>
        <v>0</v>
      </c>
    </row>
    <row r="229" spans="1:65" s="2" customFormat="1" ht="16.5" customHeight="1">
      <c r="A229" s="38"/>
      <c r="B229" s="39"/>
      <c r="C229" s="226" t="s">
        <v>821</v>
      </c>
      <c r="D229" s="226" t="s">
        <v>148</v>
      </c>
      <c r="E229" s="227" t="s">
        <v>822</v>
      </c>
      <c r="F229" s="228" t="s">
        <v>823</v>
      </c>
      <c r="G229" s="229" t="s">
        <v>783</v>
      </c>
      <c r="H229" s="230">
        <v>1</v>
      </c>
      <c r="I229" s="231"/>
      <c r="J229" s="232">
        <f>ROUND(I229*H229,2)</f>
        <v>0</v>
      </c>
      <c r="K229" s="228" t="s">
        <v>777</v>
      </c>
      <c r="L229" s="44"/>
      <c r="M229" s="262" t="s">
        <v>1</v>
      </c>
      <c r="N229" s="263" t="s">
        <v>41</v>
      </c>
      <c r="O229" s="264"/>
      <c r="P229" s="265">
        <f>O229*H229</f>
        <v>0</v>
      </c>
      <c r="Q229" s="265">
        <v>0</v>
      </c>
      <c r="R229" s="265">
        <f>Q229*H229</f>
        <v>0</v>
      </c>
      <c r="S229" s="265">
        <v>0</v>
      </c>
      <c r="T229" s="266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7" t="s">
        <v>778</v>
      </c>
      <c r="AT229" s="237" t="s">
        <v>148</v>
      </c>
      <c r="AU229" s="237" t="s">
        <v>85</v>
      </c>
      <c r="AY229" s="17" t="s">
        <v>146</v>
      </c>
      <c r="BE229" s="238">
        <f>IF(N229="základní",J229,0)</f>
        <v>0</v>
      </c>
      <c r="BF229" s="238">
        <f>IF(N229="snížená",J229,0)</f>
        <v>0</v>
      </c>
      <c r="BG229" s="238">
        <f>IF(N229="zákl. přenesená",J229,0)</f>
        <v>0</v>
      </c>
      <c r="BH229" s="238">
        <f>IF(N229="sníž. přenesená",J229,0)</f>
        <v>0</v>
      </c>
      <c r="BI229" s="238">
        <f>IF(N229="nulová",J229,0)</f>
        <v>0</v>
      </c>
      <c r="BJ229" s="17" t="s">
        <v>83</v>
      </c>
      <c r="BK229" s="238">
        <f>ROUND(I229*H229,2)</f>
        <v>0</v>
      </c>
      <c r="BL229" s="17" t="s">
        <v>778</v>
      </c>
      <c r="BM229" s="237" t="s">
        <v>824</v>
      </c>
    </row>
    <row r="230" spans="1:31" s="2" customFormat="1" ht="6.95" customHeight="1">
      <c r="A230" s="38"/>
      <c r="B230" s="66"/>
      <c r="C230" s="67"/>
      <c r="D230" s="67"/>
      <c r="E230" s="67"/>
      <c r="F230" s="67"/>
      <c r="G230" s="67"/>
      <c r="H230" s="67"/>
      <c r="I230" s="67"/>
      <c r="J230" s="67"/>
      <c r="K230" s="67"/>
      <c r="L230" s="44"/>
      <c r="M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</row>
  </sheetData>
  <sheetProtection password="CC35" sheet="1" objects="1" scenarios="1" formatColumns="0" formatRows="0" autoFilter="0"/>
  <autoFilter ref="C137:K22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6:H126"/>
    <mergeCell ref="E128:H128"/>
    <mergeCell ref="E130:H13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108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</row>
    <row r="4" spans="2:46" s="1" customFormat="1" ht="24.95" customHeight="1">
      <c r="B4" s="20"/>
      <c r="D4" s="148" t="s">
        <v>118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26.25" customHeight="1">
      <c r="B7" s="20"/>
      <c r="E7" s="151" t="str">
        <f>'Rekapitulace stavby'!K6</f>
        <v xml:space="preserve">Revitalizace  Masarykova náměstí v Konici - rekonstrukce chodníků kolem silnice II.třídy</v>
      </c>
      <c r="F7" s="150"/>
      <c r="G7" s="150"/>
      <c r="H7" s="150"/>
      <c r="L7" s="20"/>
    </row>
    <row r="8" spans="2:12" s="1" customFormat="1" ht="12" customHeight="1">
      <c r="B8" s="20"/>
      <c r="D8" s="150" t="s">
        <v>119</v>
      </c>
      <c r="L8" s="20"/>
    </row>
    <row r="9" spans="1:31" s="2" customFormat="1" ht="16.5" customHeight="1">
      <c r="A9" s="38"/>
      <c r="B9" s="44"/>
      <c r="C9" s="38"/>
      <c r="D9" s="38"/>
      <c r="E9" s="151" t="s">
        <v>120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121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825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9. 12. 2023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506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507</v>
      </c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507</v>
      </c>
      <c r="F26" s="38"/>
      <c r="G26" s="38"/>
      <c r="H26" s="38"/>
      <c r="I26" s="150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36</v>
      </c>
      <c r="E32" s="38"/>
      <c r="F32" s="38"/>
      <c r="G32" s="38"/>
      <c r="H32" s="38"/>
      <c r="I32" s="38"/>
      <c r="J32" s="160">
        <f>ROUND(J136,2)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38</v>
      </c>
      <c r="G34" s="38"/>
      <c r="H34" s="38"/>
      <c r="I34" s="161" t="s">
        <v>37</v>
      </c>
      <c r="J34" s="161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40</v>
      </c>
      <c r="E35" s="150" t="s">
        <v>41</v>
      </c>
      <c r="F35" s="163">
        <f>ROUND((SUM(BE136:BE214)),2)</f>
        <v>0</v>
      </c>
      <c r="G35" s="38"/>
      <c r="H35" s="38"/>
      <c r="I35" s="164">
        <v>0.21</v>
      </c>
      <c r="J35" s="163">
        <f>ROUND(((SUM(BE136:BE214))*I35),2)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3">
        <f>ROUND((SUM(BF136:BF214)),2)</f>
        <v>0</v>
      </c>
      <c r="G36" s="38"/>
      <c r="H36" s="38"/>
      <c r="I36" s="164">
        <v>0.15</v>
      </c>
      <c r="J36" s="163">
        <f>ROUND(((SUM(BF136:BF214))*I36),2)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3">
        <f>ROUND((SUM(BG136:BG214)),2)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3">
        <f>ROUND((SUM(BH136:BH214)),2)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3">
        <f>ROUND((SUM(BI136:BI214)),2)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46</v>
      </c>
      <c r="E41" s="167"/>
      <c r="F41" s="167"/>
      <c r="G41" s="168" t="s">
        <v>47</v>
      </c>
      <c r="H41" s="169" t="s">
        <v>48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3" t="str">
        <f>E7</f>
        <v xml:space="preserve">Revitalizace  Masarykova náměstí v Konici - rekonstrukce chodníků kolem silnice II.třídy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119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120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121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402a - Osvětlení přechodu č.1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Konice</v>
      </c>
      <c r="G91" s="40"/>
      <c r="H91" s="40"/>
      <c r="I91" s="32" t="s">
        <v>22</v>
      </c>
      <c r="J91" s="79" t="str">
        <f>IF(J14="","",J14)</f>
        <v>9. 12. 2023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Město Konice, Masarykovo náměstí 27, 798 52 Konice</v>
      </c>
      <c r="G93" s="40"/>
      <c r="H93" s="40"/>
      <c r="I93" s="32" t="s">
        <v>30</v>
      </c>
      <c r="J93" s="36" t="str">
        <f>E23</f>
        <v>Milan Vician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>Milan Vician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124</v>
      </c>
      <c r="D96" s="185"/>
      <c r="E96" s="185"/>
      <c r="F96" s="185"/>
      <c r="G96" s="185"/>
      <c r="H96" s="185"/>
      <c r="I96" s="185"/>
      <c r="J96" s="186" t="s">
        <v>125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126</v>
      </c>
      <c r="D98" s="40"/>
      <c r="E98" s="40"/>
      <c r="F98" s="40"/>
      <c r="G98" s="40"/>
      <c r="H98" s="40"/>
      <c r="I98" s="40"/>
      <c r="J98" s="110">
        <f>J136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127</v>
      </c>
    </row>
    <row r="99" spans="1:31" s="9" customFormat="1" ht="24.95" customHeight="1">
      <c r="A99" s="9"/>
      <c r="B99" s="188"/>
      <c r="C99" s="189"/>
      <c r="D99" s="190" t="s">
        <v>298</v>
      </c>
      <c r="E99" s="191"/>
      <c r="F99" s="191"/>
      <c r="G99" s="191"/>
      <c r="H99" s="191"/>
      <c r="I99" s="191"/>
      <c r="J99" s="192">
        <f>J137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508</v>
      </c>
      <c r="E100" s="196"/>
      <c r="F100" s="196"/>
      <c r="G100" s="196"/>
      <c r="H100" s="196"/>
      <c r="I100" s="196"/>
      <c r="J100" s="197">
        <f>J138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4"/>
      <c r="C101" s="133"/>
      <c r="D101" s="195" t="s">
        <v>509</v>
      </c>
      <c r="E101" s="196"/>
      <c r="F101" s="196"/>
      <c r="G101" s="196"/>
      <c r="H101" s="196"/>
      <c r="I101" s="196"/>
      <c r="J101" s="197">
        <f>J164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88"/>
      <c r="C102" s="189"/>
      <c r="D102" s="190" t="s">
        <v>510</v>
      </c>
      <c r="E102" s="191"/>
      <c r="F102" s="191"/>
      <c r="G102" s="191"/>
      <c r="H102" s="191"/>
      <c r="I102" s="191"/>
      <c r="J102" s="192">
        <f>J167</f>
        <v>0</v>
      </c>
      <c r="K102" s="189"/>
      <c r="L102" s="19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94"/>
      <c r="C103" s="133"/>
      <c r="D103" s="195" t="s">
        <v>511</v>
      </c>
      <c r="E103" s="196"/>
      <c r="F103" s="196"/>
      <c r="G103" s="196"/>
      <c r="H103" s="196"/>
      <c r="I103" s="196"/>
      <c r="J103" s="197">
        <f>J168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88"/>
      <c r="C104" s="189"/>
      <c r="D104" s="190" t="s">
        <v>513</v>
      </c>
      <c r="E104" s="191"/>
      <c r="F104" s="191"/>
      <c r="G104" s="191"/>
      <c r="H104" s="191"/>
      <c r="I104" s="191"/>
      <c r="J104" s="192">
        <f>J176</f>
        <v>0</v>
      </c>
      <c r="K104" s="189"/>
      <c r="L104" s="193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94"/>
      <c r="C105" s="133"/>
      <c r="D105" s="195" t="s">
        <v>512</v>
      </c>
      <c r="E105" s="196"/>
      <c r="F105" s="196"/>
      <c r="G105" s="196"/>
      <c r="H105" s="196"/>
      <c r="I105" s="196"/>
      <c r="J105" s="197">
        <f>J179</f>
        <v>0</v>
      </c>
      <c r="K105" s="133"/>
      <c r="L105" s="19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8"/>
      <c r="C106" s="189"/>
      <c r="D106" s="190" t="s">
        <v>514</v>
      </c>
      <c r="E106" s="191"/>
      <c r="F106" s="191"/>
      <c r="G106" s="191"/>
      <c r="H106" s="191"/>
      <c r="I106" s="191"/>
      <c r="J106" s="192">
        <f>J194</f>
        <v>0</v>
      </c>
      <c r="K106" s="189"/>
      <c r="L106" s="193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94"/>
      <c r="C107" s="133"/>
      <c r="D107" s="195" t="s">
        <v>515</v>
      </c>
      <c r="E107" s="196"/>
      <c r="F107" s="196"/>
      <c r="G107" s="196"/>
      <c r="H107" s="196"/>
      <c r="I107" s="196"/>
      <c r="J107" s="197">
        <f>J195</f>
        <v>0</v>
      </c>
      <c r="K107" s="133"/>
      <c r="L107" s="19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88"/>
      <c r="C108" s="189"/>
      <c r="D108" s="190" t="s">
        <v>516</v>
      </c>
      <c r="E108" s="191"/>
      <c r="F108" s="191"/>
      <c r="G108" s="191"/>
      <c r="H108" s="191"/>
      <c r="I108" s="191"/>
      <c r="J108" s="192">
        <f>J197</f>
        <v>0</v>
      </c>
      <c r="K108" s="189"/>
      <c r="L108" s="193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9" customFormat="1" ht="24.95" customHeight="1">
      <c r="A109" s="9"/>
      <c r="B109" s="188"/>
      <c r="C109" s="189"/>
      <c r="D109" s="190" t="s">
        <v>517</v>
      </c>
      <c r="E109" s="191"/>
      <c r="F109" s="191"/>
      <c r="G109" s="191"/>
      <c r="H109" s="191"/>
      <c r="I109" s="191"/>
      <c r="J109" s="192">
        <f>J199</f>
        <v>0</v>
      </c>
      <c r="K109" s="189"/>
      <c r="L109" s="193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10" customFormat="1" ht="19.9" customHeight="1">
      <c r="A110" s="10"/>
      <c r="B110" s="194"/>
      <c r="C110" s="133"/>
      <c r="D110" s="195" t="s">
        <v>518</v>
      </c>
      <c r="E110" s="196"/>
      <c r="F110" s="196"/>
      <c r="G110" s="196"/>
      <c r="H110" s="196"/>
      <c r="I110" s="196"/>
      <c r="J110" s="197">
        <f>J200</f>
        <v>0</v>
      </c>
      <c r="K110" s="133"/>
      <c r="L110" s="198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4"/>
      <c r="C111" s="133"/>
      <c r="D111" s="195" t="s">
        <v>519</v>
      </c>
      <c r="E111" s="196"/>
      <c r="F111" s="196"/>
      <c r="G111" s="196"/>
      <c r="H111" s="196"/>
      <c r="I111" s="196"/>
      <c r="J111" s="197">
        <f>J205</f>
        <v>0</v>
      </c>
      <c r="K111" s="133"/>
      <c r="L111" s="198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4"/>
      <c r="C112" s="133"/>
      <c r="D112" s="195" t="s">
        <v>520</v>
      </c>
      <c r="E112" s="196"/>
      <c r="F112" s="196"/>
      <c r="G112" s="196"/>
      <c r="H112" s="196"/>
      <c r="I112" s="196"/>
      <c r="J112" s="197">
        <f>J207</f>
        <v>0</v>
      </c>
      <c r="K112" s="133"/>
      <c r="L112" s="198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4"/>
      <c r="C113" s="133"/>
      <c r="D113" s="195" t="s">
        <v>521</v>
      </c>
      <c r="E113" s="196"/>
      <c r="F113" s="196"/>
      <c r="G113" s="196"/>
      <c r="H113" s="196"/>
      <c r="I113" s="196"/>
      <c r="J113" s="197">
        <f>J210</f>
        <v>0</v>
      </c>
      <c r="K113" s="133"/>
      <c r="L113" s="198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94"/>
      <c r="C114" s="133"/>
      <c r="D114" s="195" t="s">
        <v>522</v>
      </c>
      <c r="E114" s="196"/>
      <c r="F114" s="196"/>
      <c r="G114" s="196"/>
      <c r="H114" s="196"/>
      <c r="I114" s="196"/>
      <c r="J114" s="197">
        <f>J213</f>
        <v>0</v>
      </c>
      <c r="K114" s="133"/>
      <c r="L114" s="198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2" customFormat="1" ht="21.8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66"/>
      <c r="C116" s="67"/>
      <c r="D116" s="67"/>
      <c r="E116" s="67"/>
      <c r="F116" s="67"/>
      <c r="G116" s="67"/>
      <c r="H116" s="67"/>
      <c r="I116" s="67"/>
      <c r="J116" s="67"/>
      <c r="K116" s="67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20" spans="1:31" s="2" customFormat="1" ht="6.95" customHeight="1">
      <c r="A120" s="38"/>
      <c r="B120" s="68"/>
      <c r="C120" s="69"/>
      <c r="D120" s="69"/>
      <c r="E120" s="69"/>
      <c r="F120" s="69"/>
      <c r="G120" s="69"/>
      <c r="H120" s="69"/>
      <c r="I120" s="69"/>
      <c r="J120" s="69"/>
      <c r="K120" s="69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24.95" customHeight="1">
      <c r="A121" s="38"/>
      <c r="B121" s="39"/>
      <c r="C121" s="23" t="s">
        <v>131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16</v>
      </c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26.25" customHeight="1">
      <c r="A124" s="38"/>
      <c r="B124" s="39"/>
      <c r="C124" s="40"/>
      <c r="D124" s="40"/>
      <c r="E124" s="183" t="str">
        <f>E7</f>
        <v xml:space="preserve">Revitalizace  Masarykova náměstí v Konici - rekonstrukce chodníků kolem silnice II.třídy</v>
      </c>
      <c r="F124" s="32"/>
      <c r="G124" s="32"/>
      <c r="H124" s="32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2:12" s="1" customFormat="1" ht="12" customHeight="1">
      <c r="B125" s="21"/>
      <c r="C125" s="32" t="s">
        <v>119</v>
      </c>
      <c r="D125" s="22"/>
      <c r="E125" s="22"/>
      <c r="F125" s="22"/>
      <c r="G125" s="22"/>
      <c r="H125" s="22"/>
      <c r="I125" s="22"/>
      <c r="J125" s="22"/>
      <c r="K125" s="22"/>
      <c r="L125" s="20"/>
    </row>
    <row r="126" spans="1:31" s="2" customFormat="1" ht="16.5" customHeight="1">
      <c r="A126" s="38"/>
      <c r="B126" s="39"/>
      <c r="C126" s="40"/>
      <c r="D126" s="40"/>
      <c r="E126" s="183" t="s">
        <v>120</v>
      </c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121</v>
      </c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6.5" customHeight="1">
      <c r="A128" s="38"/>
      <c r="B128" s="39"/>
      <c r="C128" s="40"/>
      <c r="D128" s="40"/>
      <c r="E128" s="76" t="str">
        <f>E11</f>
        <v>SO 402a - Osvětlení přechodu č.1</v>
      </c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2" customHeight="1">
      <c r="A130" s="38"/>
      <c r="B130" s="39"/>
      <c r="C130" s="32" t="s">
        <v>20</v>
      </c>
      <c r="D130" s="40"/>
      <c r="E130" s="40"/>
      <c r="F130" s="27" t="str">
        <f>F14</f>
        <v>Konice</v>
      </c>
      <c r="G130" s="40"/>
      <c r="H130" s="40"/>
      <c r="I130" s="32" t="s">
        <v>22</v>
      </c>
      <c r="J130" s="79" t="str">
        <f>IF(J14="","",J14)</f>
        <v>9. 12. 2023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6.95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5.15" customHeight="1">
      <c r="A132" s="38"/>
      <c r="B132" s="39"/>
      <c r="C132" s="32" t="s">
        <v>24</v>
      </c>
      <c r="D132" s="40"/>
      <c r="E132" s="40"/>
      <c r="F132" s="27" t="str">
        <f>E17</f>
        <v>Město Konice, Masarykovo náměstí 27, 798 52 Konice</v>
      </c>
      <c r="G132" s="40"/>
      <c r="H132" s="40"/>
      <c r="I132" s="32" t="s">
        <v>30</v>
      </c>
      <c r="J132" s="36" t="str">
        <f>E23</f>
        <v>Milan Vician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28</v>
      </c>
      <c r="D133" s="40"/>
      <c r="E133" s="40"/>
      <c r="F133" s="27" t="str">
        <f>IF(E20="","",E20)</f>
        <v>Vyplň údaj</v>
      </c>
      <c r="G133" s="40"/>
      <c r="H133" s="40"/>
      <c r="I133" s="32" t="s">
        <v>33</v>
      </c>
      <c r="J133" s="36" t="str">
        <f>E26</f>
        <v>Milan Vician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0.3" customHeight="1">
      <c r="A134" s="38"/>
      <c r="B134" s="39"/>
      <c r="C134" s="40"/>
      <c r="D134" s="40"/>
      <c r="E134" s="40"/>
      <c r="F134" s="40"/>
      <c r="G134" s="40"/>
      <c r="H134" s="40"/>
      <c r="I134" s="40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11" customFormat="1" ht="29.25" customHeight="1">
      <c r="A135" s="199"/>
      <c r="B135" s="200"/>
      <c r="C135" s="201" t="s">
        <v>132</v>
      </c>
      <c r="D135" s="202" t="s">
        <v>61</v>
      </c>
      <c r="E135" s="202" t="s">
        <v>57</v>
      </c>
      <c r="F135" s="202" t="s">
        <v>58</v>
      </c>
      <c r="G135" s="202" t="s">
        <v>133</v>
      </c>
      <c r="H135" s="202" t="s">
        <v>134</v>
      </c>
      <c r="I135" s="202" t="s">
        <v>135</v>
      </c>
      <c r="J135" s="202" t="s">
        <v>125</v>
      </c>
      <c r="K135" s="203" t="s">
        <v>136</v>
      </c>
      <c r="L135" s="204"/>
      <c r="M135" s="100" t="s">
        <v>1</v>
      </c>
      <c r="N135" s="101" t="s">
        <v>40</v>
      </c>
      <c r="O135" s="101" t="s">
        <v>137</v>
      </c>
      <c r="P135" s="101" t="s">
        <v>138</v>
      </c>
      <c r="Q135" s="101" t="s">
        <v>139</v>
      </c>
      <c r="R135" s="101" t="s">
        <v>140</v>
      </c>
      <c r="S135" s="101" t="s">
        <v>141</v>
      </c>
      <c r="T135" s="102" t="s">
        <v>142</v>
      </c>
      <c r="U135" s="199"/>
      <c r="V135" s="199"/>
      <c r="W135" s="199"/>
      <c r="X135" s="199"/>
      <c r="Y135" s="199"/>
      <c r="Z135" s="199"/>
      <c r="AA135" s="199"/>
      <c r="AB135" s="199"/>
      <c r="AC135" s="199"/>
      <c r="AD135" s="199"/>
      <c r="AE135" s="199"/>
    </row>
    <row r="136" spans="1:63" s="2" customFormat="1" ht="22.8" customHeight="1">
      <c r="A136" s="38"/>
      <c r="B136" s="39"/>
      <c r="C136" s="107" t="s">
        <v>143</v>
      </c>
      <c r="D136" s="40"/>
      <c r="E136" s="40"/>
      <c r="F136" s="40"/>
      <c r="G136" s="40"/>
      <c r="H136" s="40"/>
      <c r="I136" s="40"/>
      <c r="J136" s="205">
        <f>BK136</f>
        <v>0</v>
      </c>
      <c r="K136" s="40"/>
      <c r="L136" s="44"/>
      <c r="M136" s="103"/>
      <c r="N136" s="206"/>
      <c r="O136" s="104"/>
      <c r="P136" s="207">
        <f>P137+P167+P176+P194+P197+P199</f>
        <v>0</v>
      </c>
      <c r="Q136" s="104"/>
      <c r="R136" s="207">
        <f>R137+R167+R176+R194+R197+R199</f>
        <v>7.4763953</v>
      </c>
      <c r="S136" s="104"/>
      <c r="T136" s="208">
        <f>T137+T167+T176+T194+T197+T199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75</v>
      </c>
      <c r="AU136" s="17" t="s">
        <v>127</v>
      </c>
      <c r="BK136" s="209">
        <f>BK137+BK167+BK176+BK194+BK197+BK199</f>
        <v>0</v>
      </c>
    </row>
    <row r="137" spans="1:63" s="12" customFormat="1" ht="25.9" customHeight="1">
      <c r="A137" s="12"/>
      <c r="B137" s="210"/>
      <c r="C137" s="211"/>
      <c r="D137" s="212" t="s">
        <v>75</v>
      </c>
      <c r="E137" s="213" t="s">
        <v>367</v>
      </c>
      <c r="F137" s="213" t="s">
        <v>368</v>
      </c>
      <c r="G137" s="211"/>
      <c r="H137" s="211"/>
      <c r="I137" s="214"/>
      <c r="J137" s="215">
        <f>BK137</f>
        <v>0</v>
      </c>
      <c r="K137" s="211"/>
      <c r="L137" s="216"/>
      <c r="M137" s="217"/>
      <c r="N137" s="218"/>
      <c r="O137" s="218"/>
      <c r="P137" s="219">
        <f>P138+P164</f>
        <v>0</v>
      </c>
      <c r="Q137" s="218"/>
      <c r="R137" s="219">
        <f>R138+R164</f>
        <v>0.043609999999999996</v>
      </c>
      <c r="S137" s="218"/>
      <c r="T137" s="220">
        <f>T138+T164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1" t="s">
        <v>85</v>
      </c>
      <c r="AT137" s="222" t="s">
        <v>75</v>
      </c>
      <c r="AU137" s="222" t="s">
        <v>76</v>
      </c>
      <c r="AY137" s="221" t="s">
        <v>146</v>
      </c>
      <c r="BK137" s="223">
        <f>BK138+BK164</f>
        <v>0</v>
      </c>
    </row>
    <row r="138" spans="1:63" s="12" customFormat="1" ht="22.8" customHeight="1">
      <c r="A138" s="12"/>
      <c r="B138" s="210"/>
      <c r="C138" s="211"/>
      <c r="D138" s="212" t="s">
        <v>75</v>
      </c>
      <c r="E138" s="224" t="s">
        <v>527</v>
      </c>
      <c r="F138" s="224" t="s">
        <v>528</v>
      </c>
      <c r="G138" s="211"/>
      <c r="H138" s="211"/>
      <c r="I138" s="214"/>
      <c r="J138" s="225">
        <f>BK138</f>
        <v>0</v>
      </c>
      <c r="K138" s="211"/>
      <c r="L138" s="216"/>
      <c r="M138" s="217"/>
      <c r="N138" s="218"/>
      <c r="O138" s="218"/>
      <c r="P138" s="219">
        <f>SUM(P139:P163)</f>
        <v>0</v>
      </c>
      <c r="Q138" s="218"/>
      <c r="R138" s="219">
        <f>SUM(R139:R163)</f>
        <v>0.043609999999999996</v>
      </c>
      <c r="S138" s="218"/>
      <c r="T138" s="220">
        <f>SUM(T139:T163)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1" t="s">
        <v>85</v>
      </c>
      <c r="AT138" s="222" t="s">
        <v>75</v>
      </c>
      <c r="AU138" s="222" t="s">
        <v>83</v>
      </c>
      <c r="AY138" s="221" t="s">
        <v>146</v>
      </c>
      <c r="BK138" s="223">
        <f>SUM(BK139:BK163)</f>
        <v>0</v>
      </c>
    </row>
    <row r="139" spans="1:65" s="2" customFormat="1" ht="24.15" customHeight="1">
      <c r="A139" s="38"/>
      <c r="B139" s="39"/>
      <c r="C139" s="267" t="s">
        <v>83</v>
      </c>
      <c r="D139" s="267" t="s">
        <v>230</v>
      </c>
      <c r="E139" s="268" t="s">
        <v>529</v>
      </c>
      <c r="F139" s="269" t="s">
        <v>530</v>
      </c>
      <c r="G139" s="270" t="s">
        <v>178</v>
      </c>
      <c r="H139" s="271">
        <v>10</v>
      </c>
      <c r="I139" s="272"/>
      <c r="J139" s="273">
        <f>ROUND(I139*H139,2)</f>
        <v>0</v>
      </c>
      <c r="K139" s="269" t="s">
        <v>1</v>
      </c>
      <c r="L139" s="274"/>
      <c r="M139" s="275" t="s">
        <v>1</v>
      </c>
      <c r="N139" s="276" t="s">
        <v>41</v>
      </c>
      <c r="O139" s="91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7" t="s">
        <v>531</v>
      </c>
      <c r="AT139" s="237" t="s">
        <v>230</v>
      </c>
      <c r="AU139" s="237" t="s">
        <v>85</v>
      </c>
      <c r="AY139" s="17" t="s">
        <v>146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7" t="s">
        <v>83</v>
      </c>
      <c r="BK139" s="238">
        <f>ROUND(I139*H139,2)</f>
        <v>0</v>
      </c>
      <c r="BL139" s="17" t="s">
        <v>271</v>
      </c>
      <c r="BM139" s="237" t="s">
        <v>826</v>
      </c>
    </row>
    <row r="140" spans="1:65" s="2" customFormat="1" ht="24.15" customHeight="1">
      <c r="A140" s="38"/>
      <c r="B140" s="39"/>
      <c r="C140" s="226" t="s">
        <v>85</v>
      </c>
      <c r="D140" s="226" t="s">
        <v>148</v>
      </c>
      <c r="E140" s="227" t="s">
        <v>533</v>
      </c>
      <c r="F140" s="228" t="s">
        <v>534</v>
      </c>
      <c r="G140" s="229" t="s">
        <v>178</v>
      </c>
      <c r="H140" s="230">
        <v>11</v>
      </c>
      <c r="I140" s="231"/>
      <c r="J140" s="232">
        <f>ROUND(I140*H140,2)</f>
        <v>0</v>
      </c>
      <c r="K140" s="228" t="s">
        <v>152</v>
      </c>
      <c r="L140" s="44"/>
      <c r="M140" s="233" t="s">
        <v>1</v>
      </c>
      <c r="N140" s="234" t="s">
        <v>41</v>
      </c>
      <c r="O140" s="91"/>
      <c r="P140" s="235">
        <f>O140*H140</f>
        <v>0</v>
      </c>
      <c r="Q140" s="235">
        <v>0</v>
      </c>
      <c r="R140" s="235">
        <f>Q140*H140</f>
        <v>0</v>
      </c>
      <c r="S140" s="235">
        <v>0</v>
      </c>
      <c r="T140" s="236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7" t="s">
        <v>271</v>
      </c>
      <c r="AT140" s="237" t="s">
        <v>148</v>
      </c>
      <c r="AU140" s="237" t="s">
        <v>85</v>
      </c>
      <c r="AY140" s="17" t="s">
        <v>146</v>
      </c>
      <c r="BE140" s="238">
        <f>IF(N140="základní",J140,0)</f>
        <v>0</v>
      </c>
      <c r="BF140" s="238">
        <f>IF(N140="snížená",J140,0)</f>
        <v>0</v>
      </c>
      <c r="BG140" s="238">
        <f>IF(N140="zákl. přenesená",J140,0)</f>
        <v>0</v>
      </c>
      <c r="BH140" s="238">
        <f>IF(N140="sníž. přenesená",J140,0)</f>
        <v>0</v>
      </c>
      <c r="BI140" s="238">
        <f>IF(N140="nulová",J140,0)</f>
        <v>0</v>
      </c>
      <c r="BJ140" s="17" t="s">
        <v>83</v>
      </c>
      <c r="BK140" s="238">
        <f>ROUND(I140*H140,2)</f>
        <v>0</v>
      </c>
      <c r="BL140" s="17" t="s">
        <v>271</v>
      </c>
      <c r="BM140" s="237" t="s">
        <v>827</v>
      </c>
    </row>
    <row r="141" spans="1:65" s="2" customFormat="1" ht="16.5" customHeight="1">
      <c r="A141" s="38"/>
      <c r="B141" s="39"/>
      <c r="C141" s="267" t="s">
        <v>158</v>
      </c>
      <c r="D141" s="267" t="s">
        <v>230</v>
      </c>
      <c r="E141" s="268" t="s">
        <v>536</v>
      </c>
      <c r="F141" s="269" t="s">
        <v>537</v>
      </c>
      <c r="G141" s="270" t="s">
        <v>178</v>
      </c>
      <c r="H141" s="271">
        <v>4</v>
      </c>
      <c r="I141" s="272"/>
      <c r="J141" s="273">
        <f>ROUND(I141*H141,2)</f>
        <v>0</v>
      </c>
      <c r="K141" s="269" t="s">
        <v>1</v>
      </c>
      <c r="L141" s="274"/>
      <c r="M141" s="275" t="s">
        <v>1</v>
      </c>
      <c r="N141" s="276" t="s">
        <v>41</v>
      </c>
      <c r="O141" s="91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531</v>
      </c>
      <c r="AT141" s="237" t="s">
        <v>230</v>
      </c>
      <c r="AU141" s="237" t="s">
        <v>85</v>
      </c>
      <c r="AY141" s="17" t="s">
        <v>146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83</v>
      </c>
      <c r="BK141" s="238">
        <f>ROUND(I141*H141,2)</f>
        <v>0</v>
      </c>
      <c r="BL141" s="17" t="s">
        <v>271</v>
      </c>
      <c r="BM141" s="237" t="s">
        <v>828</v>
      </c>
    </row>
    <row r="142" spans="1:65" s="2" customFormat="1" ht="21.75" customHeight="1">
      <c r="A142" s="38"/>
      <c r="B142" s="39"/>
      <c r="C142" s="267" t="s">
        <v>153</v>
      </c>
      <c r="D142" s="267" t="s">
        <v>230</v>
      </c>
      <c r="E142" s="268" t="s">
        <v>539</v>
      </c>
      <c r="F142" s="269" t="s">
        <v>540</v>
      </c>
      <c r="G142" s="270" t="s">
        <v>178</v>
      </c>
      <c r="H142" s="271">
        <v>7</v>
      </c>
      <c r="I142" s="272"/>
      <c r="J142" s="273">
        <f>ROUND(I142*H142,2)</f>
        <v>0</v>
      </c>
      <c r="K142" s="269" t="s">
        <v>1</v>
      </c>
      <c r="L142" s="274"/>
      <c r="M142" s="275" t="s">
        <v>1</v>
      </c>
      <c r="N142" s="276" t="s">
        <v>41</v>
      </c>
      <c r="O142" s="91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7" t="s">
        <v>531</v>
      </c>
      <c r="AT142" s="237" t="s">
        <v>230</v>
      </c>
      <c r="AU142" s="237" t="s">
        <v>85</v>
      </c>
      <c r="AY142" s="17" t="s">
        <v>146</v>
      </c>
      <c r="BE142" s="238">
        <f>IF(N142="základní",J142,0)</f>
        <v>0</v>
      </c>
      <c r="BF142" s="238">
        <f>IF(N142="snížená",J142,0)</f>
        <v>0</v>
      </c>
      <c r="BG142" s="238">
        <f>IF(N142="zákl. přenesená",J142,0)</f>
        <v>0</v>
      </c>
      <c r="BH142" s="238">
        <f>IF(N142="sníž. přenesená",J142,0)</f>
        <v>0</v>
      </c>
      <c r="BI142" s="238">
        <f>IF(N142="nulová",J142,0)</f>
        <v>0</v>
      </c>
      <c r="BJ142" s="17" t="s">
        <v>83</v>
      </c>
      <c r="BK142" s="238">
        <f>ROUND(I142*H142,2)</f>
        <v>0</v>
      </c>
      <c r="BL142" s="17" t="s">
        <v>271</v>
      </c>
      <c r="BM142" s="237" t="s">
        <v>829</v>
      </c>
    </row>
    <row r="143" spans="1:65" s="2" customFormat="1" ht="24.15" customHeight="1">
      <c r="A143" s="38"/>
      <c r="B143" s="39"/>
      <c r="C143" s="226" t="s">
        <v>165</v>
      </c>
      <c r="D143" s="226" t="s">
        <v>148</v>
      </c>
      <c r="E143" s="227" t="s">
        <v>542</v>
      </c>
      <c r="F143" s="228" t="s">
        <v>543</v>
      </c>
      <c r="G143" s="229" t="s">
        <v>178</v>
      </c>
      <c r="H143" s="230">
        <v>25</v>
      </c>
      <c r="I143" s="231"/>
      <c r="J143" s="232">
        <f>ROUND(I143*H143,2)</f>
        <v>0</v>
      </c>
      <c r="K143" s="228" t="s">
        <v>152</v>
      </c>
      <c r="L143" s="44"/>
      <c r="M143" s="233" t="s">
        <v>1</v>
      </c>
      <c r="N143" s="234" t="s">
        <v>41</v>
      </c>
      <c r="O143" s="91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7" t="s">
        <v>271</v>
      </c>
      <c r="AT143" s="237" t="s">
        <v>148</v>
      </c>
      <c r="AU143" s="237" t="s">
        <v>85</v>
      </c>
      <c r="AY143" s="17" t="s">
        <v>146</v>
      </c>
      <c r="BE143" s="238">
        <f>IF(N143="základní",J143,0)</f>
        <v>0</v>
      </c>
      <c r="BF143" s="238">
        <f>IF(N143="snížená",J143,0)</f>
        <v>0</v>
      </c>
      <c r="BG143" s="238">
        <f>IF(N143="zákl. přenesená",J143,0)</f>
        <v>0</v>
      </c>
      <c r="BH143" s="238">
        <f>IF(N143="sníž. přenesená",J143,0)</f>
        <v>0</v>
      </c>
      <c r="BI143" s="238">
        <f>IF(N143="nulová",J143,0)</f>
        <v>0</v>
      </c>
      <c r="BJ143" s="17" t="s">
        <v>83</v>
      </c>
      <c r="BK143" s="238">
        <f>ROUND(I143*H143,2)</f>
        <v>0</v>
      </c>
      <c r="BL143" s="17" t="s">
        <v>271</v>
      </c>
      <c r="BM143" s="237" t="s">
        <v>830</v>
      </c>
    </row>
    <row r="144" spans="1:65" s="2" customFormat="1" ht="24.15" customHeight="1">
      <c r="A144" s="38"/>
      <c r="B144" s="39"/>
      <c r="C144" s="267" t="s">
        <v>175</v>
      </c>
      <c r="D144" s="267" t="s">
        <v>230</v>
      </c>
      <c r="E144" s="268" t="s">
        <v>545</v>
      </c>
      <c r="F144" s="269" t="s">
        <v>546</v>
      </c>
      <c r="G144" s="270" t="s">
        <v>178</v>
      </c>
      <c r="H144" s="271">
        <v>25</v>
      </c>
      <c r="I144" s="272"/>
      <c r="J144" s="273">
        <f>ROUND(I144*H144,2)</f>
        <v>0</v>
      </c>
      <c r="K144" s="269" t="s">
        <v>152</v>
      </c>
      <c r="L144" s="274"/>
      <c r="M144" s="275" t="s">
        <v>1</v>
      </c>
      <c r="N144" s="276" t="s">
        <v>41</v>
      </c>
      <c r="O144" s="91"/>
      <c r="P144" s="235">
        <f>O144*H144</f>
        <v>0</v>
      </c>
      <c r="Q144" s="235">
        <v>0.0009</v>
      </c>
      <c r="R144" s="235">
        <f>Q144*H144</f>
        <v>0.0225</v>
      </c>
      <c r="S144" s="235">
        <v>0</v>
      </c>
      <c r="T144" s="23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7" t="s">
        <v>531</v>
      </c>
      <c r="AT144" s="237" t="s">
        <v>230</v>
      </c>
      <c r="AU144" s="237" t="s">
        <v>85</v>
      </c>
      <c r="AY144" s="17" t="s">
        <v>146</v>
      </c>
      <c r="BE144" s="238">
        <f>IF(N144="základní",J144,0)</f>
        <v>0</v>
      </c>
      <c r="BF144" s="238">
        <f>IF(N144="snížená",J144,0)</f>
        <v>0</v>
      </c>
      <c r="BG144" s="238">
        <f>IF(N144="zákl. přenesená",J144,0)</f>
        <v>0</v>
      </c>
      <c r="BH144" s="238">
        <f>IF(N144="sníž. přenesená",J144,0)</f>
        <v>0</v>
      </c>
      <c r="BI144" s="238">
        <f>IF(N144="nulová",J144,0)</f>
        <v>0</v>
      </c>
      <c r="BJ144" s="17" t="s">
        <v>83</v>
      </c>
      <c r="BK144" s="238">
        <f>ROUND(I144*H144,2)</f>
        <v>0</v>
      </c>
      <c r="BL144" s="17" t="s">
        <v>271</v>
      </c>
      <c r="BM144" s="237" t="s">
        <v>831</v>
      </c>
    </row>
    <row r="145" spans="1:65" s="2" customFormat="1" ht="24.15" customHeight="1">
      <c r="A145" s="38"/>
      <c r="B145" s="39"/>
      <c r="C145" s="226" t="s">
        <v>183</v>
      </c>
      <c r="D145" s="226" t="s">
        <v>148</v>
      </c>
      <c r="E145" s="227" t="s">
        <v>548</v>
      </c>
      <c r="F145" s="228" t="s">
        <v>549</v>
      </c>
      <c r="G145" s="229" t="s">
        <v>178</v>
      </c>
      <c r="H145" s="230">
        <v>16</v>
      </c>
      <c r="I145" s="231"/>
      <c r="J145" s="232">
        <f>ROUND(I145*H145,2)</f>
        <v>0</v>
      </c>
      <c r="K145" s="228" t="s">
        <v>152</v>
      </c>
      <c r="L145" s="44"/>
      <c r="M145" s="233" t="s">
        <v>1</v>
      </c>
      <c r="N145" s="234" t="s">
        <v>41</v>
      </c>
      <c r="O145" s="91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7" t="s">
        <v>271</v>
      </c>
      <c r="AT145" s="237" t="s">
        <v>148</v>
      </c>
      <c r="AU145" s="237" t="s">
        <v>85</v>
      </c>
      <c r="AY145" s="17" t="s">
        <v>146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7" t="s">
        <v>83</v>
      </c>
      <c r="BK145" s="238">
        <f>ROUND(I145*H145,2)</f>
        <v>0</v>
      </c>
      <c r="BL145" s="17" t="s">
        <v>271</v>
      </c>
      <c r="BM145" s="237" t="s">
        <v>832</v>
      </c>
    </row>
    <row r="146" spans="1:65" s="2" customFormat="1" ht="24.15" customHeight="1">
      <c r="A146" s="38"/>
      <c r="B146" s="39"/>
      <c r="C146" s="267" t="s">
        <v>188</v>
      </c>
      <c r="D146" s="267" t="s">
        <v>230</v>
      </c>
      <c r="E146" s="268" t="s">
        <v>551</v>
      </c>
      <c r="F146" s="269" t="s">
        <v>552</v>
      </c>
      <c r="G146" s="270" t="s">
        <v>178</v>
      </c>
      <c r="H146" s="271">
        <v>16</v>
      </c>
      <c r="I146" s="272"/>
      <c r="J146" s="273">
        <f>ROUND(I146*H146,2)</f>
        <v>0</v>
      </c>
      <c r="K146" s="269" t="s">
        <v>152</v>
      </c>
      <c r="L146" s="274"/>
      <c r="M146" s="275" t="s">
        <v>1</v>
      </c>
      <c r="N146" s="276" t="s">
        <v>41</v>
      </c>
      <c r="O146" s="91"/>
      <c r="P146" s="235">
        <f>O146*H146</f>
        <v>0</v>
      </c>
      <c r="Q146" s="235">
        <v>0.00016</v>
      </c>
      <c r="R146" s="235">
        <f>Q146*H146</f>
        <v>0.00256</v>
      </c>
      <c r="S146" s="235">
        <v>0</v>
      </c>
      <c r="T146" s="23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7" t="s">
        <v>531</v>
      </c>
      <c r="AT146" s="237" t="s">
        <v>230</v>
      </c>
      <c r="AU146" s="237" t="s">
        <v>85</v>
      </c>
      <c r="AY146" s="17" t="s">
        <v>146</v>
      </c>
      <c r="BE146" s="238">
        <f>IF(N146="základní",J146,0)</f>
        <v>0</v>
      </c>
      <c r="BF146" s="238">
        <f>IF(N146="snížená",J146,0)</f>
        <v>0</v>
      </c>
      <c r="BG146" s="238">
        <f>IF(N146="zákl. přenesená",J146,0)</f>
        <v>0</v>
      </c>
      <c r="BH146" s="238">
        <f>IF(N146="sníž. přenesená",J146,0)</f>
        <v>0</v>
      </c>
      <c r="BI146" s="238">
        <f>IF(N146="nulová",J146,0)</f>
        <v>0</v>
      </c>
      <c r="BJ146" s="17" t="s">
        <v>83</v>
      </c>
      <c r="BK146" s="238">
        <f>ROUND(I146*H146,2)</f>
        <v>0</v>
      </c>
      <c r="BL146" s="17" t="s">
        <v>271</v>
      </c>
      <c r="BM146" s="237" t="s">
        <v>833</v>
      </c>
    </row>
    <row r="147" spans="1:65" s="2" customFormat="1" ht="24.15" customHeight="1">
      <c r="A147" s="38"/>
      <c r="B147" s="39"/>
      <c r="C147" s="226" t="s">
        <v>193</v>
      </c>
      <c r="D147" s="226" t="s">
        <v>148</v>
      </c>
      <c r="E147" s="227" t="s">
        <v>554</v>
      </c>
      <c r="F147" s="228" t="s">
        <v>555</v>
      </c>
      <c r="G147" s="229" t="s">
        <v>256</v>
      </c>
      <c r="H147" s="230">
        <v>2</v>
      </c>
      <c r="I147" s="231"/>
      <c r="J147" s="232">
        <f>ROUND(I147*H147,2)</f>
        <v>0</v>
      </c>
      <c r="K147" s="228" t="s">
        <v>152</v>
      </c>
      <c r="L147" s="44"/>
      <c r="M147" s="233" t="s">
        <v>1</v>
      </c>
      <c r="N147" s="234" t="s">
        <v>41</v>
      </c>
      <c r="O147" s="91"/>
      <c r="P147" s="235">
        <f>O147*H147</f>
        <v>0</v>
      </c>
      <c r="Q147" s="235">
        <v>0</v>
      </c>
      <c r="R147" s="235">
        <f>Q147*H147</f>
        <v>0</v>
      </c>
      <c r="S147" s="235">
        <v>0</v>
      </c>
      <c r="T147" s="236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7" t="s">
        <v>153</v>
      </c>
      <c r="AT147" s="237" t="s">
        <v>148</v>
      </c>
      <c r="AU147" s="237" t="s">
        <v>85</v>
      </c>
      <c r="AY147" s="17" t="s">
        <v>146</v>
      </c>
      <c r="BE147" s="238">
        <f>IF(N147="základní",J147,0)</f>
        <v>0</v>
      </c>
      <c r="BF147" s="238">
        <f>IF(N147="snížená",J147,0)</f>
        <v>0</v>
      </c>
      <c r="BG147" s="238">
        <f>IF(N147="zákl. přenesená",J147,0)</f>
        <v>0</v>
      </c>
      <c r="BH147" s="238">
        <f>IF(N147="sníž. přenesená",J147,0)</f>
        <v>0</v>
      </c>
      <c r="BI147" s="238">
        <f>IF(N147="nulová",J147,0)</f>
        <v>0</v>
      </c>
      <c r="BJ147" s="17" t="s">
        <v>83</v>
      </c>
      <c r="BK147" s="238">
        <f>ROUND(I147*H147,2)</f>
        <v>0</v>
      </c>
      <c r="BL147" s="17" t="s">
        <v>153</v>
      </c>
      <c r="BM147" s="237" t="s">
        <v>834</v>
      </c>
    </row>
    <row r="148" spans="1:65" s="2" customFormat="1" ht="16.5" customHeight="1">
      <c r="A148" s="38"/>
      <c r="B148" s="39"/>
      <c r="C148" s="267" t="s">
        <v>196</v>
      </c>
      <c r="D148" s="267" t="s">
        <v>230</v>
      </c>
      <c r="E148" s="268" t="s">
        <v>557</v>
      </c>
      <c r="F148" s="269" t="s">
        <v>558</v>
      </c>
      <c r="G148" s="270" t="s">
        <v>256</v>
      </c>
      <c r="H148" s="271">
        <v>2</v>
      </c>
      <c r="I148" s="272"/>
      <c r="J148" s="273">
        <f>ROUND(I148*H148,2)</f>
        <v>0</v>
      </c>
      <c r="K148" s="269" t="s">
        <v>1</v>
      </c>
      <c r="L148" s="274"/>
      <c r="M148" s="275" t="s">
        <v>1</v>
      </c>
      <c r="N148" s="276" t="s">
        <v>41</v>
      </c>
      <c r="O148" s="91"/>
      <c r="P148" s="235">
        <f>O148*H148</f>
        <v>0</v>
      </c>
      <c r="Q148" s="235">
        <v>0</v>
      </c>
      <c r="R148" s="235">
        <f>Q148*H148</f>
        <v>0</v>
      </c>
      <c r="S148" s="235">
        <v>0</v>
      </c>
      <c r="T148" s="236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7" t="s">
        <v>531</v>
      </c>
      <c r="AT148" s="237" t="s">
        <v>230</v>
      </c>
      <c r="AU148" s="237" t="s">
        <v>85</v>
      </c>
      <c r="AY148" s="17" t="s">
        <v>146</v>
      </c>
      <c r="BE148" s="238">
        <f>IF(N148="základní",J148,0)</f>
        <v>0</v>
      </c>
      <c r="BF148" s="238">
        <f>IF(N148="snížená",J148,0)</f>
        <v>0</v>
      </c>
      <c r="BG148" s="238">
        <f>IF(N148="zákl. přenesená",J148,0)</f>
        <v>0</v>
      </c>
      <c r="BH148" s="238">
        <f>IF(N148="sníž. přenesená",J148,0)</f>
        <v>0</v>
      </c>
      <c r="BI148" s="238">
        <f>IF(N148="nulová",J148,0)</f>
        <v>0</v>
      </c>
      <c r="BJ148" s="17" t="s">
        <v>83</v>
      </c>
      <c r="BK148" s="238">
        <f>ROUND(I148*H148,2)</f>
        <v>0</v>
      </c>
      <c r="BL148" s="17" t="s">
        <v>271</v>
      </c>
      <c r="BM148" s="237" t="s">
        <v>835</v>
      </c>
    </row>
    <row r="149" spans="1:65" s="2" customFormat="1" ht="16.5" customHeight="1">
      <c r="A149" s="38"/>
      <c r="B149" s="39"/>
      <c r="C149" s="267" t="s">
        <v>200</v>
      </c>
      <c r="D149" s="267" t="s">
        <v>230</v>
      </c>
      <c r="E149" s="268" t="s">
        <v>560</v>
      </c>
      <c r="F149" s="269" t="s">
        <v>561</v>
      </c>
      <c r="G149" s="270" t="s">
        <v>256</v>
      </c>
      <c r="H149" s="271">
        <v>2</v>
      </c>
      <c r="I149" s="272"/>
      <c r="J149" s="273">
        <f>ROUND(I149*H149,2)</f>
        <v>0</v>
      </c>
      <c r="K149" s="269" t="s">
        <v>1</v>
      </c>
      <c r="L149" s="274"/>
      <c r="M149" s="275" t="s">
        <v>1</v>
      </c>
      <c r="N149" s="276" t="s">
        <v>41</v>
      </c>
      <c r="O149" s="91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7" t="s">
        <v>531</v>
      </c>
      <c r="AT149" s="237" t="s">
        <v>230</v>
      </c>
      <c r="AU149" s="237" t="s">
        <v>85</v>
      </c>
      <c r="AY149" s="17" t="s">
        <v>146</v>
      </c>
      <c r="BE149" s="238">
        <f>IF(N149="základní",J149,0)</f>
        <v>0</v>
      </c>
      <c r="BF149" s="238">
        <f>IF(N149="snížená",J149,0)</f>
        <v>0</v>
      </c>
      <c r="BG149" s="238">
        <f>IF(N149="zákl. přenesená",J149,0)</f>
        <v>0</v>
      </c>
      <c r="BH149" s="238">
        <f>IF(N149="sníž. přenesená",J149,0)</f>
        <v>0</v>
      </c>
      <c r="BI149" s="238">
        <f>IF(N149="nulová",J149,0)</f>
        <v>0</v>
      </c>
      <c r="BJ149" s="17" t="s">
        <v>83</v>
      </c>
      <c r="BK149" s="238">
        <f>ROUND(I149*H149,2)</f>
        <v>0</v>
      </c>
      <c r="BL149" s="17" t="s">
        <v>271</v>
      </c>
      <c r="BM149" s="237" t="s">
        <v>836</v>
      </c>
    </row>
    <row r="150" spans="1:65" s="2" customFormat="1" ht="24.15" customHeight="1">
      <c r="A150" s="38"/>
      <c r="B150" s="39"/>
      <c r="C150" s="226" t="s">
        <v>206</v>
      </c>
      <c r="D150" s="226" t="s">
        <v>148</v>
      </c>
      <c r="E150" s="227" t="s">
        <v>563</v>
      </c>
      <c r="F150" s="228" t="s">
        <v>564</v>
      </c>
      <c r="G150" s="229" t="s">
        <v>256</v>
      </c>
      <c r="H150" s="230">
        <v>1</v>
      </c>
      <c r="I150" s="231"/>
      <c r="J150" s="232">
        <f>ROUND(I150*H150,2)</f>
        <v>0</v>
      </c>
      <c r="K150" s="228" t="s">
        <v>152</v>
      </c>
      <c r="L150" s="44"/>
      <c r="M150" s="233" t="s">
        <v>1</v>
      </c>
      <c r="N150" s="234" t="s">
        <v>41</v>
      </c>
      <c r="O150" s="91"/>
      <c r="P150" s="235">
        <f>O150*H150</f>
        <v>0</v>
      </c>
      <c r="Q150" s="235">
        <v>0</v>
      </c>
      <c r="R150" s="235">
        <f>Q150*H150</f>
        <v>0</v>
      </c>
      <c r="S150" s="235">
        <v>0</v>
      </c>
      <c r="T150" s="236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7" t="s">
        <v>271</v>
      </c>
      <c r="AT150" s="237" t="s">
        <v>148</v>
      </c>
      <c r="AU150" s="237" t="s">
        <v>85</v>
      </c>
      <c r="AY150" s="17" t="s">
        <v>146</v>
      </c>
      <c r="BE150" s="238">
        <f>IF(N150="základní",J150,0)</f>
        <v>0</v>
      </c>
      <c r="BF150" s="238">
        <f>IF(N150="snížená",J150,0)</f>
        <v>0</v>
      </c>
      <c r="BG150" s="238">
        <f>IF(N150="zákl. přenesená",J150,0)</f>
        <v>0</v>
      </c>
      <c r="BH150" s="238">
        <f>IF(N150="sníž. přenesená",J150,0)</f>
        <v>0</v>
      </c>
      <c r="BI150" s="238">
        <f>IF(N150="nulová",J150,0)</f>
        <v>0</v>
      </c>
      <c r="BJ150" s="17" t="s">
        <v>83</v>
      </c>
      <c r="BK150" s="238">
        <f>ROUND(I150*H150,2)</f>
        <v>0</v>
      </c>
      <c r="BL150" s="17" t="s">
        <v>271</v>
      </c>
      <c r="BM150" s="237" t="s">
        <v>837</v>
      </c>
    </row>
    <row r="151" spans="1:65" s="2" customFormat="1" ht="33" customHeight="1">
      <c r="A151" s="38"/>
      <c r="B151" s="39"/>
      <c r="C151" s="226" t="s">
        <v>210</v>
      </c>
      <c r="D151" s="226" t="s">
        <v>148</v>
      </c>
      <c r="E151" s="227" t="s">
        <v>566</v>
      </c>
      <c r="F151" s="228" t="s">
        <v>567</v>
      </c>
      <c r="G151" s="229" t="s">
        <v>256</v>
      </c>
      <c r="H151" s="230">
        <v>2</v>
      </c>
      <c r="I151" s="231"/>
      <c r="J151" s="232">
        <f>ROUND(I151*H151,2)</f>
        <v>0</v>
      </c>
      <c r="K151" s="228" t="s">
        <v>152</v>
      </c>
      <c r="L151" s="44"/>
      <c r="M151" s="233" t="s">
        <v>1</v>
      </c>
      <c r="N151" s="234" t="s">
        <v>41</v>
      </c>
      <c r="O151" s="91"/>
      <c r="P151" s="235">
        <f>O151*H151</f>
        <v>0</v>
      </c>
      <c r="Q151" s="235">
        <v>0</v>
      </c>
      <c r="R151" s="235">
        <f>Q151*H151</f>
        <v>0</v>
      </c>
      <c r="S151" s="235">
        <v>0</v>
      </c>
      <c r="T151" s="236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7" t="s">
        <v>271</v>
      </c>
      <c r="AT151" s="237" t="s">
        <v>148</v>
      </c>
      <c r="AU151" s="237" t="s">
        <v>85</v>
      </c>
      <c r="AY151" s="17" t="s">
        <v>146</v>
      </c>
      <c r="BE151" s="238">
        <f>IF(N151="základní",J151,0)</f>
        <v>0</v>
      </c>
      <c r="BF151" s="238">
        <f>IF(N151="snížená",J151,0)</f>
        <v>0</v>
      </c>
      <c r="BG151" s="238">
        <f>IF(N151="zákl. přenesená",J151,0)</f>
        <v>0</v>
      </c>
      <c r="BH151" s="238">
        <f>IF(N151="sníž. přenesená",J151,0)</f>
        <v>0</v>
      </c>
      <c r="BI151" s="238">
        <f>IF(N151="nulová",J151,0)</f>
        <v>0</v>
      </c>
      <c r="BJ151" s="17" t="s">
        <v>83</v>
      </c>
      <c r="BK151" s="238">
        <f>ROUND(I151*H151,2)</f>
        <v>0</v>
      </c>
      <c r="BL151" s="17" t="s">
        <v>271</v>
      </c>
      <c r="BM151" s="237" t="s">
        <v>838</v>
      </c>
    </row>
    <row r="152" spans="1:65" s="2" customFormat="1" ht="16.5" customHeight="1">
      <c r="A152" s="38"/>
      <c r="B152" s="39"/>
      <c r="C152" s="226" t="s">
        <v>266</v>
      </c>
      <c r="D152" s="226" t="s">
        <v>148</v>
      </c>
      <c r="E152" s="227" t="s">
        <v>569</v>
      </c>
      <c r="F152" s="228" t="s">
        <v>570</v>
      </c>
      <c r="G152" s="229" t="s">
        <v>256</v>
      </c>
      <c r="H152" s="230">
        <v>2</v>
      </c>
      <c r="I152" s="231"/>
      <c r="J152" s="232">
        <f>ROUND(I152*H152,2)</f>
        <v>0</v>
      </c>
      <c r="K152" s="228" t="s">
        <v>152</v>
      </c>
      <c r="L152" s="44"/>
      <c r="M152" s="233" t="s">
        <v>1</v>
      </c>
      <c r="N152" s="234" t="s">
        <v>41</v>
      </c>
      <c r="O152" s="91"/>
      <c r="P152" s="235">
        <f>O152*H152</f>
        <v>0</v>
      </c>
      <c r="Q152" s="235">
        <v>0</v>
      </c>
      <c r="R152" s="235">
        <f>Q152*H152</f>
        <v>0</v>
      </c>
      <c r="S152" s="235">
        <v>0</v>
      </c>
      <c r="T152" s="23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7" t="s">
        <v>271</v>
      </c>
      <c r="AT152" s="237" t="s">
        <v>148</v>
      </c>
      <c r="AU152" s="237" t="s">
        <v>85</v>
      </c>
      <c r="AY152" s="17" t="s">
        <v>146</v>
      </c>
      <c r="BE152" s="238">
        <f>IF(N152="základní",J152,0)</f>
        <v>0</v>
      </c>
      <c r="BF152" s="238">
        <f>IF(N152="snížená",J152,0)</f>
        <v>0</v>
      </c>
      <c r="BG152" s="238">
        <f>IF(N152="zákl. přenesená",J152,0)</f>
        <v>0</v>
      </c>
      <c r="BH152" s="238">
        <f>IF(N152="sníž. přenesená",J152,0)</f>
        <v>0</v>
      </c>
      <c r="BI152" s="238">
        <f>IF(N152="nulová",J152,0)</f>
        <v>0</v>
      </c>
      <c r="BJ152" s="17" t="s">
        <v>83</v>
      </c>
      <c r="BK152" s="238">
        <f>ROUND(I152*H152,2)</f>
        <v>0</v>
      </c>
      <c r="BL152" s="17" t="s">
        <v>271</v>
      </c>
      <c r="BM152" s="237" t="s">
        <v>839</v>
      </c>
    </row>
    <row r="153" spans="1:65" s="2" customFormat="1" ht="24.15" customHeight="1">
      <c r="A153" s="38"/>
      <c r="B153" s="39"/>
      <c r="C153" s="267" t="s">
        <v>8</v>
      </c>
      <c r="D153" s="267" t="s">
        <v>230</v>
      </c>
      <c r="E153" s="268" t="s">
        <v>840</v>
      </c>
      <c r="F153" s="269" t="s">
        <v>841</v>
      </c>
      <c r="G153" s="270" t="s">
        <v>256</v>
      </c>
      <c r="H153" s="271">
        <v>2</v>
      </c>
      <c r="I153" s="272"/>
      <c r="J153" s="273">
        <f>ROUND(I153*H153,2)</f>
        <v>0</v>
      </c>
      <c r="K153" s="269" t="s">
        <v>1</v>
      </c>
      <c r="L153" s="274"/>
      <c r="M153" s="275" t="s">
        <v>1</v>
      </c>
      <c r="N153" s="276" t="s">
        <v>41</v>
      </c>
      <c r="O153" s="91"/>
      <c r="P153" s="235">
        <f>O153*H153</f>
        <v>0</v>
      </c>
      <c r="Q153" s="235">
        <v>0</v>
      </c>
      <c r="R153" s="235">
        <f>Q153*H153</f>
        <v>0</v>
      </c>
      <c r="S153" s="235">
        <v>0</v>
      </c>
      <c r="T153" s="236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7" t="s">
        <v>531</v>
      </c>
      <c r="AT153" s="237" t="s">
        <v>230</v>
      </c>
      <c r="AU153" s="237" t="s">
        <v>85</v>
      </c>
      <c r="AY153" s="17" t="s">
        <v>146</v>
      </c>
      <c r="BE153" s="238">
        <f>IF(N153="základní",J153,0)</f>
        <v>0</v>
      </c>
      <c r="BF153" s="238">
        <f>IF(N153="snížená",J153,0)</f>
        <v>0</v>
      </c>
      <c r="BG153" s="238">
        <f>IF(N153="zákl. přenesená",J153,0)</f>
        <v>0</v>
      </c>
      <c r="BH153" s="238">
        <f>IF(N153="sníž. přenesená",J153,0)</f>
        <v>0</v>
      </c>
      <c r="BI153" s="238">
        <f>IF(N153="nulová",J153,0)</f>
        <v>0</v>
      </c>
      <c r="BJ153" s="17" t="s">
        <v>83</v>
      </c>
      <c r="BK153" s="238">
        <f>ROUND(I153*H153,2)</f>
        <v>0</v>
      </c>
      <c r="BL153" s="17" t="s">
        <v>271</v>
      </c>
      <c r="BM153" s="237" t="s">
        <v>842</v>
      </c>
    </row>
    <row r="154" spans="1:65" s="2" customFormat="1" ht="16.5" customHeight="1">
      <c r="A154" s="38"/>
      <c r="B154" s="39"/>
      <c r="C154" s="267" t="s">
        <v>271</v>
      </c>
      <c r="D154" s="267" t="s">
        <v>230</v>
      </c>
      <c r="E154" s="268" t="s">
        <v>575</v>
      </c>
      <c r="F154" s="269" t="s">
        <v>576</v>
      </c>
      <c r="G154" s="270" t="s">
        <v>256</v>
      </c>
      <c r="H154" s="271">
        <v>2</v>
      </c>
      <c r="I154" s="272"/>
      <c r="J154" s="273">
        <f>ROUND(I154*H154,2)</f>
        <v>0</v>
      </c>
      <c r="K154" s="269" t="s">
        <v>1</v>
      </c>
      <c r="L154" s="274"/>
      <c r="M154" s="275" t="s">
        <v>1</v>
      </c>
      <c r="N154" s="276" t="s">
        <v>41</v>
      </c>
      <c r="O154" s="91"/>
      <c r="P154" s="235">
        <f>O154*H154</f>
        <v>0</v>
      </c>
      <c r="Q154" s="235">
        <v>0</v>
      </c>
      <c r="R154" s="235">
        <f>Q154*H154</f>
        <v>0</v>
      </c>
      <c r="S154" s="235">
        <v>0</v>
      </c>
      <c r="T154" s="23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7" t="s">
        <v>531</v>
      </c>
      <c r="AT154" s="237" t="s">
        <v>230</v>
      </c>
      <c r="AU154" s="237" t="s">
        <v>85</v>
      </c>
      <c r="AY154" s="17" t="s">
        <v>146</v>
      </c>
      <c r="BE154" s="238">
        <f>IF(N154="základní",J154,0)</f>
        <v>0</v>
      </c>
      <c r="BF154" s="238">
        <f>IF(N154="snížená",J154,0)</f>
        <v>0</v>
      </c>
      <c r="BG154" s="238">
        <f>IF(N154="zákl. přenesená",J154,0)</f>
        <v>0</v>
      </c>
      <c r="BH154" s="238">
        <f>IF(N154="sníž. přenesená",J154,0)</f>
        <v>0</v>
      </c>
      <c r="BI154" s="238">
        <f>IF(N154="nulová",J154,0)</f>
        <v>0</v>
      </c>
      <c r="BJ154" s="17" t="s">
        <v>83</v>
      </c>
      <c r="BK154" s="238">
        <f>ROUND(I154*H154,2)</f>
        <v>0</v>
      </c>
      <c r="BL154" s="17" t="s">
        <v>271</v>
      </c>
      <c r="BM154" s="237" t="s">
        <v>843</v>
      </c>
    </row>
    <row r="155" spans="1:65" s="2" customFormat="1" ht="16.5" customHeight="1">
      <c r="A155" s="38"/>
      <c r="B155" s="39"/>
      <c r="C155" s="267" t="s">
        <v>273</v>
      </c>
      <c r="D155" s="267" t="s">
        <v>230</v>
      </c>
      <c r="E155" s="268" t="s">
        <v>578</v>
      </c>
      <c r="F155" s="269" t="s">
        <v>579</v>
      </c>
      <c r="G155" s="270" t="s">
        <v>256</v>
      </c>
      <c r="H155" s="271">
        <v>2</v>
      </c>
      <c r="I155" s="272"/>
      <c r="J155" s="273">
        <f>ROUND(I155*H155,2)</f>
        <v>0</v>
      </c>
      <c r="K155" s="269" t="s">
        <v>1</v>
      </c>
      <c r="L155" s="274"/>
      <c r="M155" s="275" t="s">
        <v>1</v>
      </c>
      <c r="N155" s="276" t="s">
        <v>41</v>
      </c>
      <c r="O155" s="91"/>
      <c r="P155" s="235">
        <f>O155*H155</f>
        <v>0</v>
      </c>
      <c r="Q155" s="235">
        <v>0</v>
      </c>
      <c r="R155" s="235">
        <f>Q155*H155</f>
        <v>0</v>
      </c>
      <c r="S155" s="235">
        <v>0</v>
      </c>
      <c r="T155" s="23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7" t="s">
        <v>531</v>
      </c>
      <c r="AT155" s="237" t="s">
        <v>230</v>
      </c>
      <c r="AU155" s="237" t="s">
        <v>85</v>
      </c>
      <c r="AY155" s="17" t="s">
        <v>146</v>
      </c>
      <c r="BE155" s="238">
        <f>IF(N155="základní",J155,0)</f>
        <v>0</v>
      </c>
      <c r="BF155" s="238">
        <f>IF(N155="snížená",J155,0)</f>
        <v>0</v>
      </c>
      <c r="BG155" s="238">
        <f>IF(N155="zákl. přenesená",J155,0)</f>
        <v>0</v>
      </c>
      <c r="BH155" s="238">
        <f>IF(N155="sníž. přenesená",J155,0)</f>
        <v>0</v>
      </c>
      <c r="BI155" s="238">
        <f>IF(N155="nulová",J155,0)</f>
        <v>0</v>
      </c>
      <c r="BJ155" s="17" t="s">
        <v>83</v>
      </c>
      <c r="BK155" s="238">
        <f>ROUND(I155*H155,2)</f>
        <v>0</v>
      </c>
      <c r="BL155" s="17" t="s">
        <v>271</v>
      </c>
      <c r="BM155" s="237" t="s">
        <v>844</v>
      </c>
    </row>
    <row r="156" spans="1:65" s="2" customFormat="1" ht="24.15" customHeight="1">
      <c r="A156" s="38"/>
      <c r="B156" s="39"/>
      <c r="C156" s="226" t="s">
        <v>277</v>
      </c>
      <c r="D156" s="226" t="s">
        <v>148</v>
      </c>
      <c r="E156" s="227" t="s">
        <v>581</v>
      </c>
      <c r="F156" s="228" t="s">
        <v>582</v>
      </c>
      <c r="G156" s="229" t="s">
        <v>178</v>
      </c>
      <c r="H156" s="230">
        <v>17</v>
      </c>
      <c r="I156" s="231"/>
      <c r="J156" s="232">
        <f>ROUND(I156*H156,2)</f>
        <v>0</v>
      </c>
      <c r="K156" s="228" t="s">
        <v>152</v>
      </c>
      <c r="L156" s="44"/>
      <c r="M156" s="233" t="s">
        <v>1</v>
      </c>
      <c r="N156" s="234" t="s">
        <v>41</v>
      </c>
      <c r="O156" s="91"/>
      <c r="P156" s="235">
        <f>O156*H156</f>
        <v>0</v>
      </c>
      <c r="Q156" s="235">
        <v>0</v>
      </c>
      <c r="R156" s="235">
        <f>Q156*H156</f>
        <v>0</v>
      </c>
      <c r="S156" s="235">
        <v>0</v>
      </c>
      <c r="T156" s="236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7" t="s">
        <v>271</v>
      </c>
      <c r="AT156" s="237" t="s">
        <v>148</v>
      </c>
      <c r="AU156" s="237" t="s">
        <v>85</v>
      </c>
      <c r="AY156" s="17" t="s">
        <v>146</v>
      </c>
      <c r="BE156" s="238">
        <f>IF(N156="základní",J156,0)</f>
        <v>0</v>
      </c>
      <c r="BF156" s="238">
        <f>IF(N156="snížená",J156,0)</f>
        <v>0</v>
      </c>
      <c r="BG156" s="238">
        <f>IF(N156="zákl. přenesená",J156,0)</f>
        <v>0</v>
      </c>
      <c r="BH156" s="238">
        <f>IF(N156="sníž. přenesená",J156,0)</f>
        <v>0</v>
      </c>
      <c r="BI156" s="238">
        <f>IF(N156="nulová",J156,0)</f>
        <v>0</v>
      </c>
      <c r="BJ156" s="17" t="s">
        <v>83</v>
      </c>
      <c r="BK156" s="238">
        <f>ROUND(I156*H156,2)</f>
        <v>0</v>
      </c>
      <c r="BL156" s="17" t="s">
        <v>271</v>
      </c>
      <c r="BM156" s="237" t="s">
        <v>845</v>
      </c>
    </row>
    <row r="157" spans="1:65" s="2" customFormat="1" ht="16.5" customHeight="1">
      <c r="A157" s="38"/>
      <c r="B157" s="39"/>
      <c r="C157" s="267" t="s">
        <v>281</v>
      </c>
      <c r="D157" s="267" t="s">
        <v>230</v>
      </c>
      <c r="E157" s="268" t="s">
        <v>584</v>
      </c>
      <c r="F157" s="269" t="s">
        <v>585</v>
      </c>
      <c r="G157" s="270" t="s">
        <v>586</v>
      </c>
      <c r="H157" s="271">
        <v>16.15</v>
      </c>
      <c r="I157" s="272"/>
      <c r="J157" s="273">
        <f>ROUND(I157*H157,2)</f>
        <v>0</v>
      </c>
      <c r="K157" s="269" t="s">
        <v>152</v>
      </c>
      <c r="L157" s="274"/>
      <c r="M157" s="275" t="s">
        <v>1</v>
      </c>
      <c r="N157" s="276" t="s">
        <v>41</v>
      </c>
      <c r="O157" s="91"/>
      <c r="P157" s="235">
        <f>O157*H157</f>
        <v>0</v>
      </c>
      <c r="Q157" s="235">
        <v>0.001</v>
      </c>
      <c r="R157" s="235">
        <f>Q157*H157</f>
        <v>0.016149999999999998</v>
      </c>
      <c r="S157" s="235">
        <v>0</v>
      </c>
      <c r="T157" s="236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7" t="s">
        <v>531</v>
      </c>
      <c r="AT157" s="237" t="s">
        <v>230</v>
      </c>
      <c r="AU157" s="237" t="s">
        <v>85</v>
      </c>
      <c r="AY157" s="17" t="s">
        <v>146</v>
      </c>
      <c r="BE157" s="238">
        <f>IF(N157="základní",J157,0)</f>
        <v>0</v>
      </c>
      <c r="BF157" s="238">
        <f>IF(N157="snížená",J157,0)</f>
        <v>0</v>
      </c>
      <c r="BG157" s="238">
        <f>IF(N157="zákl. přenesená",J157,0)</f>
        <v>0</v>
      </c>
      <c r="BH157" s="238">
        <f>IF(N157="sníž. přenesená",J157,0)</f>
        <v>0</v>
      </c>
      <c r="BI157" s="238">
        <f>IF(N157="nulová",J157,0)</f>
        <v>0</v>
      </c>
      <c r="BJ157" s="17" t="s">
        <v>83</v>
      </c>
      <c r="BK157" s="238">
        <f>ROUND(I157*H157,2)</f>
        <v>0</v>
      </c>
      <c r="BL157" s="17" t="s">
        <v>271</v>
      </c>
      <c r="BM157" s="237" t="s">
        <v>846</v>
      </c>
    </row>
    <row r="158" spans="1:65" s="2" customFormat="1" ht="24.15" customHeight="1">
      <c r="A158" s="38"/>
      <c r="B158" s="39"/>
      <c r="C158" s="226" t="s">
        <v>285</v>
      </c>
      <c r="D158" s="226" t="s">
        <v>148</v>
      </c>
      <c r="E158" s="227" t="s">
        <v>588</v>
      </c>
      <c r="F158" s="228" t="s">
        <v>589</v>
      </c>
      <c r="G158" s="229" t="s">
        <v>178</v>
      </c>
      <c r="H158" s="230">
        <v>4</v>
      </c>
      <c r="I158" s="231"/>
      <c r="J158" s="232">
        <f>ROUND(I158*H158,2)</f>
        <v>0</v>
      </c>
      <c r="K158" s="228" t="s">
        <v>152</v>
      </c>
      <c r="L158" s="44"/>
      <c r="M158" s="233" t="s">
        <v>1</v>
      </c>
      <c r="N158" s="234" t="s">
        <v>41</v>
      </c>
      <c r="O158" s="91"/>
      <c r="P158" s="235">
        <f>O158*H158</f>
        <v>0</v>
      </c>
      <c r="Q158" s="235">
        <v>0</v>
      </c>
      <c r="R158" s="235">
        <f>Q158*H158</f>
        <v>0</v>
      </c>
      <c r="S158" s="235">
        <v>0</v>
      </c>
      <c r="T158" s="23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7" t="s">
        <v>271</v>
      </c>
      <c r="AT158" s="237" t="s">
        <v>148</v>
      </c>
      <c r="AU158" s="237" t="s">
        <v>85</v>
      </c>
      <c r="AY158" s="17" t="s">
        <v>146</v>
      </c>
      <c r="BE158" s="238">
        <f>IF(N158="základní",J158,0)</f>
        <v>0</v>
      </c>
      <c r="BF158" s="238">
        <f>IF(N158="snížená",J158,0)</f>
        <v>0</v>
      </c>
      <c r="BG158" s="238">
        <f>IF(N158="zákl. přenesená",J158,0)</f>
        <v>0</v>
      </c>
      <c r="BH158" s="238">
        <f>IF(N158="sníž. přenesená",J158,0)</f>
        <v>0</v>
      </c>
      <c r="BI158" s="238">
        <f>IF(N158="nulová",J158,0)</f>
        <v>0</v>
      </c>
      <c r="BJ158" s="17" t="s">
        <v>83</v>
      </c>
      <c r="BK158" s="238">
        <f>ROUND(I158*H158,2)</f>
        <v>0</v>
      </c>
      <c r="BL158" s="17" t="s">
        <v>271</v>
      </c>
      <c r="BM158" s="237" t="s">
        <v>847</v>
      </c>
    </row>
    <row r="159" spans="1:65" s="2" customFormat="1" ht="16.5" customHeight="1">
      <c r="A159" s="38"/>
      <c r="B159" s="39"/>
      <c r="C159" s="267" t="s">
        <v>7</v>
      </c>
      <c r="D159" s="267" t="s">
        <v>230</v>
      </c>
      <c r="E159" s="268" t="s">
        <v>591</v>
      </c>
      <c r="F159" s="269" t="s">
        <v>592</v>
      </c>
      <c r="G159" s="270" t="s">
        <v>586</v>
      </c>
      <c r="H159" s="271">
        <v>2.4</v>
      </c>
      <c r="I159" s="272"/>
      <c r="J159" s="273">
        <f>ROUND(I159*H159,2)</f>
        <v>0</v>
      </c>
      <c r="K159" s="269" t="s">
        <v>152</v>
      </c>
      <c r="L159" s="274"/>
      <c r="M159" s="275" t="s">
        <v>1</v>
      </c>
      <c r="N159" s="276" t="s">
        <v>41</v>
      </c>
      <c r="O159" s="91"/>
      <c r="P159" s="235">
        <f>O159*H159</f>
        <v>0</v>
      </c>
      <c r="Q159" s="235">
        <v>0.001</v>
      </c>
      <c r="R159" s="235">
        <f>Q159*H159</f>
        <v>0.0024</v>
      </c>
      <c r="S159" s="235">
        <v>0</v>
      </c>
      <c r="T159" s="236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7" t="s">
        <v>531</v>
      </c>
      <c r="AT159" s="237" t="s">
        <v>230</v>
      </c>
      <c r="AU159" s="237" t="s">
        <v>85</v>
      </c>
      <c r="AY159" s="17" t="s">
        <v>146</v>
      </c>
      <c r="BE159" s="238">
        <f>IF(N159="základní",J159,0)</f>
        <v>0</v>
      </c>
      <c r="BF159" s="238">
        <f>IF(N159="snížená",J159,0)</f>
        <v>0</v>
      </c>
      <c r="BG159" s="238">
        <f>IF(N159="zákl. přenesená",J159,0)</f>
        <v>0</v>
      </c>
      <c r="BH159" s="238">
        <f>IF(N159="sníž. přenesená",J159,0)</f>
        <v>0</v>
      </c>
      <c r="BI159" s="238">
        <f>IF(N159="nulová",J159,0)</f>
        <v>0</v>
      </c>
      <c r="BJ159" s="17" t="s">
        <v>83</v>
      </c>
      <c r="BK159" s="238">
        <f>ROUND(I159*H159,2)</f>
        <v>0</v>
      </c>
      <c r="BL159" s="17" t="s">
        <v>271</v>
      </c>
      <c r="BM159" s="237" t="s">
        <v>848</v>
      </c>
    </row>
    <row r="160" spans="1:65" s="2" customFormat="1" ht="16.5" customHeight="1">
      <c r="A160" s="38"/>
      <c r="B160" s="39"/>
      <c r="C160" s="226" t="s">
        <v>378</v>
      </c>
      <c r="D160" s="226" t="s">
        <v>148</v>
      </c>
      <c r="E160" s="227" t="s">
        <v>594</v>
      </c>
      <c r="F160" s="228" t="s">
        <v>595</v>
      </c>
      <c r="G160" s="229" t="s">
        <v>256</v>
      </c>
      <c r="H160" s="230">
        <v>4</v>
      </c>
      <c r="I160" s="231"/>
      <c r="J160" s="232">
        <f>ROUND(I160*H160,2)</f>
        <v>0</v>
      </c>
      <c r="K160" s="228" t="s">
        <v>152</v>
      </c>
      <c r="L160" s="44"/>
      <c r="M160" s="233" t="s">
        <v>1</v>
      </c>
      <c r="N160" s="234" t="s">
        <v>41</v>
      </c>
      <c r="O160" s="91"/>
      <c r="P160" s="235">
        <f>O160*H160</f>
        <v>0</v>
      </c>
      <c r="Q160" s="235">
        <v>0</v>
      </c>
      <c r="R160" s="235">
        <f>Q160*H160</f>
        <v>0</v>
      </c>
      <c r="S160" s="235">
        <v>0</v>
      </c>
      <c r="T160" s="236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7" t="s">
        <v>271</v>
      </c>
      <c r="AT160" s="237" t="s">
        <v>148</v>
      </c>
      <c r="AU160" s="237" t="s">
        <v>85</v>
      </c>
      <c r="AY160" s="17" t="s">
        <v>146</v>
      </c>
      <c r="BE160" s="238">
        <f>IF(N160="základní",J160,0)</f>
        <v>0</v>
      </c>
      <c r="BF160" s="238">
        <f>IF(N160="snížená",J160,0)</f>
        <v>0</v>
      </c>
      <c r="BG160" s="238">
        <f>IF(N160="zákl. přenesená",J160,0)</f>
        <v>0</v>
      </c>
      <c r="BH160" s="238">
        <f>IF(N160="sníž. přenesená",J160,0)</f>
        <v>0</v>
      </c>
      <c r="BI160" s="238">
        <f>IF(N160="nulová",J160,0)</f>
        <v>0</v>
      </c>
      <c r="BJ160" s="17" t="s">
        <v>83</v>
      </c>
      <c r="BK160" s="238">
        <f>ROUND(I160*H160,2)</f>
        <v>0</v>
      </c>
      <c r="BL160" s="17" t="s">
        <v>271</v>
      </c>
      <c r="BM160" s="237" t="s">
        <v>849</v>
      </c>
    </row>
    <row r="161" spans="1:65" s="2" customFormat="1" ht="16.5" customHeight="1">
      <c r="A161" s="38"/>
      <c r="B161" s="39"/>
      <c r="C161" s="267" t="s">
        <v>382</v>
      </c>
      <c r="D161" s="267" t="s">
        <v>230</v>
      </c>
      <c r="E161" s="268" t="s">
        <v>597</v>
      </c>
      <c r="F161" s="269" t="s">
        <v>598</v>
      </c>
      <c r="G161" s="270" t="s">
        <v>256</v>
      </c>
      <c r="H161" s="271">
        <v>4</v>
      </c>
      <c r="I161" s="272"/>
      <c r="J161" s="273">
        <f>ROUND(I161*H161,2)</f>
        <v>0</v>
      </c>
      <c r="K161" s="269" t="s">
        <v>1</v>
      </c>
      <c r="L161" s="274"/>
      <c r="M161" s="275" t="s">
        <v>1</v>
      </c>
      <c r="N161" s="276" t="s">
        <v>41</v>
      </c>
      <c r="O161" s="91"/>
      <c r="P161" s="235">
        <f>O161*H161</f>
        <v>0</v>
      </c>
      <c r="Q161" s="235">
        <v>0</v>
      </c>
      <c r="R161" s="235">
        <f>Q161*H161</f>
        <v>0</v>
      </c>
      <c r="S161" s="235">
        <v>0</v>
      </c>
      <c r="T161" s="236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7" t="s">
        <v>531</v>
      </c>
      <c r="AT161" s="237" t="s">
        <v>230</v>
      </c>
      <c r="AU161" s="237" t="s">
        <v>85</v>
      </c>
      <c r="AY161" s="17" t="s">
        <v>146</v>
      </c>
      <c r="BE161" s="238">
        <f>IF(N161="základní",J161,0)</f>
        <v>0</v>
      </c>
      <c r="BF161" s="238">
        <f>IF(N161="snížená",J161,0)</f>
        <v>0</v>
      </c>
      <c r="BG161" s="238">
        <f>IF(N161="zákl. přenesená",J161,0)</f>
        <v>0</v>
      </c>
      <c r="BH161" s="238">
        <f>IF(N161="sníž. přenesená",J161,0)</f>
        <v>0</v>
      </c>
      <c r="BI161" s="238">
        <f>IF(N161="nulová",J161,0)</f>
        <v>0</v>
      </c>
      <c r="BJ161" s="17" t="s">
        <v>83</v>
      </c>
      <c r="BK161" s="238">
        <f>ROUND(I161*H161,2)</f>
        <v>0</v>
      </c>
      <c r="BL161" s="17" t="s">
        <v>271</v>
      </c>
      <c r="BM161" s="237" t="s">
        <v>850</v>
      </c>
    </row>
    <row r="162" spans="1:65" s="2" customFormat="1" ht="16.5" customHeight="1">
      <c r="A162" s="38"/>
      <c r="B162" s="39"/>
      <c r="C162" s="226" t="s">
        <v>386</v>
      </c>
      <c r="D162" s="226" t="s">
        <v>148</v>
      </c>
      <c r="E162" s="227" t="s">
        <v>851</v>
      </c>
      <c r="F162" s="228" t="s">
        <v>852</v>
      </c>
      <c r="G162" s="229" t="s">
        <v>256</v>
      </c>
      <c r="H162" s="230">
        <v>1</v>
      </c>
      <c r="I162" s="231"/>
      <c r="J162" s="232">
        <f>ROUND(I162*H162,2)</f>
        <v>0</v>
      </c>
      <c r="K162" s="228" t="s">
        <v>152</v>
      </c>
      <c r="L162" s="44"/>
      <c r="M162" s="233" t="s">
        <v>1</v>
      </c>
      <c r="N162" s="234" t="s">
        <v>41</v>
      </c>
      <c r="O162" s="91"/>
      <c r="P162" s="235">
        <f>O162*H162</f>
        <v>0</v>
      </c>
      <c r="Q162" s="235">
        <v>0</v>
      </c>
      <c r="R162" s="235">
        <f>Q162*H162</f>
        <v>0</v>
      </c>
      <c r="S162" s="235">
        <v>0</v>
      </c>
      <c r="T162" s="236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7" t="s">
        <v>271</v>
      </c>
      <c r="AT162" s="237" t="s">
        <v>148</v>
      </c>
      <c r="AU162" s="237" t="s">
        <v>85</v>
      </c>
      <c r="AY162" s="17" t="s">
        <v>146</v>
      </c>
      <c r="BE162" s="238">
        <f>IF(N162="základní",J162,0)</f>
        <v>0</v>
      </c>
      <c r="BF162" s="238">
        <f>IF(N162="snížená",J162,0)</f>
        <v>0</v>
      </c>
      <c r="BG162" s="238">
        <f>IF(N162="zákl. přenesená",J162,0)</f>
        <v>0</v>
      </c>
      <c r="BH162" s="238">
        <f>IF(N162="sníž. přenesená",J162,0)</f>
        <v>0</v>
      </c>
      <c r="BI162" s="238">
        <f>IF(N162="nulová",J162,0)</f>
        <v>0</v>
      </c>
      <c r="BJ162" s="17" t="s">
        <v>83</v>
      </c>
      <c r="BK162" s="238">
        <f>ROUND(I162*H162,2)</f>
        <v>0</v>
      </c>
      <c r="BL162" s="17" t="s">
        <v>271</v>
      </c>
      <c r="BM162" s="237" t="s">
        <v>853</v>
      </c>
    </row>
    <row r="163" spans="1:65" s="2" customFormat="1" ht="16.5" customHeight="1">
      <c r="A163" s="38"/>
      <c r="B163" s="39"/>
      <c r="C163" s="226" t="s">
        <v>392</v>
      </c>
      <c r="D163" s="226" t="s">
        <v>148</v>
      </c>
      <c r="E163" s="227" t="s">
        <v>603</v>
      </c>
      <c r="F163" s="228" t="s">
        <v>604</v>
      </c>
      <c r="G163" s="229" t="s">
        <v>605</v>
      </c>
      <c r="H163" s="230">
        <v>1</v>
      </c>
      <c r="I163" s="231"/>
      <c r="J163" s="232">
        <f>ROUND(I163*H163,2)</f>
        <v>0</v>
      </c>
      <c r="K163" s="228" t="s">
        <v>152</v>
      </c>
      <c r="L163" s="44"/>
      <c r="M163" s="233" t="s">
        <v>1</v>
      </c>
      <c r="N163" s="234" t="s">
        <v>41</v>
      </c>
      <c r="O163" s="91"/>
      <c r="P163" s="235">
        <f>O163*H163</f>
        <v>0</v>
      </c>
      <c r="Q163" s="235">
        <v>0</v>
      </c>
      <c r="R163" s="235">
        <f>Q163*H163</f>
        <v>0</v>
      </c>
      <c r="S163" s="235">
        <v>0</v>
      </c>
      <c r="T163" s="236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7" t="s">
        <v>271</v>
      </c>
      <c r="AT163" s="237" t="s">
        <v>148</v>
      </c>
      <c r="AU163" s="237" t="s">
        <v>85</v>
      </c>
      <c r="AY163" s="17" t="s">
        <v>146</v>
      </c>
      <c r="BE163" s="238">
        <f>IF(N163="základní",J163,0)</f>
        <v>0</v>
      </c>
      <c r="BF163" s="238">
        <f>IF(N163="snížená",J163,0)</f>
        <v>0</v>
      </c>
      <c r="BG163" s="238">
        <f>IF(N163="zákl. přenesená",J163,0)</f>
        <v>0</v>
      </c>
      <c r="BH163" s="238">
        <f>IF(N163="sníž. přenesená",J163,0)</f>
        <v>0</v>
      </c>
      <c r="BI163" s="238">
        <f>IF(N163="nulová",J163,0)</f>
        <v>0</v>
      </c>
      <c r="BJ163" s="17" t="s">
        <v>83</v>
      </c>
      <c r="BK163" s="238">
        <f>ROUND(I163*H163,2)</f>
        <v>0</v>
      </c>
      <c r="BL163" s="17" t="s">
        <v>271</v>
      </c>
      <c r="BM163" s="237" t="s">
        <v>854</v>
      </c>
    </row>
    <row r="164" spans="1:63" s="12" customFormat="1" ht="22.8" customHeight="1">
      <c r="A164" s="12"/>
      <c r="B164" s="210"/>
      <c r="C164" s="211"/>
      <c r="D164" s="212" t="s">
        <v>75</v>
      </c>
      <c r="E164" s="224" t="s">
        <v>610</v>
      </c>
      <c r="F164" s="224" t="s">
        <v>611</v>
      </c>
      <c r="G164" s="211"/>
      <c r="H164" s="211"/>
      <c r="I164" s="214"/>
      <c r="J164" s="225">
        <f>BK164</f>
        <v>0</v>
      </c>
      <c r="K164" s="211"/>
      <c r="L164" s="216"/>
      <c r="M164" s="217"/>
      <c r="N164" s="218"/>
      <c r="O164" s="218"/>
      <c r="P164" s="219">
        <f>SUM(P165:P166)</f>
        <v>0</v>
      </c>
      <c r="Q164" s="218"/>
      <c r="R164" s="219">
        <f>SUM(R165:R166)</f>
        <v>0</v>
      </c>
      <c r="S164" s="218"/>
      <c r="T164" s="220">
        <f>SUM(T165:T166)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21" t="s">
        <v>85</v>
      </c>
      <c r="AT164" s="222" t="s">
        <v>75</v>
      </c>
      <c r="AU164" s="222" t="s">
        <v>83</v>
      </c>
      <c r="AY164" s="221" t="s">
        <v>146</v>
      </c>
      <c r="BK164" s="223">
        <f>SUM(BK165:BK166)</f>
        <v>0</v>
      </c>
    </row>
    <row r="165" spans="1:65" s="2" customFormat="1" ht="16.5" customHeight="1">
      <c r="A165" s="38"/>
      <c r="B165" s="39"/>
      <c r="C165" s="226" t="s">
        <v>396</v>
      </c>
      <c r="D165" s="226" t="s">
        <v>148</v>
      </c>
      <c r="E165" s="227" t="s">
        <v>612</v>
      </c>
      <c r="F165" s="228" t="s">
        <v>613</v>
      </c>
      <c r="G165" s="229" t="s">
        <v>256</v>
      </c>
      <c r="H165" s="230">
        <v>1</v>
      </c>
      <c r="I165" s="231"/>
      <c r="J165" s="232">
        <f>ROUND(I165*H165,2)</f>
        <v>0</v>
      </c>
      <c r="K165" s="228" t="s">
        <v>1</v>
      </c>
      <c r="L165" s="44"/>
      <c r="M165" s="233" t="s">
        <v>1</v>
      </c>
      <c r="N165" s="234" t="s">
        <v>41</v>
      </c>
      <c r="O165" s="91"/>
      <c r="P165" s="235">
        <f>O165*H165</f>
        <v>0</v>
      </c>
      <c r="Q165" s="235">
        <v>0</v>
      </c>
      <c r="R165" s="235">
        <f>Q165*H165</f>
        <v>0</v>
      </c>
      <c r="S165" s="235">
        <v>0</v>
      </c>
      <c r="T165" s="236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7" t="s">
        <v>271</v>
      </c>
      <c r="AT165" s="237" t="s">
        <v>148</v>
      </c>
      <c r="AU165" s="237" t="s">
        <v>85</v>
      </c>
      <c r="AY165" s="17" t="s">
        <v>146</v>
      </c>
      <c r="BE165" s="238">
        <f>IF(N165="základní",J165,0)</f>
        <v>0</v>
      </c>
      <c r="BF165" s="238">
        <f>IF(N165="snížená",J165,0)</f>
        <v>0</v>
      </c>
      <c r="BG165" s="238">
        <f>IF(N165="zákl. přenesená",J165,0)</f>
        <v>0</v>
      </c>
      <c r="BH165" s="238">
        <f>IF(N165="sníž. přenesená",J165,0)</f>
        <v>0</v>
      </c>
      <c r="BI165" s="238">
        <f>IF(N165="nulová",J165,0)</f>
        <v>0</v>
      </c>
      <c r="BJ165" s="17" t="s">
        <v>83</v>
      </c>
      <c r="BK165" s="238">
        <f>ROUND(I165*H165,2)</f>
        <v>0</v>
      </c>
      <c r="BL165" s="17" t="s">
        <v>271</v>
      </c>
      <c r="BM165" s="237" t="s">
        <v>855</v>
      </c>
    </row>
    <row r="166" spans="1:65" s="2" customFormat="1" ht="16.5" customHeight="1">
      <c r="A166" s="38"/>
      <c r="B166" s="39"/>
      <c r="C166" s="226" t="s">
        <v>400</v>
      </c>
      <c r="D166" s="226" t="s">
        <v>148</v>
      </c>
      <c r="E166" s="227" t="s">
        <v>615</v>
      </c>
      <c r="F166" s="228" t="s">
        <v>616</v>
      </c>
      <c r="G166" s="229" t="s">
        <v>256</v>
      </c>
      <c r="H166" s="230">
        <v>1</v>
      </c>
      <c r="I166" s="231"/>
      <c r="J166" s="232">
        <f>ROUND(I166*H166,2)</f>
        <v>0</v>
      </c>
      <c r="K166" s="228" t="s">
        <v>1</v>
      </c>
      <c r="L166" s="44"/>
      <c r="M166" s="233" t="s">
        <v>1</v>
      </c>
      <c r="N166" s="234" t="s">
        <v>41</v>
      </c>
      <c r="O166" s="91"/>
      <c r="P166" s="235">
        <f>O166*H166</f>
        <v>0</v>
      </c>
      <c r="Q166" s="235">
        <v>0</v>
      </c>
      <c r="R166" s="235">
        <f>Q166*H166</f>
        <v>0</v>
      </c>
      <c r="S166" s="235">
        <v>0</v>
      </c>
      <c r="T166" s="236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7" t="s">
        <v>271</v>
      </c>
      <c r="AT166" s="237" t="s">
        <v>148</v>
      </c>
      <c r="AU166" s="237" t="s">
        <v>85</v>
      </c>
      <c r="AY166" s="17" t="s">
        <v>146</v>
      </c>
      <c r="BE166" s="238">
        <f>IF(N166="základní",J166,0)</f>
        <v>0</v>
      </c>
      <c r="BF166" s="238">
        <f>IF(N166="snížená",J166,0)</f>
        <v>0</v>
      </c>
      <c r="BG166" s="238">
        <f>IF(N166="zákl. přenesená",J166,0)</f>
        <v>0</v>
      </c>
      <c r="BH166" s="238">
        <f>IF(N166="sníž. přenesená",J166,0)</f>
        <v>0</v>
      </c>
      <c r="BI166" s="238">
        <f>IF(N166="nulová",J166,0)</f>
        <v>0</v>
      </c>
      <c r="BJ166" s="17" t="s">
        <v>83</v>
      </c>
      <c r="BK166" s="238">
        <f>ROUND(I166*H166,2)</f>
        <v>0</v>
      </c>
      <c r="BL166" s="17" t="s">
        <v>271</v>
      </c>
      <c r="BM166" s="237" t="s">
        <v>856</v>
      </c>
    </row>
    <row r="167" spans="1:63" s="12" customFormat="1" ht="25.9" customHeight="1">
      <c r="A167" s="12"/>
      <c r="B167" s="210"/>
      <c r="C167" s="211"/>
      <c r="D167" s="212" t="s">
        <v>75</v>
      </c>
      <c r="E167" s="213" t="s">
        <v>230</v>
      </c>
      <c r="F167" s="213" t="s">
        <v>618</v>
      </c>
      <c r="G167" s="211"/>
      <c r="H167" s="211"/>
      <c r="I167" s="214"/>
      <c r="J167" s="215">
        <f>BK167</f>
        <v>0</v>
      </c>
      <c r="K167" s="211"/>
      <c r="L167" s="216"/>
      <c r="M167" s="217"/>
      <c r="N167" s="218"/>
      <c r="O167" s="218"/>
      <c r="P167" s="219">
        <f>P168</f>
        <v>0</v>
      </c>
      <c r="Q167" s="218"/>
      <c r="R167" s="219">
        <f>R168</f>
        <v>0</v>
      </c>
      <c r="S167" s="218"/>
      <c r="T167" s="220">
        <f>T168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21" t="s">
        <v>158</v>
      </c>
      <c r="AT167" s="222" t="s">
        <v>75</v>
      </c>
      <c r="AU167" s="222" t="s">
        <v>76</v>
      </c>
      <c r="AY167" s="221" t="s">
        <v>146</v>
      </c>
      <c r="BK167" s="223">
        <f>BK168</f>
        <v>0</v>
      </c>
    </row>
    <row r="168" spans="1:63" s="12" customFormat="1" ht="22.8" customHeight="1">
      <c r="A168" s="12"/>
      <c r="B168" s="210"/>
      <c r="C168" s="211"/>
      <c r="D168" s="212" t="s">
        <v>75</v>
      </c>
      <c r="E168" s="224" t="s">
        <v>619</v>
      </c>
      <c r="F168" s="224" t="s">
        <v>620</v>
      </c>
      <c r="G168" s="211"/>
      <c r="H168" s="211"/>
      <c r="I168" s="214"/>
      <c r="J168" s="225">
        <f>BK168</f>
        <v>0</v>
      </c>
      <c r="K168" s="211"/>
      <c r="L168" s="216"/>
      <c r="M168" s="217"/>
      <c r="N168" s="218"/>
      <c r="O168" s="218"/>
      <c r="P168" s="219">
        <f>SUM(P169:P175)</f>
        <v>0</v>
      </c>
      <c r="Q168" s="218"/>
      <c r="R168" s="219">
        <f>SUM(R169:R175)</f>
        <v>0</v>
      </c>
      <c r="S168" s="218"/>
      <c r="T168" s="220">
        <f>SUM(T169:T175)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21" t="s">
        <v>158</v>
      </c>
      <c r="AT168" s="222" t="s">
        <v>75</v>
      </c>
      <c r="AU168" s="222" t="s">
        <v>83</v>
      </c>
      <c r="AY168" s="221" t="s">
        <v>146</v>
      </c>
      <c r="BK168" s="223">
        <f>SUM(BK169:BK175)</f>
        <v>0</v>
      </c>
    </row>
    <row r="169" spans="1:65" s="2" customFormat="1" ht="16.5" customHeight="1">
      <c r="A169" s="38"/>
      <c r="B169" s="39"/>
      <c r="C169" s="226" t="s">
        <v>404</v>
      </c>
      <c r="D169" s="226" t="s">
        <v>148</v>
      </c>
      <c r="E169" s="227" t="s">
        <v>621</v>
      </c>
      <c r="F169" s="228" t="s">
        <v>622</v>
      </c>
      <c r="G169" s="229" t="s">
        <v>256</v>
      </c>
      <c r="H169" s="230">
        <v>2</v>
      </c>
      <c r="I169" s="231"/>
      <c r="J169" s="232">
        <f>ROUND(I169*H169,2)</f>
        <v>0</v>
      </c>
      <c r="K169" s="228" t="s">
        <v>152</v>
      </c>
      <c r="L169" s="44"/>
      <c r="M169" s="233" t="s">
        <v>1</v>
      </c>
      <c r="N169" s="234" t="s">
        <v>41</v>
      </c>
      <c r="O169" s="91"/>
      <c r="P169" s="235">
        <f>O169*H169</f>
        <v>0</v>
      </c>
      <c r="Q169" s="235">
        <v>0</v>
      </c>
      <c r="R169" s="235">
        <f>Q169*H169</f>
        <v>0</v>
      </c>
      <c r="S169" s="235">
        <v>0</v>
      </c>
      <c r="T169" s="236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7" t="s">
        <v>623</v>
      </c>
      <c r="AT169" s="237" t="s">
        <v>148</v>
      </c>
      <c r="AU169" s="237" t="s">
        <v>85</v>
      </c>
      <c r="AY169" s="17" t="s">
        <v>146</v>
      </c>
      <c r="BE169" s="238">
        <f>IF(N169="základní",J169,0)</f>
        <v>0</v>
      </c>
      <c r="BF169" s="238">
        <f>IF(N169="snížená",J169,0)</f>
        <v>0</v>
      </c>
      <c r="BG169" s="238">
        <f>IF(N169="zákl. přenesená",J169,0)</f>
        <v>0</v>
      </c>
      <c r="BH169" s="238">
        <f>IF(N169="sníž. přenesená",J169,0)</f>
        <v>0</v>
      </c>
      <c r="BI169" s="238">
        <f>IF(N169="nulová",J169,0)</f>
        <v>0</v>
      </c>
      <c r="BJ169" s="17" t="s">
        <v>83</v>
      </c>
      <c r="BK169" s="238">
        <f>ROUND(I169*H169,2)</f>
        <v>0</v>
      </c>
      <c r="BL169" s="17" t="s">
        <v>623</v>
      </c>
      <c r="BM169" s="237" t="s">
        <v>857</v>
      </c>
    </row>
    <row r="170" spans="1:65" s="2" customFormat="1" ht="24.15" customHeight="1">
      <c r="A170" s="38"/>
      <c r="B170" s="39"/>
      <c r="C170" s="226" t="s">
        <v>408</v>
      </c>
      <c r="D170" s="226" t="s">
        <v>148</v>
      </c>
      <c r="E170" s="227" t="s">
        <v>858</v>
      </c>
      <c r="F170" s="228" t="s">
        <v>859</v>
      </c>
      <c r="G170" s="229" t="s">
        <v>256</v>
      </c>
      <c r="H170" s="230">
        <v>2</v>
      </c>
      <c r="I170" s="231"/>
      <c r="J170" s="232">
        <f>ROUND(I170*H170,2)</f>
        <v>0</v>
      </c>
      <c r="K170" s="228" t="s">
        <v>152</v>
      </c>
      <c r="L170" s="44"/>
      <c r="M170" s="233" t="s">
        <v>1</v>
      </c>
      <c r="N170" s="234" t="s">
        <v>41</v>
      </c>
      <c r="O170" s="91"/>
      <c r="P170" s="235">
        <f>O170*H170</f>
        <v>0</v>
      </c>
      <c r="Q170" s="235">
        <v>0</v>
      </c>
      <c r="R170" s="235">
        <f>Q170*H170</f>
        <v>0</v>
      </c>
      <c r="S170" s="235">
        <v>0</v>
      </c>
      <c r="T170" s="236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7" t="s">
        <v>623</v>
      </c>
      <c r="AT170" s="237" t="s">
        <v>148</v>
      </c>
      <c r="AU170" s="237" t="s">
        <v>85</v>
      </c>
      <c r="AY170" s="17" t="s">
        <v>146</v>
      </c>
      <c r="BE170" s="238">
        <f>IF(N170="základní",J170,0)</f>
        <v>0</v>
      </c>
      <c r="BF170" s="238">
        <f>IF(N170="snížená",J170,0)</f>
        <v>0</v>
      </c>
      <c r="BG170" s="238">
        <f>IF(N170="zákl. přenesená",J170,0)</f>
        <v>0</v>
      </c>
      <c r="BH170" s="238">
        <f>IF(N170="sníž. přenesená",J170,0)</f>
        <v>0</v>
      </c>
      <c r="BI170" s="238">
        <f>IF(N170="nulová",J170,0)</f>
        <v>0</v>
      </c>
      <c r="BJ170" s="17" t="s">
        <v>83</v>
      </c>
      <c r="BK170" s="238">
        <f>ROUND(I170*H170,2)</f>
        <v>0</v>
      </c>
      <c r="BL170" s="17" t="s">
        <v>623</v>
      </c>
      <c r="BM170" s="237" t="s">
        <v>860</v>
      </c>
    </row>
    <row r="171" spans="1:65" s="2" customFormat="1" ht="62.7" customHeight="1">
      <c r="A171" s="38"/>
      <c r="B171" s="39"/>
      <c r="C171" s="267" t="s">
        <v>412</v>
      </c>
      <c r="D171" s="267" t="s">
        <v>230</v>
      </c>
      <c r="E171" s="268" t="s">
        <v>861</v>
      </c>
      <c r="F171" s="269" t="s">
        <v>862</v>
      </c>
      <c r="G171" s="270" t="s">
        <v>256</v>
      </c>
      <c r="H171" s="271">
        <v>2</v>
      </c>
      <c r="I171" s="272"/>
      <c r="J171" s="273">
        <f>ROUND(I171*H171,2)</f>
        <v>0</v>
      </c>
      <c r="K171" s="269" t="s">
        <v>1</v>
      </c>
      <c r="L171" s="274"/>
      <c r="M171" s="275" t="s">
        <v>1</v>
      </c>
      <c r="N171" s="276" t="s">
        <v>41</v>
      </c>
      <c r="O171" s="91"/>
      <c r="P171" s="235">
        <f>O171*H171</f>
        <v>0</v>
      </c>
      <c r="Q171" s="235">
        <v>0</v>
      </c>
      <c r="R171" s="235">
        <f>Q171*H171</f>
        <v>0</v>
      </c>
      <c r="S171" s="235">
        <v>0</v>
      </c>
      <c r="T171" s="236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7" t="s">
        <v>531</v>
      </c>
      <c r="AT171" s="237" t="s">
        <v>230</v>
      </c>
      <c r="AU171" s="237" t="s">
        <v>85</v>
      </c>
      <c r="AY171" s="17" t="s">
        <v>146</v>
      </c>
      <c r="BE171" s="238">
        <f>IF(N171="základní",J171,0)</f>
        <v>0</v>
      </c>
      <c r="BF171" s="238">
        <f>IF(N171="snížená",J171,0)</f>
        <v>0</v>
      </c>
      <c r="BG171" s="238">
        <f>IF(N171="zákl. přenesená",J171,0)</f>
        <v>0</v>
      </c>
      <c r="BH171" s="238">
        <f>IF(N171="sníž. přenesená",J171,0)</f>
        <v>0</v>
      </c>
      <c r="BI171" s="238">
        <f>IF(N171="nulová",J171,0)</f>
        <v>0</v>
      </c>
      <c r="BJ171" s="17" t="s">
        <v>83</v>
      </c>
      <c r="BK171" s="238">
        <f>ROUND(I171*H171,2)</f>
        <v>0</v>
      </c>
      <c r="BL171" s="17" t="s">
        <v>271</v>
      </c>
      <c r="BM171" s="237" t="s">
        <v>863</v>
      </c>
    </row>
    <row r="172" spans="1:65" s="2" customFormat="1" ht="24.15" customHeight="1">
      <c r="A172" s="38"/>
      <c r="B172" s="39"/>
      <c r="C172" s="267" t="s">
        <v>625</v>
      </c>
      <c r="D172" s="267" t="s">
        <v>230</v>
      </c>
      <c r="E172" s="268" t="s">
        <v>864</v>
      </c>
      <c r="F172" s="269" t="s">
        <v>865</v>
      </c>
      <c r="G172" s="270" t="s">
        <v>256</v>
      </c>
      <c r="H172" s="271">
        <v>2</v>
      </c>
      <c r="I172" s="272"/>
      <c r="J172" s="273">
        <f>ROUND(I172*H172,2)</f>
        <v>0</v>
      </c>
      <c r="K172" s="269" t="s">
        <v>1</v>
      </c>
      <c r="L172" s="274"/>
      <c r="M172" s="275" t="s">
        <v>1</v>
      </c>
      <c r="N172" s="276" t="s">
        <v>41</v>
      </c>
      <c r="O172" s="91"/>
      <c r="P172" s="235">
        <f>O172*H172</f>
        <v>0</v>
      </c>
      <c r="Q172" s="235">
        <v>0</v>
      </c>
      <c r="R172" s="235">
        <f>Q172*H172</f>
        <v>0</v>
      </c>
      <c r="S172" s="235">
        <v>0</v>
      </c>
      <c r="T172" s="236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7" t="s">
        <v>531</v>
      </c>
      <c r="AT172" s="237" t="s">
        <v>230</v>
      </c>
      <c r="AU172" s="237" t="s">
        <v>85</v>
      </c>
      <c r="AY172" s="17" t="s">
        <v>146</v>
      </c>
      <c r="BE172" s="238">
        <f>IF(N172="základní",J172,0)</f>
        <v>0</v>
      </c>
      <c r="BF172" s="238">
        <f>IF(N172="snížená",J172,0)</f>
        <v>0</v>
      </c>
      <c r="BG172" s="238">
        <f>IF(N172="zákl. přenesená",J172,0)</f>
        <v>0</v>
      </c>
      <c r="BH172" s="238">
        <f>IF(N172="sníž. přenesená",J172,0)</f>
        <v>0</v>
      </c>
      <c r="BI172" s="238">
        <f>IF(N172="nulová",J172,0)</f>
        <v>0</v>
      </c>
      <c r="BJ172" s="17" t="s">
        <v>83</v>
      </c>
      <c r="BK172" s="238">
        <f>ROUND(I172*H172,2)</f>
        <v>0</v>
      </c>
      <c r="BL172" s="17" t="s">
        <v>271</v>
      </c>
      <c r="BM172" s="237" t="s">
        <v>866</v>
      </c>
    </row>
    <row r="173" spans="1:65" s="2" customFormat="1" ht="16.5" customHeight="1">
      <c r="A173" s="38"/>
      <c r="B173" s="39"/>
      <c r="C173" s="226" t="s">
        <v>531</v>
      </c>
      <c r="D173" s="226" t="s">
        <v>148</v>
      </c>
      <c r="E173" s="227" t="s">
        <v>630</v>
      </c>
      <c r="F173" s="228" t="s">
        <v>631</v>
      </c>
      <c r="G173" s="229" t="s">
        <v>256</v>
      </c>
      <c r="H173" s="230">
        <v>2</v>
      </c>
      <c r="I173" s="231"/>
      <c r="J173" s="232">
        <f>ROUND(I173*H173,2)</f>
        <v>0</v>
      </c>
      <c r="K173" s="228" t="s">
        <v>152</v>
      </c>
      <c r="L173" s="44"/>
      <c r="M173" s="233" t="s">
        <v>1</v>
      </c>
      <c r="N173" s="234" t="s">
        <v>41</v>
      </c>
      <c r="O173" s="91"/>
      <c r="P173" s="235">
        <f>O173*H173</f>
        <v>0</v>
      </c>
      <c r="Q173" s="235">
        <v>0</v>
      </c>
      <c r="R173" s="235">
        <f>Q173*H173</f>
        <v>0</v>
      </c>
      <c r="S173" s="235">
        <v>0</v>
      </c>
      <c r="T173" s="236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7" t="s">
        <v>623</v>
      </c>
      <c r="AT173" s="237" t="s">
        <v>148</v>
      </c>
      <c r="AU173" s="237" t="s">
        <v>85</v>
      </c>
      <c r="AY173" s="17" t="s">
        <v>146</v>
      </c>
      <c r="BE173" s="238">
        <f>IF(N173="základní",J173,0)</f>
        <v>0</v>
      </c>
      <c r="BF173" s="238">
        <f>IF(N173="snížená",J173,0)</f>
        <v>0</v>
      </c>
      <c r="BG173" s="238">
        <f>IF(N173="zákl. přenesená",J173,0)</f>
        <v>0</v>
      </c>
      <c r="BH173" s="238">
        <f>IF(N173="sníž. přenesená",J173,0)</f>
        <v>0</v>
      </c>
      <c r="BI173" s="238">
        <f>IF(N173="nulová",J173,0)</f>
        <v>0</v>
      </c>
      <c r="BJ173" s="17" t="s">
        <v>83</v>
      </c>
      <c r="BK173" s="238">
        <f>ROUND(I173*H173,2)</f>
        <v>0</v>
      </c>
      <c r="BL173" s="17" t="s">
        <v>623</v>
      </c>
      <c r="BM173" s="237" t="s">
        <v>867</v>
      </c>
    </row>
    <row r="174" spans="1:65" s="2" customFormat="1" ht="16.5" customHeight="1">
      <c r="A174" s="38"/>
      <c r="B174" s="39"/>
      <c r="C174" s="267" t="s">
        <v>633</v>
      </c>
      <c r="D174" s="267" t="s">
        <v>230</v>
      </c>
      <c r="E174" s="268" t="s">
        <v>634</v>
      </c>
      <c r="F174" s="269" t="s">
        <v>635</v>
      </c>
      <c r="G174" s="270" t="s">
        <v>256</v>
      </c>
      <c r="H174" s="271">
        <v>2</v>
      </c>
      <c r="I174" s="272"/>
      <c r="J174" s="273">
        <f>ROUND(I174*H174,2)</f>
        <v>0</v>
      </c>
      <c r="K174" s="269" t="s">
        <v>1</v>
      </c>
      <c r="L174" s="274"/>
      <c r="M174" s="275" t="s">
        <v>1</v>
      </c>
      <c r="N174" s="276" t="s">
        <v>41</v>
      </c>
      <c r="O174" s="91"/>
      <c r="P174" s="235">
        <f>O174*H174</f>
        <v>0</v>
      </c>
      <c r="Q174" s="235">
        <v>0</v>
      </c>
      <c r="R174" s="235">
        <f>Q174*H174</f>
        <v>0</v>
      </c>
      <c r="S174" s="235">
        <v>0</v>
      </c>
      <c r="T174" s="236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7" t="s">
        <v>531</v>
      </c>
      <c r="AT174" s="237" t="s">
        <v>230</v>
      </c>
      <c r="AU174" s="237" t="s">
        <v>85</v>
      </c>
      <c r="AY174" s="17" t="s">
        <v>146</v>
      </c>
      <c r="BE174" s="238">
        <f>IF(N174="základní",J174,0)</f>
        <v>0</v>
      </c>
      <c r="BF174" s="238">
        <f>IF(N174="snížená",J174,0)</f>
        <v>0</v>
      </c>
      <c r="BG174" s="238">
        <f>IF(N174="zákl. přenesená",J174,0)</f>
        <v>0</v>
      </c>
      <c r="BH174" s="238">
        <f>IF(N174="sníž. přenesená",J174,0)</f>
        <v>0</v>
      </c>
      <c r="BI174" s="238">
        <f>IF(N174="nulová",J174,0)</f>
        <v>0</v>
      </c>
      <c r="BJ174" s="17" t="s">
        <v>83</v>
      </c>
      <c r="BK174" s="238">
        <f>ROUND(I174*H174,2)</f>
        <v>0</v>
      </c>
      <c r="BL174" s="17" t="s">
        <v>271</v>
      </c>
      <c r="BM174" s="237" t="s">
        <v>868</v>
      </c>
    </row>
    <row r="175" spans="1:65" s="2" customFormat="1" ht="16.5" customHeight="1">
      <c r="A175" s="38"/>
      <c r="B175" s="39"/>
      <c r="C175" s="267" t="s">
        <v>637</v>
      </c>
      <c r="D175" s="267" t="s">
        <v>230</v>
      </c>
      <c r="E175" s="268" t="s">
        <v>638</v>
      </c>
      <c r="F175" s="269" t="s">
        <v>639</v>
      </c>
      <c r="G175" s="270" t="s">
        <v>256</v>
      </c>
      <c r="H175" s="271">
        <v>2</v>
      </c>
      <c r="I175" s="272"/>
      <c r="J175" s="273">
        <f>ROUND(I175*H175,2)</f>
        <v>0</v>
      </c>
      <c r="K175" s="269" t="s">
        <v>1</v>
      </c>
      <c r="L175" s="274"/>
      <c r="M175" s="275" t="s">
        <v>1</v>
      </c>
      <c r="N175" s="276" t="s">
        <v>41</v>
      </c>
      <c r="O175" s="91"/>
      <c r="P175" s="235">
        <f>O175*H175</f>
        <v>0</v>
      </c>
      <c r="Q175" s="235">
        <v>0</v>
      </c>
      <c r="R175" s="235">
        <f>Q175*H175</f>
        <v>0</v>
      </c>
      <c r="S175" s="235">
        <v>0</v>
      </c>
      <c r="T175" s="236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7" t="s">
        <v>531</v>
      </c>
      <c r="AT175" s="237" t="s">
        <v>230</v>
      </c>
      <c r="AU175" s="237" t="s">
        <v>85</v>
      </c>
      <c r="AY175" s="17" t="s">
        <v>146</v>
      </c>
      <c r="BE175" s="238">
        <f>IF(N175="základní",J175,0)</f>
        <v>0</v>
      </c>
      <c r="BF175" s="238">
        <f>IF(N175="snížená",J175,0)</f>
        <v>0</v>
      </c>
      <c r="BG175" s="238">
        <f>IF(N175="zákl. přenesená",J175,0)</f>
        <v>0</v>
      </c>
      <c r="BH175" s="238">
        <f>IF(N175="sníž. přenesená",J175,0)</f>
        <v>0</v>
      </c>
      <c r="BI175" s="238">
        <f>IF(N175="nulová",J175,0)</f>
        <v>0</v>
      </c>
      <c r="BJ175" s="17" t="s">
        <v>83</v>
      </c>
      <c r="BK175" s="238">
        <f>ROUND(I175*H175,2)</f>
        <v>0</v>
      </c>
      <c r="BL175" s="17" t="s">
        <v>271</v>
      </c>
      <c r="BM175" s="237" t="s">
        <v>869</v>
      </c>
    </row>
    <row r="176" spans="1:63" s="12" customFormat="1" ht="25.9" customHeight="1">
      <c r="A176" s="12"/>
      <c r="B176" s="210"/>
      <c r="C176" s="211"/>
      <c r="D176" s="212" t="s">
        <v>75</v>
      </c>
      <c r="E176" s="213" t="s">
        <v>747</v>
      </c>
      <c r="F176" s="213" t="s">
        <v>748</v>
      </c>
      <c r="G176" s="211"/>
      <c r="H176" s="211"/>
      <c r="I176" s="214"/>
      <c r="J176" s="215">
        <f>BK176</f>
        <v>0</v>
      </c>
      <c r="K176" s="211"/>
      <c r="L176" s="216"/>
      <c r="M176" s="217"/>
      <c r="N176" s="218"/>
      <c r="O176" s="218"/>
      <c r="P176" s="219">
        <f>P177+P178+P179</f>
        <v>0</v>
      </c>
      <c r="Q176" s="218"/>
      <c r="R176" s="219">
        <f>R177+R178+R179</f>
        <v>7.4327853</v>
      </c>
      <c r="S176" s="218"/>
      <c r="T176" s="220">
        <f>T177+T178+T179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21" t="s">
        <v>153</v>
      </c>
      <c r="AT176" s="222" t="s">
        <v>75</v>
      </c>
      <c r="AU176" s="222" t="s">
        <v>76</v>
      </c>
      <c r="AY176" s="221" t="s">
        <v>146</v>
      </c>
      <c r="BK176" s="223">
        <f>BK177+BK178+BK179</f>
        <v>0</v>
      </c>
    </row>
    <row r="177" spans="1:65" s="2" customFormat="1" ht="24.15" customHeight="1">
      <c r="A177" s="38"/>
      <c r="B177" s="39"/>
      <c r="C177" s="226" t="s">
        <v>700</v>
      </c>
      <c r="D177" s="226" t="s">
        <v>148</v>
      </c>
      <c r="E177" s="227" t="s">
        <v>750</v>
      </c>
      <c r="F177" s="228" t="s">
        <v>751</v>
      </c>
      <c r="G177" s="229" t="s">
        <v>752</v>
      </c>
      <c r="H177" s="230">
        <v>1</v>
      </c>
      <c r="I177" s="231"/>
      <c r="J177" s="232">
        <f>ROUND(I177*H177,2)</f>
        <v>0</v>
      </c>
      <c r="K177" s="228" t="s">
        <v>1</v>
      </c>
      <c r="L177" s="44"/>
      <c r="M177" s="233" t="s">
        <v>1</v>
      </c>
      <c r="N177" s="234" t="s">
        <v>41</v>
      </c>
      <c r="O177" s="91"/>
      <c r="P177" s="235">
        <f>O177*H177</f>
        <v>0</v>
      </c>
      <c r="Q177" s="235">
        <v>0</v>
      </c>
      <c r="R177" s="235">
        <f>Q177*H177</f>
        <v>0</v>
      </c>
      <c r="S177" s="235">
        <v>0</v>
      </c>
      <c r="T177" s="23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7" t="s">
        <v>753</v>
      </c>
      <c r="AT177" s="237" t="s">
        <v>148</v>
      </c>
      <c r="AU177" s="237" t="s">
        <v>83</v>
      </c>
      <c r="AY177" s="17" t="s">
        <v>146</v>
      </c>
      <c r="BE177" s="238">
        <f>IF(N177="základní",J177,0)</f>
        <v>0</v>
      </c>
      <c r="BF177" s="238">
        <f>IF(N177="snížená",J177,0)</f>
        <v>0</v>
      </c>
      <c r="BG177" s="238">
        <f>IF(N177="zákl. přenesená",J177,0)</f>
        <v>0</v>
      </c>
      <c r="BH177" s="238">
        <f>IF(N177="sníž. přenesená",J177,0)</f>
        <v>0</v>
      </c>
      <c r="BI177" s="238">
        <f>IF(N177="nulová",J177,0)</f>
        <v>0</v>
      </c>
      <c r="BJ177" s="17" t="s">
        <v>83</v>
      </c>
      <c r="BK177" s="238">
        <f>ROUND(I177*H177,2)</f>
        <v>0</v>
      </c>
      <c r="BL177" s="17" t="s">
        <v>753</v>
      </c>
      <c r="BM177" s="237" t="s">
        <v>870</v>
      </c>
    </row>
    <row r="178" spans="1:65" s="2" customFormat="1" ht="16.5" customHeight="1">
      <c r="A178" s="38"/>
      <c r="B178" s="39"/>
      <c r="C178" s="226" t="s">
        <v>704</v>
      </c>
      <c r="D178" s="226" t="s">
        <v>148</v>
      </c>
      <c r="E178" s="227" t="s">
        <v>756</v>
      </c>
      <c r="F178" s="228" t="s">
        <v>757</v>
      </c>
      <c r="G178" s="229" t="s">
        <v>752</v>
      </c>
      <c r="H178" s="230">
        <v>1</v>
      </c>
      <c r="I178" s="231"/>
      <c r="J178" s="232">
        <f>ROUND(I178*H178,2)</f>
        <v>0</v>
      </c>
      <c r="K178" s="228" t="s">
        <v>1</v>
      </c>
      <c r="L178" s="44"/>
      <c r="M178" s="233" t="s">
        <v>1</v>
      </c>
      <c r="N178" s="234" t="s">
        <v>41</v>
      </c>
      <c r="O178" s="91"/>
      <c r="P178" s="235">
        <f>O178*H178</f>
        <v>0</v>
      </c>
      <c r="Q178" s="235">
        <v>0</v>
      </c>
      <c r="R178" s="235">
        <f>Q178*H178</f>
        <v>0</v>
      </c>
      <c r="S178" s="235">
        <v>0</v>
      </c>
      <c r="T178" s="236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7" t="s">
        <v>753</v>
      </c>
      <c r="AT178" s="237" t="s">
        <v>148</v>
      </c>
      <c r="AU178" s="237" t="s">
        <v>83</v>
      </c>
      <c r="AY178" s="17" t="s">
        <v>146</v>
      </c>
      <c r="BE178" s="238">
        <f>IF(N178="základní",J178,0)</f>
        <v>0</v>
      </c>
      <c r="BF178" s="238">
        <f>IF(N178="snížená",J178,0)</f>
        <v>0</v>
      </c>
      <c r="BG178" s="238">
        <f>IF(N178="zákl. přenesená",J178,0)</f>
        <v>0</v>
      </c>
      <c r="BH178" s="238">
        <f>IF(N178="sníž. přenesená",J178,0)</f>
        <v>0</v>
      </c>
      <c r="BI178" s="238">
        <f>IF(N178="nulová",J178,0)</f>
        <v>0</v>
      </c>
      <c r="BJ178" s="17" t="s">
        <v>83</v>
      </c>
      <c r="BK178" s="238">
        <f>ROUND(I178*H178,2)</f>
        <v>0</v>
      </c>
      <c r="BL178" s="17" t="s">
        <v>753</v>
      </c>
      <c r="BM178" s="237" t="s">
        <v>871</v>
      </c>
    </row>
    <row r="179" spans="1:63" s="12" customFormat="1" ht="22.8" customHeight="1">
      <c r="A179" s="12"/>
      <c r="B179" s="210"/>
      <c r="C179" s="211"/>
      <c r="D179" s="212" t="s">
        <v>75</v>
      </c>
      <c r="E179" s="224" t="s">
        <v>641</v>
      </c>
      <c r="F179" s="224" t="s">
        <v>642</v>
      </c>
      <c r="G179" s="211"/>
      <c r="H179" s="211"/>
      <c r="I179" s="214"/>
      <c r="J179" s="225">
        <f>BK179</f>
        <v>0</v>
      </c>
      <c r="K179" s="211"/>
      <c r="L179" s="216"/>
      <c r="M179" s="217"/>
      <c r="N179" s="218"/>
      <c r="O179" s="218"/>
      <c r="P179" s="219">
        <f>SUM(P180:P193)</f>
        <v>0</v>
      </c>
      <c r="Q179" s="218"/>
      <c r="R179" s="219">
        <f>SUM(R180:R193)</f>
        <v>7.4327853</v>
      </c>
      <c r="S179" s="218"/>
      <c r="T179" s="220">
        <f>SUM(T180:T193)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21" t="s">
        <v>158</v>
      </c>
      <c r="AT179" s="222" t="s">
        <v>75</v>
      </c>
      <c r="AU179" s="222" t="s">
        <v>83</v>
      </c>
      <c r="AY179" s="221" t="s">
        <v>146</v>
      </c>
      <c r="BK179" s="223">
        <f>SUM(BK180:BK193)</f>
        <v>0</v>
      </c>
    </row>
    <row r="180" spans="1:65" s="2" customFormat="1" ht="24.15" customHeight="1">
      <c r="A180" s="38"/>
      <c r="B180" s="39"/>
      <c r="C180" s="226" t="s">
        <v>643</v>
      </c>
      <c r="D180" s="226" t="s">
        <v>148</v>
      </c>
      <c r="E180" s="227" t="s">
        <v>644</v>
      </c>
      <c r="F180" s="228" t="s">
        <v>645</v>
      </c>
      <c r="G180" s="229" t="s">
        <v>646</v>
      </c>
      <c r="H180" s="230">
        <v>0.011</v>
      </c>
      <c r="I180" s="231"/>
      <c r="J180" s="232">
        <f>ROUND(I180*H180,2)</f>
        <v>0</v>
      </c>
      <c r="K180" s="228" t="s">
        <v>152</v>
      </c>
      <c r="L180" s="44"/>
      <c r="M180" s="233" t="s">
        <v>1</v>
      </c>
      <c r="N180" s="234" t="s">
        <v>41</v>
      </c>
      <c r="O180" s="91"/>
      <c r="P180" s="235">
        <f>O180*H180</f>
        <v>0</v>
      </c>
      <c r="Q180" s="235">
        <v>0.0088</v>
      </c>
      <c r="R180" s="235">
        <f>Q180*H180</f>
        <v>9.68E-05</v>
      </c>
      <c r="S180" s="235">
        <v>0</v>
      </c>
      <c r="T180" s="236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7" t="s">
        <v>623</v>
      </c>
      <c r="AT180" s="237" t="s">
        <v>148</v>
      </c>
      <c r="AU180" s="237" t="s">
        <v>85</v>
      </c>
      <c r="AY180" s="17" t="s">
        <v>146</v>
      </c>
      <c r="BE180" s="238">
        <f>IF(N180="základní",J180,0)</f>
        <v>0</v>
      </c>
      <c r="BF180" s="238">
        <f>IF(N180="snížená",J180,0)</f>
        <v>0</v>
      </c>
      <c r="BG180" s="238">
        <f>IF(N180="zákl. přenesená",J180,0)</f>
        <v>0</v>
      </c>
      <c r="BH180" s="238">
        <f>IF(N180="sníž. přenesená",J180,0)</f>
        <v>0</v>
      </c>
      <c r="BI180" s="238">
        <f>IF(N180="nulová",J180,0)</f>
        <v>0</v>
      </c>
      <c r="BJ180" s="17" t="s">
        <v>83</v>
      </c>
      <c r="BK180" s="238">
        <f>ROUND(I180*H180,2)</f>
        <v>0</v>
      </c>
      <c r="BL180" s="17" t="s">
        <v>623</v>
      </c>
      <c r="BM180" s="237" t="s">
        <v>872</v>
      </c>
    </row>
    <row r="181" spans="1:65" s="2" customFormat="1" ht="21.75" customHeight="1">
      <c r="A181" s="38"/>
      <c r="B181" s="39"/>
      <c r="C181" s="226" t="s">
        <v>648</v>
      </c>
      <c r="D181" s="226" t="s">
        <v>148</v>
      </c>
      <c r="E181" s="227" t="s">
        <v>649</v>
      </c>
      <c r="F181" s="228" t="s">
        <v>650</v>
      </c>
      <c r="G181" s="229" t="s">
        <v>646</v>
      </c>
      <c r="H181" s="230">
        <v>0.011</v>
      </c>
      <c r="I181" s="231"/>
      <c r="J181" s="232">
        <f>ROUND(I181*H181,2)</f>
        <v>0</v>
      </c>
      <c r="K181" s="228" t="s">
        <v>152</v>
      </c>
      <c r="L181" s="44"/>
      <c r="M181" s="233" t="s">
        <v>1</v>
      </c>
      <c r="N181" s="234" t="s">
        <v>41</v>
      </c>
      <c r="O181" s="91"/>
      <c r="P181" s="235">
        <f>O181*H181</f>
        <v>0</v>
      </c>
      <c r="Q181" s="235">
        <v>0.0099</v>
      </c>
      <c r="R181" s="235">
        <f>Q181*H181</f>
        <v>0.0001089</v>
      </c>
      <c r="S181" s="235">
        <v>0</v>
      </c>
      <c r="T181" s="236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7" t="s">
        <v>623</v>
      </c>
      <c r="AT181" s="237" t="s">
        <v>148</v>
      </c>
      <c r="AU181" s="237" t="s">
        <v>85</v>
      </c>
      <c r="AY181" s="17" t="s">
        <v>146</v>
      </c>
      <c r="BE181" s="238">
        <f>IF(N181="základní",J181,0)</f>
        <v>0</v>
      </c>
      <c r="BF181" s="238">
        <f>IF(N181="snížená",J181,0)</f>
        <v>0</v>
      </c>
      <c r="BG181" s="238">
        <f>IF(N181="zákl. přenesená",J181,0)</f>
        <v>0</v>
      </c>
      <c r="BH181" s="238">
        <f>IF(N181="sníž. přenesená",J181,0)</f>
        <v>0</v>
      </c>
      <c r="BI181" s="238">
        <f>IF(N181="nulová",J181,0)</f>
        <v>0</v>
      </c>
      <c r="BJ181" s="17" t="s">
        <v>83</v>
      </c>
      <c r="BK181" s="238">
        <f>ROUND(I181*H181,2)</f>
        <v>0</v>
      </c>
      <c r="BL181" s="17" t="s">
        <v>623</v>
      </c>
      <c r="BM181" s="237" t="s">
        <v>873</v>
      </c>
    </row>
    <row r="182" spans="1:65" s="2" customFormat="1" ht="24.15" customHeight="1">
      <c r="A182" s="38"/>
      <c r="B182" s="39"/>
      <c r="C182" s="226" t="s">
        <v>652</v>
      </c>
      <c r="D182" s="226" t="s">
        <v>148</v>
      </c>
      <c r="E182" s="227" t="s">
        <v>657</v>
      </c>
      <c r="F182" s="228" t="s">
        <v>658</v>
      </c>
      <c r="G182" s="229" t="s">
        <v>178</v>
      </c>
      <c r="H182" s="230">
        <v>11</v>
      </c>
      <c r="I182" s="231"/>
      <c r="J182" s="232">
        <f>ROUND(I182*H182,2)</f>
        <v>0</v>
      </c>
      <c r="K182" s="228" t="s">
        <v>152</v>
      </c>
      <c r="L182" s="44"/>
      <c r="M182" s="233" t="s">
        <v>1</v>
      </c>
      <c r="N182" s="234" t="s">
        <v>41</v>
      </c>
      <c r="O182" s="91"/>
      <c r="P182" s="235">
        <f>O182*H182</f>
        <v>0</v>
      </c>
      <c r="Q182" s="235">
        <v>0</v>
      </c>
      <c r="R182" s="235">
        <f>Q182*H182</f>
        <v>0</v>
      </c>
      <c r="S182" s="235">
        <v>0</v>
      </c>
      <c r="T182" s="236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7" t="s">
        <v>623</v>
      </c>
      <c r="AT182" s="237" t="s">
        <v>148</v>
      </c>
      <c r="AU182" s="237" t="s">
        <v>85</v>
      </c>
      <c r="AY182" s="17" t="s">
        <v>146</v>
      </c>
      <c r="BE182" s="238">
        <f>IF(N182="základní",J182,0)</f>
        <v>0</v>
      </c>
      <c r="BF182" s="238">
        <f>IF(N182="snížená",J182,0)</f>
        <v>0</v>
      </c>
      <c r="BG182" s="238">
        <f>IF(N182="zákl. přenesená",J182,0)</f>
        <v>0</v>
      </c>
      <c r="BH182" s="238">
        <f>IF(N182="sníž. přenesená",J182,0)</f>
        <v>0</v>
      </c>
      <c r="BI182" s="238">
        <f>IF(N182="nulová",J182,0)</f>
        <v>0</v>
      </c>
      <c r="BJ182" s="17" t="s">
        <v>83</v>
      </c>
      <c r="BK182" s="238">
        <f>ROUND(I182*H182,2)</f>
        <v>0</v>
      </c>
      <c r="BL182" s="17" t="s">
        <v>623</v>
      </c>
      <c r="BM182" s="237" t="s">
        <v>874</v>
      </c>
    </row>
    <row r="183" spans="1:65" s="2" customFormat="1" ht="33" customHeight="1">
      <c r="A183" s="38"/>
      <c r="B183" s="39"/>
      <c r="C183" s="226" t="s">
        <v>656</v>
      </c>
      <c r="D183" s="226" t="s">
        <v>148</v>
      </c>
      <c r="E183" s="227" t="s">
        <v>673</v>
      </c>
      <c r="F183" s="228" t="s">
        <v>674</v>
      </c>
      <c r="G183" s="229" t="s">
        <v>288</v>
      </c>
      <c r="H183" s="230">
        <v>4.54</v>
      </c>
      <c r="I183" s="231"/>
      <c r="J183" s="232">
        <f>ROUND(I183*H183,2)</f>
        <v>0</v>
      </c>
      <c r="K183" s="228" t="s">
        <v>152</v>
      </c>
      <c r="L183" s="44"/>
      <c r="M183" s="233" t="s">
        <v>1</v>
      </c>
      <c r="N183" s="234" t="s">
        <v>41</v>
      </c>
      <c r="O183" s="91"/>
      <c r="P183" s="235">
        <f>O183*H183</f>
        <v>0</v>
      </c>
      <c r="Q183" s="235">
        <v>0</v>
      </c>
      <c r="R183" s="235">
        <f>Q183*H183</f>
        <v>0</v>
      </c>
      <c r="S183" s="235">
        <v>0</v>
      </c>
      <c r="T183" s="236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7" t="s">
        <v>623</v>
      </c>
      <c r="AT183" s="237" t="s">
        <v>148</v>
      </c>
      <c r="AU183" s="237" t="s">
        <v>85</v>
      </c>
      <c r="AY183" s="17" t="s">
        <v>146</v>
      </c>
      <c r="BE183" s="238">
        <f>IF(N183="základní",J183,0)</f>
        <v>0</v>
      </c>
      <c r="BF183" s="238">
        <f>IF(N183="snížená",J183,0)</f>
        <v>0</v>
      </c>
      <c r="BG183" s="238">
        <f>IF(N183="zákl. přenesená",J183,0)</f>
        <v>0</v>
      </c>
      <c r="BH183" s="238">
        <f>IF(N183="sníž. přenesená",J183,0)</f>
        <v>0</v>
      </c>
      <c r="BI183" s="238">
        <f>IF(N183="nulová",J183,0)</f>
        <v>0</v>
      </c>
      <c r="BJ183" s="17" t="s">
        <v>83</v>
      </c>
      <c r="BK183" s="238">
        <f>ROUND(I183*H183,2)</f>
        <v>0</v>
      </c>
      <c r="BL183" s="17" t="s">
        <v>623</v>
      </c>
      <c r="BM183" s="237" t="s">
        <v>875</v>
      </c>
    </row>
    <row r="184" spans="1:65" s="2" customFormat="1" ht="37.8" customHeight="1">
      <c r="A184" s="38"/>
      <c r="B184" s="39"/>
      <c r="C184" s="226" t="s">
        <v>660</v>
      </c>
      <c r="D184" s="226" t="s">
        <v>148</v>
      </c>
      <c r="E184" s="227" t="s">
        <v>677</v>
      </c>
      <c r="F184" s="228" t="s">
        <v>678</v>
      </c>
      <c r="G184" s="229" t="s">
        <v>288</v>
      </c>
      <c r="H184" s="230">
        <v>45.4</v>
      </c>
      <c r="I184" s="231"/>
      <c r="J184" s="232">
        <f>ROUND(I184*H184,2)</f>
        <v>0</v>
      </c>
      <c r="K184" s="228" t="s">
        <v>152</v>
      </c>
      <c r="L184" s="44"/>
      <c r="M184" s="233" t="s">
        <v>1</v>
      </c>
      <c r="N184" s="234" t="s">
        <v>41</v>
      </c>
      <c r="O184" s="91"/>
      <c r="P184" s="235">
        <f>O184*H184</f>
        <v>0</v>
      </c>
      <c r="Q184" s="235">
        <v>0</v>
      </c>
      <c r="R184" s="235">
        <f>Q184*H184</f>
        <v>0</v>
      </c>
      <c r="S184" s="235">
        <v>0</v>
      </c>
      <c r="T184" s="236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7" t="s">
        <v>623</v>
      </c>
      <c r="AT184" s="237" t="s">
        <v>148</v>
      </c>
      <c r="AU184" s="237" t="s">
        <v>85</v>
      </c>
      <c r="AY184" s="17" t="s">
        <v>146</v>
      </c>
      <c r="BE184" s="238">
        <f>IF(N184="základní",J184,0)</f>
        <v>0</v>
      </c>
      <c r="BF184" s="238">
        <f>IF(N184="snížená",J184,0)</f>
        <v>0</v>
      </c>
      <c r="BG184" s="238">
        <f>IF(N184="zákl. přenesená",J184,0)</f>
        <v>0</v>
      </c>
      <c r="BH184" s="238">
        <f>IF(N184="sníž. přenesená",J184,0)</f>
        <v>0</v>
      </c>
      <c r="BI184" s="238">
        <f>IF(N184="nulová",J184,0)</f>
        <v>0</v>
      </c>
      <c r="BJ184" s="17" t="s">
        <v>83</v>
      </c>
      <c r="BK184" s="238">
        <f>ROUND(I184*H184,2)</f>
        <v>0</v>
      </c>
      <c r="BL184" s="17" t="s">
        <v>623</v>
      </c>
      <c r="BM184" s="237" t="s">
        <v>876</v>
      </c>
    </row>
    <row r="185" spans="1:65" s="2" customFormat="1" ht="24.15" customHeight="1">
      <c r="A185" s="38"/>
      <c r="B185" s="39"/>
      <c r="C185" s="226" t="s">
        <v>664</v>
      </c>
      <c r="D185" s="226" t="s">
        <v>148</v>
      </c>
      <c r="E185" s="227" t="s">
        <v>681</v>
      </c>
      <c r="F185" s="228" t="s">
        <v>682</v>
      </c>
      <c r="G185" s="229" t="s">
        <v>186</v>
      </c>
      <c r="H185" s="230">
        <v>8.17</v>
      </c>
      <c r="I185" s="231"/>
      <c r="J185" s="232">
        <f>ROUND(I185*H185,2)</f>
        <v>0</v>
      </c>
      <c r="K185" s="228" t="s">
        <v>152</v>
      </c>
      <c r="L185" s="44"/>
      <c r="M185" s="233" t="s">
        <v>1</v>
      </c>
      <c r="N185" s="234" t="s">
        <v>41</v>
      </c>
      <c r="O185" s="91"/>
      <c r="P185" s="235">
        <f>O185*H185</f>
        <v>0</v>
      </c>
      <c r="Q185" s="235">
        <v>0</v>
      </c>
      <c r="R185" s="235">
        <f>Q185*H185</f>
        <v>0</v>
      </c>
      <c r="S185" s="235">
        <v>0</v>
      </c>
      <c r="T185" s="236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7" t="s">
        <v>623</v>
      </c>
      <c r="AT185" s="237" t="s">
        <v>148</v>
      </c>
      <c r="AU185" s="237" t="s">
        <v>85</v>
      </c>
      <c r="AY185" s="17" t="s">
        <v>146</v>
      </c>
      <c r="BE185" s="238">
        <f>IF(N185="základní",J185,0)</f>
        <v>0</v>
      </c>
      <c r="BF185" s="238">
        <f>IF(N185="snížená",J185,0)</f>
        <v>0</v>
      </c>
      <c r="BG185" s="238">
        <f>IF(N185="zákl. přenesená",J185,0)</f>
        <v>0</v>
      </c>
      <c r="BH185" s="238">
        <f>IF(N185="sníž. přenesená",J185,0)</f>
        <v>0</v>
      </c>
      <c r="BI185" s="238">
        <f>IF(N185="nulová",J185,0)</f>
        <v>0</v>
      </c>
      <c r="BJ185" s="17" t="s">
        <v>83</v>
      </c>
      <c r="BK185" s="238">
        <f>ROUND(I185*H185,2)</f>
        <v>0</v>
      </c>
      <c r="BL185" s="17" t="s">
        <v>623</v>
      </c>
      <c r="BM185" s="237" t="s">
        <v>877</v>
      </c>
    </row>
    <row r="186" spans="1:65" s="2" customFormat="1" ht="24.15" customHeight="1">
      <c r="A186" s="38"/>
      <c r="B186" s="39"/>
      <c r="C186" s="226" t="s">
        <v>668</v>
      </c>
      <c r="D186" s="226" t="s">
        <v>148</v>
      </c>
      <c r="E186" s="227" t="s">
        <v>689</v>
      </c>
      <c r="F186" s="228" t="s">
        <v>690</v>
      </c>
      <c r="G186" s="229" t="s">
        <v>178</v>
      </c>
      <c r="H186" s="230">
        <v>11</v>
      </c>
      <c r="I186" s="231"/>
      <c r="J186" s="232">
        <f>ROUND(I186*H186,2)</f>
        <v>0</v>
      </c>
      <c r="K186" s="228" t="s">
        <v>152</v>
      </c>
      <c r="L186" s="44"/>
      <c r="M186" s="233" t="s">
        <v>1</v>
      </c>
      <c r="N186" s="234" t="s">
        <v>41</v>
      </c>
      <c r="O186" s="91"/>
      <c r="P186" s="235">
        <f>O186*H186</f>
        <v>0</v>
      </c>
      <c r="Q186" s="235">
        <v>0</v>
      </c>
      <c r="R186" s="235">
        <f>Q186*H186</f>
        <v>0</v>
      </c>
      <c r="S186" s="235">
        <v>0</v>
      </c>
      <c r="T186" s="236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7" t="s">
        <v>623</v>
      </c>
      <c r="AT186" s="237" t="s">
        <v>148</v>
      </c>
      <c r="AU186" s="237" t="s">
        <v>85</v>
      </c>
      <c r="AY186" s="17" t="s">
        <v>146</v>
      </c>
      <c r="BE186" s="238">
        <f>IF(N186="základní",J186,0)</f>
        <v>0</v>
      </c>
      <c r="BF186" s="238">
        <f>IF(N186="snížená",J186,0)</f>
        <v>0</v>
      </c>
      <c r="BG186" s="238">
        <f>IF(N186="zákl. přenesená",J186,0)</f>
        <v>0</v>
      </c>
      <c r="BH186" s="238">
        <f>IF(N186="sníž. přenesená",J186,0)</f>
        <v>0</v>
      </c>
      <c r="BI186" s="238">
        <f>IF(N186="nulová",J186,0)</f>
        <v>0</v>
      </c>
      <c r="BJ186" s="17" t="s">
        <v>83</v>
      </c>
      <c r="BK186" s="238">
        <f>ROUND(I186*H186,2)</f>
        <v>0</v>
      </c>
      <c r="BL186" s="17" t="s">
        <v>623</v>
      </c>
      <c r="BM186" s="237" t="s">
        <v>878</v>
      </c>
    </row>
    <row r="187" spans="1:65" s="2" customFormat="1" ht="24.15" customHeight="1">
      <c r="A187" s="38"/>
      <c r="B187" s="39"/>
      <c r="C187" s="226" t="s">
        <v>672</v>
      </c>
      <c r="D187" s="226" t="s">
        <v>148</v>
      </c>
      <c r="E187" s="227" t="s">
        <v>693</v>
      </c>
      <c r="F187" s="228" t="s">
        <v>694</v>
      </c>
      <c r="G187" s="229" t="s">
        <v>288</v>
      </c>
      <c r="H187" s="230">
        <v>0.55</v>
      </c>
      <c r="I187" s="231"/>
      <c r="J187" s="232">
        <f>ROUND(I187*H187,2)</f>
        <v>0</v>
      </c>
      <c r="K187" s="228" t="s">
        <v>152</v>
      </c>
      <c r="L187" s="44"/>
      <c r="M187" s="233" t="s">
        <v>1</v>
      </c>
      <c r="N187" s="234" t="s">
        <v>41</v>
      </c>
      <c r="O187" s="91"/>
      <c r="P187" s="235">
        <f>O187*H187</f>
        <v>0</v>
      </c>
      <c r="Q187" s="235">
        <v>0</v>
      </c>
      <c r="R187" s="235">
        <f>Q187*H187</f>
        <v>0</v>
      </c>
      <c r="S187" s="235">
        <v>0</v>
      </c>
      <c r="T187" s="236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7" t="s">
        <v>623</v>
      </c>
      <c r="AT187" s="237" t="s">
        <v>148</v>
      </c>
      <c r="AU187" s="237" t="s">
        <v>85</v>
      </c>
      <c r="AY187" s="17" t="s">
        <v>146</v>
      </c>
      <c r="BE187" s="238">
        <f>IF(N187="základní",J187,0)</f>
        <v>0</v>
      </c>
      <c r="BF187" s="238">
        <f>IF(N187="snížená",J187,0)</f>
        <v>0</v>
      </c>
      <c r="BG187" s="238">
        <f>IF(N187="zákl. přenesená",J187,0)</f>
        <v>0</v>
      </c>
      <c r="BH187" s="238">
        <f>IF(N187="sníž. přenesená",J187,0)</f>
        <v>0</v>
      </c>
      <c r="BI187" s="238">
        <f>IF(N187="nulová",J187,0)</f>
        <v>0</v>
      </c>
      <c r="BJ187" s="17" t="s">
        <v>83</v>
      </c>
      <c r="BK187" s="238">
        <f>ROUND(I187*H187,2)</f>
        <v>0</v>
      </c>
      <c r="BL187" s="17" t="s">
        <v>623</v>
      </c>
      <c r="BM187" s="237" t="s">
        <v>879</v>
      </c>
    </row>
    <row r="188" spans="1:65" s="2" customFormat="1" ht="24.15" customHeight="1">
      <c r="A188" s="38"/>
      <c r="B188" s="39"/>
      <c r="C188" s="226" t="s">
        <v>676</v>
      </c>
      <c r="D188" s="226" t="s">
        <v>148</v>
      </c>
      <c r="E188" s="227" t="s">
        <v>697</v>
      </c>
      <c r="F188" s="228" t="s">
        <v>698</v>
      </c>
      <c r="G188" s="229" t="s">
        <v>151</v>
      </c>
      <c r="H188" s="230">
        <v>0.56</v>
      </c>
      <c r="I188" s="231"/>
      <c r="J188" s="232">
        <f>ROUND(I188*H188,2)</f>
        <v>0</v>
      </c>
      <c r="K188" s="228" t="s">
        <v>152</v>
      </c>
      <c r="L188" s="44"/>
      <c r="M188" s="233" t="s">
        <v>1</v>
      </c>
      <c r="N188" s="234" t="s">
        <v>41</v>
      </c>
      <c r="O188" s="91"/>
      <c r="P188" s="235">
        <f>O188*H188</f>
        <v>0</v>
      </c>
      <c r="Q188" s="235">
        <v>0.00116</v>
      </c>
      <c r="R188" s="235">
        <f>Q188*H188</f>
        <v>0.0006496000000000001</v>
      </c>
      <c r="S188" s="235">
        <v>0</v>
      </c>
      <c r="T188" s="236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7" t="s">
        <v>623</v>
      </c>
      <c r="AT188" s="237" t="s">
        <v>148</v>
      </c>
      <c r="AU188" s="237" t="s">
        <v>85</v>
      </c>
      <c r="AY188" s="17" t="s">
        <v>146</v>
      </c>
      <c r="BE188" s="238">
        <f>IF(N188="základní",J188,0)</f>
        <v>0</v>
      </c>
      <c r="BF188" s="238">
        <f>IF(N188="snížená",J188,0)</f>
        <v>0</v>
      </c>
      <c r="BG188" s="238">
        <f>IF(N188="zákl. přenesená",J188,0)</f>
        <v>0</v>
      </c>
      <c r="BH188" s="238">
        <f>IF(N188="sníž. přenesená",J188,0)</f>
        <v>0</v>
      </c>
      <c r="BI188" s="238">
        <f>IF(N188="nulová",J188,0)</f>
        <v>0</v>
      </c>
      <c r="BJ188" s="17" t="s">
        <v>83</v>
      </c>
      <c r="BK188" s="238">
        <f>ROUND(I188*H188,2)</f>
        <v>0</v>
      </c>
      <c r="BL188" s="17" t="s">
        <v>623</v>
      </c>
      <c r="BM188" s="237" t="s">
        <v>880</v>
      </c>
    </row>
    <row r="189" spans="1:65" s="2" customFormat="1" ht="24.15" customHeight="1">
      <c r="A189" s="38"/>
      <c r="B189" s="39"/>
      <c r="C189" s="226" t="s">
        <v>680</v>
      </c>
      <c r="D189" s="226" t="s">
        <v>148</v>
      </c>
      <c r="E189" s="227" t="s">
        <v>701</v>
      </c>
      <c r="F189" s="228" t="s">
        <v>702</v>
      </c>
      <c r="G189" s="229" t="s">
        <v>151</v>
      </c>
      <c r="H189" s="230">
        <v>0.56</v>
      </c>
      <c r="I189" s="231"/>
      <c r="J189" s="232">
        <f>ROUND(I189*H189,2)</f>
        <v>0</v>
      </c>
      <c r="K189" s="228" t="s">
        <v>152</v>
      </c>
      <c r="L189" s="44"/>
      <c r="M189" s="233" t="s">
        <v>1</v>
      </c>
      <c r="N189" s="234" t="s">
        <v>41</v>
      </c>
      <c r="O189" s="91"/>
      <c r="P189" s="235">
        <f>O189*H189</f>
        <v>0</v>
      </c>
      <c r="Q189" s="235">
        <v>0</v>
      </c>
      <c r="R189" s="235">
        <f>Q189*H189</f>
        <v>0</v>
      </c>
      <c r="S189" s="235">
        <v>0</v>
      </c>
      <c r="T189" s="236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7" t="s">
        <v>623</v>
      </c>
      <c r="AT189" s="237" t="s">
        <v>148</v>
      </c>
      <c r="AU189" s="237" t="s">
        <v>85</v>
      </c>
      <c r="AY189" s="17" t="s">
        <v>146</v>
      </c>
      <c r="BE189" s="238">
        <f>IF(N189="základní",J189,0)</f>
        <v>0</v>
      </c>
      <c r="BF189" s="238">
        <f>IF(N189="snížená",J189,0)</f>
        <v>0</v>
      </c>
      <c r="BG189" s="238">
        <f>IF(N189="zákl. přenesená",J189,0)</f>
        <v>0</v>
      </c>
      <c r="BH189" s="238">
        <f>IF(N189="sníž. přenesená",J189,0)</f>
        <v>0</v>
      </c>
      <c r="BI189" s="238">
        <f>IF(N189="nulová",J189,0)</f>
        <v>0</v>
      </c>
      <c r="BJ189" s="17" t="s">
        <v>83</v>
      </c>
      <c r="BK189" s="238">
        <f>ROUND(I189*H189,2)</f>
        <v>0</v>
      </c>
      <c r="BL189" s="17" t="s">
        <v>623</v>
      </c>
      <c r="BM189" s="237" t="s">
        <v>881</v>
      </c>
    </row>
    <row r="190" spans="1:65" s="2" customFormat="1" ht="16.5" customHeight="1">
      <c r="A190" s="38"/>
      <c r="B190" s="39"/>
      <c r="C190" s="267" t="s">
        <v>684</v>
      </c>
      <c r="D190" s="267" t="s">
        <v>230</v>
      </c>
      <c r="E190" s="268" t="s">
        <v>705</v>
      </c>
      <c r="F190" s="269" t="s">
        <v>706</v>
      </c>
      <c r="G190" s="270" t="s">
        <v>186</v>
      </c>
      <c r="H190" s="271">
        <v>4.95</v>
      </c>
      <c r="I190" s="272"/>
      <c r="J190" s="273">
        <f>ROUND(I190*H190,2)</f>
        <v>0</v>
      </c>
      <c r="K190" s="269" t="s">
        <v>152</v>
      </c>
      <c r="L190" s="274"/>
      <c r="M190" s="275" t="s">
        <v>1</v>
      </c>
      <c r="N190" s="276" t="s">
        <v>41</v>
      </c>
      <c r="O190" s="91"/>
      <c r="P190" s="235">
        <f>O190*H190</f>
        <v>0</v>
      </c>
      <c r="Q190" s="235">
        <v>1</v>
      </c>
      <c r="R190" s="235">
        <f>Q190*H190</f>
        <v>4.95</v>
      </c>
      <c r="S190" s="235">
        <v>0</v>
      </c>
      <c r="T190" s="236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7" t="s">
        <v>707</v>
      </c>
      <c r="AT190" s="237" t="s">
        <v>230</v>
      </c>
      <c r="AU190" s="237" t="s">
        <v>85</v>
      </c>
      <c r="AY190" s="17" t="s">
        <v>146</v>
      </c>
      <c r="BE190" s="238">
        <f>IF(N190="základní",J190,0)</f>
        <v>0</v>
      </c>
      <c r="BF190" s="238">
        <f>IF(N190="snížená",J190,0)</f>
        <v>0</v>
      </c>
      <c r="BG190" s="238">
        <f>IF(N190="zákl. přenesená",J190,0)</f>
        <v>0</v>
      </c>
      <c r="BH190" s="238">
        <f>IF(N190="sníž. přenesená",J190,0)</f>
        <v>0</v>
      </c>
      <c r="BI190" s="238">
        <f>IF(N190="nulová",J190,0)</f>
        <v>0</v>
      </c>
      <c r="BJ190" s="17" t="s">
        <v>83</v>
      </c>
      <c r="BK190" s="238">
        <f>ROUND(I190*H190,2)</f>
        <v>0</v>
      </c>
      <c r="BL190" s="17" t="s">
        <v>707</v>
      </c>
      <c r="BM190" s="237" t="s">
        <v>882</v>
      </c>
    </row>
    <row r="191" spans="1:65" s="2" customFormat="1" ht="33" customHeight="1">
      <c r="A191" s="38"/>
      <c r="B191" s="39"/>
      <c r="C191" s="226" t="s">
        <v>688</v>
      </c>
      <c r="D191" s="226" t="s">
        <v>148</v>
      </c>
      <c r="E191" s="227" t="s">
        <v>726</v>
      </c>
      <c r="F191" s="228" t="s">
        <v>727</v>
      </c>
      <c r="G191" s="229" t="s">
        <v>178</v>
      </c>
      <c r="H191" s="230">
        <v>11</v>
      </c>
      <c r="I191" s="231"/>
      <c r="J191" s="232">
        <f>ROUND(I191*H191,2)</f>
        <v>0</v>
      </c>
      <c r="K191" s="228" t="s">
        <v>152</v>
      </c>
      <c r="L191" s="44"/>
      <c r="M191" s="233" t="s">
        <v>1</v>
      </c>
      <c r="N191" s="234" t="s">
        <v>41</v>
      </c>
      <c r="O191" s="91"/>
      <c r="P191" s="235">
        <f>O191*H191</f>
        <v>0</v>
      </c>
      <c r="Q191" s="235">
        <v>0.22563</v>
      </c>
      <c r="R191" s="235">
        <f>Q191*H191</f>
        <v>2.48193</v>
      </c>
      <c r="S191" s="235">
        <v>0</v>
      </c>
      <c r="T191" s="236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7" t="s">
        <v>623</v>
      </c>
      <c r="AT191" s="237" t="s">
        <v>148</v>
      </c>
      <c r="AU191" s="237" t="s">
        <v>85</v>
      </c>
      <c r="AY191" s="17" t="s">
        <v>146</v>
      </c>
      <c r="BE191" s="238">
        <f>IF(N191="základní",J191,0)</f>
        <v>0</v>
      </c>
      <c r="BF191" s="238">
        <f>IF(N191="snížená",J191,0)</f>
        <v>0</v>
      </c>
      <c r="BG191" s="238">
        <f>IF(N191="zákl. přenesená",J191,0)</f>
        <v>0</v>
      </c>
      <c r="BH191" s="238">
        <f>IF(N191="sníž. přenesená",J191,0)</f>
        <v>0</v>
      </c>
      <c r="BI191" s="238">
        <f>IF(N191="nulová",J191,0)</f>
        <v>0</v>
      </c>
      <c r="BJ191" s="17" t="s">
        <v>83</v>
      </c>
      <c r="BK191" s="238">
        <f>ROUND(I191*H191,2)</f>
        <v>0</v>
      </c>
      <c r="BL191" s="17" t="s">
        <v>623</v>
      </c>
      <c r="BM191" s="237" t="s">
        <v>883</v>
      </c>
    </row>
    <row r="192" spans="1:65" s="2" customFormat="1" ht="24.15" customHeight="1">
      <c r="A192" s="38"/>
      <c r="B192" s="39"/>
      <c r="C192" s="226" t="s">
        <v>692</v>
      </c>
      <c r="D192" s="226" t="s">
        <v>148</v>
      </c>
      <c r="E192" s="227" t="s">
        <v>738</v>
      </c>
      <c r="F192" s="228" t="s">
        <v>739</v>
      </c>
      <c r="G192" s="229" t="s">
        <v>256</v>
      </c>
      <c r="H192" s="230">
        <v>2</v>
      </c>
      <c r="I192" s="231"/>
      <c r="J192" s="232">
        <f>ROUND(I192*H192,2)</f>
        <v>0</v>
      </c>
      <c r="K192" s="228" t="s">
        <v>740</v>
      </c>
      <c r="L192" s="44"/>
      <c r="M192" s="233" t="s">
        <v>1</v>
      </c>
      <c r="N192" s="234" t="s">
        <v>41</v>
      </c>
      <c r="O192" s="91"/>
      <c r="P192" s="235">
        <f>O192*H192</f>
        <v>0</v>
      </c>
      <c r="Q192" s="235">
        <v>0</v>
      </c>
      <c r="R192" s="235">
        <f>Q192*H192</f>
        <v>0</v>
      </c>
      <c r="S192" s="235">
        <v>0</v>
      </c>
      <c r="T192" s="236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7" t="s">
        <v>623</v>
      </c>
      <c r="AT192" s="237" t="s">
        <v>148</v>
      </c>
      <c r="AU192" s="237" t="s">
        <v>85</v>
      </c>
      <c r="AY192" s="17" t="s">
        <v>146</v>
      </c>
      <c r="BE192" s="238">
        <f>IF(N192="základní",J192,0)</f>
        <v>0</v>
      </c>
      <c r="BF192" s="238">
        <f>IF(N192="snížená",J192,0)</f>
        <v>0</v>
      </c>
      <c r="BG192" s="238">
        <f>IF(N192="zákl. přenesená",J192,0)</f>
        <v>0</v>
      </c>
      <c r="BH192" s="238">
        <f>IF(N192="sníž. přenesená",J192,0)</f>
        <v>0</v>
      </c>
      <c r="BI192" s="238">
        <f>IF(N192="nulová",J192,0)</f>
        <v>0</v>
      </c>
      <c r="BJ192" s="17" t="s">
        <v>83</v>
      </c>
      <c r="BK192" s="238">
        <f>ROUND(I192*H192,2)</f>
        <v>0</v>
      </c>
      <c r="BL192" s="17" t="s">
        <v>623</v>
      </c>
      <c r="BM192" s="237" t="s">
        <v>884</v>
      </c>
    </row>
    <row r="193" spans="1:65" s="2" customFormat="1" ht="24.15" customHeight="1">
      <c r="A193" s="38"/>
      <c r="B193" s="39"/>
      <c r="C193" s="226" t="s">
        <v>696</v>
      </c>
      <c r="D193" s="226" t="s">
        <v>148</v>
      </c>
      <c r="E193" s="227" t="s">
        <v>743</v>
      </c>
      <c r="F193" s="228" t="s">
        <v>744</v>
      </c>
      <c r="G193" s="229" t="s">
        <v>745</v>
      </c>
      <c r="H193" s="230">
        <v>2</v>
      </c>
      <c r="I193" s="231"/>
      <c r="J193" s="232">
        <f>ROUND(I193*H193,2)</f>
        <v>0</v>
      </c>
      <c r="K193" s="228" t="s">
        <v>1</v>
      </c>
      <c r="L193" s="44"/>
      <c r="M193" s="233" t="s">
        <v>1</v>
      </c>
      <c r="N193" s="234" t="s">
        <v>41</v>
      </c>
      <c r="O193" s="91"/>
      <c r="P193" s="235">
        <f>O193*H193</f>
        <v>0</v>
      </c>
      <c r="Q193" s="235">
        <v>0</v>
      </c>
      <c r="R193" s="235">
        <f>Q193*H193</f>
        <v>0</v>
      </c>
      <c r="S193" s="235">
        <v>0</v>
      </c>
      <c r="T193" s="236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7" t="s">
        <v>623</v>
      </c>
      <c r="AT193" s="237" t="s">
        <v>148</v>
      </c>
      <c r="AU193" s="237" t="s">
        <v>85</v>
      </c>
      <c r="AY193" s="17" t="s">
        <v>146</v>
      </c>
      <c r="BE193" s="238">
        <f>IF(N193="základní",J193,0)</f>
        <v>0</v>
      </c>
      <c r="BF193" s="238">
        <f>IF(N193="snížená",J193,0)</f>
        <v>0</v>
      </c>
      <c r="BG193" s="238">
        <f>IF(N193="zákl. přenesená",J193,0)</f>
        <v>0</v>
      </c>
      <c r="BH193" s="238">
        <f>IF(N193="sníž. přenesená",J193,0)</f>
        <v>0</v>
      </c>
      <c r="BI193" s="238">
        <f>IF(N193="nulová",J193,0)</f>
        <v>0</v>
      </c>
      <c r="BJ193" s="17" t="s">
        <v>83</v>
      </c>
      <c r="BK193" s="238">
        <f>ROUND(I193*H193,2)</f>
        <v>0</v>
      </c>
      <c r="BL193" s="17" t="s">
        <v>623</v>
      </c>
      <c r="BM193" s="237" t="s">
        <v>885</v>
      </c>
    </row>
    <row r="194" spans="1:63" s="12" customFormat="1" ht="25.9" customHeight="1">
      <c r="A194" s="12"/>
      <c r="B194" s="210"/>
      <c r="C194" s="211"/>
      <c r="D194" s="212" t="s">
        <v>75</v>
      </c>
      <c r="E194" s="213" t="s">
        <v>759</v>
      </c>
      <c r="F194" s="213" t="s">
        <v>759</v>
      </c>
      <c r="G194" s="211"/>
      <c r="H194" s="211"/>
      <c r="I194" s="214"/>
      <c r="J194" s="215">
        <f>BK194</f>
        <v>0</v>
      </c>
      <c r="K194" s="211"/>
      <c r="L194" s="216"/>
      <c r="M194" s="217"/>
      <c r="N194" s="218"/>
      <c r="O194" s="218"/>
      <c r="P194" s="219">
        <f>P195</f>
        <v>0</v>
      </c>
      <c r="Q194" s="218"/>
      <c r="R194" s="219">
        <f>R195</f>
        <v>0</v>
      </c>
      <c r="S194" s="218"/>
      <c r="T194" s="220">
        <f>T195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21" t="s">
        <v>153</v>
      </c>
      <c r="AT194" s="222" t="s">
        <v>75</v>
      </c>
      <c r="AU194" s="222" t="s">
        <v>76</v>
      </c>
      <c r="AY194" s="221" t="s">
        <v>146</v>
      </c>
      <c r="BK194" s="223">
        <f>BK195</f>
        <v>0</v>
      </c>
    </row>
    <row r="195" spans="1:63" s="12" customFormat="1" ht="22.8" customHeight="1">
      <c r="A195" s="12"/>
      <c r="B195" s="210"/>
      <c r="C195" s="211"/>
      <c r="D195" s="212" t="s">
        <v>75</v>
      </c>
      <c r="E195" s="224" t="s">
        <v>760</v>
      </c>
      <c r="F195" s="224" t="s">
        <v>761</v>
      </c>
      <c r="G195" s="211"/>
      <c r="H195" s="211"/>
      <c r="I195" s="214"/>
      <c r="J195" s="225">
        <f>BK195</f>
        <v>0</v>
      </c>
      <c r="K195" s="211"/>
      <c r="L195" s="216"/>
      <c r="M195" s="217"/>
      <c r="N195" s="218"/>
      <c r="O195" s="218"/>
      <c r="P195" s="219">
        <f>P196</f>
        <v>0</v>
      </c>
      <c r="Q195" s="218"/>
      <c r="R195" s="219">
        <f>R196</f>
        <v>0</v>
      </c>
      <c r="S195" s="218"/>
      <c r="T195" s="220">
        <f>T196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21" t="s">
        <v>153</v>
      </c>
      <c r="AT195" s="222" t="s">
        <v>75</v>
      </c>
      <c r="AU195" s="222" t="s">
        <v>83</v>
      </c>
      <c r="AY195" s="221" t="s">
        <v>146</v>
      </c>
      <c r="BK195" s="223">
        <f>BK196</f>
        <v>0</v>
      </c>
    </row>
    <row r="196" spans="1:65" s="2" customFormat="1" ht="16.5" customHeight="1">
      <c r="A196" s="38"/>
      <c r="B196" s="39"/>
      <c r="C196" s="226" t="s">
        <v>709</v>
      </c>
      <c r="D196" s="226" t="s">
        <v>148</v>
      </c>
      <c r="E196" s="227" t="s">
        <v>763</v>
      </c>
      <c r="F196" s="228" t="s">
        <v>764</v>
      </c>
      <c r="G196" s="229" t="s">
        <v>765</v>
      </c>
      <c r="H196" s="230">
        <v>1</v>
      </c>
      <c r="I196" s="231"/>
      <c r="J196" s="232">
        <f>ROUND(I196*H196,2)</f>
        <v>0</v>
      </c>
      <c r="K196" s="228" t="s">
        <v>1</v>
      </c>
      <c r="L196" s="44"/>
      <c r="M196" s="233" t="s">
        <v>1</v>
      </c>
      <c r="N196" s="234" t="s">
        <v>41</v>
      </c>
      <c r="O196" s="91"/>
      <c r="P196" s="235">
        <f>O196*H196</f>
        <v>0</v>
      </c>
      <c r="Q196" s="235">
        <v>0</v>
      </c>
      <c r="R196" s="235">
        <f>Q196*H196</f>
        <v>0</v>
      </c>
      <c r="S196" s="235">
        <v>0</v>
      </c>
      <c r="T196" s="236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7" t="s">
        <v>753</v>
      </c>
      <c r="AT196" s="237" t="s">
        <v>148</v>
      </c>
      <c r="AU196" s="237" t="s">
        <v>85</v>
      </c>
      <c r="AY196" s="17" t="s">
        <v>146</v>
      </c>
      <c r="BE196" s="238">
        <f>IF(N196="základní",J196,0)</f>
        <v>0</v>
      </c>
      <c r="BF196" s="238">
        <f>IF(N196="snížená",J196,0)</f>
        <v>0</v>
      </c>
      <c r="BG196" s="238">
        <f>IF(N196="zákl. přenesená",J196,0)</f>
        <v>0</v>
      </c>
      <c r="BH196" s="238">
        <f>IF(N196="sníž. přenesená",J196,0)</f>
        <v>0</v>
      </c>
      <c r="BI196" s="238">
        <f>IF(N196="nulová",J196,0)</f>
        <v>0</v>
      </c>
      <c r="BJ196" s="17" t="s">
        <v>83</v>
      </c>
      <c r="BK196" s="238">
        <f>ROUND(I196*H196,2)</f>
        <v>0</v>
      </c>
      <c r="BL196" s="17" t="s">
        <v>753</v>
      </c>
      <c r="BM196" s="237" t="s">
        <v>886</v>
      </c>
    </row>
    <row r="197" spans="1:63" s="12" customFormat="1" ht="25.9" customHeight="1">
      <c r="A197" s="12"/>
      <c r="B197" s="210"/>
      <c r="C197" s="211"/>
      <c r="D197" s="212" t="s">
        <v>75</v>
      </c>
      <c r="E197" s="213" t="s">
        <v>767</v>
      </c>
      <c r="F197" s="213" t="s">
        <v>768</v>
      </c>
      <c r="G197" s="211"/>
      <c r="H197" s="211"/>
      <c r="I197" s="214"/>
      <c r="J197" s="215">
        <f>BK197</f>
        <v>0</v>
      </c>
      <c r="K197" s="211"/>
      <c r="L197" s="216"/>
      <c r="M197" s="217"/>
      <c r="N197" s="218"/>
      <c r="O197" s="218"/>
      <c r="P197" s="219">
        <f>P198</f>
        <v>0</v>
      </c>
      <c r="Q197" s="218"/>
      <c r="R197" s="219">
        <f>R198</f>
        <v>0</v>
      </c>
      <c r="S197" s="218"/>
      <c r="T197" s="220">
        <f>T198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21" t="s">
        <v>153</v>
      </c>
      <c r="AT197" s="222" t="s">
        <v>75</v>
      </c>
      <c r="AU197" s="222" t="s">
        <v>76</v>
      </c>
      <c r="AY197" s="221" t="s">
        <v>146</v>
      </c>
      <c r="BK197" s="223">
        <f>BK198</f>
        <v>0</v>
      </c>
    </row>
    <row r="198" spans="1:65" s="2" customFormat="1" ht="16.5" customHeight="1">
      <c r="A198" s="38"/>
      <c r="B198" s="39"/>
      <c r="C198" s="226" t="s">
        <v>713</v>
      </c>
      <c r="D198" s="226" t="s">
        <v>148</v>
      </c>
      <c r="E198" s="227" t="s">
        <v>770</v>
      </c>
      <c r="F198" s="228" t="s">
        <v>768</v>
      </c>
      <c r="G198" s="229" t="s">
        <v>752</v>
      </c>
      <c r="H198" s="230">
        <v>10</v>
      </c>
      <c r="I198" s="231"/>
      <c r="J198" s="232">
        <f>ROUND(I198*H198,2)</f>
        <v>0</v>
      </c>
      <c r="K198" s="228" t="s">
        <v>1</v>
      </c>
      <c r="L198" s="44"/>
      <c r="M198" s="233" t="s">
        <v>1</v>
      </c>
      <c r="N198" s="234" t="s">
        <v>41</v>
      </c>
      <c r="O198" s="91"/>
      <c r="P198" s="235">
        <f>O198*H198</f>
        <v>0</v>
      </c>
      <c r="Q198" s="235">
        <v>0</v>
      </c>
      <c r="R198" s="235">
        <f>Q198*H198</f>
        <v>0</v>
      </c>
      <c r="S198" s="235">
        <v>0</v>
      </c>
      <c r="T198" s="236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7" t="s">
        <v>753</v>
      </c>
      <c r="AT198" s="237" t="s">
        <v>148</v>
      </c>
      <c r="AU198" s="237" t="s">
        <v>83</v>
      </c>
      <c r="AY198" s="17" t="s">
        <v>146</v>
      </c>
      <c r="BE198" s="238">
        <f>IF(N198="základní",J198,0)</f>
        <v>0</v>
      </c>
      <c r="BF198" s="238">
        <f>IF(N198="snížená",J198,0)</f>
        <v>0</v>
      </c>
      <c r="BG198" s="238">
        <f>IF(N198="zákl. přenesená",J198,0)</f>
        <v>0</v>
      </c>
      <c r="BH198" s="238">
        <f>IF(N198="sníž. přenesená",J198,0)</f>
        <v>0</v>
      </c>
      <c r="BI198" s="238">
        <f>IF(N198="nulová",J198,0)</f>
        <v>0</v>
      </c>
      <c r="BJ198" s="17" t="s">
        <v>83</v>
      </c>
      <c r="BK198" s="238">
        <f>ROUND(I198*H198,2)</f>
        <v>0</v>
      </c>
      <c r="BL198" s="17" t="s">
        <v>753</v>
      </c>
      <c r="BM198" s="237" t="s">
        <v>887</v>
      </c>
    </row>
    <row r="199" spans="1:63" s="12" customFormat="1" ht="25.9" customHeight="1">
      <c r="A199" s="12"/>
      <c r="B199" s="210"/>
      <c r="C199" s="211"/>
      <c r="D199" s="212" t="s">
        <v>75</v>
      </c>
      <c r="E199" s="213" t="s">
        <v>116</v>
      </c>
      <c r="F199" s="213" t="s">
        <v>772</v>
      </c>
      <c r="G199" s="211"/>
      <c r="H199" s="211"/>
      <c r="I199" s="214"/>
      <c r="J199" s="215">
        <f>BK199</f>
        <v>0</v>
      </c>
      <c r="K199" s="211"/>
      <c r="L199" s="216"/>
      <c r="M199" s="217"/>
      <c r="N199" s="218"/>
      <c r="O199" s="218"/>
      <c r="P199" s="219">
        <f>P200+P205+P207+P210+P213</f>
        <v>0</v>
      </c>
      <c r="Q199" s="218"/>
      <c r="R199" s="219">
        <f>R200+R205+R207+R210+R213</f>
        <v>0</v>
      </c>
      <c r="S199" s="218"/>
      <c r="T199" s="220">
        <f>T200+T205+T207+T210+T213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21" t="s">
        <v>165</v>
      </c>
      <c r="AT199" s="222" t="s">
        <v>75</v>
      </c>
      <c r="AU199" s="222" t="s">
        <v>76</v>
      </c>
      <c r="AY199" s="221" t="s">
        <v>146</v>
      </c>
      <c r="BK199" s="223">
        <f>BK200+BK205+BK207+BK210+BK213</f>
        <v>0</v>
      </c>
    </row>
    <row r="200" spans="1:63" s="12" customFormat="1" ht="22.8" customHeight="1">
      <c r="A200" s="12"/>
      <c r="B200" s="210"/>
      <c r="C200" s="211"/>
      <c r="D200" s="212" t="s">
        <v>75</v>
      </c>
      <c r="E200" s="224" t="s">
        <v>773</v>
      </c>
      <c r="F200" s="224" t="s">
        <v>774</v>
      </c>
      <c r="G200" s="211"/>
      <c r="H200" s="211"/>
      <c r="I200" s="214"/>
      <c r="J200" s="225">
        <f>BK200</f>
        <v>0</v>
      </c>
      <c r="K200" s="211"/>
      <c r="L200" s="216"/>
      <c r="M200" s="217"/>
      <c r="N200" s="218"/>
      <c r="O200" s="218"/>
      <c r="P200" s="219">
        <f>SUM(P201:P204)</f>
        <v>0</v>
      </c>
      <c r="Q200" s="218"/>
      <c r="R200" s="219">
        <f>SUM(R201:R204)</f>
        <v>0</v>
      </c>
      <c r="S200" s="218"/>
      <c r="T200" s="220">
        <f>SUM(T201:T204)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21" t="s">
        <v>165</v>
      </c>
      <c r="AT200" s="222" t="s">
        <v>75</v>
      </c>
      <c r="AU200" s="222" t="s">
        <v>83</v>
      </c>
      <c r="AY200" s="221" t="s">
        <v>146</v>
      </c>
      <c r="BK200" s="223">
        <f>SUM(BK201:BK204)</f>
        <v>0</v>
      </c>
    </row>
    <row r="201" spans="1:65" s="2" customFormat="1" ht="16.5" customHeight="1">
      <c r="A201" s="38"/>
      <c r="B201" s="39"/>
      <c r="C201" s="226" t="s">
        <v>717</v>
      </c>
      <c r="D201" s="226" t="s">
        <v>148</v>
      </c>
      <c r="E201" s="227" t="s">
        <v>775</v>
      </c>
      <c r="F201" s="228" t="s">
        <v>776</v>
      </c>
      <c r="G201" s="229" t="s">
        <v>256</v>
      </c>
      <c r="H201" s="230">
        <v>1</v>
      </c>
      <c r="I201" s="231"/>
      <c r="J201" s="232">
        <f>ROUND(I201*H201,2)</f>
        <v>0</v>
      </c>
      <c r="K201" s="228" t="s">
        <v>777</v>
      </c>
      <c r="L201" s="44"/>
      <c r="M201" s="233" t="s">
        <v>1</v>
      </c>
      <c r="N201" s="234" t="s">
        <v>41</v>
      </c>
      <c r="O201" s="91"/>
      <c r="P201" s="235">
        <f>O201*H201</f>
        <v>0</v>
      </c>
      <c r="Q201" s="235">
        <v>0</v>
      </c>
      <c r="R201" s="235">
        <f>Q201*H201</f>
        <v>0</v>
      </c>
      <c r="S201" s="235">
        <v>0</v>
      </c>
      <c r="T201" s="236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7" t="s">
        <v>778</v>
      </c>
      <c r="AT201" s="237" t="s">
        <v>148</v>
      </c>
      <c r="AU201" s="237" t="s">
        <v>85</v>
      </c>
      <c r="AY201" s="17" t="s">
        <v>146</v>
      </c>
      <c r="BE201" s="238">
        <f>IF(N201="základní",J201,0)</f>
        <v>0</v>
      </c>
      <c r="BF201" s="238">
        <f>IF(N201="snížená",J201,0)</f>
        <v>0</v>
      </c>
      <c r="BG201" s="238">
        <f>IF(N201="zákl. přenesená",J201,0)</f>
        <v>0</v>
      </c>
      <c r="BH201" s="238">
        <f>IF(N201="sníž. přenesená",J201,0)</f>
        <v>0</v>
      </c>
      <c r="BI201" s="238">
        <f>IF(N201="nulová",J201,0)</f>
        <v>0</v>
      </c>
      <c r="BJ201" s="17" t="s">
        <v>83</v>
      </c>
      <c r="BK201" s="238">
        <f>ROUND(I201*H201,2)</f>
        <v>0</v>
      </c>
      <c r="BL201" s="17" t="s">
        <v>778</v>
      </c>
      <c r="BM201" s="237" t="s">
        <v>888</v>
      </c>
    </row>
    <row r="202" spans="1:65" s="2" customFormat="1" ht="16.5" customHeight="1">
      <c r="A202" s="38"/>
      <c r="B202" s="39"/>
      <c r="C202" s="226" t="s">
        <v>721</v>
      </c>
      <c r="D202" s="226" t="s">
        <v>148</v>
      </c>
      <c r="E202" s="227" t="s">
        <v>781</v>
      </c>
      <c r="F202" s="228" t="s">
        <v>782</v>
      </c>
      <c r="G202" s="229" t="s">
        <v>783</v>
      </c>
      <c r="H202" s="230">
        <v>1</v>
      </c>
      <c r="I202" s="231"/>
      <c r="J202" s="232">
        <f>ROUND(I202*H202,2)</f>
        <v>0</v>
      </c>
      <c r="K202" s="228" t="s">
        <v>777</v>
      </c>
      <c r="L202" s="44"/>
      <c r="M202" s="233" t="s">
        <v>1</v>
      </c>
      <c r="N202" s="234" t="s">
        <v>41</v>
      </c>
      <c r="O202" s="91"/>
      <c r="P202" s="235">
        <f>O202*H202</f>
        <v>0</v>
      </c>
      <c r="Q202" s="235">
        <v>0</v>
      </c>
      <c r="R202" s="235">
        <f>Q202*H202</f>
        <v>0</v>
      </c>
      <c r="S202" s="235">
        <v>0</v>
      </c>
      <c r="T202" s="236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7" t="s">
        <v>778</v>
      </c>
      <c r="AT202" s="237" t="s">
        <v>148</v>
      </c>
      <c r="AU202" s="237" t="s">
        <v>85</v>
      </c>
      <c r="AY202" s="17" t="s">
        <v>146</v>
      </c>
      <c r="BE202" s="238">
        <f>IF(N202="základní",J202,0)</f>
        <v>0</v>
      </c>
      <c r="BF202" s="238">
        <f>IF(N202="snížená",J202,0)</f>
        <v>0</v>
      </c>
      <c r="BG202" s="238">
        <f>IF(N202="zákl. přenesená",J202,0)</f>
        <v>0</v>
      </c>
      <c r="BH202" s="238">
        <f>IF(N202="sníž. přenesená",J202,0)</f>
        <v>0</v>
      </c>
      <c r="BI202" s="238">
        <f>IF(N202="nulová",J202,0)</f>
        <v>0</v>
      </c>
      <c r="BJ202" s="17" t="s">
        <v>83</v>
      </c>
      <c r="BK202" s="238">
        <f>ROUND(I202*H202,2)</f>
        <v>0</v>
      </c>
      <c r="BL202" s="17" t="s">
        <v>778</v>
      </c>
      <c r="BM202" s="237" t="s">
        <v>889</v>
      </c>
    </row>
    <row r="203" spans="1:65" s="2" customFormat="1" ht="16.5" customHeight="1">
      <c r="A203" s="38"/>
      <c r="B203" s="39"/>
      <c r="C203" s="226" t="s">
        <v>725</v>
      </c>
      <c r="D203" s="226" t="s">
        <v>148</v>
      </c>
      <c r="E203" s="227" t="s">
        <v>786</v>
      </c>
      <c r="F203" s="228" t="s">
        <v>787</v>
      </c>
      <c r="G203" s="229" t="s">
        <v>783</v>
      </c>
      <c r="H203" s="230">
        <v>1</v>
      </c>
      <c r="I203" s="231"/>
      <c r="J203" s="232">
        <f>ROUND(I203*H203,2)</f>
        <v>0</v>
      </c>
      <c r="K203" s="228" t="s">
        <v>777</v>
      </c>
      <c r="L203" s="44"/>
      <c r="M203" s="233" t="s">
        <v>1</v>
      </c>
      <c r="N203" s="234" t="s">
        <v>41</v>
      </c>
      <c r="O203" s="91"/>
      <c r="P203" s="235">
        <f>O203*H203</f>
        <v>0</v>
      </c>
      <c r="Q203" s="235">
        <v>0</v>
      </c>
      <c r="R203" s="235">
        <f>Q203*H203</f>
        <v>0</v>
      </c>
      <c r="S203" s="235">
        <v>0</v>
      </c>
      <c r="T203" s="236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7" t="s">
        <v>778</v>
      </c>
      <c r="AT203" s="237" t="s">
        <v>148</v>
      </c>
      <c r="AU203" s="237" t="s">
        <v>85</v>
      </c>
      <c r="AY203" s="17" t="s">
        <v>146</v>
      </c>
      <c r="BE203" s="238">
        <f>IF(N203="základní",J203,0)</f>
        <v>0</v>
      </c>
      <c r="BF203" s="238">
        <f>IF(N203="snížená",J203,0)</f>
        <v>0</v>
      </c>
      <c r="BG203" s="238">
        <f>IF(N203="zákl. přenesená",J203,0)</f>
        <v>0</v>
      </c>
      <c r="BH203" s="238">
        <f>IF(N203="sníž. přenesená",J203,0)</f>
        <v>0</v>
      </c>
      <c r="BI203" s="238">
        <f>IF(N203="nulová",J203,0)</f>
        <v>0</v>
      </c>
      <c r="BJ203" s="17" t="s">
        <v>83</v>
      </c>
      <c r="BK203" s="238">
        <f>ROUND(I203*H203,2)</f>
        <v>0</v>
      </c>
      <c r="BL203" s="17" t="s">
        <v>778</v>
      </c>
      <c r="BM203" s="237" t="s">
        <v>890</v>
      </c>
    </row>
    <row r="204" spans="1:65" s="2" customFormat="1" ht="16.5" customHeight="1">
      <c r="A204" s="38"/>
      <c r="B204" s="39"/>
      <c r="C204" s="226" t="s">
        <v>729</v>
      </c>
      <c r="D204" s="226" t="s">
        <v>148</v>
      </c>
      <c r="E204" s="227" t="s">
        <v>790</v>
      </c>
      <c r="F204" s="228" t="s">
        <v>791</v>
      </c>
      <c r="G204" s="229" t="s">
        <v>783</v>
      </c>
      <c r="H204" s="230">
        <v>1</v>
      </c>
      <c r="I204" s="231"/>
      <c r="J204" s="232">
        <f>ROUND(I204*H204,2)</f>
        <v>0</v>
      </c>
      <c r="K204" s="228" t="s">
        <v>777</v>
      </c>
      <c r="L204" s="44"/>
      <c r="M204" s="233" t="s">
        <v>1</v>
      </c>
      <c r="N204" s="234" t="s">
        <v>41</v>
      </c>
      <c r="O204" s="91"/>
      <c r="P204" s="235">
        <f>O204*H204</f>
        <v>0</v>
      </c>
      <c r="Q204" s="235">
        <v>0</v>
      </c>
      <c r="R204" s="235">
        <f>Q204*H204</f>
        <v>0</v>
      </c>
      <c r="S204" s="235">
        <v>0</v>
      </c>
      <c r="T204" s="236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7" t="s">
        <v>778</v>
      </c>
      <c r="AT204" s="237" t="s">
        <v>148</v>
      </c>
      <c r="AU204" s="237" t="s">
        <v>85</v>
      </c>
      <c r="AY204" s="17" t="s">
        <v>146</v>
      </c>
      <c r="BE204" s="238">
        <f>IF(N204="základní",J204,0)</f>
        <v>0</v>
      </c>
      <c r="BF204" s="238">
        <f>IF(N204="snížená",J204,0)</f>
        <v>0</v>
      </c>
      <c r="BG204" s="238">
        <f>IF(N204="zákl. přenesená",J204,0)</f>
        <v>0</v>
      </c>
      <c r="BH204" s="238">
        <f>IF(N204="sníž. přenesená",J204,0)</f>
        <v>0</v>
      </c>
      <c r="BI204" s="238">
        <f>IF(N204="nulová",J204,0)</f>
        <v>0</v>
      </c>
      <c r="BJ204" s="17" t="s">
        <v>83</v>
      </c>
      <c r="BK204" s="238">
        <f>ROUND(I204*H204,2)</f>
        <v>0</v>
      </c>
      <c r="BL204" s="17" t="s">
        <v>778</v>
      </c>
      <c r="BM204" s="237" t="s">
        <v>891</v>
      </c>
    </row>
    <row r="205" spans="1:63" s="12" customFormat="1" ht="22.8" customHeight="1">
      <c r="A205" s="12"/>
      <c r="B205" s="210"/>
      <c r="C205" s="211"/>
      <c r="D205" s="212" t="s">
        <v>75</v>
      </c>
      <c r="E205" s="224" t="s">
        <v>793</v>
      </c>
      <c r="F205" s="224" t="s">
        <v>794</v>
      </c>
      <c r="G205" s="211"/>
      <c r="H205" s="211"/>
      <c r="I205" s="214"/>
      <c r="J205" s="225">
        <f>BK205</f>
        <v>0</v>
      </c>
      <c r="K205" s="211"/>
      <c r="L205" s="216"/>
      <c r="M205" s="217"/>
      <c r="N205" s="218"/>
      <c r="O205" s="218"/>
      <c r="P205" s="219">
        <f>P206</f>
        <v>0</v>
      </c>
      <c r="Q205" s="218"/>
      <c r="R205" s="219">
        <f>R206</f>
        <v>0</v>
      </c>
      <c r="S205" s="218"/>
      <c r="T205" s="220">
        <f>T206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21" t="s">
        <v>165</v>
      </c>
      <c r="AT205" s="222" t="s">
        <v>75</v>
      </c>
      <c r="AU205" s="222" t="s">
        <v>83</v>
      </c>
      <c r="AY205" s="221" t="s">
        <v>146</v>
      </c>
      <c r="BK205" s="223">
        <f>BK206</f>
        <v>0</v>
      </c>
    </row>
    <row r="206" spans="1:65" s="2" customFormat="1" ht="16.5" customHeight="1">
      <c r="A206" s="38"/>
      <c r="B206" s="39"/>
      <c r="C206" s="226" t="s">
        <v>733</v>
      </c>
      <c r="D206" s="226" t="s">
        <v>148</v>
      </c>
      <c r="E206" s="227" t="s">
        <v>796</v>
      </c>
      <c r="F206" s="228" t="s">
        <v>794</v>
      </c>
      <c r="G206" s="229" t="s">
        <v>797</v>
      </c>
      <c r="H206" s="230">
        <v>1</v>
      </c>
      <c r="I206" s="231"/>
      <c r="J206" s="232">
        <f>ROUND(I206*H206,2)</f>
        <v>0</v>
      </c>
      <c r="K206" s="228" t="s">
        <v>777</v>
      </c>
      <c r="L206" s="44"/>
      <c r="M206" s="233" t="s">
        <v>1</v>
      </c>
      <c r="N206" s="234" t="s">
        <v>41</v>
      </c>
      <c r="O206" s="91"/>
      <c r="P206" s="235">
        <f>O206*H206</f>
        <v>0</v>
      </c>
      <c r="Q206" s="235">
        <v>0</v>
      </c>
      <c r="R206" s="235">
        <f>Q206*H206</f>
        <v>0</v>
      </c>
      <c r="S206" s="235">
        <v>0</v>
      </c>
      <c r="T206" s="236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7" t="s">
        <v>778</v>
      </c>
      <c r="AT206" s="237" t="s">
        <v>148</v>
      </c>
      <c r="AU206" s="237" t="s">
        <v>85</v>
      </c>
      <c r="AY206" s="17" t="s">
        <v>146</v>
      </c>
      <c r="BE206" s="238">
        <f>IF(N206="základní",J206,0)</f>
        <v>0</v>
      </c>
      <c r="BF206" s="238">
        <f>IF(N206="snížená",J206,0)</f>
        <v>0</v>
      </c>
      <c r="BG206" s="238">
        <f>IF(N206="zákl. přenesená",J206,0)</f>
        <v>0</v>
      </c>
      <c r="BH206" s="238">
        <f>IF(N206="sníž. přenesená",J206,0)</f>
        <v>0</v>
      </c>
      <c r="BI206" s="238">
        <f>IF(N206="nulová",J206,0)</f>
        <v>0</v>
      </c>
      <c r="BJ206" s="17" t="s">
        <v>83</v>
      </c>
      <c r="BK206" s="238">
        <f>ROUND(I206*H206,2)</f>
        <v>0</v>
      </c>
      <c r="BL206" s="17" t="s">
        <v>778</v>
      </c>
      <c r="BM206" s="237" t="s">
        <v>892</v>
      </c>
    </row>
    <row r="207" spans="1:63" s="12" customFormat="1" ht="22.8" customHeight="1">
      <c r="A207" s="12"/>
      <c r="B207" s="210"/>
      <c r="C207" s="211"/>
      <c r="D207" s="212" t="s">
        <v>75</v>
      </c>
      <c r="E207" s="224" t="s">
        <v>799</v>
      </c>
      <c r="F207" s="224" t="s">
        <v>800</v>
      </c>
      <c r="G207" s="211"/>
      <c r="H207" s="211"/>
      <c r="I207" s="214"/>
      <c r="J207" s="225">
        <f>BK207</f>
        <v>0</v>
      </c>
      <c r="K207" s="211"/>
      <c r="L207" s="216"/>
      <c r="M207" s="217"/>
      <c r="N207" s="218"/>
      <c r="O207" s="218"/>
      <c r="P207" s="219">
        <f>SUM(P208:P209)</f>
        <v>0</v>
      </c>
      <c r="Q207" s="218"/>
      <c r="R207" s="219">
        <f>SUM(R208:R209)</f>
        <v>0</v>
      </c>
      <c r="S207" s="218"/>
      <c r="T207" s="220">
        <f>SUM(T208:T209)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21" t="s">
        <v>165</v>
      </c>
      <c r="AT207" s="222" t="s">
        <v>75</v>
      </c>
      <c r="AU207" s="222" t="s">
        <v>83</v>
      </c>
      <c r="AY207" s="221" t="s">
        <v>146</v>
      </c>
      <c r="BK207" s="223">
        <f>SUM(BK208:BK209)</f>
        <v>0</v>
      </c>
    </row>
    <row r="208" spans="1:65" s="2" customFormat="1" ht="16.5" customHeight="1">
      <c r="A208" s="38"/>
      <c r="B208" s="39"/>
      <c r="C208" s="226" t="s">
        <v>737</v>
      </c>
      <c r="D208" s="226" t="s">
        <v>148</v>
      </c>
      <c r="E208" s="227" t="s">
        <v>802</v>
      </c>
      <c r="F208" s="228" t="s">
        <v>803</v>
      </c>
      <c r="G208" s="229" t="s">
        <v>752</v>
      </c>
      <c r="H208" s="230">
        <v>1</v>
      </c>
      <c r="I208" s="231"/>
      <c r="J208" s="232">
        <f>ROUND(I208*H208,2)</f>
        <v>0</v>
      </c>
      <c r="K208" s="228" t="s">
        <v>740</v>
      </c>
      <c r="L208" s="44"/>
      <c r="M208" s="233" t="s">
        <v>1</v>
      </c>
      <c r="N208" s="234" t="s">
        <v>41</v>
      </c>
      <c r="O208" s="91"/>
      <c r="P208" s="235">
        <f>O208*H208</f>
        <v>0</v>
      </c>
      <c r="Q208" s="235">
        <v>0</v>
      </c>
      <c r="R208" s="235">
        <f>Q208*H208</f>
        <v>0</v>
      </c>
      <c r="S208" s="235">
        <v>0</v>
      </c>
      <c r="T208" s="236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7" t="s">
        <v>778</v>
      </c>
      <c r="AT208" s="237" t="s">
        <v>148</v>
      </c>
      <c r="AU208" s="237" t="s">
        <v>85</v>
      </c>
      <c r="AY208" s="17" t="s">
        <v>146</v>
      </c>
      <c r="BE208" s="238">
        <f>IF(N208="základní",J208,0)</f>
        <v>0</v>
      </c>
      <c r="BF208" s="238">
        <f>IF(N208="snížená",J208,0)</f>
        <v>0</v>
      </c>
      <c r="BG208" s="238">
        <f>IF(N208="zákl. přenesená",J208,0)</f>
        <v>0</v>
      </c>
      <c r="BH208" s="238">
        <f>IF(N208="sníž. přenesená",J208,0)</f>
        <v>0</v>
      </c>
      <c r="BI208" s="238">
        <f>IF(N208="nulová",J208,0)</f>
        <v>0</v>
      </c>
      <c r="BJ208" s="17" t="s">
        <v>83</v>
      </c>
      <c r="BK208" s="238">
        <f>ROUND(I208*H208,2)</f>
        <v>0</v>
      </c>
      <c r="BL208" s="17" t="s">
        <v>778</v>
      </c>
      <c r="BM208" s="237" t="s">
        <v>893</v>
      </c>
    </row>
    <row r="209" spans="1:65" s="2" customFormat="1" ht="16.5" customHeight="1">
      <c r="A209" s="38"/>
      <c r="B209" s="39"/>
      <c r="C209" s="226" t="s">
        <v>742</v>
      </c>
      <c r="D209" s="226" t="s">
        <v>148</v>
      </c>
      <c r="E209" s="227" t="s">
        <v>806</v>
      </c>
      <c r="F209" s="228" t="s">
        <v>807</v>
      </c>
      <c r="G209" s="229" t="s">
        <v>797</v>
      </c>
      <c r="H209" s="230">
        <v>1</v>
      </c>
      <c r="I209" s="231"/>
      <c r="J209" s="232">
        <f>ROUND(I209*H209,2)</f>
        <v>0</v>
      </c>
      <c r="K209" s="228" t="s">
        <v>740</v>
      </c>
      <c r="L209" s="44"/>
      <c r="M209" s="233" t="s">
        <v>1</v>
      </c>
      <c r="N209" s="234" t="s">
        <v>41</v>
      </c>
      <c r="O209" s="91"/>
      <c r="P209" s="235">
        <f>O209*H209</f>
        <v>0</v>
      </c>
      <c r="Q209" s="235">
        <v>0</v>
      </c>
      <c r="R209" s="235">
        <f>Q209*H209</f>
        <v>0</v>
      </c>
      <c r="S209" s="235">
        <v>0</v>
      </c>
      <c r="T209" s="236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7" t="s">
        <v>778</v>
      </c>
      <c r="AT209" s="237" t="s">
        <v>148</v>
      </c>
      <c r="AU209" s="237" t="s">
        <v>85</v>
      </c>
      <c r="AY209" s="17" t="s">
        <v>146</v>
      </c>
      <c r="BE209" s="238">
        <f>IF(N209="základní",J209,0)</f>
        <v>0</v>
      </c>
      <c r="BF209" s="238">
        <f>IF(N209="snížená",J209,0)</f>
        <v>0</v>
      </c>
      <c r="BG209" s="238">
        <f>IF(N209="zákl. přenesená",J209,0)</f>
        <v>0</v>
      </c>
      <c r="BH209" s="238">
        <f>IF(N209="sníž. přenesená",J209,0)</f>
        <v>0</v>
      </c>
      <c r="BI209" s="238">
        <f>IF(N209="nulová",J209,0)</f>
        <v>0</v>
      </c>
      <c r="BJ209" s="17" t="s">
        <v>83</v>
      </c>
      <c r="BK209" s="238">
        <f>ROUND(I209*H209,2)</f>
        <v>0</v>
      </c>
      <c r="BL209" s="17" t="s">
        <v>778</v>
      </c>
      <c r="BM209" s="237" t="s">
        <v>894</v>
      </c>
    </row>
    <row r="210" spans="1:63" s="12" customFormat="1" ht="22.8" customHeight="1">
      <c r="A210" s="12"/>
      <c r="B210" s="210"/>
      <c r="C210" s="211"/>
      <c r="D210" s="212" t="s">
        <v>75</v>
      </c>
      <c r="E210" s="224" t="s">
        <v>809</v>
      </c>
      <c r="F210" s="224" t="s">
        <v>810</v>
      </c>
      <c r="G210" s="211"/>
      <c r="H210" s="211"/>
      <c r="I210" s="214"/>
      <c r="J210" s="225">
        <f>BK210</f>
        <v>0</v>
      </c>
      <c r="K210" s="211"/>
      <c r="L210" s="216"/>
      <c r="M210" s="217"/>
      <c r="N210" s="218"/>
      <c r="O210" s="218"/>
      <c r="P210" s="219">
        <f>SUM(P211:P212)</f>
        <v>0</v>
      </c>
      <c r="Q210" s="218"/>
      <c r="R210" s="219">
        <f>SUM(R211:R212)</f>
        <v>0</v>
      </c>
      <c r="S210" s="218"/>
      <c r="T210" s="220">
        <f>SUM(T211:T212)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21" t="s">
        <v>165</v>
      </c>
      <c r="AT210" s="222" t="s">
        <v>75</v>
      </c>
      <c r="AU210" s="222" t="s">
        <v>83</v>
      </c>
      <c r="AY210" s="221" t="s">
        <v>146</v>
      </c>
      <c r="BK210" s="223">
        <f>SUM(BK211:BK212)</f>
        <v>0</v>
      </c>
    </row>
    <row r="211" spans="1:65" s="2" customFormat="1" ht="16.5" customHeight="1">
      <c r="A211" s="38"/>
      <c r="B211" s="39"/>
      <c r="C211" s="226" t="s">
        <v>749</v>
      </c>
      <c r="D211" s="226" t="s">
        <v>148</v>
      </c>
      <c r="E211" s="227" t="s">
        <v>812</v>
      </c>
      <c r="F211" s="228" t="s">
        <v>813</v>
      </c>
      <c r="G211" s="229" t="s">
        <v>256</v>
      </c>
      <c r="H211" s="230">
        <v>1</v>
      </c>
      <c r="I211" s="231"/>
      <c r="J211" s="232">
        <f>ROUND(I211*H211,2)</f>
        <v>0</v>
      </c>
      <c r="K211" s="228" t="s">
        <v>777</v>
      </c>
      <c r="L211" s="44"/>
      <c r="M211" s="233" t="s">
        <v>1</v>
      </c>
      <c r="N211" s="234" t="s">
        <v>41</v>
      </c>
      <c r="O211" s="91"/>
      <c r="P211" s="235">
        <f>O211*H211</f>
        <v>0</v>
      </c>
      <c r="Q211" s="235">
        <v>0</v>
      </c>
      <c r="R211" s="235">
        <f>Q211*H211</f>
        <v>0</v>
      </c>
      <c r="S211" s="235">
        <v>0</v>
      </c>
      <c r="T211" s="236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7" t="s">
        <v>778</v>
      </c>
      <c r="AT211" s="237" t="s">
        <v>148</v>
      </c>
      <c r="AU211" s="237" t="s">
        <v>85</v>
      </c>
      <c r="AY211" s="17" t="s">
        <v>146</v>
      </c>
      <c r="BE211" s="238">
        <f>IF(N211="základní",J211,0)</f>
        <v>0</v>
      </c>
      <c r="BF211" s="238">
        <f>IF(N211="snížená",J211,0)</f>
        <v>0</v>
      </c>
      <c r="BG211" s="238">
        <f>IF(N211="zákl. přenesená",J211,0)</f>
        <v>0</v>
      </c>
      <c r="BH211" s="238">
        <f>IF(N211="sníž. přenesená",J211,0)</f>
        <v>0</v>
      </c>
      <c r="BI211" s="238">
        <f>IF(N211="nulová",J211,0)</f>
        <v>0</v>
      </c>
      <c r="BJ211" s="17" t="s">
        <v>83</v>
      </c>
      <c r="BK211" s="238">
        <f>ROUND(I211*H211,2)</f>
        <v>0</v>
      </c>
      <c r="BL211" s="17" t="s">
        <v>778</v>
      </c>
      <c r="BM211" s="237" t="s">
        <v>895</v>
      </c>
    </row>
    <row r="212" spans="1:65" s="2" customFormat="1" ht="16.5" customHeight="1">
      <c r="A212" s="38"/>
      <c r="B212" s="39"/>
      <c r="C212" s="226" t="s">
        <v>755</v>
      </c>
      <c r="D212" s="226" t="s">
        <v>148</v>
      </c>
      <c r="E212" s="227" t="s">
        <v>816</v>
      </c>
      <c r="F212" s="228" t="s">
        <v>817</v>
      </c>
      <c r="G212" s="229" t="s">
        <v>797</v>
      </c>
      <c r="H212" s="230">
        <v>1</v>
      </c>
      <c r="I212" s="231"/>
      <c r="J212" s="232">
        <f>ROUND(I212*H212,2)</f>
        <v>0</v>
      </c>
      <c r="K212" s="228" t="s">
        <v>777</v>
      </c>
      <c r="L212" s="44"/>
      <c r="M212" s="233" t="s">
        <v>1</v>
      </c>
      <c r="N212" s="234" t="s">
        <v>41</v>
      </c>
      <c r="O212" s="91"/>
      <c r="P212" s="235">
        <f>O212*H212</f>
        <v>0</v>
      </c>
      <c r="Q212" s="235">
        <v>0</v>
      </c>
      <c r="R212" s="235">
        <f>Q212*H212</f>
        <v>0</v>
      </c>
      <c r="S212" s="235">
        <v>0</v>
      </c>
      <c r="T212" s="236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7" t="s">
        <v>778</v>
      </c>
      <c r="AT212" s="237" t="s">
        <v>148</v>
      </c>
      <c r="AU212" s="237" t="s">
        <v>85</v>
      </c>
      <c r="AY212" s="17" t="s">
        <v>146</v>
      </c>
      <c r="BE212" s="238">
        <f>IF(N212="základní",J212,0)</f>
        <v>0</v>
      </c>
      <c r="BF212" s="238">
        <f>IF(N212="snížená",J212,0)</f>
        <v>0</v>
      </c>
      <c r="BG212" s="238">
        <f>IF(N212="zákl. přenesená",J212,0)</f>
        <v>0</v>
      </c>
      <c r="BH212" s="238">
        <f>IF(N212="sníž. přenesená",J212,0)</f>
        <v>0</v>
      </c>
      <c r="BI212" s="238">
        <f>IF(N212="nulová",J212,0)</f>
        <v>0</v>
      </c>
      <c r="BJ212" s="17" t="s">
        <v>83</v>
      </c>
      <c r="BK212" s="238">
        <f>ROUND(I212*H212,2)</f>
        <v>0</v>
      </c>
      <c r="BL212" s="17" t="s">
        <v>778</v>
      </c>
      <c r="BM212" s="237" t="s">
        <v>896</v>
      </c>
    </row>
    <row r="213" spans="1:63" s="12" customFormat="1" ht="22.8" customHeight="1">
      <c r="A213" s="12"/>
      <c r="B213" s="210"/>
      <c r="C213" s="211"/>
      <c r="D213" s="212" t="s">
        <v>75</v>
      </c>
      <c r="E213" s="224" t="s">
        <v>819</v>
      </c>
      <c r="F213" s="224" t="s">
        <v>820</v>
      </c>
      <c r="G213" s="211"/>
      <c r="H213" s="211"/>
      <c r="I213" s="214"/>
      <c r="J213" s="225">
        <f>BK213</f>
        <v>0</v>
      </c>
      <c r="K213" s="211"/>
      <c r="L213" s="216"/>
      <c r="M213" s="217"/>
      <c r="N213" s="218"/>
      <c r="O213" s="218"/>
      <c r="P213" s="219">
        <f>P214</f>
        <v>0</v>
      </c>
      <c r="Q213" s="218"/>
      <c r="R213" s="219">
        <f>R214</f>
        <v>0</v>
      </c>
      <c r="S213" s="218"/>
      <c r="T213" s="220">
        <f>T214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21" t="s">
        <v>165</v>
      </c>
      <c r="AT213" s="222" t="s">
        <v>75</v>
      </c>
      <c r="AU213" s="222" t="s">
        <v>83</v>
      </c>
      <c r="AY213" s="221" t="s">
        <v>146</v>
      </c>
      <c r="BK213" s="223">
        <f>BK214</f>
        <v>0</v>
      </c>
    </row>
    <row r="214" spans="1:65" s="2" customFormat="1" ht="16.5" customHeight="1">
      <c r="A214" s="38"/>
      <c r="B214" s="39"/>
      <c r="C214" s="226" t="s">
        <v>762</v>
      </c>
      <c r="D214" s="226" t="s">
        <v>148</v>
      </c>
      <c r="E214" s="227" t="s">
        <v>822</v>
      </c>
      <c r="F214" s="228" t="s">
        <v>823</v>
      </c>
      <c r="G214" s="229" t="s">
        <v>783</v>
      </c>
      <c r="H214" s="230">
        <v>1</v>
      </c>
      <c r="I214" s="231"/>
      <c r="J214" s="232">
        <f>ROUND(I214*H214,2)</f>
        <v>0</v>
      </c>
      <c r="K214" s="228" t="s">
        <v>777</v>
      </c>
      <c r="L214" s="44"/>
      <c r="M214" s="262" t="s">
        <v>1</v>
      </c>
      <c r="N214" s="263" t="s">
        <v>41</v>
      </c>
      <c r="O214" s="264"/>
      <c r="P214" s="265">
        <f>O214*H214</f>
        <v>0</v>
      </c>
      <c r="Q214" s="265">
        <v>0</v>
      </c>
      <c r="R214" s="265">
        <f>Q214*H214</f>
        <v>0</v>
      </c>
      <c r="S214" s="265">
        <v>0</v>
      </c>
      <c r="T214" s="266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7" t="s">
        <v>778</v>
      </c>
      <c r="AT214" s="237" t="s">
        <v>148</v>
      </c>
      <c r="AU214" s="237" t="s">
        <v>85</v>
      </c>
      <c r="AY214" s="17" t="s">
        <v>146</v>
      </c>
      <c r="BE214" s="238">
        <f>IF(N214="základní",J214,0)</f>
        <v>0</v>
      </c>
      <c r="BF214" s="238">
        <f>IF(N214="snížená",J214,0)</f>
        <v>0</v>
      </c>
      <c r="BG214" s="238">
        <f>IF(N214="zákl. přenesená",J214,0)</f>
        <v>0</v>
      </c>
      <c r="BH214" s="238">
        <f>IF(N214="sníž. přenesená",J214,0)</f>
        <v>0</v>
      </c>
      <c r="BI214" s="238">
        <f>IF(N214="nulová",J214,0)</f>
        <v>0</v>
      </c>
      <c r="BJ214" s="17" t="s">
        <v>83</v>
      </c>
      <c r="BK214" s="238">
        <f>ROUND(I214*H214,2)</f>
        <v>0</v>
      </c>
      <c r="BL214" s="17" t="s">
        <v>778</v>
      </c>
      <c r="BM214" s="237" t="s">
        <v>897</v>
      </c>
    </row>
    <row r="215" spans="1:31" s="2" customFormat="1" ht="6.95" customHeight="1">
      <c r="A215" s="38"/>
      <c r="B215" s="66"/>
      <c r="C215" s="67"/>
      <c r="D215" s="67"/>
      <c r="E215" s="67"/>
      <c r="F215" s="67"/>
      <c r="G215" s="67"/>
      <c r="H215" s="67"/>
      <c r="I215" s="67"/>
      <c r="J215" s="67"/>
      <c r="K215" s="67"/>
      <c r="L215" s="44"/>
      <c r="M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</row>
  </sheetData>
  <sheetProtection password="CC35" sheet="1" objects="1" scenarios="1" formatColumns="0" formatRows="0" autoFilter="0"/>
  <autoFilter ref="C135:K21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4:H124"/>
    <mergeCell ref="E126:H126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111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85</v>
      </c>
    </row>
    <row r="4" spans="2:46" s="1" customFormat="1" ht="24.95" customHeight="1">
      <c r="B4" s="20"/>
      <c r="D4" s="148" t="s">
        <v>118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26.25" customHeight="1">
      <c r="B7" s="20"/>
      <c r="E7" s="151" t="str">
        <f>'Rekapitulace stavby'!K6</f>
        <v xml:space="preserve">Revitalizace  Masarykova náměstí v Konici - rekonstrukce chodníků kolem silnice II.třídy</v>
      </c>
      <c r="F7" s="150"/>
      <c r="G7" s="150"/>
      <c r="H7" s="150"/>
      <c r="L7" s="20"/>
    </row>
    <row r="8" spans="2:12" s="1" customFormat="1" ht="12" customHeight="1">
      <c r="B8" s="20"/>
      <c r="D8" s="150" t="s">
        <v>119</v>
      </c>
      <c r="L8" s="20"/>
    </row>
    <row r="9" spans="1:31" s="2" customFormat="1" ht="16.5" customHeight="1">
      <c r="A9" s="38"/>
      <c r="B9" s="44"/>
      <c r="C9" s="38"/>
      <c r="D9" s="38"/>
      <c r="E9" s="151" t="s">
        <v>120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121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898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9. 12. 2023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506</v>
      </c>
      <c r="F17" s="38"/>
      <c r="G17" s="38"/>
      <c r="H17" s="38"/>
      <c r="I17" s="150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507</v>
      </c>
      <c r="F23" s="38"/>
      <c r="G23" s="38"/>
      <c r="H23" s="38"/>
      <c r="I23" s="150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33</v>
      </c>
      <c r="E25" s="38"/>
      <c r="F25" s="38"/>
      <c r="G25" s="38"/>
      <c r="H25" s="38"/>
      <c r="I25" s="150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507</v>
      </c>
      <c r="F26" s="38"/>
      <c r="G26" s="38"/>
      <c r="H26" s="38"/>
      <c r="I26" s="150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36</v>
      </c>
      <c r="E32" s="38"/>
      <c r="F32" s="38"/>
      <c r="G32" s="38"/>
      <c r="H32" s="38"/>
      <c r="I32" s="38"/>
      <c r="J32" s="160">
        <f>ROUND(J136,2)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38</v>
      </c>
      <c r="G34" s="38"/>
      <c r="H34" s="38"/>
      <c r="I34" s="161" t="s">
        <v>37</v>
      </c>
      <c r="J34" s="161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40</v>
      </c>
      <c r="E35" s="150" t="s">
        <v>41</v>
      </c>
      <c r="F35" s="163">
        <f>ROUND((SUM(BE136:BE206)),2)</f>
        <v>0</v>
      </c>
      <c r="G35" s="38"/>
      <c r="H35" s="38"/>
      <c r="I35" s="164">
        <v>0.21</v>
      </c>
      <c r="J35" s="163">
        <f>ROUND(((SUM(BE136:BE206))*I35),2)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42</v>
      </c>
      <c r="F36" s="163">
        <f>ROUND((SUM(BF136:BF206)),2)</f>
        <v>0</v>
      </c>
      <c r="G36" s="38"/>
      <c r="H36" s="38"/>
      <c r="I36" s="164">
        <v>0.15</v>
      </c>
      <c r="J36" s="163">
        <f>ROUND(((SUM(BF136:BF206))*I36),2)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43</v>
      </c>
      <c r="F37" s="163">
        <f>ROUND((SUM(BG136:BG206)),2)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44</v>
      </c>
      <c r="F38" s="163">
        <f>ROUND((SUM(BH136:BH206)),2)</f>
        <v>0</v>
      </c>
      <c r="G38" s="38"/>
      <c r="H38" s="38"/>
      <c r="I38" s="164">
        <v>0.15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45</v>
      </c>
      <c r="F39" s="163">
        <f>ROUND((SUM(BI136:BI206)),2)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46</v>
      </c>
      <c r="E41" s="167"/>
      <c r="F41" s="167"/>
      <c r="G41" s="168" t="s">
        <v>47</v>
      </c>
      <c r="H41" s="169" t="s">
        <v>48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49</v>
      </c>
      <c r="E50" s="173"/>
      <c r="F50" s="173"/>
      <c r="G50" s="172" t="s">
        <v>50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51</v>
      </c>
      <c r="E61" s="175"/>
      <c r="F61" s="176" t="s">
        <v>52</v>
      </c>
      <c r="G61" s="174" t="s">
        <v>51</v>
      </c>
      <c r="H61" s="175"/>
      <c r="I61" s="175"/>
      <c r="J61" s="177" t="s">
        <v>52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53</v>
      </c>
      <c r="E65" s="178"/>
      <c r="F65" s="178"/>
      <c r="G65" s="172" t="s">
        <v>54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51</v>
      </c>
      <c r="E76" s="175"/>
      <c r="F76" s="176" t="s">
        <v>52</v>
      </c>
      <c r="G76" s="174" t="s">
        <v>51</v>
      </c>
      <c r="H76" s="175"/>
      <c r="I76" s="175"/>
      <c r="J76" s="177" t="s">
        <v>52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123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3" t="str">
        <f>E7</f>
        <v xml:space="preserve">Revitalizace  Masarykova náměstí v Konici - rekonstrukce chodníků kolem silnice II.třídy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119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120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121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402b - Osvětlení přechodu č.2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Konice</v>
      </c>
      <c r="G91" s="40"/>
      <c r="H91" s="40"/>
      <c r="I91" s="32" t="s">
        <v>22</v>
      </c>
      <c r="J91" s="79" t="str">
        <f>IF(J14="","",J14)</f>
        <v>9. 12. 2023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Město Konice, Masarykovo náměstí 27, 798 52 Konice</v>
      </c>
      <c r="G93" s="40"/>
      <c r="H93" s="40"/>
      <c r="I93" s="32" t="s">
        <v>30</v>
      </c>
      <c r="J93" s="36" t="str">
        <f>E23</f>
        <v>Milan Vician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>Milan Vician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124</v>
      </c>
      <c r="D96" s="185"/>
      <c r="E96" s="185"/>
      <c r="F96" s="185"/>
      <c r="G96" s="185"/>
      <c r="H96" s="185"/>
      <c r="I96" s="185"/>
      <c r="J96" s="186" t="s">
        <v>125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126</v>
      </c>
      <c r="D98" s="40"/>
      <c r="E98" s="40"/>
      <c r="F98" s="40"/>
      <c r="G98" s="40"/>
      <c r="H98" s="40"/>
      <c r="I98" s="40"/>
      <c r="J98" s="110">
        <f>J136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127</v>
      </c>
    </row>
    <row r="99" spans="1:31" s="9" customFormat="1" ht="24.95" customHeight="1">
      <c r="A99" s="9"/>
      <c r="B99" s="188"/>
      <c r="C99" s="189"/>
      <c r="D99" s="190" t="s">
        <v>298</v>
      </c>
      <c r="E99" s="191"/>
      <c r="F99" s="191"/>
      <c r="G99" s="191"/>
      <c r="H99" s="191"/>
      <c r="I99" s="191"/>
      <c r="J99" s="192">
        <f>J137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508</v>
      </c>
      <c r="E100" s="196"/>
      <c r="F100" s="196"/>
      <c r="G100" s="196"/>
      <c r="H100" s="196"/>
      <c r="I100" s="196"/>
      <c r="J100" s="197">
        <f>J138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4"/>
      <c r="C101" s="133"/>
      <c r="D101" s="195" t="s">
        <v>509</v>
      </c>
      <c r="E101" s="196"/>
      <c r="F101" s="196"/>
      <c r="G101" s="196"/>
      <c r="H101" s="196"/>
      <c r="I101" s="196"/>
      <c r="J101" s="197">
        <f>J159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88"/>
      <c r="C102" s="189"/>
      <c r="D102" s="190" t="s">
        <v>510</v>
      </c>
      <c r="E102" s="191"/>
      <c r="F102" s="191"/>
      <c r="G102" s="191"/>
      <c r="H102" s="191"/>
      <c r="I102" s="191"/>
      <c r="J102" s="192">
        <f>J162</f>
        <v>0</v>
      </c>
      <c r="K102" s="189"/>
      <c r="L102" s="19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94"/>
      <c r="C103" s="133"/>
      <c r="D103" s="195" t="s">
        <v>511</v>
      </c>
      <c r="E103" s="196"/>
      <c r="F103" s="196"/>
      <c r="G103" s="196"/>
      <c r="H103" s="196"/>
      <c r="I103" s="196"/>
      <c r="J103" s="197">
        <f>J163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4"/>
      <c r="C104" s="133"/>
      <c r="D104" s="195" t="s">
        <v>512</v>
      </c>
      <c r="E104" s="196"/>
      <c r="F104" s="196"/>
      <c r="G104" s="196"/>
      <c r="H104" s="196"/>
      <c r="I104" s="196"/>
      <c r="J104" s="197">
        <f>J173</f>
        <v>0</v>
      </c>
      <c r="K104" s="133"/>
      <c r="L104" s="19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88"/>
      <c r="C105" s="189"/>
      <c r="D105" s="190" t="s">
        <v>513</v>
      </c>
      <c r="E105" s="191"/>
      <c r="F105" s="191"/>
      <c r="G105" s="191"/>
      <c r="H105" s="191"/>
      <c r="I105" s="191"/>
      <c r="J105" s="192">
        <f>J181</f>
        <v>0</v>
      </c>
      <c r="K105" s="189"/>
      <c r="L105" s="193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188"/>
      <c r="C106" s="189"/>
      <c r="D106" s="190" t="s">
        <v>514</v>
      </c>
      <c r="E106" s="191"/>
      <c r="F106" s="191"/>
      <c r="G106" s="191"/>
      <c r="H106" s="191"/>
      <c r="I106" s="191"/>
      <c r="J106" s="192">
        <f>J184</f>
        <v>0</v>
      </c>
      <c r="K106" s="189"/>
      <c r="L106" s="193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94"/>
      <c r="C107" s="133"/>
      <c r="D107" s="195" t="s">
        <v>515</v>
      </c>
      <c r="E107" s="196"/>
      <c r="F107" s="196"/>
      <c r="G107" s="196"/>
      <c r="H107" s="196"/>
      <c r="I107" s="196"/>
      <c r="J107" s="197">
        <f>J185</f>
        <v>0</v>
      </c>
      <c r="K107" s="133"/>
      <c r="L107" s="198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88"/>
      <c r="C108" s="189"/>
      <c r="D108" s="190" t="s">
        <v>516</v>
      </c>
      <c r="E108" s="191"/>
      <c r="F108" s="191"/>
      <c r="G108" s="191"/>
      <c r="H108" s="191"/>
      <c r="I108" s="191"/>
      <c r="J108" s="192">
        <f>J189</f>
        <v>0</v>
      </c>
      <c r="K108" s="189"/>
      <c r="L108" s="193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9" customFormat="1" ht="24.95" customHeight="1">
      <c r="A109" s="9"/>
      <c r="B109" s="188"/>
      <c r="C109" s="189"/>
      <c r="D109" s="190" t="s">
        <v>517</v>
      </c>
      <c r="E109" s="191"/>
      <c r="F109" s="191"/>
      <c r="G109" s="191"/>
      <c r="H109" s="191"/>
      <c r="I109" s="191"/>
      <c r="J109" s="192">
        <f>J191</f>
        <v>0</v>
      </c>
      <c r="K109" s="189"/>
      <c r="L109" s="193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10" customFormat="1" ht="19.9" customHeight="1">
      <c r="A110" s="10"/>
      <c r="B110" s="194"/>
      <c r="C110" s="133"/>
      <c r="D110" s="195" t="s">
        <v>518</v>
      </c>
      <c r="E110" s="196"/>
      <c r="F110" s="196"/>
      <c r="G110" s="196"/>
      <c r="H110" s="196"/>
      <c r="I110" s="196"/>
      <c r="J110" s="197">
        <f>J192</f>
        <v>0</v>
      </c>
      <c r="K110" s="133"/>
      <c r="L110" s="198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4"/>
      <c r="C111" s="133"/>
      <c r="D111" s="195" t="s">
        <v>519</v>
      </c>
      <c r="E111" s="196"/>
      <c r="F111" s="196"/>
      <c r="G111" s="196"/>
      <c r="H111" s="196"/>
      <c r="I111" s="196"/>
      <c r="J111" s="197">
        <f>J197</f>
        <v>0</v>
      </c>
      <c r="K111" s="133"/>
      <c r="L111" s="198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4"/>
      <c r="C112" s="133"/>
      <c r="D112" s="195" t="s">
        <v>520</v>
      </c>
      <c r="E112" s="196"/>
      <c r="F112" s="196"/>
      <c r="G112" s="196"/>
      <c r="H112" s="196"/>
      <c r="I112" s="196"/>
      <c r="J112" s="197">
        <f>J199</f>
        <v>0</v>
      </c>
      <c r="K112" s="133"/>
      <c r="L112" s="198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4"/>
      <c r="C113" s="133"/>
      <c r="D113" s="195" t="s">
        <v>521</v>
      </c>
      <c r="E113" s="196"/>
      <c r="F113" s="196"/>
      <c r="G113" s="196"/>
      <c r="H113" s="196"/>
      <c r="I113" s="196"/>
      <c r="J113" s="197">
        <f>J202</f>
        <v>0</v>
      </c>
      <c r="K113" s="133"/>
      <c r="L113" s="198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94"/>
      <c r="C114" s="133"/>
      <c r="D114" s="195" t="s">
        <v>522</v>
      </c>
      <c r="E114" s="196"/>
      <c r="F114" s="196"/>
      <c r="G114" s="196"/>
      <c r="H114" s="196"/>
      <c r="I114" s="196"/>
      <c r="J114" s="197">
        <f>J205</f>
        <v>0</v>
      </c>
      <c r="K114" s="133"/>
      <c r="L114" s="198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2" customFormat="1" ht="21.8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66"/>
      <c r="C116" s="67"/>
      <c r="D116" s="67"/>
      <c r="E116" s="67"/>
      <c r="F116" s="67"/>
      <c r="G116" s="67"/>
      <c r="H116" s="67"/>
      <c r="I116" s="67"/>
      <c r="J116" s="67"/>
      <c r="K116" s="67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20" spans="1:31" s="2" customFormat="1" ht="6.95" customHeight="1">
      <c r="A120" s="38"/>
      <c r="B120" s="68"/>
      <c r="C120" s="69"/>
      <c r="D120" s="69"/>
      <c r="E120" s="69"/>
      <c r="F120" s="69"/>
      <c r="G120" s="69"/>
      <c r="H120" s="69"/>
      <c r="I120" s="69"/>
      <c r="J120" s="69"/>
      <c r="K120" s="69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24.95" customHeight="1">
      <c r="A121" s="38"/>
      <c r="B121" s="39"/>
      <c r="C121" s="23" t="s">
        <v>131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16</v>
      </c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26.25" customHeight="1">
      <c r="A124" s="38"/>
      <c r="B124" s="39"/>
      <c r="C124" s="40"/>
      <c r="D124" s="40"/>
      <c r="E124" s="183" t="str">
        <f>E7</f>
        <v xml:space="preserve">Revitalizace  Masarykova náměstí v Konici - rekonstrukce chodníků kolem silnice II.třídy</v>
      </c>
      <c r="F124" s="32"/>
      <c r="G124" s="32"/>
      <c r="H124" s="32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2:12" s="1" customFormat="1" ht="12" customHeight="1">
      <c r="B125" s="21"/>
      <c r="C125" s="32" t="s">
        <v>119</v>
      </c>
      <c r="D125" s="22"/>
      <c r="E125" s="22"/>
      <c r="F125" s="22"/>
      <c r="G125" s="22"/>
      <c r="H125" s="22"/>
      <c r="I125" s="22"/>
      <c r="J125" s="22"/>
      <c r="K125" s="22"/>
      <c r="L125" s="20"/>
    </row>
    <row r="126" spans="1:31" s="2" customFormat="1" ht="16.5" customHeight="1">
      <c r="A126" s="38"/>
      <c r="B126" s="39"/>
      <c r="C126" s="40"/>
      <c r="D126" s="40"/>
      <c r="E126" s="183" t="s">
        <v>120</v>
      </c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121</v>
      </c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6.5" customHeight="1">
      <c r="A128" s="38"/>
      <c r="B128" s="39"/>
      <c r="C128" s="40"/>
      <c r="D128" s="40"/>
      <c r="E128" s="76" t="str">
        <f>E11</f>
        <v>SO 402b - Osvětlení přechodu č.2</v>
      </c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2" customHeight="1">
      <c r="A130" s="38"/>
      <c r="B130" s="39"/>
      <c r="C130" s="32" t="s">
        <v>20</v>
      </c>
      <c r="D130" s="40"/>
      <c r="E130" s="40"/>
      <c r="F130" s="27" t="str">
        <f>F14</f>
        <v>Konice</v>
      </c>
      <c r="G130" s="40"/>
      <c r="H130" s="40"/>
      <c r="I130" s="32" t="s">
        <v>22</v>
      </c>
      <c r="J130" s="79" t="str">
        <f>IF(J14="","",J14)</f>
        <v>9. 12. 2023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6.95" customHeight="1">
      <c r="A131" s="38"/>
      <c r="B131" s="39"/>
      <c r="C131" s="40"/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5.15" customHeight="1">
      <c r="A132" s="38"/>
      <c r="B132" s="39"/>
      <c r="C132" s="32" t="s">
        <v>24</v>
      </c>
      <c r="D132" s="40"/>
      <c r="E132" s="40"/>
      <c r="F132" s="27" t="str">
        <f>E17</f>
        <v>Město Konice, Masarykovo náměstí 27, 798 52 Konice</v>
      </c>
      <c r="G132" s="40"/>
      <c r="H132" s="40"/>
      <c r="I132" s="32" t="s">
        <v>30</v>
      </c>
      <c r="J132" s="36" t="str">
        <f>E23</f>
        <v>Milan Vician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28</v>
      </c>
      <c r="D133" s="40"/>
      <c r="E133" s="40"/>
      <c r="F133" s="27" t="str">
        <f>IF(E20="","",E20)</f>
        <v>Vyplň údaj</v>
      </c>
      <c r="G133" s="40"/>
      <c r="H133" s="40"/>
      <c r="I133" s="32" t="s">
        <v>33</v>
      </c>
      <c r="J133" s="36" t="str">
        <f>E26</f>
        <v>Milan Vician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0.3" customHeight="1">
      <c r="A134" s="38"/>
      <c r="B134" s="39"/>
      <c r="C134" s="40"/>
      <c r="D134" s="40"/>
      <c r="E134" s="40"/>
      <c r="F134" s="40"/>
      <c r="G134" s="40"/>
      <c r="H134" s="40"/>
      <c r="I134" s="40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11" customFormat="1" ht="29.25" customHeight="1">
      <c r="A135" s="199"/>
      <c r="B135" s="200"/>
      <c r="C135" s="201" t="s">
        <v>132</v>
      </c>
      <c r="D135" s="202" t="s">
        <v>61</v>
      </c>
      <c r="E135" s="202" t="s">
        <v>57</v>
      </c>
      <c r="F135" s="202" t="s">
        <v>58</v>
      </c>
      <c r="G135" s="202" t="s">
        <v>133</v>
      </c>
      <c r="H135" s="202" t="s">
        <v>134</v>
      </c>
      <c r="I135" s="202" t="s">
        <v>135</v>
      </c>
      <c r="J135" s="202" t="s">
        <v>125</v>
      </c>
      <c r="K135" s="203" t="s">
        <v>136</v>
      </c>
      <c r="L135" s="204"/>
      <c r="M135" s="100" t="s">
        <v>1</v>
      </c>
      <c r="N135" s="101" t="s">
        <v>40</v>
      </c>
      <c r="O135" s="101" t="s">
        <v>137</v>
      </c>
      <c r="P135" s="101" t="s">
        <v>138</v>
      </c>
      <c r="Q135" s="101" t="s">
        <v>139</v>
      </c>
      <c r="R135" s="101" t="s">
        <v>140</v>
      </c>
      <c r="S135" s="101" t="s">
        <v>141</v>
      </c>
      <c r="T135" s="102" t="s">
        <v>142</v>
      </c>
      <c r="U135" s="199"/>
      <c r="V135" s="199"/>
      <c r="W135" s="199"/>
      <c r="X135" s="199"/>
      <c r="Y135" s="199"/>
      <c r="Z135" s="199"/>
      <c r="AA135" s="199"/>
      <c r="AB135" s="199"/>
      <c r="AC135" s="199"/>
      <c r="AD135" s="199"/>
      <c r="AE135" s="199"/>
    </row>
    <row r="136" spans="1:63" s="2" customFormat="1" ht="22.8" customHeight="1">
      <c r="A136" s="38"/>
      <c r="B136" s="39"/>
      <c r="C136" s="107" t="s">
        <v>143</v>
      </c>
      <c r="D136" s="40"/>
      <c r="E136" s="40"/>
      <c r="F136" s="40"/>
      <c r="G136" s="40"/>
      <c r="H136" s="40"/>
      <c r="I136" s="40"/>
      <c r="J136" s="205">
        <f>BK136</f>
        <v>0</v>
      </c>
      <c r="K136" s="40"/>
      <c r="L136" s="44"/>
      <c r="M136" s="103"/>
      <c r="N136" s="206"/>
      <c r="O136" s="104"/>
      <c r="P136" s="207">
        <f>P137+P162+P181+P184+P189+P191</f>
        <v>0</v>
      </c>
      <c r="Q136" s="104"/>
      <c r="R136" s="207">
        <f>R137+R162+R181+R184+R189+R191</f>
        <v>0.0085048</v>
      </c>
      <c r="S136" s="104"/>
      <c r="T136" s="208">
        <f>T137+T162+T181+T184+T189+T191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75</v>
      </c>
      <c r="AU136" s="17" t="s">
        <v>127</v>
      </c>
      <c r="BK136" s="209">
        <f>BK137+BK162+BK181+BK184+BK189+BK191</f>
        <v>0</v>
      </c>
    </row>
    <row r="137" spans="1:63" s="12" customFormat="1" ht="25.9" customHeight="1">
      <c r="A137" s="12"/>
      <c r="B137" s="210"/>
      <c r="C137" s="211"/>
      <c r="D137" s="212" t="s">
        <v>75</v>
      </c>
      <c r="E137" s="213" t="s">
        <v>367</v>
      </c>
      <c r="F137" s="213" t="s">
        <v>368</v>
      </c>
      <c r="G137" s="211"/>
      <c r="H137" s="211"/>
      <c r="I137" s="214"/>
      <c r="J137" s="215">
        <f>BK137</f>
        <v>0</v>
      </c>
      <c r="K137" s="211"/>
      <c r="L137" s="216"/>
      <c r="M137" s="217"/>
      <c r="N137" s="218"/>
      <c r="O137" s="218"/>
      <c r="P137" s="219">
        <f>P138+P159</f>
        <v>0</v>
      </c>
      <c r="Q137" s="218"/>
      <c r="R137" s="219">
        <f>R138+R159</f>
        <v>0.00318</v>
      </c>
      <c r="S137" s="218"/>
      <c r="T137" s="220">
        <f>T138+T159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1" t="s">
        <v>85</v>
      </c>
      <c r="AT137" s="222" t="s">
        <v>75</v>
      </c>
      <c r="AU137" s="222" t="s">
        <v>76</v>
      </c>
      <c r="AY137" s="221" t="s">
        <v>146</v>
      </c>
      <c r="BK137" s="223">
        <f>BK138+BK159</f>
        <v>0</v>
      </c>
    </row>
    <row r="138" spans="1:63" s="12" customFormat="1" ht="22.8" customHeight="1">
      <c r="A138" s="12"/>
      <c r="B138" s="210"/>
      <c r="C138" s="211"/>
      <c r="D138" s="212" t="s">
        <v>75</v>
      </c>
      <c r="E138" s="224" t="s">
        <v>527</v>
      </c>
      <c r="F138" s="224" t="s">
        <v>528</v>
      </c>
      <c r="G138" s="211"/>
      <c r="H138" s="211"/>
      <c r="I138" s="214"/>
      <c r="J138" s="225">
        <f>BK138</f>
        <v>0</v>
      </c>
      <c r="K138" s="211"/>
      <c r="L138" s="216"/>
      <c r="M138" s="217"/>
      <c r="N138" s="218"/>
      <c r="O138" s="218"/>
      <c r="P138" s="219">
        <f>SUM(P139:P158)</f>
        <v>0</v>
      </c>
      <c r="Q138" s="218"/>
      <c r="R138" s="219">
        <f>SUM(R139:R158)</f>
        <v>0.00318</v>
      </c>
      <c r="S138" s="218"/>
      <c r="T138" s="220">
        <f>SUM(T139:T158)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1" t="s">
        <v>85</v>
      </c>
      <c r="AT138" s="222" t="s">
        <v>75</v>
      </c>
      <c r="AU138" s="222" t="s">
        <v>83</v>
      </c>
      <c r="AY138" s="221" t="s">
        <v>146</v>
      </c>
      <c r="BK138" s="223">
        <f>SUM(BK139:BK158)</f>
        <v>0</v>
      </c>
    </row>
    <row r="139" spans="1:65" s="2" customFormat="1" ht="24.15" customHeight="1">
      <c r="A139" s="38"/>
      <c r="B139" s="39"/>
      <c r="C139" s="226" t="s">
        <v>83</v>
      </c>
      <c r="D139" s="226" t="s">
        <v>148</v>
      </c>
      <c r="E139" s="227" t="s">
        <v>899</v>
      </c>
      <c r="F139" s="228" t="s">
        <v>900</v>
      </c>
      <c r="G139" s="229" t="s">
        <v>178</v>
      </c>
      <c r="H139" s="230">
        <v>6</v>
      </c>
      <c r="I139" s="231"/>
      <c r="J139" s="232">
        <f>ROUND(I139*H139,2)</f>
        <v>0</v>
      </c>
      <c r="K139" s="228" t="s">
        <v>152</v>
      </c>
      <c r="L139" s="44"/>
      <c r="M139" s="233" t="s">
        <v>1</v>
      </c>
      <c r="N139" s="234" t="s">
        <v>41</v>
      </c>
      <c r="O139" s="91"/>
      <c r="P139" s="235">
        <f>O139*H139</f>
        <v>0</v>
      </c>
      <c r="Q139" s="235">
        <v>0</v>
      </c>
      <c r="R139" s="235">
        <f>Q139*H139</f>
        <v>0</v>
      </c>
      <c r="S139" s="235">
        <v>0</v>
      </c>
      <c r="T139" s="23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7" t="s">
        <v>271</v>
      </c>
      <c r="AT139" s="237" t="s">
        <v>148</v>
      </c>
      <c r="AU139" s="237" t="s">
        <v>85</v>
      </c>
      <c r="AY139" s="17" t="s">
        <v>146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7" t="s">
        <v>83</v>
      </c>
      <c r="BK139" s="238">
        <f>ROUND(I139*H139,2)</f>
        <v>0</v>
      </c>
      <c r="BL139" s="17" t="s">
        <v>271</v>
      </c>
      <c r="BM139" s="237" t="s">
        <v>901</v>
      </c>
    </row>
    <row r="140" spans="1:65" s="2" customFormat="1" ht="21.75" customHeight="1">
      <c r="A140" s="38"/>
      <c r="B140" s="39"/>
      <c r="C140" s="267" t="s">
        <v>85</v>
      </c>
      <c r="D140" s="267" t="s">
        <v>230</v>
      </c>
      <c r="E140" s="268" t="s">
        <v>902</v>
      </c>
      <c r="F140" s="269" t="s">
        <v>903</v>
      </c>
      <c r="G140" s="270" t="s">
        <v>178</v>
      </c>
      <c r="H140" s="271">
        <v>6</v>
      </c>
      <c r="I140" s="272"/>
      <c r="J140" s="273">
        <f>ROUND(I140*H140,2)</f>
        <v>0</v>
      </c>
      <c r="K140" s="269" t="s">
        <v>152</v>
      </c>
      <c r="L140" s="274"/>
      <c r="M140" s="275" t="s">
        <v>1</v>
      </c>
      <c r="N140" s="276" t="s">
        <v>41</v>
      </c>
      <c r="O140" s="91"/>
      <c r="P140" s="235">
        <f>O140*H140</f>
        <v>0</v>
      </c>
      <c r="Q140" s="235">
        <v>7E-05</v>
      </c>
      <c r="R140" s="235">
        <f>Q140*H140</f>
        <v>0.00041999999999999996</v>
      </c>
      <c r="S140" s="235">
        <v>0</v>
      </c>
      <c r="T140" s="236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7" t="s">
        <v>531</v>
      </c>
      <c r="AT140" s="237" t="s">
        <v>230</v>
      </c>
      <c r="AU140" s="237" t="s">
        <v>85</v>
      </c>
      <c r="AY140" s="17" t="s">
        <v>146</v>
      </c>
      <c r="BE140" s="238">
        <f>IF(N140="základní",J140,0)</f>
        <v>0</v>
      </c>
      <c r="BF140" s="238">
        <f>IF(N140="snížená",J140,0)</f>
        <v>0</v>
      </c>
      <c r="BG140" s="238">
        <f>IF(N140="zákl. přenesená",J140,0)</f>
        <v>0</v>
      </c>
      <c r="BH140" s="238">
        <f>IF(N140="sníž. přenesená",J140,0)</f>
        <v>0</v>
      </c>
      <c r="BI140" s="238">
        <f>IF(N140="nulová",J140,0)</f>
        <v>0</v>
      </c>
      <c r="BJ140" s="17" t="s">
        <v>83</v>
      </c>
      <c r="BK140" s="238">
        <f>ROUND(I140*H140,2)</f>
        <v>0</v>
      </c>
      <c r="BL140" s="17" t="s">
        <v>271</v>
      </c>
      <c r="BM140" s="237" t="s">
        <v>904</v>
      </c>
    </row>
    <row r="141" spans="1:65" s="2" customFormat="1" ht="24.15" customHeight="1">
      <c r="A141" s="38"/>
      <c r="B141" s="39"/>
      <c r="C141" s="226" t="s">
        <v>158</v>
      </c>
      <c r="D141" s="226" t="s">
        <v>148</v>
      </c>
      <c r="E141" s="227" t="s">
        <v>533</v>
      </c>
      <c r="F141" s="228" t="s">
        <v>534</v>
      </c>
      <c r="G141" s="229" t="s">
        <v>178</v>
      </c>
      <c r="H141" s="230">
        <v>2</v>
      </c>
      <c r="I141" s="231"/>
      <c r="J141" s="232">
        <f>ROUND(I141*H141,2)</f>
        <v>0</v>
      </c>
      <c r="K141" s="228" t="s">
        <v>152</v>
      </c>
      <c r="L141" s="44"/>
      <c r="M141" s="233" t="s">
        <v>1</v>
      </c>
      <c r="N141" s="234" t="s">
        <v>41</v>
      </c>
      <c r="O141" s="91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271</v>
      </c>
      <c r="AT141" s="237" t="s">
        <v>148</v>
      </c>
      <c r="AU141" s="237" t="s">
        <v>85</v>
      </c>
      <c r="AY141" s="17" t="s">
        <v>146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83</v>
      </c>
      <c r="BK141" s="238">
        <f>ROUND(I141*H141,2)</f>
        <v>0</v>
      </c>
      <c r="BL141" s="17" t="s">
        <v>271</v>
      </c>
      <c r="BM141" s="237" t="s">
        <v>905</v>
      </c>
    </row>
    <row r="142" spans="1:65" s="2" customFormat="1" ht="16.5" customHeight="1">
      <c r="A142" s="38"/>
      <c r="B142" s="39"/>
      <c r="C142" s="267" t="s">
        <v>153</v>
      </c>
      <c r="D142" s="267" t="s">
        <v>230</v>
      </c>
      <c r="E142" s="268" t="s">
        <v>536</v>
      </c>
      <c r="F142" s="269" t="s">
        <v>537</v>
      </c>
      <c r="G142" s="270" t="s">
        <v>178</v>
      </c>
      <c r="H142" s="271">
        <v>2</v>
      </c>
      <c r="I142" s="272"/>
      <c r="J142" s="273">
        <f>ROUND(I142*H142,2)</f>
        <v>0</v>
      </c>
      <c r="K142" s="269" t="s">
        <v>1</v>
      </c>
      <c r="L142" s="274"/>
      <c r="M142" s="275" t="s">
        <v>1</v>
      </c>
      <c r="N142" s="276" t="s">
        <v>41</v>
      </c>
      <c r="O142" s="91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7" t="s">
        <v>531</v>
      </c>
      <c r="AT142" s="237" t="s">
        <v>230</v>
      </c>
      <c r="AU142" s="237" t="s">
        <v>85</v>
      </c>
      <c r="AY142" s="17" t="s">
        <v>146</v>
      </c>
      <c r="BE142" s="238">
        <f>IF(N142="základní",J142,0)</f>
        <v>0</v>
      </c>
      <c r="BF142" s="238">
        <f>IF(N142="snížená",J142,0)</f>
        <v>0</v>
      </c>
      <c r="BG142" s="238">
        <f>IF(N142="zákl. přenesená",J142,0)</f>
        <v>0</v>
      </c>
      <c r="BH142" s="238">
        <f>IF(N142="sníž. přenesená",J142,0)</f>
        <v>0</v>
      </c>
      <c r="BI142" s="238">
        <f>IF(N142="nulová",J142,0)</f>
        <v>0</v>
      </c>
      <c r="BJ142" s="17" t="s">
        <v>83</v>
      </c>
      <c r="BK142" s="238">
        <f>ROUND(I142*H142,2)</f>
        <v>0</v>
      </c>
      <c r="BL142" s="17" t="s">
        <v>271</v>
      </c>
      <c r="BM142" s="237" t="s">
        <v>906</v>
      </c>
    </row>
    <row r="143" spans="1:65" s="2" customFormat="1" ht="24.15" customHeight="1">
      <c r="A143" s="38"/>
      <c r="B143" s="39"/>
      <c r="C143" s="267" t="s">
        <v>165</v>
      </c>
      <c r="D143" s="267" t="s">
        <v>230</v>
      </c>
      <c r="E143" s="268" t="s">
        <v>551</v>
      </c>
      <c r="F143" s="269" t="s">
        <v>552</v>
      </c>
      <c r="G143" s="270" t="s">
        <v>178</v>
      </c>
      <c r="H143" s="271">
        <v>16</v>
      </c>
      <c r="I143" s="272"/>
      <c r="J143" s="273">
        <f>ROUND(I143*H143,2)</f>
        <v>0</v>
      </c>
      <c r="K143" s="269" t="s">
        <v>152</v>
      </c>
      <c r="L143" s="274"/>
      <c r="M143" s="275" t="s">
        <v>1</v>
      </c>
      <c r="N143" s="276" t="s">
        <v>41</v>
      </c>
      <c r="O143" s="91"/>
      <c r="P143" s="235">
        <f>O143*H143</f>
        <v>0</v>
      </c>
      <c r="Q143" s="235">
        <v>0.00016</v>
      </c>
      <c r="R143" s="235">
        <f>Q143*H143</f>
        <v>0.00256</v>
      </c>
      <c r="S143" s="235">
        <v>0</v>
      </c>
      <c r="T143" s="23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7" t="s">
        <v>531</v>
      </c>
      <c r="AT143" s="237" t="s">
        <v>230</v>
      </c>
      <c r="AU143" s="237" t="s">
        <v>85</v>
      </c>
      <c r="AY143" s="17" t="s">
        <v>146</v>
      </c>
      <c r="BE143" s="238">
        <f>IF(N143="základní",J143,0)</f>
        <v>0</v>
      </c>
      <c r="BF143" s="238">
        <f>IF(N143="snížená",J143,0)</f>
        <v>0</v>
      </c>
      <c r="BG143" s="238">
        <f>IF(N143="zákl. přenesená",J143,0)</f>
        <v>0</v>
      </c>
      <c r="BH143" s="238">
        <f>IF(N143="sníž. přenesená",J143,0)</f>
        <v>0</v>
      </c>
      <c r="BI143" s="238">
        <f>IF(N143="nulová",J143,0)</f>
        <v>0</v>
      </c>
      <c r="BJ143" s="17" t="s">
        <v>83</v>
      </c>
      <c r="BK143" s="238">
        <f>ROUND(I143*H143,2)</f>
        <v>0</v>
      </c>
      <c r="BL143" s="17" t="s">
        <v>271</v>
      </c>
      <c r="BM143" s="237" t="s">
        <v>907</v>
      </c>
    </row>
    <row r="144" spans="1:65" s="2" customFormat="1" ht="24.15" customHeight="1">
      <c r="A144" s="38"/>
      <c r="B144" s="39"/>
      <c r="C144" s="226" t="s">
        <v>175</v>
      </c>
      <c r="D144" s="226" t="s">
        <v>148</v>
      </c>
      <c r="E144" s="227" t="s">
        <v>548</v>
      </c>
      <c r="F144" s="228" t="s">
        <v>549</v>
      </c>
      <c r="G144" s="229" t="s">
        <v>178</v>
      </c>
      <c r="H144" s="230">
        <v>16</v>
      </c>
      <c r="I144" s="231"/>
      <c r="J144" s="232">
        <f>ROUND(I144*H144,2)</f>
        <v>0</v>
      </c>
      <c r="K144" s="228" t="s">
        <v>152</v>
      </c>
      <c r="L144" s="44"/>
      <c r="M144" s="233" t="s">
        <v>1</v>
      </c>
      <c r="N144" s="234" t="s">
        <v>41</v>
      </c>
      <c r="O144" s="91"/>
      <c r="P144" s="235">
        <f>O144*H144</f>
        <v>0</v>
      </c>
      <c r="Q144" s="235">
        <v>0</v>
      </c>
      <c r="R144" s="235">
        <f>Q144*H144</f>
        <v>0</v>
      </c>
      <c r="S144" s="235">
        <v>0</v>
      </c>
      <c r="T144" s="23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7" t="s">
        <v>271</v>
      </c>
      <c r="AT144" s="237" t="s">
        <v>148</v>
      </c>
      <c r="AU144" s="237" t="s">
        <v>85</v>
      </c>
      <c r="AY144" s="17" t="s">
        <v>146</v>
      </c>
      <c r="BE144" s="238">
        <f>IF(N144="základní",J144,0)</f>
        <v>0</v>
      </c>
      <c r="BF144" s="238">
        <f>IF(N144="snížená",J144,0)</f>
        <v>0</v>
      </c>
      <c r="BG144" s="238">
        <f>IF(N144="zákl. přenesená",J144,0)</f>
        <v>0</v>
      </c>
      <c r="BH144" s="238">
        <f>IF(N144="sníž. přenesená",J144,0)</f>
        <v>0</v>
      </c>
      <c r="BI144" s="238">
        <f>IF(N144="nulová",J144,0)</f>
        <v>0</v>
      </c>
      <c r="BJ144" s="17" t="s">
        <v>83</v>
      </c>
      <c r="BK144" s="238">
        <f>ROUND(I144*H144,2)</f>
        <v>0</v>
      </c>
      <c r="BL144" s="17" t="s">
        <v>271</v>
      </c>
      <c r="BM144" s="237" t="s">
        <v>908</v>
      </c>
    </row>
    <row r="145" spans="1:65" s="2" customFormat="1" ht="24.15" customHeight="1">
      <c r="A145" s="38"/>
      <c r="B145" s="39"/>
      <c r="C145" s="226" t="s">
        <v>183</v>
      </c>
      <c r="D145" s="226" t="s">
        <v>148</v>
      </c>
      <c r="E145" s="227" t="s">
        <v>554</v>
      </c>
      <c r="F145" s="228" t="s">
        <v>555</v>
      </c>
      <c r="G145" s="229" t="s">
        <v>256</v>
      </c>
      <c r="H145" s="230">
        <v>1</v>
      </c>
      <c r="I145" s="231"/>
      <c r="J145" s="232">
        <f>ROUND(I145*H145,2)</f>
        <v>0</v>
      </c>
      <c r="K145" s="228" t="s">
        <v>152</v>
      </c>
      <c r="L145" s="44"/>
      <c r="M145" s="233" t="s">
        <v>1</v>
      </c>
      <c r="N145" s="234" t="s">
        <v>41</v>
      </c>
      <c r="O145" s="91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7" t="s">
        <v>153</v>
      </c>
      <c r="AT145" s="237" t="s">
        <v>148</v>
      </c>
      <c r="AU145" s="237" t="s">
        <v>85</v>
      </c>
      <c r="AY145" s="17" t="s">
        <v>146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7" t="s">
        <v>83</v>
      </c>
      <c r="BK145" s="238">
        <f>ROUND(I145*H145,2)</f>
        <v>0</v>
      </c>
      <c r="BL145" s="17" t="s">
        <v>153</v>
      </c>
      <c r="BM145" s="237" t="s">
        <v>909</v>
      </c>
    </row>
    <row r="146" spans="1:65" s="2" customFormat="1" ht="16.5" customHeight="1">
      <c r="A146" s="38"/>
      <c r="B146" s="39"/>
      <c r="C146" s="267" t="s">
        <v>188</v>
      </c>
      <c r="D146" s="267" t="s">
        <v>230</v>
      </c>
      <c r="E146" s="268" t="s">
        <v>557</v>
      </c>
      <c r="F146" s="269" t="s">
        <v>558</v>
      </c>
      <c r="G146" s="270" t="s">
        <v>256</v>
      </c>
      <c r="H146" s="271">
        <v>1</v>
      </c>
      <c r="I146" s="272"/>
      <c r="J146" s="273">
        <f>ROUND(I146*H146,2)</f>
        <v>0</v>
      </c>
      <c r="K146" s="269" t="s">
        <v>1</v>
      </c>
      <c r="L146" s="274"/>
      <c r="M146" s="275" t="s">
        <v>1</v>
      </c>
      <c r="N146" s="276" t="s">
        <v>41</v>
      </c>
      <c r="O146" s="91"/>
      <c r="P146" s="235">
        <f>O146*H146</f>
        <v>0</v>
      </c>
      <c r="Q146" s="235">
        <v>0</v>
      </c>
      <c r="R146" s="235">
        <f>Q146*H146</f>
        <v>0</v>
      </c>
      <c r="S146" s="235">
        <v>0</v>
      </c>
      <c r="T146" s="23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7" t="s">
        <v>531</v>
      </c>
      <c r="AT146" s="237" t="s">
        <v>230</v>
      </c>
      <c r="AU146" s="237" t="s">
        <v>85</v>
      </c>
      <c r="AY146" s="17" t="s">
        <v>146</v>
      </c>
      <c r="BE146" s="238">
        <f>IF(N146="základní",J146,0)</f>
        <v>0</v>
      </c>
      <c r="BF146" s="238">
        <f>IF(N146="snížená",J146,0)</f>
        <v>0</v>
      </c>
      <c r="BG146" s="238">
        <f>IF(N146="zákl. přenesená",J146,0)</f>
        <v>0</v>
      </c>
      <c r="BH146" s="238">
        <f>IF(N146="sníž. přenesená",J146,0)</f>
        <v>0</v>
      </c>
      <c r="BI146" s="238">
        <f>IF(N146="nulová",J146,0)</f>
        <v>0</v>
      </c>
      <c r="BJ146" s="17" t="s">
        <v>83</v>
      </c>
      <c r="BK146" s="238">
        <f>ROUND(I146*H146,2)</f>
        <v>0</v>
      </c>
      <c r="BL146" s="17" t="s">
        <v>271</v>
      </c>
      <c r="BM146" s="237" t="s">
        <v>910</v>
      </c>
    </row>
    <row r="147" spans="1:65" s="2" customFormat="1" ht="16.5" customHeight="1">
      <c r="A147" s="38"/>
      <c r="B147" s="39"/>
      <c r="C147" s="267" t="s">
        <v>193</v>
      </c>
      <c r="D147" s="267" t="s">
        <v>230</v>
      </c>
      <c r="E147" s="268" t="s">
        <v>560</v>
      </c>
      <c r="F147" s="269" t="s">
        <v>561</v>
      </c>
      <c r="G147" s="270" t="s">
        <v>256</v>
      </c>
      <c r="H147" s="271">
        <v>1</v>
      </c>
      <c r="I147" s="272"/>
      <c r="J147" s="273">
        <f>ROUND(I147*H147,2)</f>
        <v>0</v>
      </c>
      <c r="K147" s="269" t="s">
        <v>1</v>
      </c>
      <c r="L147" s="274"/>
      <c r="M147" s="275" t="s">
        <v>1</v>
      </c>
      <c r="N147" s="276" t="s">
        <v>41</v>
      </c>
      <c r="O147" s="91"/>
      <c r="P147" s="235">
        <f>O147*H147</f>
        <v>0</v>
      </c>
      <c r="Q147" s="235">
        <v>0</v>
      </c>
      <c r="R147" s="235">
        <f>Q147*H147</f>
        <v>0</v>
      </c>
      <c r="S147" s="235">
        <v>0</v>
      </c>
      <c r="T147" s="236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7" t="s">
        <v>531</v>
      </c>
      <c r="AT147" s="237" t="s">
        <v>230</v>
      </c>
      <c r="AU147" s="237" t="s">
        <v>85</v>
      </c>
      <c r="AY147" s="17" t="s">
        <v>146</v>
      </c>
      <c r="BE147" s="238">
        <f>IF(N147="základní",J147,0)</f>
        <v>0</v>
      </c>
      <c r="BF147" s="238">
        <f>IF(N147="snížená",J147,0)</f>
        <v>0</v>
      </c>
      <c r="BG147" s="238">
        <f>IF(N147="zákl. přenesená",J147,0)</f>
        <v>0</v>
      </c>
      <c r="BH147" s="238">
        <f>IF(N147="sníž. přenesená",J147,0)</f>
        <v>0</v>
      </c>
      <c r="BI147" s="238">
        <f>IF(N147="nulová",J147,0)</f>
        <v>0</v>
      </c>
      <c r="BJ147" s="17" t="s">
        <v>83</v>
      </c>
      <c r="BK147" s="238">
        <f>ROUND(I147*H147,2)</f>
        <v>0</v>
      </c>
      <c r="BL147" s="17" t="s">
        <v>271</v>
      </c>
      <c r="BM147" s="237" t="s">
        <v>911</v>
      </c>
    </row>
    <row r="148" spans="1:65" s="2" customFormat="1" ht="24.15" customHeight="1">
      <c r="A148" s="38"/>
      <c r="B148" s="39"/>
      <c r="C148" s="226" t="s">
        <v>196</v>
      </c>
      <c r="D148" s="226" t="s">
        <v>148</v>
      </c>
      <c r="E148" s="227" t="s">
        <v>563</v>
      </c>
      <c r="F148" s="228" t="s">
        <v>564</v>
      </c>
      <c r="G148" s="229" t="s">
        <v>256</v>
      </c>
      <c r="H148" s="230">
        <v>2</v>
      </c>
      <c r="I148" s="231"/>
      <c r="J148" s="232">
        <f>ROUND(I148*H148,2)</f>
        <v>0</v>
      </c>
      <c r="K148" s="228" t="s">
        <v>152</v>
      </c>
      <c r="L148" s="44"/>
      <c r="M148" s="233" t="s">
        <v>1</v>
      </c>
      <c r="N148" s="234" t="s">
        <v>41</v>
      </c>
      <c r="O148" s="91"/>
      <c r="P148" s="235">
        <f>O148*H148</f>
        <v>0</v>
      </c>
      <c r="Q148" s="235">
        <v>0</v>
      </c>
      <c r="R148" s="235">
        <f>Q148*H148</f>
        <v>0</v>
      </c>
      <c r="S148" s="235">
        <v>0</v>
      </c>
      <c r="T148" s="236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7" t="s">
        <v>271</v>
      </c>
      <c r="AT148" s="237" t="s">
        <v>148</v>
      </c>
      <c r="AU148" s="237" t="s">
        <v>85</v>
      </c>
      <c r="AY148" s="17" t="s">
        <v>146</v>
      </c>
      <c r="BE148" s="238">
        <f>IF(N148="základní",J148,0)</f>
        <v>0</v>
      </c>
      <c r="BF148" s="238">
        <f>IF(N148="snížená",J148,0)</f>
        <v>0</v>
      </c>
      <c r="BG148" s="238">
        <f>IF(N148="zákl. přenesená",J148,0)</f>
        <v>0</v>
      </c>
      <c r="BH148" s="238">
        <f>IF(N148="sníž. přenesená",J148,0)</f>
        <v>0</v>
      </c>
      <c r="BI148" s="238">
        <f>IF(N148="nulová",J148,0)</f>
        <v>0</v>
      </c>
      <c r="BJ148" s="17" t="s">
        <v>83</v>
      </c>
      <c r="BK148" s="238">
        <f>ROUND(I148*H148,2)</f>
        <v>0</v>
      </c>
      <c r="BL148" s="17" t="s">
        <v>271</v>
      </c>
      <c r="BM148" s="237" t="s">
        <v>912</v>
      </c>
    </row>
    <row r="149" spans="1:65" s="2" customFormat="1" ht="33" customHeight="1">
      <c r="A149" s="38"/>
      <c r="B149" s="39"/>
      <c r="C149" s="226" t="s">
        <v>200</v>
      </c>
      <c r="D149" s="226" t="s">
        <v>148</v>
      </c>
      <c r="E149" s="227" t="s">
        <v>566</v>
      </c>
      <c r="F149" s="228" t="s">
        <v>567</v>
      </c>
      <c r="G149" s="229" t="s">
        <v>256</v>
      </c>
      <c r="H149" s="230">
        <v>1</v>
      </c>
      <c r="I149" s="231"/>
      <c r="J149" s="232">
        <f>ROUND(I149*H149,2)</f>
        <v>0</v>
      </c>
      <c r="K149" s="228" t="s">
        <v>152</v>
      </c>
      <c r="L149" s="44"/>
      <c r="M149" s="233" t="s">
        <v>1</v>
      </c>
      <c r="N149" s="234" t="s">
        <v>41</v>
      </c>
      <c r="O149" s="91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7" t="s">
        <v>271</v>
      </c>
      <c r="AT149" s="237" t="s">
        <v>148</v>
      </c>
      <c r="AU149" s="237" t="s">
        <v>85</v>
      </c>
      <c r="AY149" s="17" t="s">
        <v>146</v>
      </c>
      <c r="BE149" s="238">
        <f>IF(N149="základní",J149,0)</f>
        <v>0</v>
      </c>
      <c r="BF149" s="238">
        <f>IF(N149="snížená",J149,0)</f>
        <v>0</v>
      </c>
      <c r="BG149" s="238">
        <f>IF(N149="zákl. přenesená",J149,0)</f>
        <v>0</v>
      </c>
      <c r="BH149" s="238">
        <f>IF(N149="sníž. přenesená",J149,0)</f>
        <v>0</v>
      </c>
      <c r="BI149" s="238">
        <f>IF(N149="nulová",J149,0)</f>
        <v>0</v>
      </c>
      <c r="BJ149" s="17" t="s">
        <v>83</v>
      </c>
      <c r="BK149" s="238">
        <f>ROUND(I149*H149,2)</f>
        <v>0</v>
      </c>
      <c r="BL149" s="17" t="s">
        <v>271</v>
      </c>
      <c r="BM149" s="237" t="s">
        <v>913</v>
      </c>
    </row>
    <row r="150" spans="1:65" s="2" customFormat="1" ht="16.5" customHeight="1">
      <c r="A150" s="38"/>
      <c r="B150" s="39"/>
      <c r="C150" s="226" t="s">
        <v>206</v>
      </c>
      <c r="D150" s="226" t="s">
        <v>148</v>
      </c>
      <c r="E150" s="227" t="s">
        <v>569</v>
      </c>
      <c r="F150" s="228" t="s">
        <v>570</v>
      </c>
      <c r="G150" s="229" t="s">
        <v>256</v>
      </c>
      <c r="H150" s="230">
        <v>2</v>
      </c>
      <c r="I150" s="231"/>
      <c r="J150" s="232">
        <f>ROUND(I150*H150,2)</f>
        <v>0</v>
      </c>
      <c r="K150" s="228" t="s">
        <v>152</v>
      </c>
      <c r="L150" s="44"/>
      <c r="M150" s="233" t="s">
        <v>1</v>
      </c>
      <c r="N150" s="234" t="s">
        <v>41</v>
      </c>
      <c r="O150" s="91"/>
      <c r="P150" s="235">
        <f>O150*H150</f>
        <v>0</v>
      </c>
      <c r="Q150" s="235">
        <v>0</v>
      </c>
      <c r="R150" s="235">
        <f>Q150*H150</f>
        <v>0</v>
      </c>
      <c r="S150" s="235">
        <v>0</v>
      </c>
      <c r="T150" s="236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7" t="s">
        <v>271</v>
      </c>
      <c r="AT150" s="237" t="s">
        <v>148</v>
      </c>
      <c r="AU150" s="237" t="s">
        <v>85</v>
      </c>
      <c r="AY150" s="17" t="s">
        <v>146</v>
      </c>
      <c r="BE150" s="238">
        <f>IF(N150="základní",J150,0)</f>
        <v>0</v>
      </c>
      <c r="BF150" s="238">
        <f>IF(N150="snížená",J150,0)</f>
        <v>0</v>
      </c>
      <c r="BG150" s="238">
        <f>IF(N150="zákl. přenesená",J150,0)</f>
        <v>0</v>
      </c>
      <c r="BH150" s="238">
        <f>IF(N150="sníž. přenesená",J150,0)</f>
        <v>0</v>
      </c>
      <c r="BI150" s="238">
        <f>IF(N150="nulová",J150,0)</f>
        <v>0</v>
      </c>
      <c r="BJ150" s="17" t="s">
        <v>83</v>
      </c>
      <c r="BK150" s="238">
        <f>ROUND(I150*H150,2)</f>
        <v>0</v>
      </c>
      <c r="BL150" s="17" t="s">
        <v>271</v>
      </c>
      <c r="BM150" s="237" t="s">
        <v>914</v>
      </c>
    </row>
    <row r="151" spans="1:65" s="2" customFormat="1" ht="24.15" customHeight="1">
      <c r="A151" s="38"/>
      <c r="B151" s="39"/>
      <c r="C151" s="267" t="s">
        <v>210</v>
      </c>
      <c r="D151" s="267" t="s">
        <v>230</v>
      </c>
      <c r="E151" s="268" t="s">
        <v>840</v>
      </c>
      <c r="F151" s="269" t="s">
        <v>841</v>
      </c>
      <c r="G151" s="270" t="s">
        <v>256</v>
      </c>
      <c r="H151" s="271">
        <v>2</v>
      </c>
      <c r="I151" s="272"/>
      <c r="J151" s="273">
        <f>ROUND(I151*H151,2)</f>
        <v>0</v>
      </c>
      <c r="K151" s="269" t="s">
        <v>1</v>
      </c>
      <c r="L151" s="274"/>
      <c r="M151" s="275" t="s">
        <v>1</v>
      </c>
      <c r="N151" s="276" t="s">
        <v>41</v>
      </c>
      <c r="O151" s="91"/>
      <c r="P151" s="235">
        <f>O151*H151</f>
        <v>0</v>
      </c>
      <c r="Q151" s="235">
        <v>0</v>
      </c>
      <c r="R151" s="235">
        <f>Q151*H151</f>
        <v>0</v>
      </c>
      <c r="S151" s="235">
        <v>0</v>
      </c>
      <c r="T151" s="236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7" t="s">
        <v>531</v>
      </c>
      <c r="AT151" s="237" t="s">
        <v>230</v>
      </c>
      <c r="AU151" s="237" t="s">
        <v>85</v>
      </c>
      <c r="AY151" s="17" t="s">
        <v>146</v>
      </c>
      <c r="BE151" s="238">
        <f>IF(N151="základní",J151,0)</f>
        <v>0</v>
      </c>
      <c r="BF151" s="238">
        <f>IF(N151="snížená",J151,0)</f>
        <v>0</v>
      </c>
      <c r="BG151" s="238">
        <f>IF(N151="zákl. přenesená",J151,0)</f>
        <v>0</v>
      </c>
      <c r="BH151" s="238">
        <f>IF(N151="sníž. přenesená",J151,0)</f>
        <v>0</v>
      </c>
      <c r="BI151" s="238">
        <f>IF(N151="nulová",J151,0)</f>
        <v>0</v>
      </c>
      <c r="BJ151" s="17" t="s">
        <v>83</v>
      </c>
      <c r="BK151" s="238">
        <f>ROUND(I151*H151,2)</f>
        <v>0</v>
      </c>
      <c r="BL151" s="17" t="s">
        <v>271</v>
      </c>
      <c r="BM151" s="237" t="s">
        <v>915</v>
      </c>
    </row>
    <row r="152" spans="1:65" s="2" customFormat="1" ht="16.5" customHeight="1">
      <c r="A152" s="38"/>
      <c r="B152" s="39"/>
      <c r="C152" s="267" t="s">
        <v>266</v>
      </c>
      <c r="D152" s="267" t="s">
        <v>230</v>
      </c>
      <c r="E152" s="268" t="s">
        <v>575</v>
      </c>
      <c r="F152" s="269" t="s">
        <v>576</v>
      </c>
      <c r="G152" s="270" t="s">
        <v>256</v>
      </c>
      <c r="H152" s="271">
        <v>2</v>
      </c>
      <c r="I152" s="272"/>
      <c r="J152" s="273">
        <f>ROUND(I152*H152,2)</f>
        <v>0</v>
      </c>
      <c r="K152" s="269" t="s">
        <v>1</v>
      </c>
      <c r="L152" s="274"/>
      <c r="M152" s="275" t="s">
        <v>1</v>
      </c>
      <c r="N152" s="276" t="s">
        <v>41</v>
      </c>
      <c r="O152" s="91"/>
      <c r="P152" s="235">
        <f>O152*H152</f>
        <v>0</v>
      </c>
      <c r="Q152" s="235">
        <v>0</v>
      </c>
      <c r="R152" s="235">
        <f>Q152*H152</f>
        <v>0</v>
      </c>
      <c r="S152" s="235">
        <v>0</v>
      </c>
      <c r="T152" s="23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7" t="s">
        <v>531</v>
      </c>
      <c r="AT152" s="237" t="s">
        <v>230</v>
      </c>
      <c r="AU152" s="237" t="s">
        <v>85</v>
      </c>
      <c r="AY152" s="17" t="s">
        <v>146</v>
      </c>
      <c r="BE152" s="238">
        <f>IF(N152="základní",J152,0)</f>
        <v>0</v>
      </c>
      <c r="BF152" s="238">
        <f>IF(N152="snížená",J152,0)</f>
        <v>0</v>
      </c>
      <c r="BG152" s="238">
        <f>IF(N152="zákl. přenesená",J152,0)</f>
        <v>0</v>
      </c>
      <c r="BH152" s="238">
        <f>IF(N152="sníž. přenesená",J152,0)</f>
        <v>0</v>
      </c>
      <c r="BI152" s="238">
        <f>IF(N152="nulová",J152,0)</f>
        <v>0</v>
      </c>
      <c r="BJ152" s="17" t="s">
        <v>83</v>
      </c>
      <c r="BK152" s="238">
        <f>ROUND(I152*H152,2)</f>
        <v>0</v>
      </c>
      <c r="BL152" s="17" t="s">
        <v>271</v>
      </c>
      <c r="BM152" s="237" t="s">
        <v>916</v>
      </c>
    </row>
    <row r="153" spans="1:65" s="2" customFormat="1" ht="16.5" customHeight="1">
      <c r="A153" s="38"/>
      <c r="B153" s="39"/>
      <c r="C153" s="267" t="s">
        <v>8</v>
      </c>
      <c r="D153" s="267" t="s">
        <v>230</v>
      </c>
      <c r="E153" s="268" t="s">
        <v>578</v>
      </c>
      <c r="F153" s="269" t="s">
        <v>579</v>
      </c>
      <c r="G153" s="270" t="s">
        <v>256</v>
      </c>
      <c r="H153" s="271">
        <v>2</v>
      </c>
      <c r="I153" s="272"/>
      <c r="J153" s="273">
        <f>ROUND(I153*H153,2)</f>
        <v>0</v>
      </c>
      <c r="K153" s="269" t="s">
        <v>1</v>
      </c>
      <c r="L153" s="274"/>
      <c r="M153" s="275" t="s">
        <v>1</v>
      </c>
      <c r="N153" s="276" t="s">
        <v>41</v>
      </c>
      <c r="O153" s="91"/>
      <c r="P153" s="235">
        <f>O153*H153</f>
        <v>0</v>
      </c>
      <c r="Q153" s="235">
        <v>0</v>
      </c>
      <c r="R153" s="235">
        <f>Q153*H153</f>
        <v>0</v>
      </c>
      <c r="S153" s="235">
        <v>0</v>
      </c>
      <c r="T153" s="236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7" t="s">
        <v>531</v>
      </c>
      <c r="AT153" s="237" t="s">
        <v>230</v>
      </c>
      <c r="AU153" s="237" t="s">
        <v>85</v>
      </c>
      <c r="AY153" s="17" t="s">
        <v>146</v>
      </c>
      <c r="BE153" s="238">
        <f>IF(N153="základní",J153,0)</f>
        <v>0</v>
      </c>
      <c r="BF153" s="238">
        <f>IF(N153="snížená",J153,0)</f>
        <v>0</v>
      </c>
      <c r="BG153" s="238">
        <f>IF(N153="zákl. přenesená",J153,0)</f>
        <v>0</v>
      </c>
      <c r="BH153" s="238">
        <f>IF(N153="sníž. přenesená",J153,0)</f>
        <v>0</v>
      </c>
      <c r="BI153" s="238">
        <f>IF(N153="nulová",J153,0)</f>
        <v>0</v>
      </c>
      <c r="BJ153" s="17" t="s">
        <v>83</v>
      </c>
      <c r="BK153" s="238">
        <f>ROUND(I153*H153,2)</f>
        <v>0</v>
      </c>
      <c r="BL153" s="17" t="s">
        <v>271</v>
      </c>
      <c r="BM153" s="237" t="s">
        <v>917</v>
      </c>
    </row>
    <row r="154" spans="1:65" s="2" customFormat="1" ht="24.15" customHeight="1">
      <c r="A154" s="38"/>
      <c r="B154" s="39"/>
      <c r="C154" s="226" t="s">
        <v>271</v>
      </c>
      <c r="D154" s="226" t="s">
        <v>148</v>
      </c>
      <c r="E154" s="227" t="s">
        <v>588</v>
      </c>
      <c r="F154" s="228" t="s">
        <v>589</v>
      </c>
      <c r="G154" s="229" t="s">
        <v>178</v>
      </c>
      <c r="H154" s="230">
        <v>2</v>
      </c>
      <c r="I154" s="231"/>
      <c r="J154" s="232">
        <f>ROUND(I154*H154,2)</f>
        <v>0</v>
      </c>
      <c r="K154" s="228" t="s">
        <v>152</v>
      </c>
      <c r="L154" s="44"/>
      <c r="M154" s="233" t="s">
        <v>1</v>
      </c>
      <c r="N154" s="234" t="s">
        <v>41</v>
      </c>
      <c r="O154" s="91"/>
      <c r="P154" s="235">
        <f>O154*H154</f>
        <v>0</v>
      </c>
      <c r="Q154" s="235">
        <v>0</v>
      </c>
      <c r="R154" s="235">
        <f>Q154*H154</f>
        <v>0</v>
      </c>
      <c r="S154" s="235">
        <v>0</v>
      </c>
      <c r="T154" s="23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7" t="s">
        <v>271</v>
      </c>
      <c r="AT154" s="237" t="s">
        <v>148</v>
      </c>
      <c r="AU154" s="237" t="s">
        <v>85</v>
      </c>
      <c r="AY154" s="17" t="s">
        <v>146</v>
      </c>
      <c r="BE154" s="238">
        <f>IF(N154="základní",J154,0)</f>
        <v>0</v>
      </c>
      <c r="BF154" s="238">
        <f>IF(N154="snížená",J154,0)</f>
        <v>0</v>
      </c>
      <c r="BG154" s="238">
        <f>IF(N154="zákl. přenesená",J154,0)</f>
        <v>0</v>
      </c>
      <c r="BH154" s="238">
        <f>IF(N154="sníž. přenesená",J154,0)</f>
        <v>0</v>
      </c>
      <c r="BI154" s="238">
        <f>IF(N154="nulová",J154,0)</f>
        <v>0</v>
      </c>
      <c r="BJ154" s="17" t="s">
        <v>83</v>
      </c>
      <c r="BK154" s="238">
        <f>ROUND(I154*H154,2)</f>
        <v>0</v>
      </c>
      <c r="BL154" s="17" t="s">
        <v>271</v>
      </c>
      <c r="BM154" s="237" t="s">
        <v>918</v>
      </c>
    </row>
    <row r="155" spans="1:65" s="2" customFormat="1" ht="16.5" customHeight="1">
      <c r="A155" s="38"/>
      <c r="B155" s="39"/>
      <c r="C155" s="267" t="s">
        <v>273</v>
      </c>
      <c r="D155" s="267" t="s">
        <v>230</v>
      </c>
      <c r="E155" s="268" t="s">
        <v>591</v>
      </c>
      <c r="F155" s="269" t="s">
        <v>592</v>
      </c>
      <c r="G155" s="270" t="s">
        <v>586</v>
      </c>
      <c r="H155" s="271">
        <v>0.2</v>
      </c>
      <c r="I155" s="272"/>
      <c r="J155" s="273">
        <f>ROUND(I155*H155,2)</f>
        <v>0</v>
      </c>
      <c r="K155" s="269" t="s">
        <v>152</v>
      </c>
      <c r="L155" s="274"/>
      <c r="M155" s="275" t="s">
        <v>1</v>
      </c>
      <c r="N155" s="276" t="s">
        <v>41</v>
      </c>
      <c r="O155" s="91"/>
      <c r="P155" s="235">
        <f>O155*H155</f>
        <v>0</v>
      </c>
      <c r="Q155" s="235">
        <v>0.001</v>
      </c>
      <c r="R155" s="235">
        <f>Q155*H155</f>
        <v>0.0002</v>
      </c>
      <c r="S155" s="235">
        <v>0</v>
      </c>
      <c r="T155" s="23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7" t="s">
        <v>531</v>
      </c>
      <c r="AT155" s="237" t="s">
        <v>230</v>
      </c>
      <c r="AU155" s="237" t="s">
        <v>85</v>
      </c>
      <c r="AY155" s="17" t="s">
        <v>146</v>
      </c>
      <c r="BE155" s="238">
        <f>IF(N155="základní",J155,0)</f>
        <v>0</v>
      </c>
      <c r="BF155" s="238">
        <f>IF(N155="snížená",J155,0)</f>
        <v>0</v>
      </c>
      <c r="BG155" s="238">
        <f>IF(N155="zákl. přenesená",J155,0)</f>
        <v>0</v>
      </c>
      <c r="BH155" s="238">
        <f>IF(N155="sníž. přenesená",J155,0)</f>
        <v>0</v>
      </c>
      <c r="BI155" s="238">
        <f>IF(N155="nulová",J155,0)</f>
        <v>0</v>
      </c>
      <c r="BJ155" s="17" t="s">
        <v>83</v>
      </c>
      <c r="BK155" s="238">
        <f>ROUND(I155*H155,2)</f>
        <v>0</v>
      </c>
      <c r="BL155" s="17" t="s">
        <v>271</v>
      </c>
      <c r="BM155" s="237" t="s">
        <v>919</v>
      </c>
    </row>
    <row r="156" spans="1:65" s="2" customFormat="1" ht="16.5" customHeight="1">
      <c r="A156" s="38"/>
      <c r="B156" s="39"/>
      <c r="C156" s="226" t="s">
        <v>277</v>
      </c>
      <c r="D156" s="226" t="s">
        <v>148</v>
      </c>
      <c r="E156" s="227" t="s">
        <v>594</v>
      </c>
      <c r="F156" s="228" t="s">
        <v>595</v>
      </c>
      <c r="G156" s="229" t="s">
        <v>256</v>
      </c>
      <c r="H156" s="230">
        <v>2</v>
      </c>
      <c r="I156" s="231"/>
      <c r="J156" s="232">
        <f>ROUND(I156*H156,2)</f>
        <v>0</v>
      </c>
      <c r="K156" s="228" t="s">
        <v>152</v>
      </c>
      <c r="L156" s="44"/>
      <c r="M156" s="233" t="s">
        <v>1</v>
      </c>
      <c r="N156" s="234" t="s">
        <v>41</v>
      </c>
      <c r="O156" s="91"/>
      <c r="P156" s="235">
        <f>O156*H156</f>
        <v>0</v>
      </c>
      <c r="Q156" s="235">
        <v>0</v>
      </c>
      <c r="R156" s="235">
        <f>Q156*H156</f>
        <v>0</v>
      </c>
      <c r="S156" s="235">
        <v>0</v>
      </c>
      <c r="T156" s="236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7" t="s">
        <v>271</v>
      </c>
      <c r="AT156" s="237" t="s">
        <v>148</v>
      </c>
      <c r="AU156" s="237" t="s">
        <v>85</v>
      </c>
      <c r="AY156" s="17" t="s">
        <v>146</v>
      </c>
      <c r="BE156" s="238">
        <f>IF(N156="základní",J156,0)</f>
        <v>0</v>
      </c>
      <c r="BF156" s="238">
        <f>IF(N156="snížená",J156,0)</f>
        <v>0</v>
      </c>
      <c r="BG156" s="238">
        <f>IF(N156="zákl. přenesená",J156,0)</f>
        <v>0</v>
      </c>
      <c r="BH156" s="238">
        <f>IF(N156="sníž. přenesená",J156,0)</f>
        <v>0</v>
      </c>
      <c r="BI156" s="238">
        <f>IF(N156="nulová",J156,0)</f>
        <v>0</v>
      </c>
      <c r="BJ156" s="17" t="s">
        <v>83</v>
      </c>
      <c r="BK156" s="238">
        <f>ROUND(I156*H156,2)</f>
        <v>0</v>
      </c>
      <c r="BL156" s="17" t="s">
        <v>271</v>
      </c>
      <c r="BM156" s="237" t="s">
        <v>920</v>
      </c>
    </row>
    <row r="157" spans="1:65" s="2" customFormat="1" ht="16.5" customHeight="1">
      <c r="A157" s="38"/>
      <c r="B157" s="39"/>
      <c r="C157" s="267" t="s">
        <v>281</v>
      </c>
      <c r="D157" s="267" t="s">
        <v>230</v>
      </c>
      <c r="E157" s="268" t="s">
        <v>597</v>
      </c>
      <c r="F157" s="269" t="s">
        <v>598</v>
      </c>
      <c r="G157" s="270" t="s">
        <v>256</v>
      </c>
      <c r="H157" s="271">
        <v>2</v>
      </c>
      <c r="I157" s="272"/>
      <c r="J157" s="273">
        <f>ROUND(I157*H157,2)</f>
        <v>0</v>
      </c>
      <c r="K157" s="269" t="s">
        <v>1</v>
      </c>
      <c r="L157" s="274"/>
      <c r="M157" s="275" t="s">
        <v>1</v>
      </c>
      <c r="N157" s="276" t="s">
        <v>41</v>
      </c>
      <c r="O157" s="91"/>
      <c r="P157" s="235">
        <f>O157*H157</f>
        <v>0</v>
      </c>
      <c r="Q157" s="235">
        <v>0</v>
      </c>
      <c r="R157" s="235">
        <f>Q157*H157</f>
        <v>0</v>
      </c>
      <c r="S157" s="235">
        <v>0</v>
      </c>
      <c r="T157" s="236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7" t="s">
        <v>531</v>
      </c>
      <c r="AT157" s="237" t="s">
        <v>230</v>
      </c>
      <c r="AU157" s="237" t="s">
        <v>85</v>
      </c>
      <c r="AY157" s="17" t="s">
        <v>146</v>
      </c>
      <c r="BE157" s="238">
        <f>IF(N157="základní",J157,0)</f>
        <v>0</v>
      </c>
      <c r="BF157" s="238">
        <f>IF(N157="snížená",J157,0)</f>
        <v>0</v>
      </c>
      <c r="BG157" s="238">
        <f>IF(N157="zákl. přenesená",J157,0)</f>
        <v>0</v>
      </c>
      <c r="BH157" s="238">
        <f>IF(N157="sníž. přenesená",J157,0)</f>
        <v>0</v>
      </c>
      <c r="BI157" s="238">
        <f>IF(N157="nulová",J157,0)</f>
        <v>0</v>
      </c>
      <c r="BJ157" s="17" t="s">
        <v>83</v>
      </c>
      <c r="BK157" s="238">
        <f>ROUND(I157*H157,2)</f>
        <v>0</v>
      </c>
      <c r="BL157" s="17" t="s">
        <v>271</v>
      </c>
      <c r="BM157" s="237" t="s">
        <v>921</v>
      </c>
    </row>
    <row r="158" spans="1:65" s="2" customFormat="1" ht="16.5" customHeight="1">
      <c r="A158" s="38"/>
      <c r="B158" s="39"/>
      <c r="C158" s="226" t="s">
        <v>285</v>
      </c>
      <c r="D158" s="226" t="s">
        <v>148</v>
      </c>
      <c r="E158" s="227" t="s">
        <v>603</v>
      </c>
      <c r="F158" s="228" t="s">
        <v>604</v>
      </c>
      <c r="G158" s="229" t="s">
        <v>605</v>
      </c>
      <c r="H158" s="230">
        <v>1</v>
      </c>
      <c r="I158" s="231"/>
      <c r="J158" s="232">
        <f>ROUND(I158*H158,2)</f>
        <v>0</v>
      </c>
      <c r="K158" s="228" t="s">
        <v>152</v>
      </c>
      <c r="L158" s="44"/>
      <c r="M158" s="233" t="s">
        <v>1</v>
      </c>
      <c r="N158" s="234" t="s">
        <v>41</v>
      </c>
      <c r="O158" s="91"/>
      <c r="P158" s="235">
        <f>O158*H158</f>
        <v>0</v>
      </c>
      <c r="Q158" s="235">
        <v>0</v>
      </c>
      <c r="R158" s="235">
        <f>Q158*H158</f>
        <v>0</v>
      </c>
      <c r="S158" s="235">
        <v>0</v>
      </c>
      <c r="T158" s="23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7" t="s">
        <v>271</v>
      </c>
      <c r="AT158" s="237" t="s">
        <v>148</v>
      </c>
      <c r="AU158" s="237" t="s">
        <v>85</v>
      </c>
      <c r="AY158" s="17" t="s">
        <v>146</v>
      </c>
      <c r="BE158" s="238">
        <f>IF(N158="základní",J158,0)</f>
        <v>0</v>
      </c>
      <c r="BF158" s="238">
        <f>IF(N158="snížená",J158,0)</f>
        <v>0</v>
      </c>
      <c r="BG158" s="238">
        <f>IF(N158="zákl. přenesená",J158,0)</f>
        <v>0</v>
      </c>
      <c r="BH158" s="238">
        <f>IF(N158="sníž. přenesená",J158,0)</f>
        <v>0</v>
      </c>
      <c r="BI158" s="238">
        <f>IF(N158="nulová",J158,0)</f>
        <v>0</v>
      </c>
      <c r="BJ158" s="17" t="s">
        <v>83</v>
      </c>
      <c r="BK158" s="238">
        <f>ROUND(I158*H158,2)</f>
        <v>0</v>
      </c>
      <c r="BL158" s="17" t="s">
        <v>271</v>
      </c>
      <c r="BM158" s="237" t="s">
        <v>922</v>
      </c>
    </row>
    <row r="159" spans="1:63" s="12" customFormat="1" ht="22.8" customHeight="1">
      <c r="A159" s="12"/>
      <c r="B159" s="210"/>
      <c r="C159" s="211"/>
      <c r="D159" s="212" t="s">
        <v>75</v>
      </c>
      <c r="E159" s="224" t="s">
        <v>610</v>
      </c>
      <c r="F159" s="224" t="s">
        <v>611</v>
      </c>
      <c r="G159" s="211"/>
      <c r="H159" s="211"/>
      <c r="I159" s="214"/>
      <c r="J159" s="225">
        <f>BK159</f>
        <v>0</v>
      </c>
      <c r="K159" s="211"/>
      <c r="L159" s="216"/>
      <c r="M159" s="217"/>
      <c r="N159" s="218"/>
      <c r="O159" s="218"/>
      <c r="P159" s="219">
        <f>SUM(P160:P161)</f>
        <v>0</v>
      </c>
      <c r="Q159" s="218"/>
      <c r="R159" s="219">
        <f>SUM(R160:R161)</f>
        <v>0</v>
      </c>
      <c r="S159" s="218"/>
      <c r="T159" s="220">
        <f>SUM(T160:T161)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1" t="s">
        <v>85</v>
      </c>
      <c r="AT159" s="222" t="s">
        <v>75</v>
      </c>
      <c r="AU159" s="222" t="s">
        <v>83</v>
      </c>
      <c r="AY159" s="221" t="s">
        <v>146</v>
      </c>
      <c r="BK159" s="223">
        <f>SUM(BK160:BK161)</f>
        <v>0</v>
      </c>
    </row>
    <row r="160" spans="1:65" s="2" customFormat="1" ht="16.5" customHeight="1">
      <c r="A160" s="38"/>
      <c r="B160" s="39"/>
      <c r="C160" s="226" t="s">
        <v>7</v>
      </c>
      <c r="D160" s="226" t="s">
        <v>148</v>
      </c>
      <c r="E160" s="227" t="s">
        <v>612</v>
      </c>
      <c r="F160" s="228" t="s">
        <v>613</v>
      </c>
      <c r="G160" s="229" t="s">
        <v>256</v>
      </c>
      <c r="H160" s="230">
        <v>1</v>
      </c>
      <c r="I160" s="231"/>
      <c r="J160" s="232">
        <f>ROUND(I160*H160,2)</f>
        <v>0</v>
      </c>
      <c r="K160" s="228" t="s">
        <v>1</v>
      </c>
      <c r="L160" s="44"/>
      <c r="M160" s="233" t="s">
        <v>1</v>
      </c>
      <c r="N160" s="234" t="s">
        <v>41</v>
      </c>
      <c r="O160" s="91"/>
      <c r="P160" s="235">
        <f>O160*H160</f>
        <v>0</v>
      </c>
      <c r="Q160" s="235">
        <v>0</v>
      </c>
      <c r="R160" s="235">
        <f>Q160*H160</f>
        <v>0</v>
      </c>
      <c r="S160" s="235">
        <v>0</v>
      </c>
      <c r="T160" s="236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7" t="s">
        <v>271</v>
      </c>
      <c r="AT160" s="237" t="s">
        <v>148</v>
      </c>
      <c r="AU160" s="237" t="s">
        <v>85</v>
      </c>
      <c r="AY160" s="17" t="s">
        <v>146</v>
      </c>
      <c r="BE160" s="238">
        <f>IF(N160="základní",J160,0)</f>
        <v>0</v>
      </c>
      <c r="BF160" s="238">
        <f>IF(N160="snížená",J160,0)</f>
        <v>0</v>
      </c>
      <c r="BG160" s="238">
        <f>IF(N160="zákl. přenesená",J160,0)</f>
        <v>0</v>
      </c>
      <c r="BH160" s="238">
        <f>IF(N160="sníž. přenesená",J160,0)</f>
        <v>0</v>
      </c>
      <c r="BI160" s="238">
        <f>IF(N160="nulová",J160,0)</f>
        <v>0</v>
      </c>
      <c r="BJ160" s="17" t="s">
        <v>83</v>
      </c>
      <c r="BK160" s="238">
        <f>ROUND(I160*H160,2)</f>
        <v>0</v>
      </c>
      <c r="BL160" s="17" t="s">
        <v>271</v>
      </c>
      <c r="BM160" s="237" t="s">
        <v>923</v>
      </c>
    </row>
    <row r="161" spans="1:65" s="2" customFormat="1" ht="16.5" customHeight="1">
      <c r="A161" s="38"/>
      <c r="B161" s="39"/>
      <c r="C161" s="226" t="s">
        <v>378</v>
      </c>
      <c r="D161" s="226" t="s">
        <v>148</v>
      </c>
      <c r="E161" s="227" t="s">
        <v>615</v>
      </c>
      <c r="F161" s="228" t="s">
        <v>616</v>
      </c>
      <c r="G161" s="229" t="s">
        <v>256</v>
      </c>
      <c r="H161" s="230">
        <v>1</v>
      </c>
      <c r="I161" s="231"/>
      <c r="J161" s="232">
        <f>ROUND(I161*H161,2)</f>
        <v>0</v>
      </c>
      <c r="K161" s="228" t="s">
        <v>1</v>
      </c>
      <c r="L161" s="44"/>
      <c r="M161" s="233" t="s">
        <v>1</v>
      </c>
      <c r="N161" s="234" t="s">
        <v>41</v>
      </c>
      <c r="O161" s="91"/>
      <c r="P161" s="235">
        <f>O161*H161</f>
        <v>0</v>
      </c>
      <c r="Q161" s="235">
        <v>0</v>
      </c>
      <c r="R161" s="235">
        <f>Q161*H161</f>
        <v>0</v>
      </c>
      <c r="S161" s="235">
        <v>0</v>
      </c>
      <c r="T161" s="236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7" t="s">
        <v>271</v>
      </c>
      <c r="AT161" s="237" t="s">
        <v>148</v>
      </c>
      <c r="AU161" s="237" t="s">
        <v>85</v>
      </c>
      <c r="AY161" s="17" t="s">
        <v>146</v>
      </c>
      <c r="BE161" s="238">
        <f>IF(N161="základní",J161,0)</f>
        <v>0</v>
      </c>
      <c r="BF161" s="238">
        <f>IF(N161="snížená",J161,0)</f>
        <v>0</v>
      </c>
      <c r="BG161" s="238">
        <f>IF(N161="zákl. přenesená",J161,0)</f>
        <v>0</v>
      </c>
      <c r="BH161" s="238">
        <f>IF(N161="sníž. přenesená",J161,0)</f>
        <v>0</v>
      </c>
      <c r="BI161" s="238">
        <f>IF(N161="nulová",J161,0)</f>
        <v>0</v>
      </c>
      <c r="BJ161" s="17" t="s">
        <v>83</v>
      </c>
      <c r="BK161" s="238">
        <f>ROUND(I161*H161,2)</f>
        <v>0</v>
      </c>
      <c r="BL161" s="17" t="s">
        <v>271</v>
      </c>
      <c r="BM161" s="237" t="s">
        <v>924</v>
      </c>
    </row>
    <row r="162" spans="1:63" s="12" customFormat="1" ht="25.9" customHeight="1">
      <c r="A162" s="12"/>
      <c r="B162" s="210"/>
      <c r="C162" s="211"/>
      <c r="D162" s="212" t="s">
        <v>75</v>
      </c>
      <c r="E162" s="213" t="s">
        <v>230</v>
      </c>
      <c r="F162" s="213" t="s">
        <v>618</v>
      </c>
      <c r="G162" s="211"/>
      <c r="H162" s="211"/>
      <c r="I162" s="214"/>
      <c r="J162" s="215">
        <f>BK162</f>
        <v>0</v>
      </c>
      <c r="K162" s="211"/>
      <c r="L162" s="216"/>
      <c r="M162" s="217"/>
      <c r="N162" s="218"/>
      <c r="O162" s="218"/>
      <c r="P162" s="219">
        <f>P163+P173</f>
        <v>0</v>
      </c>
      <c r="Q162" s="218"/>
      <c r="R162" s="219">
        <f>R163+R173</f>
        <v>0.0053248</v>
      </c>
      <c r="S162" s="218"/>
      <c r="T162" s="220">
        <f>T163+T173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21" t="s">
        <v>158</v>
      </c>
      <c r="AT162" s="222" t="s">
        <v>75</v>
      </c>
      <c r="AU162" s="222" t="s">
        <v>76</v>
      </c>
      <c r="AY162" s="221" t="s">
        <v>146</v>
      </c>
      <c r="BK162" s="223">
        <f>BK163+BK173</f>
        <v>0</v>
      </c>
    </row>
    <row r="163" spans="1:63" s="12" customFormat="1" ht="22.8" customHeight="1">
      <c r="A163" s="12"/>
      <c r="B163" s="210"/>
      <c r="C163" s="211"/>
      <c r="D163" s="212" t="s">
        <v>75</v>
      </c>
      <c r="E163" s="224" t="s">
        <v>619</v>
      </c>
      <c r="F163" s="224" t="s">
        <v>620</v>
      </c>
      <c r="G163" s="211"/>
      <c r="H163" s="211"/>
      <c r="I163" s="214"/>
      <c r="J163" s="225">
        <f>BK163</f>
        <v>0</v>
      </c>
      <c r="K163" s="211"/>
      <c r="L163" s="216"/>
      <c r="M163" s="217"/>
      <c r="N163" s="218"/>
      <c r="O163" s="218"/>
      <c r="P163" s="219">
        <f>SUM(P164:P172)</f>
        <v>0</v>
      </c>
      <c r="Q163" s="218"/>
      <c r="R163" s="219">
        <f>SUM(R164:R172)</f>
        <v>0.005</v>
      </c>
      <c r="S163" s="218"/>
      <c r="T163" s="220">
        <f>SUM(T164:T172)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21" t="s">
        <v>158</v>
      </c>
      <c r="AT163" s="222" t="s">
        <v>75</v>
      </c>
      <c r="AU163" s="222" t="s">
        <v>83</v>
      </c>
      <c r="AY163" s="221" t="s">
        <v>146</v>
      </c>
      <c r="BK163" s="223">
        <f>SUM(BK164:BK172)</f>
        <v>0</v>
      </c>
    </row>
    <row r="164" spans="1:65" s="2" customFormat="1" ht="24.15" customHeight="1">
      <c r="A164" s="38"/>
      <c r="B164" s="39"/>
      <c r="C164" s="226" t="s">
        <v>382</v>
      </c>
      <c r="D164" s="226" t="s">
        <v>148</v>
      </c>
      <c r="E164" s="227" t="s">
        <v>925</v>
      </c>
      <c r="F164" s="228" t="s">
        <v>926</v>
      </c>
      <c r="G164" s="229" t="s">
        <v>256</v>
      </c>
      <c r="H164" s="230">
        <v>1</v>
      </c>
      <c r="I164" s="231"/>
      <c r="J164" s="232">
        <f>ROUND(I164*H164,2)</f>
        <v>0</v>
      </c>
      <c r="K164" s="228" t="s">
        <v>152</v>
      </c>
      <c r="L164" s="44"/>
      <c r="M164" s="233" t="s">
        <v>1</v>
      </c>
      <c r="N164" s="234" t="s">
        <v>41</v>
      </c>
      <c r="O164" s="91"/>
      <c r="P164" s="235">
        <f>O164*H164</f>
        <v>0</v>
      </c>
      <c r="Q164" s="235">
        <v>0</v>
      </c>
      <c r="R164" s="235">
        <f>Q164*H164</f>
        <v>0</v>
      </c>
      <c r="S164" s="235">
        <v>0</v>
      </c>
      <c r="T164" s="236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7" t="s">
        <v>623</v>
      </c>
      <c r="AT164" s="237" t="s">
        <v>148</v>
      </c>
      <c r="AU164" s="237" t="s">
        <v>85</v>
      </c>
      <c r="AY164" s="17" t="s">
        <v>146</v>
      </c>
      <c r="BE164" s="238">
        <f>IF(N164="základní",J164,0)</f>
        <v>0</v>
      </c>
      <c r="BF164" s="238">
        <f>IF(N164="snížená",J164,0)</f>
        <v>0</v>
      </c>
      <c r="BG164" s="238">
        <f>IF(N164="zákl. přenesená",J164,0)</f>
        <v>0</v>
      </c>
      <c r="BH164" s="238">
        <f>IF(N164="sníž. přenesená",J164,0)</f>
        <v>0</v>
      </c>
      <c r="BI164" s="238">
        <f>IF(N164="nulová",J164,0)</f>
        <v>0</v>
      </c>
      <c r="BJ164" s="17" t="s">
        <v>83</v>
      </c>
      <c r="BK164" s="238">
        <f>ROUND(I164*H164,2)</f>
        <v>0</v>
      </c>
      <c r="BL164" s="17" t="s">
        <v>623</v>
      </c>
      <c r="BM164" s="237" t="s">
        <v>927</v>
      </c>
    </row>
    <row r="165" spans="1:65" s="2" customFormat="1" ht="37.8" customHeight="1">
      <c r="A165" s="38"/>
      <c r="B165" s="39"/>
      <c r="C165" s="267" t="s">
        <v>386</v>
      </c>
      <c r="D165" s="267" t="s">
        <v>230</v>
      </c>
      <c r="E165" s="268" t="s">
        <v>928</v>
      </c>
      <c r="F165" s="269" t="s">
        <v>929</v>
      </c>
      <c r="G165" s="270" t="s">
        <v>256</v>
      </c>
      <c r="H165" s="271">
        <v>1</v>
      </c>
      <c r="I165" s="272"/>
      <c r="J165" s="273">
        <f>ROUND(I165*H165,2)</f>
        <v>0</v>
      </c>
      <c r="K165" s="269" t="s">
        <v>152</v>
      </c>
      <c r="L165" s="274"/>
      <c r="M165" s="275" t="s">
        <v>1</v>
      </c>
      <c r="N165" s="276" t="s">
        <v>41</v>
      </c>
      <c r="O165" s="91"/>
      <c r="P165" s="235">
        <f>O165*H165</f>
        <v>0</v>
      </c>
      <c r="Q165" s="235">
        <v>0.005</v>
      </c>
      <c r="R165" s="235">
        <f>Q165*H165</f>
        <v>0.005</v>
      </c>
      <c r="S165" s="235">
        <v>0</v>
      </c>
      <c r="T165" s="236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7" t="s">
        <v>707</v>
      </c>
      <c r="AT165" s="237" t="s">
        <v>230</v>
      </c>
      <c r="AU165" s="237" t="s">
        <v>85</v>
      </c>
      <c r="AY165" s="17" t="s">
        <v>146</v>
      </c>
      <c r="BE165" s="238">
        <f>IF(N165="základní",J165,0)</f>
        <v>0</v>
      </c>
      <c r="BF165" s="238">
        <f>IF(N165="snížená",J165,0)</f>
        <v>0</v>
      </c>
      <c r="BG165" s="238">
        <f>IF(N165="zákl. přenesená",J165,0)</f>
        <v>0</v>
      </c>
      <c r="BH165" s="238">
        <f>IF(N165="sníž. přenesená",J165,0)</f>
        <v>0</v>
      </c>
      <c r="BI165" s="238">
        <f>IF(N165="nulová",J165,0)</f>
        <v>0</v>
      </c>
      <c r="BJ165" s="17" t="s">
        <v>83</v>
      </c>
      <c r="BK165" s="238">
        <f>ROUND(I165*H165,2)</f>
        <v>0</v>
      </c>
      <c r="BL165" s="17" t="s">
        <v>707</v>
      </c>
      <c r="BM165" s="237" t="s">
        <v>930</v>
      </c>
    </row>
    <row r="166" spans="1:65" s="2" customFormat="1" ht="16.5" customHeight="1">
      <c r="A166" s="38"/>
      <c r="B166" s="39"/>
      <c r="C166" s="226" t="s">
        <v>392</v>
      </c>
      <c r="D166" s="226" t="s">
        <v>148</v>
      </c>
      <c r="E166" s="227" t="s">
        <v>621</v>
      </c>
      <c r="F166" s="228" t="s">
        <v>622</v>
      </c>
      <c r="G166" s="229" t="s">
        <v>256</v>
      </c>
      <c r="H166" s="230">
        <v>2</v>
      </c>
      <c r="I166" s="231"/>
      <c r="J166" s="232">
        <f>ROUND(I166*H166,2)</f>
        <v>0</v>
      </c>
      <c r="K166" s="228" t="s">
        <v>152</v>
      </c>
      <c r="L166" s="44"/>
      <c r="M166" s="233" t="s">
        <v>1</v>
      </c>
      <c r="N166" s="234" t="s">
        <v>41</v>
      </c>
      <c r="O166" s="91"/>
      <c r="P166" s="235">
        <f>O166*H166</f>
        <v>0</v>
      </c>
      <c r="Q166" s="235">
        <v>0</v>
      </c>
      <c r="R166" s="235">
        <f>Q166*H166</f>
        <v>0</v>
      </c>
      <c r="S166" s="235">
        <v>0</v>
      </c>
      <c r="T166" s="236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7" t="s">
        <v>623</v>
      </c>
      <c r="AT166" s="237" t="s">
        <v>148</v>
      </c>
      <c r="AU166" s="237" t="s">
        <v>85</v>
      </c>
      <c r="AY166" s="17" t="s">
        <v>146</v>
      </c>
      <c r="BE166" s="238">
        <f>IF(N166="základní",J166,0)</f>
        <v>0</v>
      </c>
      <c r="BF166" s="238">
        <f>IF(N166="snížená",J166,0)</f>
        <v>0</v>
      </c>
      <c r="BG166" s="238">
        <f>IF(N166="zákl. přenesená",J166,0)</f>
        <v>0</v>
      </c>
      <c r="BH166" s="238">
        <f>IF(N166="sníž. přenesená",J166,0)</f>
        <v>0</v>
      </c>
      <c r="BI166" s="238">
        <f>IF(N166="nulová",J166,0)</f>
        <v>0</v>
      </c>
      <c r="BJ166" s="17" t="s">
        <v>83</v>
      </c>
      <c r="BK166" s="238">
        <f>ROUND(I166*H166,2)</f>
        <v>0</v>
      </c>
      <c r="BL166" s="17" t="s">
        <v>623</v>
      </c>
      <c r="BM166" s="237" t="s">
        <v>931</v>
      </c>
    </row>
    <row r="167" spans="1:65" s="2" customFormat="1" ht="24.15" customHeight="1">
      <c r="A167" s="38"/>
      <c r="B167" s="39"/>
      <c r="C167" s="226" t="s">
        <v>396</v>
      </c>
      <c r="D167" s="226" t="s">
        <v>148</v>
      </c>
      <c r="E167" s="227" t="s">
        <v>858</v>
      </c>
      <c r="F167" s="228" t="s">
        <v>859</v>
      </c>
      <c r="G167" s="229" t="s">
        <v>256</v>
      </c>
      <c r="H167" s="230">
        <v>2</v>
      </c>
      <c r="I167" s="231"/>
      <c r="J167" s="232">
        <f>ROUND(I167*H167,2)</f>
        <v>0</v>
      </c>
      <c r="K167" s="228" t="s">
        <v>152</v>
      </c>
      <c r="L167" s="44"/>
      <c r="M167" s="233" t="s">
        <v>1</v>
      </c>
      <c r="N167" s="234" t="s">
        <v>41</v>
      </c>
      <c r="O167" s="91"/>
      <c r="P167" s="235">
        <f>O167*H167</f>
        <v>0</v>
      </c>
      <c r="Q167" s="235">
        <v>0</v>
      </c>
      <c r="R167" s="235">
        <f>Q167*H167</f>
        <v>0</v>
      </c>
      <c r="S167" s="235">
        <v>0</v>
      </c>
      <c r="T167" s="236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7" t="s">
        <v>623</v>
      </c>
      <c r="AT167" s="237" t="s">
        <v>148</v>
      </c>
      <c r="AU167" s="237" t="s">
        <v>85</v>
      </c>
      <c r="AY167" s="17" t="s">
        <v>146</v>
      </c>
      <c r="BE167" s="238">
        <f>IF(N167="základní",J167,0)</f>
        <v>0</v>
      </c>
      <c r="BF167" s="238">
        <f>IF(N167="snížená",J167,0)</f>
        <v>0</v>
      </c>
      <c r="BG167" s="238">
        <f>IF(N167="zákl. přenesená",J167,0)</f>
        <v>0</v>
      </c>
      <c r="BH167" s="238">
        <f>IF(N167="sníž. přenesená",J167,0)</f>
        <v>0</v>
      </c>
      <c r="BI167" s="238">
        <f>IF(N167="nulová",J167,0)</f>
        <v>0</v>
      </c>
      <c r="BJ167" s="17" t="s">
        <v>83</v>
      </c>
      <c r="BK167" s="238">
        <f>ROUND(I167*H167,2)</f>
        <v>0</v>
      </c>
      <c r="BL167" s="17" t="s">
        <v>623</v>
      </c>
      <c r="BM167" s="237" t="s">
        <v>932</v>
      </c>
    </row>
    <row r="168" spans="1:65" s="2" customFormat="1" ht="62.7" customHeight="1">
      <c r="A168" s="38"/>
      <c r="B168" s="39"/>
      <c r="C168" s="267" t="s">
        <v>400</v>
      </c>
      <c r="D168" s="267" t="s">
        <v>230</v>
      </c>
      <c r="E168" s="268" t="s">
        <v>861</v>
      </c>
      <c r="F168" s="269" t="s">
        <v>862</v>
      </c>
      <c r="G168" s="270" t="s">
        <v>256</v>
      </c>
      <c r="H168" s="271">
        <v>2</v>
      </c>
      <c r="I168" s="272"/>
      <c r="J168" s="273">
        <f>ROUND(I168*H168,2)</f>
        <v>0</v>
      </c>
      <c r="K168" s="269" t="s">
        <v>1</v>
      </c>
      <c r="L168" s="274"/>
      <c r="M168" s="275" t="s">
        <v>1</v>
      </c>
      <c r="N168" s="276" t="s">
        <v>41</v>
      </c>
      <c r="O168" s="91"/>
      <c r="P168" s="235">
        <f>O168*H168</f>
        <v>0</v>
      </c>
      <c r="Q168" s="235">
        <v>0</v>
      </c>
      <c r="R168" s="235">
        <f>Q168*H168</f>
        <v>0</v>
      </c>
      <c r="S168" s="235">
        <v>0</v>
      </c>
      <c r="T168" s="23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7" t="s">
        <v>531</v>
      </c>
      <c r="AT168" s="237" t="s">
        <v>230</v>
      </c>
      <c r="AU168" s="237" t="s">
        <v>85</v>
      </c>
      <c r="AY168" s="17" t="s">
        <v>146</v>
      </c>
      <c r="BE168" s="238">
        <f>IF(N168="základní",J168,0)</f>
        <v>0</v>
      </c>
      <c r="BF168" s="238">
        <f>IF(N168="snížená",J168,0)</f>
        <v>0</v>
      </c>
      <c r="BG168" s="238">
        <f>IF(N168="zákl. přenesená",J168,0)</f>
        <v>0</v>
      </c>
      <c r="BH168" s="238">
        <f>IF(N168="sníž. přenesená",J168,0)</f>
        <v>0</v>
      </c>
      <c r="BI168" s="238">
        <f>IF(N168="nulová",J168,0)</f>
        <v>0</v>
      </c>
      <c r="BJ168" s="17" t="s">
        <v>83</v>
      </c>
      <c r="BK168" s="238">
        <f>ROUND(I168*H168,2)</f>
        <v>0</v>
      </c>
      <c r="BL168" s="17" t="s">
        <v>271</v>
      </c>
      <c r="BM168" s="237" t="s">
        <v>933</v>
      </c>
    </row>
    <row r="169" spans="1:65" s="2" customFormat="1" ht="24.15" customHeight="1">
      <c r="A169" s="38"/>
      <c r="B169" s="39"/>
      <c r="C169" s="267" t="s">
        <v>404</v>
      </c>
      <c r="D169" s="267" t="s">
        <v>230</v>
      </c>
      <c r="E169" s="268" t="s">
        <v>864</v>
      </c>
      <c r="F169" s="269" t="s">
        <v>865</v>
      </c>
      <c r="G169" s="270" t="s">
        <v>256</v>
      </c>
      <c r="H169" s="271">
        <v>2</v>
      </c>
      <c r="I169" s="272"/>
      <c r="J169" s="273">
        <f>ROUND(I169*H169,2)</f>
        <v>0</v>
      </c>
      <c r="K169" s="269" t="s">
        <v>1</v>
      </c>
      <c r="L169" s="274"/>
      <c r="M169" s="275" t="s">
        <v>1</v>
      </c>
      <c r="N169" s="276" t="s">
        <v>41</v>
      </c>
      <c r="O169" s="91"/>
      <c r="P169" s="235">
        <f>O169*H169</f>
        <v>0</v>
      </c>
      <c r="Q169" s="235">
        <v>0</v>
      </c>
      <c r="R169" s="235">
        <f>Q169*H169</f>
        <v>0</v>
      </c>
      <c r="S169" s="235">
        <v>0</v>
      </c>
      <c r="T169" s="236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7" t="s">
        <v>531</v>
      </c>
      <c r="AT169" s="237" t="s">
        <v>230</v>
      </c>
      <c r="AU169" s="237" t="s">
        <v>85</v>
      </c>
      <c r="AY169" s="17" t="s">
        <v>146</v>
      </c>
      <c r="BE169" s="238">
        <f>IF(N169="základní",J169,0)</f>
        <v>0</v>
      </c>
      <c r="BF169" s="238">
        <f>IF(N169="snížená",J169,0)</f>
        <v>0</v>
      </c>
      <c r="BG169" s="238">
        <f>IF(N169="zákl. přenesená",J169,0)</f>
        <v>0</v>
      </c>
      <c r="BH169" s="238">
        <f>IF(N169="sníž. přenesená",J169,0)</f>
        <v>0</v>
      </c>
      <c r="BI169" s="238">
        <f>IF(N169="nulová",J169,0)</f>
        <v>0</v>
      </c>
      <c r="BJ169" s="17" t="s">
        <v>83</v>
      </c>
      <c r="BK169" s="238">
        <f>ROUND(I169*H169,2)</f>
        <v>0</v>
      </c>
      <c r="BL169" s="17" t="s">
        <v>271</v>
      </c>
      <c r="BM169" s="237" t="s">
        <v>934</v>
      </c>
    </row>
    <row r="170" spans="1:65" s="2" customFormat="1" ht="16.5" customHeight="1">
      <c r="A170" s="38"/>
      <c r="B170" s="39"/>
      <c r="C170" s="226" t="s">
        <v>408</v>
      </c>
      <c r="D170" s="226" t="s">
        <v>148</v>
      </c>
      <c r="E170" s="227" t="s">
        <v>630</v>
      </c>
      <c r="F170" s="228" t="s">
        <v>631</v>
      </c>
      <c r="G170" s="229" t="s">
        <v>256</v>
      </c>
      <c r="H170" s="230">
        <v>1</v>
      </c>
      <c r="I170" s="231"/>
      <c r="J170" s="232">
        <f>ROUND(I170*H170,2)</f>
        <v>0</v>
      </c>
      <c r="K170" s="228" t="s">
        <v>152</v>
      </c>
      <c r="L170" s="44"/>
      <c r="M170" s="233" t="s">
        <v>1</v>
      </c>
      <c r="N170" s="234" t="s">
        <v>41</v>
      </c>
      <c r="O170" s="91"/>
      <c r="P170" s="235">
        <f>O170*H170</f>
        <v>0</v>
      </c>
      <c r="Q170" s="235">
        <v>0</v>
      </c>
      <c r="R170" s="235">
        <f>Q170*H170</f>
        <v>0</v>
      </c>
      <c r="S170" s="235">
        <v>0</v>
      </c>
      <c r="T170" s="236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7" t="s">
        <v>623</v>
      </c>
      <c r="AT170" s="237" t="s">
        <v>148</v>
      </c>
      <c r="AU170" s="237" t="s">
        <v>85</v>
      </c>
      <c r="AY170" s="17" t="s">
        <v>146</v>
      </c>
      <c r="BE170" s="238">
        <f>IF(N170="základní",J170,0)</f>
        <v>0</v>
      </c>
      <c r="BF170" s="238">
        <f>IF(N170="snížená",J170,0)</f>
        <v>0</v>
      </c>
      <c r="BG170" s="238">
        <f>IF(N170="zákl. přenesená",J170,0)</f>
        <v>0</v>
      </c>
      <c r="BH170" s="238">
        <f>IF(N170="sníž. přenesená",J170,0)</f>
        <v>0</v>
      </c>
      <c r="BI170" s="238">
        <f>IF(N170="nulová",J170,0)</f>
        <v>0</v>
      </c>
      <c r="BJ170" s="17" t="s">
        <v>83</v>
      </c>
      <c r="BK170" s="238">
        <f>ROUND(I170*H170,2)</f>
        <v>0</v>
      </c>
      <c r="BL170" s="17" t="s">
        <v>623</v>
      </c>
      <c r="BM170" s="237" t="s">
        <v>935</v>
      </c>
    </row>
    <row r="171" spans="1:65" s="2" customFormat="1" ht="16.5" customHeight="1">
      <c r="A171" s="38"/>
      <c r="B171" s="39"/>
      <c r="C171" s="267" t="s">
        <v>412</v>
      </c>
      <c r="D171" s="267" t="s">
        <v>230</v>
      </c>
      <c r="E171" s="268" t="s">
        <v>634</v>
      </c>
      <c r="F171" s="269" t="s">
        <v>635</v>
      </c>
      <c r="G171" s="270" t="s">
        <v>256</v>
      </c>
      <c r="H171" s="271">
        <v>1</v>
      </c>
      <c r="I171" s="272"/>
      <c r="J171" s="273">
        <f>ROUND(I171*H171,2)</f>
        <v>0</v>
      </c>
      <c r="K171" s="269" t="s">
        <v>1</v>
      </c>
      <c r="L171" s="274"/>
      <c r="M171" s="275" t="s">
        <v>1</v>
      </c>
      <c r="N171" s="276" t="s">
        <v>41</v>
      </c>
      <c r="O171" s="91"/>
      <c r="P171" s="235">
        <f>O171*H171</f>
        <v>0</v>
      </c>
      <c r="Q171" s="235">
        <v>0</v>
      </c>
      <c r="R171" s="235">
        <f>Q171*H171</f>
        <v>0</v>
      </c>
      <c r="S171" s="235">
        <v>0</v>
      </c>
      <c r="T171" s="236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7" t="s">
        <v>531</v>
      </c>
      <c r="AT171" s="237" t="s">
        <v>230</v>
      </c>
      <c r="AU171" s="237" t="s">
        <v>85</v>
      </c>
      <c r="AY171" s="17" t="s">
        <v>146</v>
      </c>
      <c r="BE171" s="238">
        <f>IF(N171="základní",J171,0)</f>
        <v>0</v>
      </c>
      <c r="BF171" s="238">
        <f>IF(N171="snížená",J171,0)</f>
        <v>0</v>
      </c>
      <c r="BG171" s="238">
        <f>IF(N171="zákl. přenesená",J171,0)</f>
        <v>0</v>
      </c>
      <c r="BH171" s="238">
        <f>IF(N171="sníž. přenesená",J171,0)</f>
        <v>0</v>
      </c>
      <c r="BI171" s="238">
        <f>IF(N171="nulová",J171,0)</f>
        <v>0</v>
      </c>
      <c r="BJ171" s="17" t="s">
        <v>83</v>
      </c>
      <c r="BK171" s="238">
        <f>ROUND(I171*H171,2)</f>
        <v>0</v>
      </c>
      <c r="BL171" s="17" t="s">
        <v>271</v>
      </c>
      <c r="BM171" s="237" t="s">
        <v>936</v>
      </c>
    </row>
    <row r="172" spans="1:65" s="2" customFormat="1" ht="16.5" customHeight="1">
      <c r="A172" s="38"/>
      <c r="B172" s="39"/>
      <c r="C172" s="267" t="s">
        <v>625</v>
      </c>
      <c r="D172" s="267" t="s">
        <v>230</v>
      </c>
      <c r="E172" s="268" t="s">
        <v>638</v>
      </c>
      <c r="F172" s="269" t="s">
        <v>639</v>
      </c>
      <c r="G172" s="270" t="s">
        <v>256</v>
      </c>
      <c r="H172" s="271">
        <v>1</v>
      </c>
      <c r="I172" s="272"/>
      <c r="J172" s="273">
        <f>ROUND(I172*H172,2)</f>
        <v>0</v>
      </c>
      <c r="K172" s="269" t="s">
        <v>1</v>
      </c>
      <c r="L172" s="274"/>
      <c r="M172" s="275" t="s">
        <v>1</v>
      </c>
      <c r="N172" s="276" t="s">
        <v>41</v>
      </c>
      <c r="O172" s="91"/>
      <c r="P172" s="235">
        <f>O172*H172</f>
        <v>0</v>
      </c>
      <c r="Q172" s="235">
        <v>0</v>
      </c>
      <c r="R172" s="235">
        <f>Q172*H172</f>
        <v>0</v>
      </c>
      <c r="S172" s="235">
        <v>0</v>
      </c>
      <c r="T172" s="236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7" t="s">
        <v>531</v>
      </c>
      <c r="AT172" s="237" t="s">
        <v>230</v>
      </c>
      <c r="AU172" s="237" t="s">
        <v>85</v>
      </c>
      <c r="AY172" s="17" t="s">
        <v>146</v>
      </c>
      <c r="BE172" s="238">
        <f>IF(N172="základní",J172,0)</f>
        <v>0</v>
      </c>
      <c r="BF172" s="238">
        <f>IF(N172="snížená",J172,0)</f>
        <v>0</v>
      </c>
      <c r="BG172" s="238">
        <f>IF(N172="zákl. přenesená",J172,0)</f>
        <v>0</v>
      </c>
      <c r="BH172" s="238">
        <f>IF(N172="sníž. přenesená",J172,0)</f>
        <v>0</v>
      </c>
      <c r="BI172" s="238">
        <f>IF(N172="nulová",J172,0)</f>
        <v>0</v>
      </c>
      <c r="BJ172" s="17" t="s">
        <v>83</v>
      </c>
      <c r="BK172" s="238">
        <f>ROUND(I172*H172,2)</f>
        <v>0</v>
      </c>
      <c r="BL172" s="17" t="s">
        <v>271</v>
      </c>
      <c r="BM172" s="237" t="s">
        <v>937</v>
      </c>
    </row>
    <row r="173" spans="1:63" s="12" customFormat="1" ht="22.8" customHeight="1">
      <c r="A173" s="12"/>
      <c r="B173" s="210"/>
      <c r="C173" s="211"/>
      <c r="D173" s="212" t="s">
        <v>75</v>
      </c>
      <c r="E173" s="224" t="s">
        <v>641</v>
      </c>
      <c r="F173" s="224" t="s">
        <v>642</v>
      </c>
      <c r="G173" s="211"/>
      <c r="H173" s="211"/>
      <c r="I173" s="214"/>
      <c r="J173" s="225">
        <f>BK173</f>
        <v>0</v>
      </c>
      <c r="K173" s="211"/>
      <c r="L173" s="216"/>
      <c r="M173" s="217"/>
      <c r="N173" s="218"/>
      <c r="O173" s="218"/>
      <c r="P173" s="219">
        <f>SUM(P174:P180)</f>
        <v>0</v>
      </c>
      <c r="Q173" s="218"/>
      <c r="R173" s="219">
        <f>SUM(R174:R180)</f>
        <v>0.00032480000000000003</v>
      </c>
      <c r="S173" s="218"/>
      <c r="T173" s="220">
        <f>SUM(T174:T180)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21" t="s">
        <v>158</v>
      </c>
      <c r="AT173" s="222" t="s">
        <v>75</v>
      </c>
      <c r="AU173" s="222" t="s">
        <v>83</v>
      </c>
      <c r="AY173" s="221" t="s">
        <v>146</v>
      </c>
      <c r="BK173" s="223">
        <f>SUM(BK174:BK180)</f>
        <v>0</v>
      </c>
    </row>
    <row r="174" spans="1:65" s="2" customFormat="1" ht="33" customHeight="1">
      <c r="A174" s="38"/>
      <c r="B174" s="39"/>
      <c r="C174" s="226" t="s">
        <v>531</v>
      </c>
      <c r="D174" s="226" t="s">
        <v>148</v>
      </c>
      <c r="E174" s="227" t="s">
        <v>673</v>
      </c>
      <c r="F174" s="228" t="s">
        <v>674</v>
      </c>
      <c r="G174" s="229" t="s">
        <v>288</v>
      </c>
      <c r="H174" s="230">
        <v>0.56</v>
      </c>
      <c r="I174" s="231"/>
      <c r="J174" s="232">
        <f>ROUND(I174*H174,2)</f>
        <v>0</v>
      </c>
      <c r="K174" s="228" t="s">
        <v>152</v>
      </c>
      <c r="L174" s="44"/>
      <c r="M174" s="233" t="s">
        <v>1</v>
      </c>
      <c r="N174" s="234" t="s">
        <v>41</v>
      </c>
      <c r="O174" s="91"/>
      <c r="P174" s="235">
        <f>O174*H174</f>
        <v>0</v>
      </c>
      <c r="Q174" s="235">
        <v>0</v>
      </c>
      <c r="R174" s="235">
        <f>Q174*H174</f>
        <v>0</v>
      </c>
      <c r="S174" s="235">
        <v>0</v>
      </c>
      <c r="T174" s="236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7" t="s">
        <v>623</v>
      </c>
      <c r="AT174" s="237" t="s">
        <v>148</v>
      </c>
      <c r="AU174" s="237" t="s">
        <v>85</v>
      </c>
      <c r="AY174" s="17" t="s">
        <v>146</v>
      </c>
      <c r="BE174" s="238">
        <f>IF(N174="základní",J174,0)</f>
        <v>0</v>
      </c>
      <c r="BF174" s="238">
        <f>IF(N174="snížená",J174,0)</f>
        <v>0</v>
      </c>
      <c r="BG174" s="238">
        <f>IF(N174="zákl. přenesená",J174,0)</f>
        <v>0</v>
      </c>
      <c r="BH174" s="238">
        <f>IF(N174="sníž. přenesená",J174,0)</f>
        <v>0</v>
      </c>
      <c r="BI174" s="238">
        <f>IF(N174="nulová",J174,0)</f>
        <v>0</v>
      </c>
      <c r="BJ174" s="17" t="s">
        <v>83</v>
      </c>
      <c r="BK174" s="238">
        <f>ROUND(I174*H174,2)</f>
        <v>0</v>
      </c>
      <c r="BL174" s="17" t="s">
        <v>623</v>
      </c>
      <c r="BM174" s="237" t="s">
        <v>938</v>
      </c>
    </row>
    <row r="175" spans="1:65" s="2" customFormat="1" ht="37.8" customHeight="1">
      <c r="A175" s="38"/>
      <c r="B175" s="39"/>
      <c r="C175" s="226" t="s">
        <v>633</v>
      </c>
      <c r="D175" s="226" t="s">
        <v>148</v>
      </c>
      <c r="E175" s="227" t="s">
        <v>677</v>
      </c>
      <c r="F175" s="228" t="s">
        <v>678</v>
      </c>
      <c r="G175" s="229" t="s">
        <v>288</v>
      </c>
      <c r="H175" s="230">
        <v>5.6</v>
      </c>
      <c r="I175" s="231"/>
      <c r="J175" s="232">
        <f>ROUND(I175*H175,2)</f>
        <v>0</v>
      </c>
      <c r="K175" s="228" t="s">
        <v>152</v>
      </c>
      <c r="L175" s="44"/>
      <c r="M175" s="233" t="s">
        <v>1</v>
      </c>
      <c r="N175" s="234" t="s">
        <v>41</v>
      </c>
      <c r="O175" s="91"/>
      <c r="P175" s="235">
        <f>O175*H175</f>
        <v>0</v>
      </c>
      <c r="Q175" s="235">
        <v>0</v>
      </c>
      <c r="R175" s="235">
        <f>Q175*H175</f>
        <v>0</v>
      </c>
      <c r="S175" s="235">
        <v>0</v>
      </c>
      <c r="T175" s="236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7" t="s">
        <v>623</v>
      </c>
      <c r="AT175" s="237" t="s">
        <v>148</v>
      </c>
      <c r="AU175" s="237" t="s">
        <v>85</v>
      </c>
      <c r="AY175" s="17" t="s">
        <v>146</v>
      </c>
      <c r="BE175" s="238">
        <f>IF(N175="základní",J175,0)</f>
        <v>0</v>
      </c>
      <c r="BF175" s="238">
        <f>IF(N175="snížená",J175,0)</f>
        <v>0</v>
      </c>
      <c r="BG175" s="238">
        <f>IF(N175="zákl. přenesená",J175,0)</f>
        <v>0</v>
      </c>
      <c r="BH175" s="238">
        <f>IF(N175="sníž. přenesená",J175,0)</f>
        <v>0</v>
      </c>
      <c r="BI175" s="238">
        <f>IF(N175="nulová",J175,0)</f>
        <v>0</v>
      </c>
      <c r="BJ175" s="17" t="s">
        <v>83</v>
      </c>
      <c r="BK175" s="238">
        <f>ROUND(I175*H175,2)</f>
        <v>0</v>
      </c>
      <c r="BL175" s="17" t="s">
        <v>623</v>
      </c>
      <c r="BM175" s="237" t="s">
        <v>939</v>
      </c>
    </row>
    <row r="176" spans="1:65" s="2" customFormat="1" ht="24.15" customHeight="1">
      <c r="A176" s="38"/>
      <c r="B176" s="39"/>
      <c r="C176" s="226" t="s">
        <v>637</v>
      </c>
      <c r="D176" s="226" t="s">
        <v>148</v>
      </c>
      <c r="E176" s="227" t="s">
        <v>681</v>
      </c>
      <c r="F176" s="228" t="s">
        <v>682</v>
      </c>
      <c r="G176" s="229" t="s">
        <v>186</v>
      </c>
      <c r="H176" s="230">
        <v>1.02</v>
      </c>
      <c r="I176" s="231"/>
      <c r="J176" s="232">
        <f>ROUND(I176*H176,2)</f>
        <v>0</v>
      </c>
      <c r="K176" s="228" t="s">
        <v>152</v>
      </c>
      <c r="L176" s="44"/>
      <c r="M176" s="233" t="s">
        <v>1</v>
      </c>
      <c r="N176" s="234" t="s">
        <v>41</v>
      </c>
      <c r="O176" s="91"/>
      <c r="P176" s="235">
        <f>O176*H176</f>
        <v>0</v>
      </c>
      <c r="Q176" s="235">
        <v>0</v>
      </c>
      <c r="R176" s="235">
        <f>Q176*H176</f>
        <v>0</v>
      </c>
      <c r="S176" s="235">
        <v>0</v>
      </c>
      <c r="T176" s="236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7" t="s">
        <v>623</v>
      </c>
      <c r="AT176" s="237" t="s">
        <v>148</v>
      </c>
      <c r="AU176" s="237" t="s">
        <v>85</v>
      </c>
      <c r="AY176" s="17" t="s">
        <v>146</v>
      </c>
      <c r="BE176" s="238">
        <f>IF(N176="základní",J176,0)</f>
        <v>0</v>
      </c>
      <c r="BF176" s="238">
        <f>IF(N176="snížená",J176,0)</f>
        <v>0</v>
      </c>
      <c r="BG176" s="238">
        <f>IF(N176="zákl. přenesená",J176,0)</f>
        <v>0</v>
      </c>
      <c r="BH176" s="238">
        <f>IF(N176="sníž. přenesená",J176,0)</f>
        <v>0</v>
      </c>
      <c r="BI176" s="238">
        <f>IF(N176="nulová",J176,0)</f>
        <v>0</v>
      </c>
      <c r="BJ176" s="17" t="s">
        <v>83</v>
      </c>
      <c r="BK176" s="238">
        <f>ROUND(I176*H176,2)</f>
        <v>0</v>
      </c>
      <c r="BL176" s="17" t="s">
        <v>623</v>
      </c>
      <c r="BM176" s="237" t="s">
        <v>940</v>
      </c>
    </row>
    <row r="177" spans="1:65" s="2" customFormat="1" ht="24.15" customHeight="1">
      <c r="A177" s="38"/>
      <c r="B177" s="39"/>
      <c r="C177" s="226" t="s">
        <v>643</v>
      </c>
      <c r="D177" s="226" t="s">
        <v>148</v>
      </c>
      <c r="E177" s="227" t="s">
        <v>697</v>
      </c>
      <c r="F177" s="228" t="s">
        <v>698</v>
      </c>
      <c r="G177" s="229" t="s">
        <v>151</v>
      </c>
      <c r="H177" s="230">
        <v>0.28</v>
      </c>
      <c r="I177" s="231"/>
      <c r="J177" s="232">
        <f>ROUND(I177*H177,2)</f>
        <v>0</v>
      </c>
      <c r="K177" s="228" t="s">
        <v>152</v>
      </c>
      <c r="L177" s="44"/>
      <c r="M177" s="233" t="s">
        <v>1</v>
      </c>
      <c r="N177" s="234" t="s">
        <v>41</v>
      </c>
      <c r="O177" s="91"/>
      <c r="P177" s="235">
        <f>O177*H177</f>
        <v>0</v>
      </c>
      <c r="Q177" s="235">
        <v>0.00116</v>
      </c>
      <c r="R177" s="235">
        <f>Q177*H177</f>
        <v>0.00032480000000000003</v>
      </c>
      <c r="S177" s="235">
        <v>0</v>
      </c>
      <c r="T177" s="23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7" t="s">
        <v>623</v>
      </c>
      <c r="AT177" s="237" t="s">
        <v>148</v>
      </c>
      <c r="AU177" s="237" t="s">
        <v>85</v>
      </c>
      <c r="AY177" s="17" t="s">
        <v>146</v>
      </c>
      <c r="BE177" s="238">
        <f>IF(N177="základní",J177,0)</f>
        <v>0</v>
      </c>
      <c r="BF177" s="238">
        <f>IF(N177="snížená",J177,0)</f>
        <v>0</v>
      </c>
      <c r="BG177" s="238">
        <f>IF(N177="zákl. přenesená",J177,0)</f>
        <v>0</v>
      </c>
      <c r="BH177" s="238">
        <f>IF(N177="sníž. přenesená",J177,0)</f>
        <v>0</v>
      </c>
      <c r="BI177" s="238">
        <f>IF(N177="nulová",J177,0)</f>
        <v>0</v>
      </c>
      <c r="BJ177" s="17" t="s">
        <v>83</v>
      </c>
      <c r="BK177" s="238">
        <f>ROUND(I177*H177,2)</f>
        <v>0</v>
      </c>
      <c r="BL177" s="17" t="s">
        <v>623</v>
      </c>
      <c r="BM177" s="237" t="s">
        <v>941</v>
      </c>
    </row>
    <row r="178" spans="1:65" s="2" customFormat="1" ht="24.15" customHeight="1">
      <c r="A178" s="38"/>
      <c r="B178" s="39"/>
      <c r="C178" s="226" t="s">
        <v>648</v>
      </c>
      <c r="D178" s="226" t="s">
        <v>148</v>
      </c>
      <c r="E178" s="227" t="s">
        <v>701</v>
      </c>
      <c r="F178" s="228" t="s">
        <v>702</v>
      </c>
      <c r="G178" s="229" t="s">
        <v>151</v>
      </c>
      <c r="H178" s="230">
        <v>0.28</v>
      </c>
      <c r="I178" s="231"/>
      <c r="J178" s="232">
        <f>ROUND(I178*H178,2)</f>
        <v>0</v>
      </c>
      <c r="K178" s="228" t="s">
        <v>152</v>
      </c>
      <c r="L178" s="44"/>
      <c r="M178" s="233" t="s">
        <v>1</v>
      </c>
      <c r="N178" s="234" t="s">
        <v>41</v>
      </c>
      <c r="O178" s="91"/>
      <c r="P178" s="235">
        <f>O178*H178</f>
        <v>0</v>
      </c>
      <c r="Q178" s="235">
        <v>0</v>
      </c>
      <c r="R178" s="235">
        <f>Q178*H178</f>
        <v>0</v>
      </c>
      <c r="S178" s="235">
        <v>0</v>
      </c>
      <c r="T178" s="236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7" t="s">
        <v>623</v>
      </c>
      <c r="AT178" s="237" t="s">
        <v>148</v>
      </c>
      <c r="AU178" s="237" t="s">
        <v>85</v>
      </c>
      <c r="AY178" s="17" t="s">
        <v>146</v>
      </c>
      <c r="BE178" s="238">
        <f>IF(N178="základní",J178,0)</f>
        <v>0</v>
      </c>
      <c r="BF178" s="238">
        <f>IF(N178="snížená",J178,0)</f>
        <v>0</v>
      </c>
      <c r="BG178" s="238">
        <f>IF(N178="zákl. přenesená",J178,0)</f>
        <v>0</v>
      </c>
      <c r="BH178" s="238">
        <f>IF(N178="sníž. přenesená",J178,0)</f>
        <v>0</v>
      </c>
      <c r="BI178" s="238">
        <f>IF(N178="nulová",J178,0)</f>
        <v>0</v>
      </c>
      <c r="BJ178" s="17" t="s">
        <v>83</v>
      </c>
      <c r="BK178" s="238">
        <f>ROUND(I178*H178,2)</f>
        <v>0</v>
      </c>
      <c r="BL178" s="17" t="s">
        <v>623</v>
      </c>
      <c r="BM178" s="237" t="s">
        <v>942</v>
      </c>
    </row>
    <row r="179" spans="1:65" s="2" customFormat="1" ht="24.15" customHeight="1">
      <c r="A179" s="38"/>
      <c r="B179" s="39"/>
      <c r="C179" s="226" t="s">
        <v>652</v>
      </c>
      <c r="D179" s="226" t="s">
        <v>148</v>
      </c>
      <c r="E179" s="227" t="s">
        <v>738</v>
      </c>
      <c r="F179" s="228" t="s">
        <v>739</v>
      </c>
      <c r="G179" s="229" t="s">
        <v>256</v>
      </c>
      <c r="H179" s="230">
        <v>1</v>
      </c>
      <c r="I179" s="231"/>
      <c r="J179" s="232">
        <f>ROUND(I179*H179,2)</f>
        <v>0</v>
      </c>
      <c r="K179" s="228" t="s">
        <v>740</v>
      </c>
      <c r="L179" s="44"/>
      <c r="M179" s="233" t="s">
        <v>1</v>
      </c>
      <c r="N179" s="234" t="s">
        <v>41</v>
      </c>
      <c r="O179" s="91"/>
      <c r="P179" s="235">
        <f>O179*H179</f>
        <v>0</v>
      </c>
      <c r="Q179" s="235">
        <v>0</v>
      </c>
      <c r="R179" s="235">
        <f>Q179*H179</f>
        <v>0</v>
      </c>
      <c r="S179" s="235">
        <v>0</v>
      </c>
      <c r="T179" s="236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7" t="s">
        <v>623</v>
      </c>
      <c r="AT179" s="237" t="s">
        <v>148</v>
      </c>
      <c r="AU179" s="237" t="s">
        <v>85</v>
      </c>
      <c r="AY179" s="17" t="s">
        <v>146</v>
      </c>
      <c r="BE179" s="238">
        <f>IF(N179="základní",J179,0)</f>
        <v>0</v>
      </c>
      <c r="BF179" s="238">
        <f>IF(N179="snížená",J179,0)</f>
        <v>0</v>
      </c>
      <c r="BG179" s="238">
        <f>IF(N179="zákl. přenesená",J179,0)</f>
        <v>0</v>
      </c>
      <c r="BH179" s="238">
        <f>IF(N179="sníž. přenesená",J179,0)</f>
        <v>0</v>
      </c>
      <c r="BI179" s="238">
        <f>IF(N179="nulová",J179,0)</f>
        <v>0</v>
      </c>
      <c r="BJ179" s="17" t="s">
        <v>83</v>
      </c>
      <c r="BK179" s="238">
        <f>ROUND(I179*H179,2)</f>
        <v>0</v>
      </c>
      <c r="BL179" s="17" t="s">
        <v>623</v>
      </c>
      <c r="BM179" s="237" t="s">
        <v>943</v>
      </c>
    </row>
    <row r="180" spans="1:65" s="2" customFormat="1" ht="24.15" customHeight="1">
      <c r="A180" s="38"/>
      <c r="B180" s="39"/>
      <c r="C180" s="226" t="s">
        <v>656</v>
      </c>
      <c r="D180" s="226" t="s">
        <v>148</v>
      </c>
      <c r="E180" s="227" t="s">
        <v>743</v>
      </c>
      <c r="F180" s="228" t="s">
        <v>744</v>
      </c>
      <c r="G180" s="229" t="s">
        <v>745</v>
      </c>
      <c r="H180" s="230">
        <v>1</v>
      </c>
      <c r="I180" s="231"/>
      <c r="J180" s="232">
        <f>ROUND(I180*H180,2)</f>
        <v>0</v>
      </c>
      <c r="K180" s="228" t="s">
        <v>1</v>
      </c>
      <c r="L180" s="44"/>
      <c r="M180" s="233" t="s">
        <v>1</v>
      </c>
      <c r="N180" s="234" t="s">
        <v>41</v>
      </c>
      <c r="O180" s="91"/>
      <c r="P180" s="235">
        <f>O180*H180</f>
        <v>0</v>
      </c>
      <c r="Q180" s="235">
        <v>0</v>
      </c>
      <c r="R180" s="235">
        <f>Q180*H180</f>
        <v>0</v>
      </c>
      <c r="S180" s="235">
        <v>0</v>
      </c>
      <c r="T180" s="236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7" t="s">
        <v>623</v>
      </c>
      <c r="AT180" s="237" t="s">
        <v>148</v>
      </c>
      <c r="AU180" s="237" t="s">
        <v>85</v>
      </c>
      <c r="AY180" s="17" t="s">
        <v>146</v>
      </c>
      <c r="BE180" s="238">
        <f>IF(N180="základní",J180,0)</f>
        <v>0</v>
      </c>
      <c r="BF180" s="238">
        <f>IF(N180="snížená",J180,0)</f>
        <v>0</v>
      </c>
      <c r="BG180" s="238">
        <f>IF(N180="zákl. přenesená",J180,0)</f>
        <v>0</v>
      </c>
      <c r="BH180" s="238">
        <f>IF(N180="sníž. přenesená",J180,0)</f>
        <v>0</v>
      </c>
      <c r="BI180" s="238">
        <f>IF(N180="nulová",J180,0)</f>
        <v>0</v>
      </c>
      <c r="BJ180" s="17" t="s">
        <v>83</v>
      </c>
      <c r="BK180" s="238">
        <f>ROUND(I180*H180,2)</f>
        <v>0</v>
      </c>
      <c r="BL180" s="17" t="s">
        <v>623</v>
      </c>
      <c r="BM180" s="237" t="s">
        <v>944</v>
      </c>
    </row>
    <row r="181" spans="1:63" s="12" customFormat="1" ht="25.9" customHeight="1">
      <c r="A181" s="12"/>
      <c r="B181" s="210"/>
      <c r="C181" s="211"/>
      <c r="D181" s="212" t="s">
        <v>75</v>
      </c>
      <c r="E181" s="213" t="s">
        <v>747</v>
      </c>
      <c r="F181" s="213" t="s">
        <v>748</v>
      </c>
      <c r="G181" s="211"/>
      <c r="H181" s="211"/>
      <c r="I181" s="214"/>
      <c r="J181" s="215">
        <f>BK181</f>
        <v>0</v>
      </c>
      <c r="K181" s="211"/>
      <c r="L181" s="216"/>
      <c r="M181" s="217"/>
      <c r="N181" s="218"/>
      <c r="O181" s="218"/>
      <c r="P181" s="219">
        <f>SUM(P182:P183)</f>
        <v>0</v>
      </c>
      <c r="Q181" s="218"/>
      <c r="R181" s="219">
        <f>SUM(R182:R183)</f>
        <v>0</v>
      </c>
      <c r="S181" s="218"/>
      <c r="T181" s="220">
        <f>SUM(T182:T183)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21" t="s">
        <v>153</v>
      </c>
      <c r="AT181" s="222" t="s">
        <v>75</v>
      </c>
      <c r="AU181" s="222" t="s">
        <v>76</v>
      </c>
      <c r="AY181" s="221" t="s">
        <v>146</v>
      </c>
      <c r="BK181" s="223">
        <f>SUM(BK182:BK183)</f>
        <v>0</v>
      </c>
    </row>
    <row r="182" spans="1:65" s="2" customFormat="1" ht="24.15" customHeight="1">
      <c r="A182" s="38"/>
      <c r="B182" s="39"/>
      <c r="C182" s="226" t="s">
        <v>660</v>
      </c>
      <c r="D182" s="226" t="s">
        <v>148</v>
      </c>
      <c r="E182" s="227" t="s">
        <v>750</v>
      </c>
      <c r="F182" s="228" t="s">
        <v>751</v>
      </c>
      <c r="G182" s="229" t="s">
        <v>752</v>
      </c>
      <c r="H182" s="230">
        <v>1</v>
      </c>
      <c r="I182" s="231"/>
      <c r="J182" s="232">
        <f>ROUND(I182*H182,2)</f>
        <v>0</v>
      </c>
      <c r="K182" s="228" t="s">
        <v>1</v>
      </c>
      <c r="L182" s="44"/>
      <c r="M182" s="233" t="s">
        <v>1</v>
      </c>
      <c r="N182" s="234" t="s">
        <v>41</v>
      </c>
      <c r="O182" s="91"/>
      <c r="P182" s="235">
        <f>O182*H182</f>
        <v>0</v>
      </c>
      <c r="Q182" s="235">
        <v>0</v>
      </c>
      <c r="R182" s="235">
        <f>Q182*H182</f>
        <v>0</v>
      </c>
      <c r="S182" s="235">
        <v>0</v>
      </c>
      <c r="T182" s="236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7" t="s">
        <v>753</v>
      </c>
      <c r="AT182" s="237" t="s">
        <v>148</v>
      </c>
      <c r="AU182" s="237" t="s">
        <v>83</v>
      </c>
      <c r="AY182" s="17" t="s">
        <v>146</v>
      </c>
      <c r="BE182" s="238">
        <f>IF(N182="základní",J182,0)</f>
        <v>0</v>
      </c>
      <c r="BF182" s="238">
        <f>IF(N182="snížená",J182,0)</f>
        <v>0</v>
      </c>
      <c r="BG182" s="238">
        <f>IF(N182="zákl. přenesená",J182,0)</f>
        <v>0</v>
      </c>
      <c r="BH182" s="238">
        <f>IF(N182="sníž. přenesená",J182,0)</f>
        <v>0</v>
      </c>
      <c r="BI182" s="238">
        <f>IF(N182="nulová",J182,0)</f>
        <v>0</v>
      </c>
      <c r="BJ182" s="17" t="s">
        <v>83</v>
      </c>
      <c r="BK182" s="238">
        <f>ROUND(I182*H182,2)</f>
        <v>0</v>
      </c>
      <c r="BL182" s="17" t="s">
        <v>753</v>
      </c>
      <c r="BM182" s="237" t="s">
        <v>945</v>
      </c>
    </row>
    <row r="183" spans="1:65" s="2" customFormat="1" ht="16.5" customHeight="1">
      <c r="A183" s="38"/>
      <c r="B183" s="39"/>
      <c r="C183" s="226" t="s">
        <v>664</v>
      </c>
      <c r="D183" s="226" t="s">
        <v>148</v>
      </c>
      <c r="E183" s="227" t="s">
        <v>756</v>
      </c>
      <c r="F183" s="228" t="s">
        <v>757</v>
      </c>
      <c r="G183" s="229" t="s">
        <v>752</v>
      </c>
      <c r="H183" s="230">
        <v>1</v>
      </c>
      <c r="I183" s="231"/>
      <c r="J183" s="232">
        <f>ROUND(I183*H183,2)</f>
        <v>0</v>
      </c>
      <c r="K183" s="228" t="s">
        <v>1</v>
      </c>
      <c r="L183" s="44"/>
      <c r="M183" s="233" t="s">
        <v>1</v>
      </c>
      <c r="N183" s="234" t="s">
        <v>41</v>
      </c>
      <c r="O183" s="91"/>
      <c r="P183" s="235">
        <f>O183*H183</f>
        <v>0</v>
      </c>
      <c r="Q183" s="235">
        <v>0</v>
      </c>
      <c r="R183" s="235">
        <f>Q183*H183</f>
        <v>0</v>
      </c>
      <c r="S183" s="235">
        <v>0</v>
      </c>
      <c r="T183" s="236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7" t="s">
        <v>753</v>
      </c>
      <c r="AT183" s="237" t="s">
        <v>148</v>
      </c>
      <c r="AU183" s="237" t="s">
        <v>83</v>
      </c>
      <c r="AY183" s="17" t="s">
        <v>146</v>
      </c>
      <c r="BE183" s="238">
        <f>IF(N183="základní",J183,0)</f>
        <v>0</v>
      </c>
      <c r="BF183" s="238">
        <f>IF(N183="snížená",J183,0)</f>
        <v>0</v>
      </c>
      <c r="BG183" s="238">
        <f>IF(N183="zákl. přenesená",J183,0)</f>
        <v>0</v>
      </c>
      <c r="BH183" s="238">
        <f>IF(N183="sníž. přenesená",J183,0)</f>
        <v>0</v>
      </c>
      <c r="BI183" s="238">
        <f>IF(N183="nulová",J183,0)</f>
        <v>0</v>
      </c>
      <c r="BJ183" s="17" t="s">
        <v>83</v>
      </c>
      <c r="BK183" s="238">
        <f>ROUND(I183*H183,2)</f>
        <v>0</v>
      </c>
      <c r="BL183" s="17" t="s">
        <v>753</v>
      </c>
      <c r="BM183" s="237" t="s">
        <v>946</v>
      </c>
    </row>
    <row r="184" spans="1:63" s="12" customFormat="1" ht="25.9" customHeight="1">
      <c r="A184" s="12"/>
      <c r="B184" s="210"/>
      <c r="C184" s="211"/>
      <c r="D184" s="212" t="s">
        <v>75</v>
      </c>
      <c r="E184" s="213" t="s">
        <v>759</v>
      </c>
      <c r="F184" s="213" t="s">
        <v>759</v>
      </c>
      <c r="G184" s="211"/>
      <c r="H184" s="211"/>
      <c r="I184" s="214"/>
      <c r="J184" s="215">
        <f>BK184</f>
        <v>0</v>
      </c>
      <c r="K184" s="211"/>
      <c r="L184" s="216"/>
      <c r="M184" s="217"/>
      <c r="N184" s="218"/>
      <c r="O184" s="218"/>
      <c r="P184" s="219">
        <f>P185</f>
        <v>0</v>
      </c>
      <c r="Q184" s="218"/>
      <c r="R184" s="219">
        <f>R185</f>
        <v>0</v>
      </c>
      <c r="S184" s="218"/>
      <c r="T184" s="220">
        <f>T185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21" t="s">
        <v>153</v>
      </c>
      <c r="AT184" s="222" t="s">
        <v>75</v>
      </c>
      <c r="AU184" s="222" t="s">
        <v>76</v>
      </c>
      <c r="AY184" s="221" t="s">
        <v>146</v>
      </c>
      <c r="BK184" s="223">
        <f>BK185</f>
        <v>0</v>
      </c>
    </row>
    <row r="185" spans="1:63" s="12" customFormat="1" ht="22.8" customHeight="1">
      <c r="A185" s="12"/>
      <c r="B185" s="210"/>
      <c r="C185" s="211"/>
      <c r="D185" s="212" t="s">
        <v>75</v>
      </c>
      <c r="E185" s="224" t="s">
        <v>760</v>
      </c>
      <c r="F185" s="224" t="s">
        <v>761</v>
      </c>
      <c r="G185" s="211"/>
      <c r="H185" s="211"/>
      <c r="I185" s="214"/>
      <c r="J185" s="225">
        <f>BK185</f>
        <v>0</v>
      </c>
      <c r="K185" s="211"/>
      <c r="L185" s="216"/>
      <c r="M185" s="217"/>
      <c r="N185" s="218"/>
      <c r="O185" s="218"/>
      <c r="P185" s="219">
        <f>SUM(P186:P188)</f>
        <v>0</v>
      </c>
      <c r="Q185" s="218"/>
      <c r="R185" s="219">
        <f>SUM(R186:R188)</f>
        <v>0</v>
      </c>
      <c r="S185" s="218"/>
      <c r="T185" s="220">
        <f>SUM(T186:T188)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21" t="s">
        <v>153</v>
      </c>
      <c r="AT185" s="222" t="s">
        <v>75</v>
      </c>
      <c r="AU185" s="222" t="s">
        <v>83</v>
      </c>
      <c r="AY185" s="221" t="s">
        <v>146</v>
      </c>
      <c r="BK185" s="223">
        <f>SUM(BK186:BK188)</f>
        <v>0</v>
      </c>
    </row>
    <row r="186" spans="1:65" s="2" customFormat="1" ht="16.5" customHeight="1">
      <c r="A186" s="38"/>
      <c r="B186" s="39"/>
      <c r="C186" s="226" t="s">
        <v>668</v>
      </c>
      <c r="D186" s="226" t="s">
        <v>148</v>
      </c>
      <c r="E186" s="227" t="s">
        <v>947</v>
      </c>
      <c r="F186" s="228" t="s">
        <v>948</v>
      </c>
      <c r="G186" s="229" t="s">
        <v>765</v>
      </c>
      <c r="H186" s="230">
        <v>1</v>
      </c>
      <c r="I186" s="231"/>
      <c r="J186" s="232">
        <f>ROUND(I186*H186,2)</f>
        <v>0</v>
      </c>
      <c r="K186" s="228" t="s">
        <v>1</v>
      </c>
      <c r="L186" s="44"/>
      <c r="M186" s="233" t="s">
        <v>1</v>
      </c>
      <c r="N186" s="234" t="s">
        <v>41</v>
      </c>
      <c r="O186" s="91"/>
      <c r="P186" s="235">
        <f>O186*H186</f>
        <v>0</v>
      </c>
      <c r="Q186" s="235">
        <v>0</v>
      </c>
      <c r="R186" s="235">
        <f>Q186*H186</f>
        <v>0</v>
      </c>
      <c r="S186" s="235">
        <v>0</v>
      </c>
      <c r="T186" s="236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7" t="s">
        <v>753</v>
      </c>
      <c r="AT186" s="237" t="s">
        <v>148</v>
      </c>
      <c r="AU186" s="237" t="s">
        <v>85</v>
      </c>
      <c r="AY186" s="17" t="s">
        <v>146</v>
      </c>
      <c r="BE186" s="238">
        <f>IF(N186="základní",J186,0)</f>
        <v>0</v>
      </c>
      <c r="BF186" s="238">
        <f>IF(N186="snížená",J186,0)</f>
        <v>0</v>
      </c>
      <c r="BG186" s="238">
        <f>IF(N186="zákl. přenesená",J186,0)</f>
        <v>0</v>
      </c>
      <c r="BH186" s="238">
        <f>IF(N186="sníž. přenesená",J186,0)</f>
        <v>0</v>
      </c>
      <c r="BI186" s="238">
        <f>IF(N186="nulová",J186,0)</f>
        <v>0</v>
      </c>
      <c r="BJ186" s="17" t="s">
        <v>83</v>
      </c>
      <c r="BK186" s="238">
        <f>ROUND(I186*H186,2)</f>
        <v>0</v>
      </c>
      <c r="BL186" s="17" t="s">
        <v>753</v>
      </c>
      <c r="BM186" s="237" t="s">
        <v>949</v>
      </c>
    </row>
    <row r="187" spans="1:65" s="2" customFormat="1" ht="16.5" customHeight="1">
      <c r="A187" s="38"/>
      <c r="B187" s="39"/>
      <c r="C187" s="226" t="s">
        <v>672</v>
      </c>
      <c r="D187" s="226" t="s">
        <v>148</v>
      </c>
      <c r="E187" s="227" t="s">
        <v>950</v>
      </c>
      <c r="F187" s="228" t="s">
        <v>951</v>
      </c>
      <c r="G187" s="229" t="s">
        <v>765</v>
      </c>
      <c r="H187" s="230">
        <v>1</v>
      </c>
      <c r="I187" s="231"/>
      <c r="J187" s="232">
        <f>ROUND(I187*H187,2)</f>
        <v>0</v>
      </c>
      <c r="K187" s="228" t="s">
        <v>1</v>
      </c>
      <c r="L187" s="44"/>
      <c r="M187" s="233" t="s">
        <v>1</v>
      </c>
      <c r="N187" s="234" t="s">
        <v>41</v>
      </c>
      <c r="O187" s="91"/>
      <c r="P187" s="235">
        <f>O187*H187</f>
        <v>0</v>
      </c>
      <c r="Q187" s="235">
        <v>0</v>
      </c>
      <c r="R187" s="235">
        <f>Q187*H187</f>
        <v>0</v>
      </c>
      <c r="S187" s="235">
        <v>0</v>
      </c>
      <c r="T187" s="236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7" t="s">
        <v>753</v>
      </c>
      <c r="AT187" s="237" t="s">
        <v>148</v>
      </c>
      <c r="AU187" s="237" t="s">
        <v>85</v>
      </c>
      <c r="AY187" s="17" t="s">
        <v>146</v>
      </c>
      <c r="BE187" s="238">
        <f>IF(N187="základní",J187,0)</f>
        <v>0</v>
      </c>
      <c r="BF187" s="238">
        <f>IF(N187="snížená",J187,0)</f>
        <v>0</v>
      </c>
      <c r="BG187" s="238">
        <f>IF(N187="zákl. přenesená",J187,0)</f>
        <v>0</v>
      </c>
      <c r="BH187" s="238">
        <f>IF(N187="sníž. přenesená",J187,0)</f>
        <v>0</v>
      </c>
      <c r="BI187" s="238">
        <f>IF(N187="nulová",J187,0)</f>
        <v>0</v>
      </c>
      <c r="BJ187" s="17" t="s">
        <v>83</v>
      </c>
      <c r="BK187" s="238">
        <f>ROUND(I187*H187,2)</f>
        <v>0</v>
      </c>
      <c r="BL187" s="17" t="s">
        <v>753</v>
      </c>
      <c r="BM187" s="237" t="s">
        <v>952</v>
      </c>
    </row>
    <row r="188" spans="1:65" s="2" customFormat="1" ht="16.5" customHeight="1">
      <c r="A188" s="38"/>
      <c r="B188" s="39"/>
      <c r="C188" s="226" t="s">
        <v>676</v>
      </c>
      <c r="D188" s="226" t="s">
        <v>148</v>
      </c>
      <c r="E188" s="227" t="s">
        <v>763</v>
      </c>
      <c r="F188" s="228" t="s">
        <v>764</v>
      </c>
      <c r="G188" s="229" t="s">
        <v>765</v>
      </c>
      <c r="H188" s="230">
        <v>1</v>
      </c>
      <c r="I188" s="231"/>
      <c r="J188" s="232">
        <f>ROUND(I188*H188,2)</f>
        <v>0</v>
      </c>
      <c r="K188" s="228" t="s">
        <v>1</v>
      </c>
      <c r="L188" s="44"/>
      <c r="M188" s="233" t="s">
        <v>1</v>
      </c>
      <c r="N188" s="234" t="s">
        <v>41</v>
      </c>
      <c r="O188" s="91"/>
      <c r="P188" s="235">
        <f>O188*H188</f>
        <v>0</v>
      </c>
      <c r="Q188" s="235">
        <v>0</v>
      </c>
      <c r="R188" s="235">
        <f>Q188*H188</f>
        <v>0</v>
      </c>
      <c r="S188" s="235">
        <v>0</v>
      </c>
      <c r="T188" s="236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7" t="s">
        <v>753</v>
      </c>
      <c r="AT188" s="237" t="s">
        <v>148</v>
      </c>
      <c r="AU188" s="237" t="s">
        <v>85</v>
      </c>
      <c r="AY188" s="17" t="s">
        <v>146</v>
      </c>
      <c r="BE188" s="238">
        <f>IF(N188="základní",J188,0)</f>
        <v>0</v>
      </c>
      <c r="BF188" s="238">
        <f>IF(N188="snížená",J188,0)</f>
        <v>0</v>
      </c>
      <c r="BG188" s="238">
        <f>IF(N188="zákl. přenesená",J188,0)</f>
        <v>0</v>
      </c>
      <c r="BH188" s="238">
        <f>IF(N188="sníž. přenesená",J188,0)</f>
        <v>0</v>
      </c>
      <c r="BI188" s="238">
        <f>IF(N188="nulová",J188,0)</f>
        <v>0</v>
      </c>
      <c r="BJ188" s="17" t="s">
        <v>83</v>
      </c>
      <c r="BK188" s="238">
        <f>ROUND(I188*H188,2)</f>
        <v>0</v>
      </c>
      <c r="BL188" s="17" t="s">
        <v>753</v>
      </c>
      <c r="BM188" s="237" t="s">
        <v>953</v>
      </c>
    </row>
    <row r="189" spans="1:63" s="12" customFormat="1" ht="25.9" customHeight="1">
      <c r="A189" s="12"/>
      <c r="B189" s="210"/>
      <c r="C189" s="211"/>
      <c r="D189" s="212" t="s">
        <v>75</v>
      </c>
      <c r="E189" s="213" t="s">
        <v>767</v>
      </c>
      <c r="F189" s="213" t="s">
        <v>768</v>
      </c>
      <c r="G189" s="211"/>
      <c r="H189" s="211"/>
      <c r="I189" s="214"/>
      <c r="J189" s="215">
        <f>BK189</f>
        <v>0</v>
      </c>
      <c r="K189" s="211"/>
      <c r="L189" s="216"/>
      <c r="M189" s="217"/>
      <c r="N189" s="218"/>
      <c r="O189" s="218"/>
      <c r="P189" s="219">
        <f>P190</f>
        <v>0</v>
      </c>
      <c r="Q189" s="218"/>
      <c r="R189" s="219">
        <f>R190</f>
        <v>0</v>
      </c>
      <c r="S189" s="218"/>
      <c r="T189" s="220">
        <f>T190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21" t="s">
        <v>153</v>
      </c>
      <c r="AT189" s="222" t="s">
        <v>75</v>
      </c>
      <c r="AU189" s="222" t="s">
        <v>76</v>
      </c>
      <c r="AY189" s="221" t="s">
        <v>146</v>
      </c>
      <c r="BK189" s="223">
        <f>BK190</f>
        <v>0</v>
      </c>
    </row>
    <row r="190" spans="1:65" s="2" customFormat="1" ht="16.5" customHeight="1">
      <c r="A190" s="38"/>
      <c r="B190" s="39"/>
      <c r="C190" s="226" t="s">
        <v>680</v>
      </c>
      <c r="D190" s="226" t="s">
        <v>148</v>
      </c>
      <c r="E190" s="227" t="s">
        <v>770</v>
      </c>
      <c r="F190" s="228" t="s">
        <v>768</v>
      </c>
      <c r="G190" s="229" t="s">
        <v>752</v>
      </c>
      <c r="H190" s="230">
        <v>10</v>
      </c>
      <c r="I190" s="231"/>
      <c r="J190" s="232">
        <f>ROUND(I190*H190,2)</f>
        <v>0</v>
      </c>
      <c r="K190" s="228" t="s">
        <v>1</v>
      </c>
      <c r="L190" s="44"/>
      <c r="M190" s="233" t="s">
        <v>1</v>
      </c>
      <c r="N190" s="234" t="s">
        <v>41</v>
      </c>
      <c r="O190" s="91"/>
      <c r="P190" s="235">
        <f>O190*H190</f>
        <v>0</v>
      </c>
      <c r="Q190" s="235">
        <v>0</v>
      </c>
      <c r="R190" s="235">
        <f>Q190*H190</f>
        <v>0</v>
      </c>
      <c r="S190" s="235">
        <v>0</v>
      </c>
      <c r="T190" s="236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7" t="s">
        <v>753</v>
      </c>
      <c r="AT190" s="237" t="s">
        <v>148</v>
      </c>
      <c r="AU190" s="237" t="s">
        <v>83</v>
      </c>
      <c r="AY190" s="17" t="s">
        <v>146</v>
      </c>
      <c r="BE190" s="238">
        <f>IF(N190="základní",J190,0)</f>
        <v>0</v>
      </c>
      <c r="BF190" s="238">
        <f>IF(N190="snížená",J190,0)</f>
        <v>0</v>
      </c>
      <c r="BG190" s="238">
        <f>IF(N190="zákl. přenesená",J190,0)</f>
        <v>0</v>
      </c>
      <c r="BH190" s="238">
        <f>IF(N190="sníž. přenesená",J190,0)</f>
        <v>0</v>
      </c>
      <c r="BI190" s="238">
        <f>IF(N190="nulová",J190,0)</f>
        <v>0</v>
      </c>
      <c r="BJ190" s="17" t="s">
        <v>83</v>
      </c>
      <c r="BK190" s="238">
        <f>ROUND(I190*H190,2)</f>
        <v>0</v>
      </c>
      <c r="BL190" s="17" t="s">
        <v>753</v>
      </c>
      <c r="BM190" s="237" t="s">
        <v>954</v>
      </c>
    </row>
    <row r="191" spans="1:63" s="12" customFormat="1" ht="25.9" customHeight="1">
      <c r="A191" s="12"/>
      <c r="B191" s="210"/>
      <c r="C191" s="211"/>
      <c r="D191" s="212" t="s">
        <v>75</v>
      </c>
      <c r="E191" s="213" t="s">
        <v>116</v>
      </c>
      <c r="F191" s="213" t="s">
        <v>772</v>
      </c>
      <c r="G191" s="211"/>
      <c r="H191" s="211"/>
      <c r="I191" s="214"/>
      <c r="J191" s="215">
        <f>BK191</f>
        <v>0</v>
      </c>
      <c r="K191" s="211"/>
      <c r="L191" s="216"/>
      <c r="M191" s="217"/>
      <c r="N191" s="218"/>
      <c r="O191" s="218"/>
      <c r="P191" s="219">
        <f>P192+P197+P199+P202+P205</f>
        <v>0</v>
      </c>
      <c r="Q191" s="218"/>
      <c r="R191" s="219">
        <f>R192+R197+R199+R202+R205</f>
        <v>0</v>
      </c>
      <c r="S191" s="218"/>
      <c r="T191" s="220">
        <f>T192+T197+T199+T202+T205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21" t="s">
        <v>165</v>
      </c>
      <c r="AT191" s="222" t="s">
        <v>75</v>
      </c>
      <c r="AU191" s="222" t="s">
        <v>76</v>
      </c>
      <c r="AY191" s="221" t="s">
        <v>146</v>
      </c>
      <c r="BK191" s="223">
        <f>BK192+BK197+BK199+BK202+BK205</f>
        <v>0</v>
      </c>
    </row>
    <row r="192" spans="1:63" s="12" customFormat="1" ht="22.8" customHeight="1">
      <c r="A192" s="12"/>
      <c r="B192" s="210"/>
      <c r="C192" s="211"/>
      <c r="D192" s="212" t="s">
        <v>75</v>
      </c>
      <c r="E192" s="224" t="s">
        <v>773</v>
      </c>
      <c r="F192" s="224" t="s">
        <v>774</v>
      </c>
      <c r="G192" s="211"/>
      <c r="H192" s="211"/>
      <c r="I192" s="214"/>
      <c r="J192" s="225">
        <f>BK192</f>
        <v>0</v>
      </c>
      <c r="K192" s="211"/>
      <c r="L192" s="216"/>
      <c r="M192" s="217"/>
      <c r="N192" s="218"/>
      <c r="O192" s="218"/>
      <c r="P192" s="219">
        <f>SUM(P193:P196)</f>
        <v>0</v>
      </c>
      <c r="Q192" s="218"/>
      <c r="R192" s="219">
        <f>SUM(R193:R196)</f>
        <v>0</v>
      </c>
      <c r="S192" s="218"/>
      <c r="T192" s="220">
        <f>SUM(T193:T196)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21" t="s">
        <v>165</v>
      </c>
      <c r="AT192" s="222" t="s">
        <v>75</v>
      </c>
      <c r="AU192" s="222" t="s">
        <v>83</v>
      </c>
      <c r="AY192" s="221" t="s">
        <v>146</v>
      </c>
      <c r="BK192" s="223">
        <f>SUM(BK193:BK196)</f>
        <v>0</v>
      </c>
    </row>
    <row r="193" spans="1:65" s="2" customFormat="1" ht="16.5" customHeight="1">
      <c r="A193" s="38"/>
      <c r="B193" s="39"/>
      <c r="C193" s="226" t="s">
        <v>684</v>
      </c>
      <c r="D193" s="226" t="s">
        <v>148</v>
      </c>
      <c r="E193" s="227" t="s">
        <v>775</v>
      </c>
      <c r="F193" s="228" t="s">
        <v>776</v>
      </c>
      <c r="G193" s="229" t="s">
        <v>256</v>
      </c>
      <c r="H193" s="230">
        <v>1</v>
      </c>
      <c r="I193" s="231"/>
      <c r="J193" s="232">
        <f>ROUND(I193*H193,2)</f>
        <v>0</v>
      </c>
      <c r="K193" s="228" t="s">
        <v>777</v>
      </c>
      <c r="L193" s="44"/>
      <c r="M193" s="233" t="s">
        <v>1</v>
      </c>
      <c r="N193" s="234" t="s">
        <v>41</v>
      </c>
      <c r="O193" s="91"/>
      <c r="P193" s="235">
        <f>O193*H193</f>
        <v>0</v>
      </c>
      <c r="Q193" s="235">
        <v>0</v>
      </c>
      <c r="R193" s="235">
        <f>Q193*H193</f>
        <v>0</v>
      </c>
      <c r="S193" s="235">
        <v>0</v>
      </c>
      <c r="T193" s="236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7" t="s">
        <v>778</v>
      </c>
      <c r="AT193" s="237" t="s">
        <v>148</v>
      </c>
      <c r="AU193" s="237" t="s">
        <v>85</v>
      </c>
      <c r="AY193" s="17" t="s">
        <v>146</v>
      </c>
      <c r="BE193" s="238">
        <f>IF(N193="základní",J193,0)</f>
        <v>0</v>
      </c>
      <c r="BF193" s="238">
        <f>IF(N193="snížená",J193,0)</f>
        <v>0</v>
      </c>
      <c r="BG193" s="238">
        <f>IF(N193="zákl. přenesená",J193,0)</f>
        <v>0</v>
      </c>
      <c r="BH193" s="238">
        <f>IF(N193="sníž. přenesená",J193,0)</f>
        <v>0</v>
      </c>
      <c r="BI193" s="238">
        <f>IF(N193="nulová",J193,0)</f>
        <v>0</v>
      </c>
      <c r="BJ193" s="17" t="s">
        <v>83</v>
      </c>
      <c r="BK193" s="238">
        <f>ROUND(I193*H193,2)</f>
        <v>0</v>
      </c>
      <c r="BL193" s="17" t="s">
        <v>778</v>
      </c>
      <c r="BM193" s="237" t="s">
        <v>955</v>
      </c>
    </row>
    <row r="194" spans="1:65" s="2" customFormat="1" ht="16.5" customHeight="1">
      <c r="A194" s="38"/>
      <c r="B194" s="39"/>
      <c r="C194" s="226" t="s">
        <v>688</v>
      </c>
      <c r="D194" s="226" t="s">
        <v>148</v>
      </c>
      <c r="E194" s="227" t="s">
        <v>781</v>
      </c>
      <c r="F194" s="228" t="s">
        <v>782</v>
      </c>
      <c r="G194" s="229" t="s">
        <v>783</v>
      </c>
      <c r="H194" s="230">
        <v>1</v>
      </c>
      <c r="I194" s="231"/>
      <c r="J194" s="232">
        <f>ROUND(I194*H194,2)</f>
        <v>0</v>
      </c>
      <c r="K194" s="228" t="s">
        <v>777</v>
      </c>
      <c r="L194" s="44"/>
      <c r="M194" s="233" t="s">
        <v>1</v>
      </c>
      <c r="N194" s="234" t="s">
        <v>41</v>
      </c>
      <c r="O194" s="91"/>
      <c r="P194" s="235">
        <f>O194*H194</f>
        <v>0</v>
      </c>
      <c r="Q194" s="235">
        <v>0</v>
      </c>
      <c r="R194" s="235">
        <f>Q194*H194</f>
        <v>0</v>
      </c>
      <c r="S194" s="235">
        <v>0</v>
      </c>
      <c r="T194" s="236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7" t="s">
        <v>778</v>
      </c>
      <c r="AT194" s="237" t="s">
        <v>148</v>
      </c>
      <c r="AU194" s="237" t="s">
        <v>85</v>
      </c>
      <c r="AY194" s="17" t="s">
        <v>146</v>
      </c>
      <c r="BE194" s="238">
        <f>IF(N194="základní",J194,0)</f>
        <v>0</v>
      </c>
      <c r="BF194" s="238">
        <f>IF(N194="snížená",J194,0)</f>
        <v>0</v>
      </c>
      <c r="BG194" s="238">
        <f>IF(N194="zákl. přenesená",J194,0)</f>
        <v>0</v>
      </c>
      <c r="BH194" s="238">
        <f>IF(N194="sníž. přenesená",J194,0)</f>
        <v>0</v>
      </c>
      <c r="BI194" s="238">
        <f>IF(N194="nulová",J194,0)</f>
        <v>0</v>
      </c>
      <c r="BJ194" s="17" t="s">
        <v>83</v>
      </c>
      <c r="BK194" s="238">
        <f>ROUND(I194*H194,2)</f>
        <v>0</v>
      </c>
      <c r="BL194" s="17" t="s">
        <v>778</v>
      </c>
      <c r="BM194" s="237" t="s">
        <v>956</v>
      </c>
    </row>
    <row r="195" spans="1:65" s="2" customFormat="1" ht="16.5" customHeight="1">
      <c r="A195" s="38"/>
      <c r="B195" s="39"/>
      <c r="C195" s="226" t="s">
        <v>692</v>
      </c>
      <c r="D195" s="226" t="s">
        <v>148</v>
      </c>
      <c r="E195" s="227" t="s">
        <v>786</v>
      </c>
      <c r="F195" s="228" t="s">
        <v>787</v>
      </c>
      <c r="G195" s="229" t="s">
        <v>783</v>
      </c>
      <c r="H195" s="230">
        <v>1</v>
      </c>
      <c r="I195" s="231"/>
      <c r="J195" s="232">
        <f>ROUND(I195*H195,2)</f>
        <v>0</v>
      </c>
      <c r="K195" s="228" t="s">
        <v>777</v>
      </c>
      <c r="L195" s="44"/>
      <c r="M195" s="233" t="s">
        <v>1</v>
      </c>
      <c r="N195" s="234" t="s">
        <v>41</v>
      </c>
      <c r="O195" s="91"/>
      <c r="P195" s="235">
        <f>O195*H195</f>
        <v>0</v>
      </c>
      <c r="Q195" s="235">
        <v>0</v>
      </c>
      <c r="R195" s="235">
        <f>Q195*H195</f>
        <v>0</v>
      </c>
      <c r="S195" s="235">
        <v>0</v>
      </c>
      <c r="T195" s="236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7" t="s">
        <v>778</v>
      </c>
      <c r="AT195" s="237" t="s">
        <v>148</v>
      </c>
      <c r="AU195" s="237" t="s">
        <v>85</v>
      </c>
      <c r="AY195" s="17" t="s">
        <v>146</v>
      </c>
      <c r="BE195" s="238">
        <f>IF(N195="základní",J195,0)</f>
        <v>0</v>
      </c>
      <c r="BF195" s="238">
        <f>IF(N195="snížená",J195,0)</f>
        <v>0</v>
      </c>
      <c r="BG195" s="238">
        <f>IF(N195="zákl. přenesená",J195,0)</f>
        <v>0</v>
      </c>
      <c r="BH195" s="238">
        <f>IF(N195="sníž. přenesená",J195,0)</f>
        <v>0</v>
      </c>
      <c r="BI195" s="238">
        <f>IF(N195="nulová",J195,0)</f>
        <v>0</v>
      </c>
      <c r="BJ195" s="17" t="s">
        <v>83</v>
      </c>
      <c r="BK195" s="238">
        <f>ROUND(I195*H195,2)</f>
        <v>0</v>
      </c>
      <c r="BL195" s="17" t="s">
        <v>778</v>
      </c>
      <c r="BM195" s="237" t="s">
        <v>957</v>
      </c>
    </row>
    <row r="196" spans="1:65" s="2" customFormat="1" ht="16.5" customHeight="1">
      <c r="A196" s="38"/>
      <c r="B196" s="39"/>
      <c r="C196" s="226" t="s">
        <v>696</v>
      </c>
      <c r="D196" s="226" t="s">
        <v>148</v>
      </c>
      <c r="E196" s="227" t="s">
        <v>790</v>
      </c>
      <c r="F196" s="228" t="s">
        <v>791</v>
      </c>
      <c r="G196" s="229" t="s">
        <v>783</v>
      </c>
      <c r="H196" s="230">
        <v>1</v>
      </c>
      <c r="I196" s="231"/>
      <c r="J196" s="232">
        <f>ROUND(I196*H196,2)</f>
        <v>0</v>
      </c>
      <c r="K196" s="228" t="s">
        <v>777</v>
      </c>
      <c r="L196" s="44"/>
      <c r="M196" s="233" t="s">
        <v>1</v>
      </c>
      <c r="N196" s="234" t="s">
        <v>41</v>
      </c>
      <c r="O196" s="91"/>
      <c r="P196" s="235">
        <f>O196*H196</f>
        <v>0</v>
      </c>
      <c r="Q196" s="235">
        <v>0</v>
      </c>
      <c r="R196" s="235">
        <f>Q196*H196</f>
        <v>0</v>
      </c>
      <c r="S196" s="235">
        <v>0</v>
      </c>
      <c r="T196" s="236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7" t="s">
        <v>778</v>
      </c>
      <c r="AT196" s="237" t="s">
        <v>148</v>
      </c>
      <c r="AU196" s="237" t="s">
        <v>85</v>
      </c>
      <c r="AY196" s="17" t="s">
        <v>146</v>
      </c>
      <c r="BE196" s="238">
        <f>IF(N196="základní",J196,0)</f>
        <v>0</v>
      </c>
      <c r="BF196" s="238">
        <f>IF(N196="snížená",J196,0)</f>
        <v>0</v>
      </c>
      <c r="BG196" s="238">
        <f>IF(N196="zákl. přenesená",J196,0)</f>
        <v>0</v>
      </c>
      <c r="BH196" s="238">
        <f>IF(N196="sníž. přenesená",J196,0)</f>
        <v>0</v>
      </c>
      <c r="BI196" s="238">
        <f>IF(N196="nulová",J196,0)</f>
        <v>0</v>
      </c>
      <c r="BJ196" s="17" t="s">
        <v>83</v>
      </c>
      <c r="BK196" s="238">
        <f>ROUND(I196*H196,2)</f>
        <v>0</v>
      </c>
      <c r="BL196" s="17" t="s">
        <v>778</v>
      </c>
      <c r="BM196" s="237" t="s">
        <v>958</v>
      </c>
    </row>
    <row r="197" spans="1:63" s="12" customFormat="1" ht="22.8" customHeight="1">
      <c r="A197" s="12"/>
      <c r="B197" s="210"/>
      <c r="C197" s="211"/>
      <c r="D197" s="212" t="s">
        <v>75</v>
      </c>
      <c r="E197" s="224" t="s">
        <v>793</v>
      </c>
      <c r="F197" s="224" t="s">
        <v>794</v>
      </c>
      <c r="G197" s="211"/>
      <c r="H197" s="211"/>
      <c r="I197" s="214"/>
      <c r="J197" s="225">
        <f>BK197</f>
        <v>0</v>
      </c>
      <c r="K197" s="211"/>
      <c r="L197" s="216"/>
      <c r="M197" s="217"/>
      <c r="N197" s="218"/>
      <c r="O197" s="218"/>
      <c r="P197" s="219">
        <f>P198</f>
        <v>0</v>
      </c>
      <c r="Q197" s="218"/>
      <c r="R197" s="219">
        <f>R198</f>
        <v>0</v>
      </c>
      <c r="S197" s="218"/>
      <c r="T197" s="220">
        <f>T198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21" t="s">
        <v>165</v>
      </c>
      <c r="AT197" s="222" t="s">
        <v>75</v>
      </c>
      <c r="AU197" s="222" t="s">
        <v>83</v>
      </c>
      <c r="AY197" s="221" t="s">
        <v>146</v>
      </c>
      <c r="BK197" s="223">
        <f>BK198</f>
        <v>0</v>
      </c>
    </row>
    <row r="198" spans="1:65" s="2" customFormat="1" ht="16.5" customHeight="1">
      <c r="A198" s="38"/>
      <c r="B198" s="39"/>
      <c r="C198" s="226" t="s">
        <v>700</v>
      </c>
      <c r="D198" s="226" t="s">
        <v>148</v>
      </c>
      <c r="E198" s="227" t="s">
        <v>796</v>
      </c>
      <c r="F198" s="228" t="s">
        <v>794</v>
      </c>
      <c r="G198" s="229" t="s">
        <v>797</v>
      </c>
      <c r="H198" s="230">
        <v>1</v>
      </c>
      <c r="I198" s="231"/>
      <c r="J198" s="232">
        <f>ROUND(I198*H198,2)</f>
        <v>0</v>
      </c>
      <c r="K198" s="228" t="s">
        <v>777</v>
      </c>
      <c r="L198" s="44"/>
      <c r="M198" s="233" t="s">
        <v>1</v>
      </c>
      <c r="N198" s="234" t="s">
        <v>41</v>
      </c>
      <c r="O198" s="91"/>
      <c r="P198" s="235">
        <f>O198*H198</f>
        <v>0</v>
      </c>
      <c r="Q198" s="235">
        <v>0</v>
      </c>
      <c r="R198" s="235">
        <f>Q198*H198</f>
        <v>0</v>
      </c>
      <c r="S198" s="235">
        <v>0</v>
      </c>
      <c r="T198" s="236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7" t="s">
        <v>778</v>
      </c>
      <c r="AT198" s="237" t="s">
        <v>148</v>
      </c>
      <c r="AU198" s="237" t="s">
        <v>85</v>
      </c>
      <c r="AY198" s="17" t="s">
        <v>146</v>
      </c>
      <c r="BE198" s="238">
        <f>IF(N198="základní",J198,0)</f>
        <v>0</v>
      </c>
      <c r="BF198" s="238">
        <f>IF(N198="snížená",J198,0)</f>
        <v>0</v>
      </c>
      <c r="BG198" s="238">
        <f>IF(N198="zákl. přenesená",J198,0)</f>
        <v>0</v>
      </c>
      <c r="BH198" s="238">
        <f>IF(N198="sníž. přenesená",J198,0)</f>
        <v>0</v>
      </c>
      <c r="BI198" s="238">
        <f>IF(N198="nulová",J198,0)</f>
        <v>0</v>
      </c>
      <c r="BJ198" s="17" t="s">
        <v>83</v>
      </c>
      <c r="BK198" s="238">
        <f>ROUND(I198*H198,2)</f>
        <v>0</v>
      </c>
      <c r="BL198" s="17" t="s">
        <v>778</v>
      </c>
      <c r="BM198" s="237" t="s">
        <v>959</v>
      </c>
    </row>
    <row r="199" spans="1:63" s="12" customFormat="1" ht="22.8" customHeight="1">
      <c r="A199" s="12"/>
      <c r="B199" s="210"/>
      <c r="C199" s="211"/>
      <c r="D199" s="212" t="s">
        <v>75</v>
      </c>
      <c r="E199" s="224" t="s">
        <v>799</v>
      </c>
      <c r="F199" s="224" t="s">
        <v>800</v>
      </c>
      <c r="G199" s="211"/>
      <c r="H199" s="211"/>
      <c r="I199" s="214"/>
      <c r="J199" s="225">
        <f>BK199</f>
        <v>0</v>
      </c>
      <c r="K199" s="211"/>
      <c r="L199" s="216"/>
      <c r="M199" s="217"/>
      <c r="N199" s="218"/>
      <c r="O199" s="218"/>
      <c r="P199" s="219">
        <f>SUM(P200:P201)</f>
        <v>0</v>
      </c>
      <c r="Q199" s="218"/>
      <c r="R199" s="219">
        <f>SUM(R200:R201)</f>
        <v>0</v>
      </c>
      <c r="S199" s="218"/>
      <c r="T199" s="220">
        <f>SUM(T200:T201)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21" t="s">
        <v>165</v>
      </c>
      <c r="AT199" s="222" t="s">
        <v>75</v>
      </c>
      <c r="AU199" s="222" t="s">
        <v>83</v>
      </c>
      <c r="AY199" s="221" t="s">
        <v>146</v>
      </c>
      <c r="BK199" s="223">
        <f>SUM(BK200:BK201)</f>
        <v>0</v>
      </c>
    </row>
    <row r="200" spans="1:65" s="2" customFormat="1" ht="16.5" customHeight="1">
      <c r="A200" s="38"/>
      <c r="B200" s="39"/>
      <c r="C200" s="226" t="s">
        <v>704</v>
      </c>
      <c r="D200" s="226" t="s">
        <v>148</v>
      </c>
      <c r="E200" s="227" t="s">
        <v>802</v>
      </c>
      <c r="F200" s="228" t="s">
        <v>803</v>
      </c>
      <c r="G200" s="229" t="s">
        <v>752</v>
      </c>
      <c r="H200" s="230">
        <v>1</v>
      </c>
      <c r="I200" s="231"/>
      <c r="J200" s="232">
        <f>ROUND(I200*H200,2)</f>
        <v>0</v>
      </c>
      <c r="K200" s="228" t="s">
        <v>740</v>
      </c>
      <c r="L200" s="44"/>
      <c r="M200" s="233" t="s">
        <v>1</v>
      </c>
      <c r="N200" s="234" t="s">
        <v>41</v>
      </c>
      <c r="O200" s="91"/>
      <c r="P200" s="235">
        <f>O200*H200</f>
        <v>0</v>
      </c>
      <c r="Q200" s="235">
        <v>0</v>
      </c>
      <c r="R200" s="235">
        <f>Q200*H200</f>
        <v>0</v>
      </c>
      <c r="S200" s="235">
        <v>0</v>
      </c>
      <c r="T200" s="236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7" t="s">
        <v>778</v>
      </c>
      <c r="AT200" s="237" t="s">
        <v>148</v>
      </c>
      <c r="AU200" s="237" t="s">
        <v>85</v>
      </c>
      <c r="AY200" s="17" t="s">
        <v>146</v>
      </c>
      <c r="BE200" s="238">
        <f>IF(N200="základní",J200,0)</f>
        <v>0</v>
      </c>
      <c r="BF200" s="238">
        <f>IF(N200="snížená",J200,0)</f>
        <v>0</v>
      </c>
      <c r="BG200" s="238">
        <f>IF(N200="zákl. přenesená",J200,0)</f>
        <v>0</v>
      </c>
      <c r="BH200" s="238">
        <f>IF(N200="sníž. přenesená",J200,0)</f>
        <v>0</v>
      </c>
      <c r="BI200" s="238">
        <f>IF(N200="nulová",J200,0)</f>
        <v>0</v>
      </c>
      <c r="BJ200" s="17" t="s">
        <v>83</v>
      </c>
      <c r="BK200" s="238">
        <f>ROUND(I200*H200,2)</f>
        <v>0</v>
      </c>
      <c r="BL200" s="17" t="s">
        <v>778</v>
      </c>
      <c r="BM200" s="237" t="s">
        <v>960</v>
      </c>
    </row>
    <row r="201" spans="1:65" s="2" customFormat="1" ht="16.5" customHeight="1">
      <c r="A201" s="38"/>
      <c r="B201" s="39"/>
      <c r="C201" s="226" t="s">
        <v>709</v>
      </c>
      <c r="D201" s="226" t="s">
        <v>148</v>
      </c>
      <c r="E201" s="227" t="s">
        <v>806</v>
      </c>
      <c r="F201" s="228" t="s">
        <v>807</v>
      </c>
      <c r="G201" s="229" t="s">
        <v>797</v>
      </c>
      <c r="H201" s="230">
        <v>1</v>
      </c>
      <c r="I201" s="231"/>
      <c r="J201" s="232">
        <f>ROUND(I201*H201,2)</f>
        <v>0</v>
      </c>
      <c r="K201" s="228" t="s">
        <v>740</v>
      </c>
      <c r="L201" s="44"/>
      <c r="M201" s="233" t="s">
        <v>1</v>
      </c>
      <c r="N201" s="234" t="s">
        <v>41</v>
      </c>
      <c r="O201" s="91"/>
      <c r="P201" s="235">
        <f>O201*H201</f>
        <v>0</v>
      </c>
      <c r="Q201" s="235">
        <v>0</v>
      </c>
      <c r="R201" s="235">
        <f>Q201*H201</f>
        <v>0</v>
      </c>
      <c r="S201" s="235">
        <v>0</v>
      </c>
      <c r="T201" s="236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7" t="s">
        <v>778</v>
      </c>
      <c r="AT201" s="237" t="s">
        <v>148</v>
      </c>
      <c r="AU201" s="237" t="s">
        <v>85</v>
      </c>
      <c r="AY201" s="17" t="s">
        <v>146</v>
      </c>
      <c r="BE201" s="238">
        <f>IF(N201="základní",J201,0)</f>
        <v>0</v>
      </c>
      <c r="BF201" s="238">
        <f>IF(N201="snížená",J201,0)</f>
        <v>0</v>
      </c>
      <c r="BG201" s="238">
        <f>IF(N201="zákl. přenesená",J201,0)</f>
        <v>0</v>
      </c>
      <c r="BH201" s="238">
        <f>IF(N201="sníž. přenesená",J201,0)</f>
        <v>0</v>
      </c>
      <c r="BI201" s="238">
        <f>IF(N201="nulová",J201,0)</f>
        <v>0</v>
      </c>
      <c r="BJ201" s="17" t="s">
        <v>83</v>
      </c>
      <c r="BK201" s="238">
        <f>ROUND(I201*H201,2)</f>
        <v>0</v>
      </c>
      <c r="BL201" s="17" t="s">
        <v>778</v>
      </c>
      <c r="BM201" s="237" t="s">
        <v>961</v>
      </c>
    </row>
    <row r="202" spans="1:63" s="12" customFormat="1" ht="22.8" customHeight="1">
      <c r="A202" s="12"/>
      <c r="B202" s="210"/>
      <c r="C202" s="211"/>
      <c r="D202" s="212" t="s">
        <v>75</v>
      </c>
      <c r="E202" s="224" t="s">
        <v>809</v>
      </c>
      <c r="F202" s="224" t="s">
        <v>810</v>
      </c>
      <c r="G202" s="211"/>
      <c r="H202" s="211"/>
      <c r="I202" s="214"/>
      <c r="J202" s="225">
        <f>BK202</f>
        <v>0</v>
      </c>
      <c r="K202" s="211"/>
      <c r="L202" s="216"/>
      <c r="M202" s="217"/>
      <c r="N202" s="218"/>
      <c r="O202" s="218"/>
      <c r="P202" s="219">
        <f>SUM(P203:P204)</f>
        <v>0</v>
      </c>
      <c r="Q202" s="218"/>
      <c r="R202" s="219">
        <f>SUM(R203:R204)</f>
        <v>0</v>
      </c>
      <c r="S202" s="218"/>
      <c r="T202" s="220">
        <f>SUM(T203:T204)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21" t="s">
        <v>165</v>
      </c>
      <c r="AT202" s="222" t="s">
        <v>75</v>
      </c>
      <c r="AU202" s="222" t="s">
        <v>83</v>
      </c>
      <c r="AY202" s="221" t="s">
        <v>146</v>
      </c>
      <c r="BK202" s="223">
        <f>SUM(BK203:BK204)</f>
        <v>0</v>
      </c>
    </row>
    <row r="203" spans="1:65" s="2" customFormat="1" ht="16.5" customHeight="1">
      <c r="A203" s="38"/>
      <c r="B203" s="39"/>
      <c r="C203" s="226" t="s">
        <v>713</v>
      </c>
      <c r="D203" s="226" t="s">
        <v>148</v>
      </c>
      <c r="E203" s="227" t="s">
        <v>812</v>
      </c>
      <c r="F203" s="228" t="s">
        <v>813</v>
      </c>
      <c r="G203" s="229" t="s">
        <v>256</v>
      </c>
      <c r="H203" s="230">
        <v>1</v>
      </c>
      <c r="I203" s="231"/>
      <c r="J203" s="232">
        <f>ROUND(I203*H203,2)</f>
        <v>0</v>
      </c>
      <c r="K203" s="228" t="s">
        <v>777</v>
      </c>
      <c r="L203" s="44"/>
      <c r="M203" s="233" t="s">
        <v>1</v>
      </c>
      <c r="N203" s="234" t="s">
        <v>41</v>
      </c>
      <c r="O203" s="91"/>
      <c r="P203" s="235">
        <f>O203*H203</f>
        <v>0</v>
      </c>
      <c r="Q203" s="235">
        <v>0</v>
      </c>
      <c r="R203" s="235">
        <f>Q203*H203</f>
        <v>0</v>
      </c>
      <c r="S203" s="235">
        <v>0</v>
      </c>
      <c r="T203" s="236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7" t="s">
        <v>778</v>
      </c>
      <c r="AT203" s="237" t="s">
        <v>148</v>
      </c>
      <c r="AU203" s="237" t="s">
        <v>85</v>
      </c>
      <c r="AY203" s="17" t="s">
        <v>146</v>
      </c>
      <c r="BE203" s="238">
        <f>IF(N203="základní",J203,0)</f>
        <v>0</v>
      </c>
      <c r="BF203" s="238">
        <f>IF(N203="snížená",J203,0)</f>
        <v>0</v>
      </c>
      <c r="BG203" s="238">
        <f>IF(N203="zákl. přenesená",J203,0)</f>
        <v>0</v>
      </c>
      <c r="BH203" s="238">
        <f>IF(N203="sníž. přenesená",J203,0)</f>
        <v>0</v>
      </c>
      <c r="BI203" s="238">
        <f>IF(N203="nulová",J203,0)</f>
        <v>0</v>
      </c>
      <c r="BJ203" s="17" t="s">
        <v>83</v>
      </c>
      <c r="BK203" s="238">
        <f>ROUND(I203*H203,2)</f>
        <v>0</v>
      </c>
      <c r="BL203" s="17" t="s">
        <v>778</v>
      </c>
      <c r="BM203" s="237" t="s">
        <v>962</v>
      </c>
    </row>
    <row r="204" spans="1:65" s="2" customFormat="1" ht="16.5" customHeight="1">
      <c r="A204" s="38"/>
      <c r="B204" s="39"/>
      <c r="C204" s="226" t="s">
        <v>717</v>
      </c>
      <c r="D204" s="226" t="s">
        <v>148</v>
      </c>
      <c r="E204" s="227" t="s">
        <v>816</v>
      </c>
      <c r="F204" s="228" t="s">
        <v>817</v>
      </c>
      <c r="G204" s="229" t="s">
        <v>797</v>
      </c>
      <c r="H204" s="230">
        <v>1</v>
      </c>
      <c r="I204" s="231"/>
      <c r="J204" s="232">
        <f>ROUND(I204*H204,2)</f>
        <v>0</v>
      </c>
      <c r="K204" s="228" t="s">
        <v>777</v>
      </c>
      <c r="L204" s="44"/>
      <c r="M204" s="233" t="s">
        <v>1</v>
      </c>
      <c r="N204" s="234" t="s">
        <v>41</v>
      </c>
      <c r="O204" s="91"/>
      <c r="P204" s="235">
        <f>O204*H204</f>
        <v>0</v>
      </c>
      <c r="Q204" s="235">
        <v>0</v>
      </c>
      <c r="R204" s="235">
        <f>Q204*H204</f>
        <v>0</v>
      </c>
      <c r="S204" s="235">
        <v>0</v>
      </c>
      <c r="T204" s="236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7" t="s">
        <v>778</v>
      </c>
      <c r="AT204" s="237" t="s">
        <v>148</v>
      </c>
      <c r="AU204" s="237" t="s">
        <v>85</v>
      </c>
      <c r="AY204" s="17" t="s">
        <v>146</v>
      </c>
      <c r="BE204" s="238">
        <f>IF(N204="základní",J204,0)</f>
        <v>0</v>
      </c>
      <c r="BF204" s="238">
        <f>IF(N204="snížená",J204,0)</f>
        <v>0</v>
      </c>
      <c r="BG204" s="238">
        <f>IF(N204="zákl. přenesená",J204,0)</f>
        <v>0</v>
      </c>
      <c r="BH204" s="238">
        <f>IF(N204="sníž. přenesená",J204,0)</f>
        <v>0</v>
      </c>
      <c r="BI204" s="238">
        <f>IF(N204="nulová",J204,0)</f>
        <v>0</v>
      </c>
      <c r="BJ204" s="17" t="s">
        <v>83</v>
      </c>
      <c r="BK204" s="238">
        <f>ROUND(I204*H204,2)</f>
        <v>0</v>
      </c>
      <c r="BL204" s="17" t="s">
        <v>778</v>
      </c>
      <c r="BM204" s="237" t="s">
        <v>963</v>
      </c>
    </row>
    <row r="205" spans="1:63" s="12" customFormat="1" ht="22.8" customHeight="1">
      <c r="A205" s="12"/>
      <c r="B205" s="210"/>
      <c r="C205" s="211"/>
      <c r="D205" s="212" t="s">
        <v>75</v>
      </c>
      <c r="E205" s="224" t="s">
        <v>819</v>
      </c>
      <c r="F205" s="224" t="s">
        <v>820</v>
      </c>
      <c r="G205" s="211"/>
      <c r="H205" s="211"/>
      <c r="I205" s="214"/>
      <c r="J205" s="225">
        <f>BK205</f>
        <v>0</v>
      </c>
      <c r="K205" s="211"/>
      <c r="L205" s="216"/>
      <c r="M205" s="217"/>
      <c r="N205" s="218"/>
      <c r="O205" s="218"/>
      <c r="P205" s="219">
        <f>P206</f>
        <v>0</v>
      </c>
      <c r="Q205" s="218"/>
      <c r="R205" s="219">
        <f>R206</f>
        <v>0</v>
      </c>
      <c r="S205" s="218"/>
      <c r="T205" s="220">
        <f>T206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21" t="s">
        <v>165</v>
      </c>
      <c r="AT205" s="222" t="s">
        <v>75</v>
      </c>
      <c r="AU205" s="222" t="s">
        <v>83</v>
      </c>
      <c r="AY205" s="221" t="s">
        <v>146</v>
      </c>
      <c r="BK205" s="223">
        <f>BK206</f>
        <v>0</v>
      </c>
    </row>
    <row r="206" spans="1:65" s="2" customFormat="1" ht="16.5" customHeight="1">
      <c r="A206" s="38"/>
      <c r="B206" s="39"/>
      <c r="C206" s="226" t="s">
        <v>721</v>
      </c>
      <c r="D206" s="226" t="s">
        <v>148</v>
      </c>
      <c r="E206" s="227" t="s">
        <v>822</v>
      </c>
      <c r="F206" s="228" t="s">
        <v>823</v>
      </c>
      <c r="G206" s="229" t="s">
        <v>783</v>
      </c>
      <c r="H206" s="230">
        <v>1</v>
      </c>
      <c r="I206" s="231"/>
      <c r="J206" s="232">
        <f>ROUND(I206*H206,2)</f>
        <v>0</v>
      </c>
      <c r="K206" s="228" t="s">
        <v>777</v>
      </c>
      <c r="L206" s="44"/>
      <c r="M206" s="262" t="s">
        <v>1</v>
      </c>
      <c r="N206" s="263" t="s">
        <v>41</v>
      </c>
      <c r="O206" s="264"/>
      <c r="P206" s="265">
        <f>O206*H206</f>
        <v>0</v>
      </c>
      <c r="Q206" s="265">
        <v>0</v>
      </c>
      <c r="R206" s="265">
        <f>Q206*H206</f>
        <v>0</v>
      </c>
      <c r="S206" s="265">
        <v>0</v>
      </c>
      <c r="T206" s="266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7" t="s">
        <v>778</v>
      </c>
      <c r="AT206" s="237" t="s">
        <v>148</v>
      </c>
      <c r="AU206" s="237" t="s">
        <v>85</v>
      </c>
      <c r="AY206" s="17" t="s">
        <v>146</v>
      </c>
      <c r="BE206" s="238">
        <f>IF(N206="základní",J206,0)</f>
        <v>0</v>
      </c>
      <c r="BF206" s="238">
        <f>IF(N206="snížená",J206,0)</f>
        <v>0</v>
      </c>
      <c r="BG206" s="238">
        <f>IF(N206="zákl. přenesená",J206,0)</f>
        <v>0</v>
      </c>
      <c r="BH206" s="238">
        <f>IF(N206="sníž. přenesená",J206,0)</f>
        <v>0</v>
      </c>
      <c r="BI206" s="238">
        <f>IF(N206="nulová",J206,0)</f>
        <v>0</v>
      </c>
      <c r="BJ206" s="17" t="s">
        <v>83</v>
      </c>
      <c r="BK206" s="238">
        <f>ROUND(I206*H206,2)</f>
        <v>0</v>
      </c>
      <c r="BL206" s="17" t="s">
        <v>778</v>
      </c>
      <c r="BM206" s="237" t="s">
        <v>964</v>
      </c>
    </row>
    <row r="207" spans="1:31" s="2" customFormat="1" ht="6.95" customHeight="1">
      <c r="A207" s="38"/>
      <c r="B207" s="66"/>
      <c r="C207" s="67"/>
      <c r="D207" s="67"/>
      <c r="E207" s="67"/>
      <c r="F207" s="67"/>
      <c r="G207" s="67"/>
      <c r="H207" s="67"/>
      <c r="I207" s="67"/>
      <c r="J207" s="67"/>
      <c r="K207" s="67"/>
      <c r="L207" s="44"/>
      <c r="M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</row>
  </sheetData>
  <sheetProtection password="CC35" sheet="1" objects="1" scenarios="1" formatColumns="0" formatRows="0" autoFilter="0"/>
  <autoFilter ref="C135:K20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4:H124"/>
    <mergeCell ref="E126:H126"/>
    <mergeCell ref="E128:H12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LAPTOP-V6F5C2G1\Radka</dc:creator>
  <cp:keywords/>
  <dc:description/>
  <cp:lastModifiedBy>LAPTOP-V6F5C2G1\Radka</cp:lastModifiedBy>
  <dcterms:created xsi:type="dcterms:W3CDTF">2023-12-10T08:30:19Z</dcterms:created>
  <dcterms:modified xsi:type="dcterms:W3CDTF">2023-12-10T08:30:36Z</dcterms:modified>
  <cp:category/>
  <cp:version/>
  <cp:contentType/>
  <cp:contentStatus/>
</cp:coreProperties>
</file>